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p\Documents\studia\korona\semestr6\snb\SNB_Fotek_Pyka_etap2\Etap2\Etap2\"/>
    </mc:Choice>
  </mc:AlternateContent>
  <xr:revisionPtr revIDLastSave="0" documentId="13_ncr:1_{E9DCC73F-82DB-440B-88B9-00436991F745}" xr6:coauthVersionLast="47" xr6:coauthVersionMax="47" xr10:uidLastSave="{00000000-0000-0000-0000-000000000000}"/>
  <bookViews>
    <workbookView xWindow="-120" yWindow="-120" windowWidth="29040" windowHeight="15990" xr2:uid="{B5EAC9A7-985A-4DFB-BCAE-213EADFEF6C9}"/>
  </bookViews>
  <sheets>
    <sheet name="dane1" sheetId="7" r:id="rId1"/>
    <sheet name="dane znormalizowane_wynik" sheetId="6" r:id="rId2"/>
    <sheet name="Arkusz3" sheetId="4" r:id="rId3"/>
    <sheet name="dane" sheetId="2" r:id="rId4"/>
    <sheet name="dane znormalizowane" sheetId="3" r:id="rId5"/>
    <sheet name="Arkusz1" sheetId="1" r:id="rId6"/>
    <sheet name="wynik ostateczny" sheetId="5" r:id="rId7"/>
  </sheets>
  <definedNames>
    <definedName name="_xlnm._FilterDatabase" localSheetId="3" hidden="1">dane!$D$2:$D$401</definedName>
    <definedName name="_xlchart.v1.0" hidden="1">dane!$AB$3:$AB$9</definedName>
    <definedName name="_xlchart.v1.1" hidden="1">dane!$AD$3:$AD$9</definedName>
    <definedName name="_xlchart.v1.2" hidden="1">dane!$AB$3:$AB$8</definedName>
    <definedName name="_xlchart.v1.3" hidden="1">dane!$AC$3:$AC$8</definedName>
    <definedName name="DaneZewnętrzne_1" localSheetId="5" hidden="1">Arkusz1!$A$1:$V$401</definedName>
    <definedName name="DaneZewnętrzne_1" localSheetId="3" hidden="1">dane!$A$1:$AA$401</definedName>
    <definedName name="DaneZewnętrzne_1" localSheetId="4" hidden="1">'dane znormalizowane'!$A$1:$V$401</definedName>
    <definedName name="DaneZewnętrzne_1" localSheetId="1" hidden="1">'dane znormalizowane_wynik'!$A$1:$V$401</definedName>
    <definedName name="DaneZewnętrzne_1" localSheetId="6" hidden="1">'wynik ostateczny'!$A$1:$V$401</definedName>
    <definedName name="_xlnm.Extract" localSheetId="3">dane!$AB$3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3" i="6" l="1"/>
  <c r="U403" i="6"/>
  <c r="T403" i="6"/>
  <c r="S403" i="6"/>
  <c r="R403" i="6"/>
  <c r="Q403" i="6"/>
  <c r="P403" i="6"/>
  <c r="H403" i="6"/>
  <c r="G403" i="6"/>
  <c r="F403" i="6"/>
  <c r="E403" i="6"/>
  <c r="D403" i="6"/>
  <c r="C403" i="6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D3" i="3"/>
  <c r="AE3" i="3"/>
  <c r="AD4" i="3"/>
  <c r="AE4" i="3"/>
  <c r="AD5" i="3"/>
  <c r="AE5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D34" i="3"/>
  <c r="AE34" i="3"/>
  <c r="AD35" i="3"/>
  <c r="AE35" i="3"/>
  <c r="AD36" i="3"/>
  <c r="AE36" i="3"/>
  <c r="AD37" i="3"/>
  <c r="AE37" i="3"/>
  <c r="AD38" i="3"/>
  <c r="AE38" i="3"/>
  <c r="AD39" i="3"/>
  <c r="AE39" i="3"/>
  <c r="AD40" i="3"/>
  <c r="AE40" i="3"/>
  <c r="AD41" i="3"/>
  <c r="AE41" i="3"/>
  <c r="AD42" i="3"/>
  <c r="AE42" i="3"/>
  <c r="AD43" i="3"/>
  <c r="AE43" i="3"/>
  <c r="AD44" i="3"/>
  <c r="AE44" i="3"/>
  <c r="AD45" i="3"/>
  <c r="AE45" i="3"/>
  <c r="AD46" i="3"/>
  <c r="AE46" i="3"/>
  <c r="AD47" i="3"/>
  <c r="AE47" i="3"/>
  <c r="AD48" i="3"/>
  <c r="AE48" i="3"/>
  <c r="AD49" i="3"/>
  <c r="AE49" i="3"/>
  <c r="AD50" i="3"/>
  <c r="AE50" i="3"/>
  <c r="AD51" i="3"/>
  <c r="AE51" i="3"/>
  <c r="AD52" i="3"/>
  <c r="AE52" i="3"/>
  <c r="AD53" i="3"/>
  <c r="AE53" i="3"/>
  <c r="AD54" i="3"/>
  <c r="AE54" i="3"/>
  <c r="AD55" i="3"/>
  <c r="AE55" i="3"/>
  <c r="AD56" i="3"/>
  <c r="AE56" i="3"/>
  <c r="AD57" i="3"/>
  <c r="AE57" i="3"/>
  <c r="AD58" i="3"/>
  <c r="AE58" i="3"/>
  <c r="AD59" i="3"/>
  <c r="AE59" i="3"/>
  <c r="AD60" i="3"/>
  <c r="AE60" i="3"/>
  <c r="AD61" i="3"/>
  <c r="AE61" i="3"/>
  <c r="AD62" i="3"/>
  <c r="AE62" i="3"/>
  <c r="AD63" i="3"/>
  <c r="AE63" i="3"/>
  <c r="AD64" i="3"/>
  <c r="AE64" i="3"/>
  <c r="AD65" i="3"/>
  <c r="AE65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73" i="3"/>
  <c r="AE73" i="3"/>
  <c r="AD74" i="3"/>
  <c r="AE74" i="3"/>
  <c r="AD75" i="3"/>
  <c r="AE75" i="3"/>
  <c r="AD76" i="3"/>
  <c r="AE76" i="3"/>
  <c r="AD77" i="3"/>
  <c r="AE77" i="3"/>
  <c r="AD78" i="3"/>
  <c r="AE78" i="3"/>
  <c r="AD79" i="3"/>
  <c r="AE79" i="3"/>
  <c r="AD80" i="3"/>
  <c r="AE80" i="3"/>
  <c r="AD81" i="3"/>
  <c r="AE81" i="3"/>
  <c r="AD82" i="3"/>
  <c r="AE82" i="3"/>
  <c r="AD83" i="3"/>
  <c r="AE83" i="3"/>
  <c r="AD84" i="3"/>
  <c r="AE84" i="3"/>
  <c r="AD85" i="3"/>
  <c r="AE85" i="3"/>
  <c r="AD86" i="3"/>
  <c r="AE86" i="3"/>
  <c r="AD87" i="3"/>
  <c r="AE87" i="3"/>
  <c r="AD88" i="3"/>
  <c r="AE88" i="3"/>
  <c r="AD89" i="3"/>
  <c r="AE89" i="3"/>
  <c r="AD90" i="3"/>
  <c r="AE90" i="3"/>
  <c r="AD91" i="3"/>
  <c r="AE91" i="3"/>
  <c r="AD92" i="3"/>
  <c r="AE92" i="3"/>
  <c r="AD93" i="3"/>
  <c r="AE93" i="3"/>
  <c r="AD94" i="3"/>
  <c r="AE94" i="3"/>
  <c r="AD95" i="3"/>
  <c r="AE95" i="3"/>
  <c r="AD96" i="3"/>
  <c r="AE96" i="3"/>
  <c r="AD97" i="3"/>
  <c r="AE97" i="3"/>
  <c r="AD98" i="3"/>
  <c r="AE98" i="3"/>
  <c r="AD99" i="3"/>
  <c r="AE99" i="3"/>
  <c r="AD100" i="3"/>
  <c r="AE100" i="3"/>
  <c r="AD101" i="3"/>
  <c r="AE101" i="3"/>
  <c r="AD102" i="3"/>
  <c r="AE102" i="3"/>
  <c r="AD103" i="3"/>
  <c r="AE103" i="3"/>
  <c r="AD104" i="3"/>
  <c r="AE104" i="3"/>
  <c r="AD105" i="3"/>
  <c r="AE105" i="3"/>
  <c r="AD106" i="3"/>
  <c r="AE106" i="3"/>
  <c r="AD107" i="3"/>
  <c r="AE107" i="3"/>
  <c r="AD108" i="3"/>
  <c r="AE108" i="3"/>
  <c r="AD109" i="3"/>
  <c r="AE109" i="3"/>
  <c r="AD110" i="3"/>
  <c r="AE110" i="3"/>
  <c r="AD111" i="3"/>
  <c r="AE111" i="3"/>
  <c r="AD112" i="3"/>
  <c r="AE112" i="3"/>
  <c r="AD113" i="3"/>
  <c r="AE113" i="3"/>
  <c r="AD114" i="3"/>
  <c r="AE114" i="3"/>
  <c r="AD115" i="3"/>
  <c r="AE115" i="3"/>
  <c r="AD116" i="3"/>
  <c r="AE116" i="3"/>
  <c r="AD117" i="3"/>
  <c r="AE117" i="3"/>
  <c r="AD118" i="3"/>
  <c r="AE118" i="3"/>
  <c r="AD119" i="3"/>
  <c r="AE119" i="3"/>
  <c r="AD120" i="3"/>
  <c r="AE120" i="3"/>
  <c r="AD121" i="3"/>
  <c r="AE121" i="3"/>
  <c r="AD122" i="3"/>
  <c r="AE122" i="3"/>
  <c r="AD123" i="3"/>
  <c r="AE123" i="3"/>
  <c r="AD124" i="3"/>
  <c r="AE124" i="3"/>
  <c r="AD125" i="3"/>
  <c r="AE125" i="3"/>
  <c r="AD126" i="3"/>
  <c r="AE126" i="3"/>
  <c r="AD127" i="3"/>
  <c r="AE127" i="3"/>
  <c r="AD128" i="3"/>
  <c r="AE128" i="3"/>
  <c r="AD129" i="3"/>
  <c r="AE129" i="3"/>
  <c r="AD130" i="3"/>
  <c r="AE130" i="3"/>
  <c r="AD131" i="3"/>
  <c r="AE131" i="3"/>
  <c r="AD132" i="3"/>
  <c r="AE132" i="3"/>
  <c r="AD133" i="3"/>
  <c r="AE133" i="3"/>
  <c r="AD134" i="3"/>
  <c r="AE134" i="3"/>
  <c r="AD135" i="3"/>
  <c r="AE135" i="3"/>
  <c r="AD136" i="3"/>
  <c r="AE136" i="3"/>
  <c r="AD137" i="3"/>
  <c r="AE137" i="3"/>
  <c r="AD138" i="3"/>
  <c r="AE138" i="3"/>
  <c r="AD139" i="3"/>
  <c r="AE139" i="3"/>
  <c r="AD140" i="3"/>
  <c r="AE140" i="3"/>
  <c r="AD141" i="3"/>
  <c r="AE141" i="3"/>
  <c r="AD142" i="3"/>
  <c r="AE142" i="3"/>
  <c r="AD143" i="3"/>
  <c r="AE143" i="3"/>
  <c r="AD144" i="3"/>
  <c r="AE144" i="3"/>
  <c r="AD145" i="3"/>
  <c r="AE145" i="3"/>
  <c r="AD146" i="3"/>
  <c r="AE146" i="3"/>
  <c r="AD147" i="3"/>
  <c r="AE147" i="3"/>
  <c r="AD148" i="3"/>
  <c r="AE148" i="3"/>
  <c r="AD149" i="3"/>
  <c r="AE149" i="3"/>
  <c r="AD150" i="3"/>
  <c r="AE150" i="3"/>
  <c r="AD151" i="3"/>
  <c r="AE151" i="3"/>
  <c r="AD152" i="3"/>
  <c r="AE152" i="3"/>
  <c r="AD153" i="3"/>
  <c r="AE153" i="3"/>
  <c r="AD154" i="3"/>
  <c r="AE154" i="3"/>
  <c r="AD155" i="3"/>
  <c r="AE155" i="3"/>
  <c r="AD156" i="3"/>
  <c r="AE156" i="3"/>
  <c r="AD157" i="3"/>
  <c r="AE157" i="3"/>
  <c r="AD158" i="3"/>
  <c r="AE158" i="3"/>
  <c r="AD159" i="3"/>
  <c r="AE159" i="3"/>
  <c r="AD160" i="3"/>
  <c r="AE160" i="3"/>
  <c r="AD161" i="3"/>
  <c r="AE161" i="3"/>
  <c r="AD162" i="3"/>
  <c r="AE162" i="3"/>
  <c r="AD163" i="3"/>
  <c r="AE163" i="3"/>
  <c r="AD164" i="3"/>
  <c r="AE164" i="3"/>
  <c r="AD165" i="3"/>
  <c r="AE165" i="3"/>
  <c r="AD166" i="3"/>
  <c r="AE166" i="3"/>
  <c r="AD167" i="3"/>
  <c r="AE167" i="3"/>
  <c r="AD168" i="3"/>
  <c r="AE168" i="3"/>
  <c r="AD169" i="3"/>
  <c r="AE169" i="3"/>
  <c r="AD170" i="3"/>
  <c r="AE170" i="3"/>
  <c r="AD171" i="3"/>
  <c r="AE171" i="3"/>
  <c r="AD172" i="3"/>
  <c r="AE172" i="3"/>
  <c r="AD173" i="3"/>
  <c r="AE173" i="3"/>
  <c r="AD174" i="3"/>
  <c r="AE174" i="3"/>
  <c r="AD175" i="3"/>
  <c r="AE175" i="3"/>
  <c r="AD176" i="3"/>
  <c r="AE176" i="3"/>
  <c r="AD177" i="3"/>
  <c r="AE177" i="3"/>
  <c r="AD178" i="3"/>
  <c r="AE178" i="3"/>
  <c r="AD179" i="3"/>
  <c r="AE179" i="3"/>
  <c r="AD180" i="3"/>
  <c r="AE180" i="3"/>
  <c r="AD181" i="3"/>
  <c r="AE181" i="3"/>
  <c r="AD182" i="3"/>
  <c r="AE182" i="3"/>
  <c r="AD183" i="3"/>
  <c r="AE183" i="3"/>
  <c r="AD184" i="3"/>
  <c r="AE184" i="3"/>
  <c r="AD185" i="3"/>
  <c r="AE185" i="3"/>
  <c r="AD186" i="3"/>
  <c r="AE186" i="3"/>
  <c r="AD187" i="3"/>
  <c r="AE187" i="3"/>
  <c r="AD188" i="3"/>
  <c r="AE188" i="3"/>
  <c r="AD189" i="3"/>
  <c r="AE189" i="3"/>
  <c r="AD190" i="3"/>
  <c r="AE190" i="3"/>
  <c r="AD191" i="3"/>
  <c r="AE191" i="3"/>
  <c r="AD192" i="3"/>
  <c r="AE192" i="3"/>
  <c r="AD193" i="3"/>
  <c r="AE193" i="3"/>
  <c r="AD194" i="3"/>
  <c r="AE194" i="3"/>
  <c r="AD195" i="3"/>
  <c r="AE195" i="3"/>
  <c r="AD196" i="3"/>
  <c r="AE196" i="3"/>
  <c r="AD197" i="3"/>
  <c r="AE197" i="3"/>
  <c r="AD198" i="3"/>
  <c r="AE198" i="3"/>
  <c r="AD199" i="3"/>
  <c r="AE199" i="3"/>
  <c r="AD200" i="3"/>
  <c r="AE200" i="3"/>
  <c r="AD201" i="3"/>
  <c r="AE201" i="3"/>
  <c r="AD202" i="3"/>
  <c r="AE202" i="3"/>
  <c r="AD203" i="3"/>
  <c r="AE203" i="3"/>
  <c r="AD204" i="3"/>
  <c r="AE204" i="3"/>
  <c r="AD205" i="3"/>
  <c r="AE205" i="3"/>
  <c r="AD206" i="3"/>
  <c r="AE206" i="3"/>
  <c r="AD207" i="3"/>
  <c r="AE207" i="3"/>
  <c r="AD208" i="3"/>
  <c r="AE208" i="3"/>
  <c r="AD209" i="3"/>
  <c r="AE209" i="3"/>
  <c r="AD210" i="3"/>
  <c r="AE210" i="3"/>
  <c r="AD211" i="3"/>
  <c r="AE211" i="3"/>
  <c r="AD212" i="3"/>
  <c r="AE212" i="3"/>
  <c r="AD213" i="3"/>
  <c r="AE213" i="3"/>
  <c r="AD214" i="3"/>
  <c r="AE214" i="3"/>
  <c r="AD215" i="3"/>
  <c r="AE215" i="3"/>
  <c r="AD216" i="3"/>
  <c r="AE216" i="3"/>
  <c r="AD217" i="3"/>
  <c r="AE217" i="3"/>
  <c r="AD218" i="3"/>
  <c r="AE218" i="3"/>
  <c r="AD219" i="3"/>
  <c r="AE219" i="3"/>
  <c r="AD220" i="3"/>
  <c r="AE220" i="3"/>
  <c r="AD221" i="3"/>
  <c r="AE221" i="3"/>
  <c r="AD222" i="3"/>
  <c r="AE222" i="3"/>
  <c r="AD223" i="3"/>
  <c r="AE223" i="3"/>
  <c r="AD224" i="3"/>
  <c r="AE224" i="3"/>
  <c r="AD225" i="3"/>
  <c r="AE225" i="3"/>
  <c r="AD226" i="3"/>
  <c r="AE226" i="3"/>
  <c r="AD227" i="3"/>
  <c r="AE227" i="3"/>
  <c r="AD228" i="3"/>
  <c r="AE228" i="3"/>
  <c r="AD229" i="3"/>
  <c r="AE229" i="3"/>
  <c r="AD230" i="3"/>
  <c r="AE230" i="3"/>
  <c r="AD231" i="3"/>
  <c r="AE231" i="3"/>
  <c r="AD232" i="3"/>
  <c r="AE232" i="3"/>
  <c r="AD233" i="3"/>
  <c r="AE233" i="3"/>
  <c r="AD234" i="3"/>
  <c r="AE234" i="3"/>
  <c r="AD235" i="3"/>
  <c r="AE235" i="3"/>
  <c r="AD236" i="3"/>
  <c r="AE236" i="3"/>
  <c r="AD237" i="3"/>
  <c r="AE237" i="3"/>
  <c r="AD238" i="3"/>
  <c r="AE238" i="3"/>
  <c r="AD239" i="3"/>
  <c r="AE239" i="3"/>
  <c r="AD240" i="3"/>
  <c r="AE240" i="3"/>
  <c r="AD241" i="3"/>
  <c r="AE241" i="3"/>
  <c r="AD242" i="3"/>
  <c r="AE242" i="3"/>
  <c r="AD243" i="3"/>
  <c r="AE243" i="3"/>
  <c r="AD244" i="3"/>
  <c r="AE244" i="3"/>
  <c r="AD245" i="3"/>
  <c r="AE245" i="3"/>
  <c r="AD246" i="3"/>
  <c r="AE246" i="3"/>
  <c r="AD247" i="3"/>
  <c r="AE247" i="3"/>
  <c r="AD248" i="3"/>
  <c r="AE248" i="3"/>
  <c r="AD249" i="3"/>
  <c r="AE249" i="3"/>
  <c r="AD250" i="3"/>
  <c r="AE250" i="3"/>
  <c r="AD251" i="3"/>
  <c r="AE251" i="3"/>
  <c r="AD252" i="3"/>
  <c r="AE252" i="3"/>
  <c r="AD253" i="3"/>
  <c r="AE253" i="3"/>
  <c r="AD254" i="3"/>
  <c r="AE254" i="3"/>
  <c r="AD255" i="3"/>
  <c r="AE255" i="3"/>
  <c r="AD256" i="3"/>
  <c r="AE256" i="3"/>
  <c r="AD257" i="3"/>
  <c r="AE257" i="3"/>
  <c r="AD258" i="3"/>
  <c r="AE258" i="3"/>
  <c r="AD259" i="3"/>
  <c r="AE259" i="3"/>
  <c r="AD260" i="3"/>
  <c r="AE260" i="3"/>
  <c r="AD261" i="3"/>
  <c r="AE261" i="3"/>
  <c r="AD262" i="3"/>
  <c r="AE262" i="3"/>
  <c r="AD263" i="3"/>
  <c r="AE263" i="3"/>
  <c r="AD264" i="3"/>
  <c r="AE264" i="3"/>
  <c r="AD265" i="3"/>
  <c r="AE265" i="3"/>
  <c r="AD266" i="3"/>
  <c r="AE266" i="3"/>
  <c r="AD267" i="3"/>
  <c r="AE267" i="3"/>
  <c r="AD268" i="3"/>
  <c r="AE268" i="3"/>
  <c r="AD269" i="3"/>
  <c r="AE269" i="3"/>
  <c r="AD270" i="3"/>
  <c r="AE270" i="3"/>
  <c r="AD271" i="3"/>
  <c r="AE271" i="3"/>
  <c r="AD272" i="3"/>
  <c r="AE272" i="3"/>
  <c r="AD273" i="3"/>
  <c r="AE273" i="3"/>
  <c r="AD274" i="3"/>
  <c r="AE274" i="3"/>
  <c r="AD275" i="3"/>
  <c r="AE275" i="3"/>
  <c r="AD276" i="3"/>
  <c r="AE276" i="3"/>
  <c r="AD277" i="3"/>
  <c r="AE277" i="3"/>
  <c r="AD278" i="3"/>
  <c r="AE278" i="3"/>
  <c r="AD279" i="3"/>
  <c r="AE279" i="3"/>
  <c r="AD280" i="3"/>
  <c r="AE280" i="3"/>
  <c r="AD281" i="3"/>
  <c r="AE281" i="3"/>
  <c r="AD282" i="3"/>
  <c r="AE282" i="3"/>
  <c r="AD283" i="3"/>
  <c r="AE283" i="3"/>
  <c r="AD284" i="3"/>
  <c r="AE284" i="3"/>
  <c r="AD285" i="3"/>
  <c r="AE285" i="3"/>
  <c r="AD286" i="3"/>
  <c r="AE286" i="3"/>
  <c r="AD287" i="3"/>
  <c r="AE287" i="3"/>
  <c r="AD288" i="3"/>
  <c r="AE288" i="3"/>
  <c r="AD289" i="3"/>
  <c r="AE289" i="3"/>
  <c r="AD290" i="3"/>
  <c r="AE290" i="3"/>
  <c r="AD291" i="3"/>
  <c r="AE291" i="3"/>
  <c r="AD292" i="3"/>
  <c r="AE292" i="3"/>
  <c r="AD293" i="3"/>
  <c r="AE293" i="3"/>
  <c r="AD294" i="3"/>
  <c r="AE294" i="3"/>
  <c r="AD295" i="3"/>
  <c r="AE295" i="3"/>
  <c r="AD296" i="3"/>
  <c r="AE296" i="3"/>
  <c r="AD297" i="3"/>
  <c r="AE297" i="3"/>
  <c r="AD298" i="3"/>
  <c r="AE298" i="3"/>
  <c r="AD299" i="3"/>
  <c r="AE299" i="3"/>
  <c r="AD300" i="3"/>
  <c r="AE300" i="3"/>
  <c r="AD301" i="3"/>
  <c r="AE301" i="3"/>
  <c r="AD302" i="3"/>
  <c r="AE302" i="3"/>
  <c r="AD303" i="3"/>
  <c r="AE303" i="3"/>
  <c r="AD304" i="3"/>
  <c r="AE304" i="3"/>
  <c r="AD305" i="3"/>
  <c r="AE305" i="3"/>
  <c r="AD306" i="3"/>
  <c r="AE306" i="3"/>
  <c r="AD307" i="3"/>
  <c r="AE307" i="3"/>
  <c r="AD308" i="3"/>
  <c r="AE308" i="3"/>
  <c r="AD309" i="3"/>
  <c r="AE309" i="3"/>
  <c r="AD310" i="3"/>
  <c r="AE310" i="3"/>
  <c r="AD311" i="3"/>
  <c r="AE311" i="3"/>
  <c r="AD312" i="3"/>
  <c r="AE312" i="3"/>
  <c r="AD313" i="3"/>
  <c r="AE313" i="3"/>
  <c r="AD314" i="3"/>
  <c r="AE314" i="3"/>
  <c r="AD315" i="3"/>
  <c r="AE315" i="3"/>
  <c r="AD316" i="3"/>
  <c r="AE316" i="3"/>
  <c r="AD317" i="3"/>
  <c r="AE317" i="3"/>
  <c r="AD318" i="3"/>
  <c r="AE318" i="3"/>
  <c r="AD319" i="3"/>
  <c r="AE319" i="3"/>
  <c r="AD320" i="3"/>
  <c r="AE320" i="3"/>
  <c r="AD321" i="3"/>
  <c r="AE321" i="3"/>
  <c r="AD322" i="3"/>
  <c r="AE322" i="3"/>
  <c r="AD323" i="3"/>
  <c r="AE323" i="3"/>
  <c r="AD324" i="3"/>
  <c r="AE324" i="3"/>
  <c r="AD325" i="3"/>
  <c r="AE325" i="3"/>
  <c r="AD326" i="3"/>
  <c r="AE326" i="3"/>
  <c r="AD327" i="3"/>
  <c r="AE327" i="3"/>
  <c r="AD328" i="3"/>
  <c r="AE328" i="3"/>
  <c r="AD329" i="3"/>
  <c r="AE329" i="3"/>
  <c r="AD330" i="3"/>
  <c r="AE330" i="3"/>
  <c r="AD331" i="3"/>
  <c r="AE331" i="3"/>
  <c r="AD332" i="3"/>
  <c r="AE332" i="3"/>
  <c r="AD333" i="3"/>
  <c r="AE333" i="3"/>
  <c r="AD334" i="3"/>
  <c r="AE334" i="3"/>
  <c r="AD335" i="3"/>
  <c r="AE335" i="3"/>
  <c r="AD336" i="3"/>
  <c r="AE336" i="3"/>
  <c r="AD337" i="3"/>
  <c r="AE337" i="3"/>
  <c r="AD338" i="3"/>
  <c r="AE338" i="3"/>
  <c r="AD339" i="3"/>
  <c r="AE339" i="3"/>
  <c r="AD340" i="3"/>
  <c r="AE340" i="3"/>
  <c r="AD341" i="3"/>
  <c r="AE341" i="3"/>
  <c r="AD342" i="3"/>
  <c r="AE342" i="3"/>
  <c r="AD343" i="3"/>
  <c r="AE343" i="3"/>
  <c r="AD344" i="3"/>
  <c r="AE344" i="3"/>
  <c r="AD345" i="3"/>
  <c r="AE345" i="3"/>
  <c r="AD346" i="3"/>
  <c r="AE346" i="3"/>
  <c r="AD347" i="3"/>
  <c r="AE347" i="3"/>
  <c r="AD348" i="3"/>
  <c r="AE348" i="3"/>
  <c r="AD349" i="3"/>
  <c r="AE349" i="3"/>
  <c r="AD350" i="3"/>
  <c r="AE350" i="3"/>
  <c r="AD351" i="3"/>
  <c r="AE351" i="3"/>
  <c r="AD352" i="3"/>
  <c r="AE352" i="3"/>
  <c r="AD353" i="3"/>
  <c r="AE353" i="3"/>
  <c r="AD354" i="3"/>
  <c r="AE354" i="3"/>
  <c r="AD355" i="3"/>
  <c r="AE355" i="3"/>
  <c r="AD356" i="3"/>
  <c r="AE356" i="3"/>
  <c r="AD357" i="3"/>
  <c r="AE357" i="3"/>
  <c r="AD358" i="3"/>
  <c r="AE358" i="3"/>
  <c r="AD359" i="3"/>
  <c r="AE359" i="3"/>
  <c r="AD360" i="3"/>
  <c r="AE360" i="3"/>
  <c r="AD361" i="3"/>
  <c r="AE361" i="3"/>
  <c r="AD362" i="3"/>
  <c r="AE362" i="3"/>
  <c r="AD363" i="3"/>
  <c r="AE363" i="3"/>
  <c r="AD364" i="3"/>
  <c r="AE364" i="3"/>
  <c r="AD365" i="3"/>
  <c r="AE365" i="3"/>
  <c r="AD366" i="3"/>
  <c r="AE366" i="3"/>
  <c r="AD367" i="3"/>
  <c r="AE367" i="3"/>
  <c r="AD368" i="3"/>
  <c r="AE368" i="3"/>
  <c r="AD369" i="3"/>
  <c r="AE369" i="3"/>
  <c r="AD370" i="3"/>
  <c r="AE370" i="3"/>
  <c r="AD371" i="3"/>
  <c r="AE371" i="3"/>
  <c r="AD372" i="3"/>
  <c r="AE372" i="3"/>
  <c r="AD373" i="3"/>
  <c r="AE373" i="3"/>
  <c r="AD374" i="3"/>
  <c r="AE374" i="3"/>
  <c r="AD375" i="3"/>
  <c r="AE375" i="3"/>
  <c r="AD376" i="3"/>
  <c r="AE376" i="3"/>
  <c r="AD377" i="3"/>
  <c r="AE377" i="3"/>
  <c r="AD378" i="3"/>
  <c r="AE378" i="3"/>
  <c r="AD379" i="3"/>
  <c r="AE379" i="3"/>
  <c r="AD380" i="3"/>
  <c r="AE380" i="3"/>
  <c r="AD381" i="3"/>
  <c r="AE381" i="3"/>
  <c r="AD382" i="3"/>
  <c r="AE382" i="3"/>
  <c r="AD383" i="3"/>
  <c r="AE383" i="3"/>
  <c r="AD384" i="3"/>
  <c r="AE384" i="3"/>
  <c r="AD385" i="3"/>
  <c r="AE385" i="3"/>
  <c r="AD386" i="3"/>
  <c r="AE386" i="3"/>
  <c r="AD387" i="3"/>
  <c r="AE387" i="3"/>
  <c r="AD388" i="3"/>
  <c r="AE388" i="3"/>
  <c r="AD389" i="3"/>
  <c r="AE389" i="3"/>
  <c r="AD390" i="3"/>
  <c r="AE390" i="3"/>
  <c r="AD391" i="3"/>
  <c r="AE391" i="3"/>
  <c r="AD392" i="3"/>
  <c r="AE392" i="3"/>
  <c r="AD393" i="3"/>
  <c r="AE393" i="3"/>
  <c r="AD394" i="3"/>
  <c r="AE394" i="3"/>
  <c r="AD395" i="3"/>
  <c r="AE395" i="3"/>
  <c r="AD396" i="3"/>
  <c r="AE396" i="3"/>
  <c r="AD397" i="3"/>
  <c r="AE397" i="3"/>
  <c r="AD398" i="3"/>
  <c r="AE398" i="3"/>
  <c r="AD399" i="3"/>
  <c r="AE399" i="3"/>
  <c r="AD400" i="3"/>
  <c r="AE400" i="3"/>
  <c r="AD401" i="3"/>
  <c r="AE401" i="3"/>
  <c r="AE2" i="3"/>
  <c r="AD2" i="3"/>
  <c r="AC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2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3" i="3"/>
  <c r="Y4" i="3"/>
  <c r="Y5" i="3"/>
  <c r="Y6" i="3"/>
  <c r="Y7" i="3"/>
  <c r="Y8" i="3"/>
  <c r="Y9" i="3"/>
  <c r="Y10" i="3"/>
  <c r="Y11" i="3"/>
  <c r="Y2" i="3"/>
  <c r="I409" i="3"/>
  <c r="J409" i="3"/>
  <c r="K409" i="3"/>
  <c r="L409" i="3"/>
  <c r="M409" i="3"/>
  <c r="N409" i="3"/>
  <c r="O409" i="3"/>
  <c r="B408" i="3"/>
  <c r="B410" i="3" s="1"/>
  <c r="I408" i="3"/>
  <c r="I410" i="3" s="1"/>
  <c r="J408" i="3"/>
  <c r="J410" i="3" s="1"/>
  <c r="K408" i="3"/>
  <c r="K410" i="3" s="1"/>
  <c r="L408" i="3"/>
  <c r="L410" i="3" s="1"/>
  <c r="M408" i="3"/>
  <c r="M410" i="3" s="1"/>
  <c r="N408" i="3"/>
  <c r="N410" i="3" s="1"/>
  <c r="O408" i="3"/>
  <c r="O410" i="3" s="1"/>
  <c r="B409" i="3"/>
  <c r="A410" i="2"/>
  <c r="J406" i="3"/>
  <c r="K406" i="3"/>
  <c r="L406" i="3"/>
  <c r="M406" i="3"/>
  <c r="N406" i="3"/>
  <c r="O406" i="3"/>
  <c r="I406" i="3"/>
  <c r="B406" i="3"/>
  <c r="I403" i="3"/>
  <c r="J403" i="3"/>
  <c r="K403" i="3"/>
  <c r="L403" i="3"/>
  <c r="M403" i="3"/>
  <c r="N403" i="3"/>
  <c r="O403" i="3"/>
  <c r="B403" i="3"/>
  <c r="D403" i="3"/>
  <c r="E403" i="3"/>
  <c r="C403" i="3"/>
  <c r="V403" i="3"/>
  <c r="U403" i="3"/>
  <c r="T403" i="3"/>
  <c r="S403" i="3"/>
  <c r="P403" i="3"/>
  <c r="Q403" i="3"/>
  <c r="R403" i="3"/>
  <c r="H403" i="3"/>
  <c r="G403" i="3"/>
  <c r="F403" i="3"/>
  <c r="R405" i="2"/>
  <c r="Q405" i="2"/>
  <c r="P405" i="2"/>
  <c r="O405" i="2"/>
  <c r="N405" i="2"/>
  <c r="M405" i="2"/>
  <c r="L405" i="2"/>
  <c r="K405" i="2"/>
  <c r="J405" i="2"/>
  <c r="B405" i="2"/>
  <c r="B410" i="2"/>
  <c r="J410" i="2"/>
  <c r="K410" i="2"/>
  <c r="L410" i="2"/>
  <c r="M410" i="2"/>
  <c r="N410" i="2"/>
  <c r="O410" i="2"/>
  <c r="P410" i="2"/>
  <c r="Q410" i="2"/>
  <c r="R410" i="2"/>
  <c r="A405" i="2"/>
  <c r="AD4" i="2"/>
  <c r="AD5" i="2"/>
  <c r="AD6" i="2"/>
  <c r="AD7" i="2"/>
  <c r="AD3" i="2"/>
  <c r="AC4" i="2"/>
  <c r="AC5" i="2"/>
  <c r="AC6" i="2"/>
  <c r="AC7" i="2"/>
  <c r="AC3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R408" i="2"/>
  <c r="R403" i="2"/>
  <c r="Q408" i="2"/>
  <c r="Q403" i="2"/>
  <c r="P408" i="2"/>
  <c r="P403" i="2"/>
  <c r="O408" i="2"/>
  <c r="O403" i="2"/>
  <c r="N408" i="2"/>
  <c r="N403" i="2"/>
  <c r="M408" i="2"/>
  <c r="M403" i="2"/>
  <c r="L408" i="2"/>
  <c r="L403" i="2"/>
  <c r="K408" i="2"/>
  <c r="K403" i="2"/>
  <c r="J408" i="2"/>
  <c r="J403" i="2"/>
  <c r="B408" i="2"/>
  <c r="B403" i="2"/>
  <c r="A403" i="2"/>
  <c r="A408" i="2"/>
  <c r="AD8" i="2" l="1"/>
  <c r="AC8" i="2"/>
  <c r="A408" i="3"/>
  <c r="A410" i="3" s="1"/>
  <c r="A409" i="3"/>
  <c r="X131" i="3" s="1"/>
  <c r="A406" i="3"/>
  <c r="A403" i="3"/>
  <c r="X267" i="3" l="1"/>
  <c r="X368" i="3"/>
  <c r="X217" i="3"/>
  <c r="X145" i="3"/>
  <c r="X34" i="3"/>
  <c r="X192" i="3"/>
  <c r="X357" i="3"/>
  <c r="X24" i="3"/>
  <c r="X293" i="3"/>
  <c r="X345" i="3"/>
  <c r="X209" i="3"/>
  <c r="X353" i="3"/>
  <c r="X241" i="3"/>
  <c r="X349" i="3"/>
  <c r="X90" i="3"/>
  <c r="X104" i="3"/>
  <c r="X144" i="3"/>
  <c r="X296" i="3"/>
  <c r="X336" i="3"/>
  <c r="X63" i="3"/>
  <c r="X75" i="3"/>
  <c r="X30" i="3"/>
  <c r="X51" i="3"/>
  <c r="X99" i="3"/>
  <c r="X257" i="3"/>
  <c r="X318" i="3"/>
  <c r="X22" i="3"/>
  <c r="X219" i="3"/>
  <c r="X235" i="3"/>
  <c r="X132" i="3"/>
  <c r="X207" i="3"/>
  <c r="X230" i="3"/>
  <c r="X165" i="3"/>
  <c r="X32" i="3"/>
  <c r="X177" i="3"/>
  <c r="X224" i="3"/>
  <c r="X72" i="3"/>
  <c r="X253" i="3"/>
  <c r="X58" i="3"/>
  <c r="X68" i="3"/>
  <c r="X369" i="3"/>
  <c r="X164" i="3"/>
  <c r="X170" i="3"/>
  <c r="X316" i="3"/>
  <c r="X101" i="3"/>
  <c r="X160" i="3"/>
  <c r="X272" i="3"/>
  <c r="X179" i="3"/>
  <c r="X289" i="3"/>
  <c r="X73" i="3"/>
  <c r="X203" i="3"/>
  <c r="X26" i="3"/>
  <c r="X19" i="3"/>
  <c r="X190" i="3"/>
  <c r="X116" i="3"/>
  <c r="X214" i="3"/>
  <c r="X278" i="3"/>
  <c r="X335" i="3"/>
  <c r="X319" i="3"/>
  <c r="X136" i="3"/>
  <c r="X71" i="3"/>
  <c r="X117" i="3"/>
  <c r="X240" i="3"/>
  <c r="X107" i="3"/>
  <c r="X89" i="3"/>
  <c r="X115" i="3"/>
  <c r="X17" i="3"/>
  <c r="X264" i="3"/>
  <c r="X265" i="3"/>
  <c r="X185" i="3"/>
  <c r="X6" i="3"/>
  <c r="X113" i="3"/>
  <c r="X153" i="3"/>
  <c r="X135" i="3"/>
  <c r="X18" i="3"/>
  <c r="X44" i="3"/>
  <c r="X21" i="3"/>
  <c r="X227" i="3"/>
  <c r="X200" i="3"/>
  <c r="X397" i="3"/>
  <c r="X46" i="3"/>
  <c r="X147" i="3"/>
  <c r="X326" i="3"/>
  <c r="X342" i="3"/>
  <c r="X85" i="3"/>
  <c r="X387" i="3"/>
  <c r="X36" i="3"/>
  <c r="X346" i="3"/>
  <c r="X83" i="3"/>
  <c r="X256" i="3"/>
  <c r="X211" i="3"/>
  <c r="X218" i="3"/>
  <c r="X202" i="3"/>
  <c r="X370" i="3"/>
  <c r="X181" i="3"/>
  <c r="X395" i="3"/>
  <c r="X307" i="3"/>
  <c r="X9" i="3"/>
  <c r="X347" i="3"/>
  <c r="X232" i="3"/>
  <c r="X87" i="3"/>
  <c r="X129" i="3"/>
  <c r="X371" i="3"/>
  <c r="X162" i="3"/>
  <c r="X62" i="3"/>
  <c r="X366" i="3"/>
  <c r="X16" i="3"/>
  <c r="X285" i="3"/>
  <c r="X358" i="3"/>
  <c r="X382" i="3"/>
  <c r="X88" i="3"/>
  <c r="X325" i="3"/>
  <c r="X365" i="3"/>
  <c r="X375" i="3"/>
  <c r="X327" i="3"/>
  <c r="X266" i="3"/>
  <c r="X109" i="3"/>
  <c r="X362" i="3"/>
  <c r="X140" i="3"/>
  <c r="X114" i="3"/>
  <c r="X303" i="3"/>
  <c r="X250" i="3"/>
  <c r="X69" i="3"/>
  <c r="X322" i="3"/>
  <c r="X236" i="3"/>
  <c r="X324" i="3"/>
  <c r="X332" i="3"/>
  <c r="X80" i="3"/>
  <c r="X275" i="3"/>
  <c r="X294" i="3"/>
  <c r="X334" i="3"/>
  <c r="X159" i="3"/>
  <c r="X282" i="3"/>
  <c r="X40" i="3"/>
  <c r="X154" i="3"/>
  <c r="X126" i="3"/>
  <c r="X252" i="3"/>
  <c r="X384" i="3"/>
  <c r="X350" i="3"/>
  <c r="X321" i="3"/>
  <c r="X102" i="3"/>
  <c r="X276" i="3"/>
  <c r="X238" i="3"/>
  <c r="X64" i="3"/>
  <c r="X310" i="3"/>
  <c r="X7" i="3"/>
  <c r="X333" i="3"/>
  <c r="X367" i="3"/>
  <c r="X298" i="3"/>
  <c r="X186" i="3"/>
  <c r="X239" i="3"/>
  <c r="X229" i="3"/>
  <c r="X297" i="3"/>
  <c r="X70" i="3"/>
  <c r="X148" i="3"/>
  <c r="X158" i="3"/>
  <c r="X199" i="3"/>
  <c r="X295" i="3"/>
  <c r="X228" i="3"/>
  <c r="X290" i="3"/>
  <c r="X167" i="3"/>
  <c r="X390" i="3"/>
  <c r="X215" i="3"/>
  <c r="X243" i="3"/>
  <c r="X100" i="3"/>
  <c r="X220" i="3"/>
  <c r="X206" i="3"/>
  <c r="X222" i="3"/>
  <c r="X398" i="3"/>
  <c r="X373" i="3"/>
  <c r="X399" i="3"/>
  <c r="X110" i="3"/>
  <c r="X93" i="3"/>
  <c r="X182" i="3"/>
  <c r="X157" i="3"/>
  <c r="X205" i="3"/>
  <c r="X268" i="3"/>
  <c r="X155" i="3"/>
  <c r="X65" i="3"/>
  <c r="X57" i="3"/>
  <c r="X344" i="3"/>
  <c r="X150" i="3"/>
  <c r="X47" i="3"/>
  <c r="X171" i="3"/>
  <c r="X25" i="3"/>
  <c r="X291" i="3"/>
  <c r="X176" i="3"/>
  <c r="X183" i="3"/>
  <c r="X351" i="3"/>
  <c r="X400" i="3"/>
  <c r="X15" i="3"/>
  <c r="X152" i="3"/>
  <c r="X60" i="3"/>
  <c r="X288" i="3"/>
  <c r="X247" i="3"/>
  <c r="X360" i="3"/>
  <c r="X328" i="3"/>
  <c r="X255" i="3"/>
  <c r="X391" i="3"/>
  <c r="X52" i="3"/>
  <c r="X5" i="3"/>
  <c r="X149" i="3"/>
  <c r="X233" i="3"/>
  <c r="X121" i="3"/>
  <c r="X120" i="3"/>
  <c r="X249" i="3"/>
  <c r="X108" i="3"/>
  <c r="X323" i="3"/>
  <c r="X53" i="3"/>
  <c r="X261" i="3"/>
  <c r="X134" i="3"/>
  <c r="X385" i="3"/>
  <c r="X193" i="3"/>
  <c r="X271" i="3"/>
  <c r="X304" i="3"/>
  <c r="X201" i="3"/>
  <c r="X56" i="3"/>
  <c r="X111" i="3"/>
  <c r="X168" i="3"/>
  <c r="X262" i="3"/>
  <c r="X42" i="3"/>
  <c r="X226" i="3"/>
  <c r="X376" i="3"/>
  <c r="X259" i="3"/>
  <c r="X392" i="3"/>
  <c r="X248" i="3"/>
  <c r="X216" i="3"/>
  <c r="X329" i="3"/>
  <c r="X361" i="3"/>
  <c r="X123" i="3"/>
  <c r="X3" i="3"/>
  <c r="X221" i="3"/>
  <c r="X394" i="3"/>
  <c r="X4" i="3"/>
  <c r="X41" i="3"/>
  <c r="X340" i="3"/>
  <c r="X151" i="3"/>
  <c r="X354" i="3"/>
  <c r="X137" i="3"/>
  <c r="X363" i="3"/>
  <c r="X281" i="3"/>
  <c r="X212" i="3"/>
  <c r="X401" i="3"/>
  <c r="X59" i="3"/>
  <c r="X127" i="3"/>
  <c r="X50" i="3"/>
  <c r="X258" i="3"/>
  <c r="X312" i="3"/>
  <c r="X302" i="3"/>
  <c r="X195" i="3"/>
  <c r="X105" i="3"/>
  <c r="X277" i="3"/>
  <c r="X198" i="3"/>
  <c r="X311" i="3"/>
  <c r="X306" i="3"/>
  <c r="X95" i="3"/>
  <c r="X274" i="3"/>
  <c r="X119" i="3"/>
  <c r="X331" i="3"/>
  <c r="X14" i="3"/>
  <c r="X163" i="3"/>
  <c r="X33" i="3"/>
  <c r="X146" i="3"/>
  <c r="X180" i="3"/>
  <c r="X130" i="3"/>
  <c r="X251" i="3"/>
  <c r="X161" i="3"/>
  <c r="X91" i="3"/>
  <c r="X279" i="3"/>
  <c r="X393" i="3"/>
  <c r="X280" i="3"/>
  <c r="X37" i="3"/>
  <c r="X313" i="3"/>
  <c r="X43" i="3"/>
  <c r="X79" i="3"/>
  <c r="X35" i="3"/>
  <c r="X112" i="3"/>
  <c r="X300" i="3"/>
  <c r="X173" i="3"/>
  <c r="X172" i="3"/>
  <c r="X348" i="3"/>
  <c r="X178" i="3"/>
  <c r="X61" i="3"/>
  <c r="X314" i="3"/>
  <c r="X133" i="3"/>
  <c r="X386" i="3"/>
  <c r="X12" i="3"/>
  <c r="X10" i="3"/>
  <c r="X2" i="3"/>
  <c r="X223" i="3"/>
  <c r="X234" i="3"/>
  <c r="X364" i="3"/>
  <c r="X191" i="3"/>
  <c r="X156" i="3"/>
  <c r="X122" i="3"/>
  <c r="X23" i="3"/>
  <c r="X194" i="3"/>
  <c r="X315" i="3"/>
  <c r="X225" i="3"/>
  <c r="X284" i="3"/>
  <c r="X49" i="3"/>
  <c r="X76" i="3"/>
  <c r="X305" i="3"/>
  <c r="X377" i="3"/>
  <c r="X260" i="3"/>
  <c r="X31" i="3"/>
  <c r="X184" i="3"/>
  <c r="X82" i="3"/>
  <c r="X27" i="3"/>
  <c r="X339" i="3"/>
  <c r="X196" i="3"/>
  <c r="X283" i="3"/>
  <c r="X338" i="3"/>
  <c r="X299" i="3"/>
  <c r="X309" i="3"/>
  <c r="X188" i="3"/>
  <c r="X86" i="3"/>
  <c r="X343" i="3"/>
  <c r="X237" i="3"/>
  <c r="X372" i="3"/>
  <c r="X263" i="3"/>
  <c r="X242" i="3"/>
  <c r="X125" i="3"/>
  <c r="X378" i="3"/>
  <c r="X197" i="3"/>
  <c r="X244" i="3"/>
  <c r="X92" i="3"/>
  <c r="X74" i="3"/>
  <c r="X45" i="3"/>
  <c r="X380" i="3"/>
  <c r="X254" i="3"/>
  <c r="X337" i="3"/>
  <c r="X341" i="3"/>
  <c r="X103" i="3"/>
  <c r="X210" i="3"/>
  <c r="X169" i="3"/>
  <c r="X55" i="3"/>
  <c r="X301" i="3"/>
  <c r="X189" i="3"/>
  <c r="X48" i="3"/>
  <c r="X81" i="3"/>
  <c r="X8" i="3"/>
  <c r="X67" i="3"/>
  <c r="X396" i="3"/>
  <c r="X374" i="3"/>
  <c r="X98" i="3"/>
  <c r="X204" i="3"/>
  <c r="X317" i="3"/>
  <c r="X389" i="3"/>
  <c r="X13" i="3"/>
  <c r="X124" i="3"/>
  <c r="X106" i="3"/>
  <c r="X355" i="3"/>
  <c r="X273" i="3"/>
  <c r="X388" i="3"/>
  <c r="X231" i="3"/>
  <c r="X84" i="3"/>
  <c r="X66" i="3"/>
  <c r="X187" i="3"/>
  <c r="X97" i="3"/>
  <c r="X128" i="3"/>
  <c r="X286" i="3"/>
  <c r="X320" i="3"/>
  <c r="X38" i="3"/>
  <c r="X11" i="3"/>
  <c r="X174" i="3"/>
  <c r="X78" i="3"/>
  <c r="X246" i="3"/>
  <c r="X142" i="3"/>
  <c r="X269" i="3"/>
  <c r="X143" i="3"/>
  <c r="X28" i="3"/>
  <c r="X94" i="3"/>
  <c r="X29" i="3"/>
  <c r="X245" i="3"/>
  <c r="X39" i="3"/>
  <c r="X381" i="3"/>
  <c r="X359" i="3"/>
  <c r="X54" i="3"/>
  <c r="X139" i="3"/>
  <c r="X77" i="3"/>
  <c r="X330" i="3"/>
  <c r="X208" i="3"/>
  <c r="X96" i="3"/>
  <c r="X270" i="3"/>
  <c r="X118" i="3"/>
  <c r="X379" i="3"/>
  <c r="X213" i="3"/>
  <c r="X292" i="3"/>
  <c r="X175" i="3"/>
  <c r="X166" i="3"/>
  <c r="X308" i="3"/>
  <c r="X352" i="3"/>
  <c r="X138" i="3"/>
  <c r="X141" i="3"/>
  <c r="X20" i="3"/>
  <c r="X287" i="3"/>
  <c r="X356" i="3"/>
  <c r="X383" i="3"/>
  <c r="N410" i="6" l="1"/>
  <c r="N408" i="6"/>
  <c r="O410" i="6"/>
  <c r="O408" i="6"/>
  <c r="B410" i="6"/>
  <c r="B408" i="6"/>
  <c r="AB12" i="6"/>
  <c r="K12" i="6"/>
  <c r="K12" i="7"/>
  <c r="O13" i="7"/>
  <c r="AE13" i="7"/>
  <c r="O13" i="6"/>
  <c r="AF13" i="6"/>
  <c r="Z85" i="6"/>
  <c r="I85" i="7"/>
  <c r="I85" i="6"/>
  <c r="Z85" i="7"/>
  <c r="AA9" i="6"/>
  <c r="AA9" i="7"/>
  <c r="J9" i="6"/>
  <c r="J9" i="7"/>
  <c r="AB27" i="6"/>
  <c r="K27" i="6"/>
  <c r="K27" i="7"/>
  <c r="AC16" i="6"/>
  <c r="L16" i="7"/>
  <c r="L16" i="6"/>
  <c r="AB16" i="7"/>
  <c r="AF23" i="6"/>
  <c r="AE23" i="7"/>
  <c r="O23" i="6"/>
  <c r="O23" i="7"/>
  <c r="AD30" i="6"/>
  <c r="M30" i="7"/>
  <c r="M30" i="6"/>
  <c r="AC30" i="7"/>
  <c r="K16" i="7"/>
  <c r="K16" i="6"/>
  <c r="AB16" i="6"/>
  <c r="AD47" i="7"/>
  <c r="N47" i="7"/>
  <c r="N47" i="6"/>
  <c r="AE47" i="6"/>
  <c r="AC31" i="6"/>
  <c r="L31" i="7"/>
  <c r="L31" i="6"/>
  <c r="AB31" i="7"/>
  <c r="M14" i="7"/>
  <c r="AC14" i="7"/>
  <c r="M14" i="6"/>
  <c r="AD14" i="6"/>
  <c r="AB20" i="6"/>
  <c r="K20" i="6"/>
  <c r="K20" i="7"/>
  <c r="X22" i="7"/>
  <c r="A22" i="7"/>
  <c r="A22" i="6"/>
  <c r="X22" i="6"/>
  <c r="AD7" i="7"/>
  <c r="AE7" i="6"/>
  <c r="N7" i="6"/>
  <c r="N7" i="7"/>
  <c r="AD23" i="7"/>
  <c r="AE23" i="6"/>
  <c r="N23" i="6"/>
  <c r="N23" i="7"/>
  <c r="AA4" i="6"/>
  <c r="J4" i="7"/>
  <c r="J4" i="6"/>
  <c r="AA4" i="7"/>
  <c r="AE17" i="7"/>
  <c r="O17" i="7"/>
  <c r="O17" i="6"/>
  <c r="AF17" i="6"/>
  <c r="AB28" i="6"/>
  <c r="K28" i="6"/>
  <c r="K28" i="7"/>
  <c r="AC23" i="6"/>
  <c r="L23" i="7"/>
  <c r="L23" i="6"/>
  <c r="AB23" i="7"/>
  <c r="AE58" i="7"/>
  <c r="O58" i="7"/>
  <c r="O58" i="6"/>
  <c r="AF58" i="6"/>
  <c r="K15" i="7"/>
  <c r="K15" i="6"/>
  <c r="AB15" i="6"/>
  <c r="AB12" i="7"/>
  <c r="AC12" i="6"/>
  <c r="L12" i="6"/>
  <c r="L12" i="7"/>
  <c r="AB28" i="7"/>
  <c r="AC28" i="6"/>
  <c r="L28" i="6"/>
  <c r="L28" i="7"/>
  <c r="X23" i="6"/>
  <c r="A23" i="7"/>
  <c r="A23" i="6"/>
  <c r="X23" i="7"/>
  <c r="AB15" i="7"/>
  <c r="L15" i="7"/>
  <c r="L15" i="6"/>
  <c r="AC15" i="6"/>
  <c r="K410" i="6"/>
  <c r="K408" i="6"/>
  <c r="N18" i="7"/>
  <c r="AD18" i="7"/>
  <c r="N18" i="6"/>
  <c r="AE18" i="6"/>
  <c r="AE29" i="7"/>
  <c r="O29" i="7"/>
  <c r="O29" i="6"/>
  <c r="AF29" i="6"/>
  <c r="AE22" i="6"/>
  <c r="N22" i="7"/>
  <c r="N22" i="6"/>
  <c r="AD22" i="7"/>
  <c r="K31" i="7"/>
  <c r="K31" i="6"/>
  <c r="AB31" i="6"/>
  <c r="X5" i="7"/>
  <c r="A5" i="7"/>
  <c r="A5" i="6"/>
  <c r="X5" i="6"/>
  <c r="Z21" i="7"/>
  <c r="Z21" i="6"/>
  <c r="I21" i="6"/>
  <c r="I21" i="7"/>
  <c r="J32" i="7"/>
  <c r="AA32" i="6"/>
  <c r="J32" i="6"/>
  <c r="AA32" i="7"/>
  <c r="AD6" i="6"/>
  <c r="AC6" i="7"/>
  <c r="M6" i="6"/>
  <c r="M6" i="7"/>
  <c r="AC11" i="7"/>
  <c r="M11" i="7"/>
  <c r="M11" i="6"/>
  <c r="AD11" i="6"/>
  <c r="Y17" i="6"/>
  <c r="Y17" i="7"/>
  <c r="B17" i="6"/>
  <c r="B17" i="7"/>
  <c r="M18" i="7"/>
  <c r="AC18" i="7"/>
  <c r="M18" i="6"/>
  <c r="AD18" i="6"/>
  <c r="Z9" i="7"/>
  <c r="Z9" i="6"/>
  <c r="I9" i="6"/>
  <c r="I9" i="7"/>
  <c r="O26" i="7"/>
  <c r="AF26" i="6"/>
  <c r="O26" i="6"/>
  <c r="AE26" i="7"/>
  <c r="AE11" i="6"/>
  <c r="N11" i="7"/>
  <c r="N11" i="6"/>
  <c r="AD11" i="7"/>
  <c r="AE27" i="6"/>
  <c r="N27" i="7"/>
  <c r="N27" i="6"/>
  <c r="AD27" i="7"/>
  <c r="AA8" i="7"/>
  <c r="AA8" i="6"/>
  <c r="J8" i="6"/>
  <c r="J8" i="7"/>
  <c r="J28" i="7"/>
  <c r="AA28" i="6"/>
  <c r="J28" i="6"/>
  <c r="AA28" i="7"/>
  <c r="J13" i="7"/>
  <c r="AA13" i="7"/>
  <c r="J13" i="6"/>
  <c r="AA13" i="6"/>
  <c r="AA29" i="7"/>
  <c r="J29" i="7"/>
  <c r="J29" i="6"/>
  <c r="AA29" i="6"/>
  <c r="Z29" i="7"/>
  <c r="I29" i="7"/>
  <c r="I29" i="6"/>
  <c r="Z29" i="6"/>
  <c r="O6" i="7"/>
  <c r="AF6" i="6"/>
  <c r="O6" i="6"/>
  <c r="AE6" i="7"/>
  <c r="Z17" i="6"/>
  <c r="I17" i="7"/>
  <c r="I17" i="6"/>
  <c r="Z17" i="7"/>
  <c r="Z16" i="6"/>
  <c r="I16" i="7"/>
  <c r="I16" i="6"/>
  <c r="Z16" i="7"/>
  <c r="Z25" i="7"/>
  <c r="Z25" i="6"/>
  <c r="I25" i="6"/>
  <c r="I25" i="7"/>
  <c r="AB32" i="7"/>
  <c r="L32" i="7"/>
  <c r="L32" i="6"/>
  <c r="AC32" i="6"/>
  <c r="A78" i="7"/>
  <c r="X78" i="7"/>
  <c r="A78" i="6"/>
  <c r="X78" i="6"/>
  <c r="L410" i="6"/>
  <c r="L408" i="6"/>
  <c r="M43" i="7"/>
  <c r="AC43" i="7"/>
  <c r="M43" i="6"/>
  <c r="AD43" i="6"/>
  <c r="AF25" i="6"/>
  <c r="O25" i="7"/>
  <c r="O25" i="6"/>
  <c r="AE25" i="7"/>
  <c r="Z5" i="6"/>
  <c r="Z5" i="7"/>
  <c r="I5" i="6"/>
  <c r="I5" i="7"/>
  <c r="AD23" i="6"/>
  <c r="AC23" i="7"/>
  <c r="M23" i="6"/>
  <c r="M23" i="7"/>
  <c r="Z32" i="6"/>
  <c r="I32" i="7"/>
  <c r="I32" i="6"/>
  <c r="Z32" i="7"/>
  <c r="M410" i="6"/>
  <c r="M408" i="6"/>
  <c r="J25" i="7"/>
  <c r="AA25" i="7"/>
  <c r="J25" i="6"/>
  <c r="AA25" i="6"/>
  <c r="N25" i="7"/>
  <c r="AE25" i="6"/>
  <c r="N25" i="6"/>
  <c r="AD25" i="7"/>
  <c r="M20" i="7"/>
  <c r="AC20" i="7"/>
  <c r="M20" i="6"/>
  <c r="AD20" i="6"/>
  <c r="I4" i="7"/>
  <c r="Z4" i="7"/>
  <c r="I4" i="6"/>
  <c r="Z4" i="6"/>
  <c r="M51" i="7"/>
  <c r="AC51" i="7"/>
  <c r="M51" i="6"/>
  <c r="AD51" i="6"/>
  <c r="L403" i="6"/>
  <c r="L406" i="6"/>
  <c r="L2" i="7"/>
  <c r="AC2" i="6"/>
  <c r="AB2" i="7"/>
  <c r="L2" i="6"/>
  <c r="L409" i="6"/>
  <c r="K19" i="7"/>
  <c r="K19" i="6"/>
  <c r="AB19" i="6"/>
  <c r="AE21" i="7"/>
  <c r="AF21" i="6"/>
  <c r="O21" i="6"/>
  <c r="O21" i="7"/>
  <c r="L3" i="7"/>
  <c r="AB3" i="7"/>
  <c r="L3" i="6"/>
  <c r="AC3" i="6"/>
  <c r="J12" i="7"/>
  <c r="AA12" i="6"/>
  <c r="J12" i="6"/>
  <c r="AA12" i="7"/>
  <c r="AF9" i="6"/>
  <c r="AE9" i="7"/>
  <c r="O9" i="6"/>
  <c r="O9" i="7"/>
  <c r="Z53" i="6"/>
  <c r="I53" i="7"/>
  <c r="I53" i="6"/>
  <c r="Z53" i="7"/>
  <c r="AE14" i="7"/>
  <c r="AF14" i="6"/>
  <c r="O14" i="6"/>
  <c r="O14" i="7"/>
  <c r="AB8" i="6"/>
  <c r="K8" i="6"/>
  <c r="K8" i="7"/>
  <c r="Y25" i="7"/>
  <c r="B25" i="7"/>
  <c r="B25" i="6"/>
  <c r="Y25" i="6"/>
  <c r="AC11" i="6"/>
  <c r="L11" i="7"/>
  <c r="L11" i="6"/>
  <c r="AB11" i="7"/>
  <c r="AF22" i="6"/>
  <c r="O22" i="7"/>
  <c r="O22" i="6"/>
  <c r="AE22" i="7"/>
  <c r="AF30" i="6"/>
  <c r="AE30" i="7"/>
  <c r="O30" i="6"/>
  <c r="O30" i="7"/>
  <c r="AD15" i="7"/>
  <c r="N15" i="7"/>
  <c r="N15" i="6"/>
  <c r="AE15" i="6"/>
  <c r="AD31" i="7"/>
  <c r="N31" i="7"/>
  <c r="N31" i="6"/>
  <c r="AE31" i="6"/>
  <c r="AD26" i="7"/>
  <c r="AE26" i="6"/>
  <c r="N26" i="6"/>
  <c r="N26" i="7"/>
  <c r="K24" i="7"/>
  <c r="K24" i="6"/>
  <c r="AB24" i="6"/>
  <c r="X9" i="7"/>
  <c r="X9" i="6"/>
  <c r="A9" i="6"/>
  <c r="A9" i="7"/>
  <c r="Z12" i="7"/>
  <c r="I12" i="7"/>
  <c r="I12" i="6"/>
  <c r="Z12" i="6"/>
  <c r="N409" i="6"/>
  <c r="AE2" i="6"/>
  <c r="N406" i="6"/>
  <c r="N2" i="7"/>
  <c r="AD2" i="7"/>
  <c r="N2" i="6"/>
  <c r="N403" i="6"/>
  <c r="A6" i="7"/>
  <c r="X6" i="7"/>
  <c r="A6" i="6"/>
  <c r="X6" i="6"/>
  <c r="AB60" i="6"/>
  <c r="K60" i="6"/>
  <c r="K60" i="7"/>
  <c r="B13" i="7"/>
  <c r="Y13" i="7"/>
  <c r="B13" i="6"/>
  <c r="Y13" i="6"/>
  <c r="Y33" i="7"/>
  <c r="B33" i="7"/>
  <c r="B33" i="6"/>
  <c r="Y33" i="6"/>
  <c r="AA17" i="6"/>
  <c r="AA17" i="7"/>
  <c r="J17" i="6"/>
  <c r="J17" i="7"/>
  <c r="AA33" i="6"/>
  <c r="J33" i="7"/>
  <c r="J33" i="6"/>
  <c r="AA33" i="7"/>
  <c r="AE6" i="6"/>
  <c r="N6" i="7"/>
  <c r="N6" i="6"/>
  <c r="AD6" i="7"/>
  <c r="I2" i="7"/>
  <c r="I406" i="6"/>
  <c r="Z2" i="7"/>
  <c r="I409" i="6"/>
  <c r="I403" i="6"/>
  <c r="Z2" i="6"/>
  <c r="N14" i="7"/>
  <c r="AD14" i="7"/>
  <c r="N14" i="6"/>
  <c r="AE14" i="6"/>
  <c r="AB32" i="6"/>
  <c r="K32" i="6"/>
  <c r="K32" i="7"/>
  <c r="AD27" i="6"/>
  <c r="M27" i="7"/>
  <c r="M27" i="6"/>
  <c r="AC27" i="7"/>
  <c r="M83" i="7"/>
  <c r="AC83" i="7"/>
  <c r="M83" i="6"/>
  <c r="AD83" i="6"/>
  <c r="X21" i="7"/>
  <c r="X21" i="6"/>
  <c r="A21" i="6"/>
  <c r="A21" i="7"/>
  <c r="AB45" i="6"/>
  <c r="K45" i="6"/>
  <c r="K45" i="7"/>
  <c r="AB4" i="7"/>
  <c r="L4" i="7"/>
  <c r="L4" i="6"/>
  <c r="AC4" i="6"/>
  <c r="L20" i="7"/>
  <c r="AB20" i="7"/>
  <c r="L20" i="6"/>
  <c r="AC20" i="6"/>
  <c r="X38" i="7"/>
  <c r="A38" i="7"/>
  <c r="A38" i="6"/>
  <c r="X38" i="6"/>
  <c r="K17" i="7"/>
  <c r="K17" i="6"/>
  <c r="AB17" i="6"/>
  <c r="AF33" i="6"/>
  <c r="O33" i="7"/>
  <c r="O33" i="6"/>
  <c r="AE33" i="7"/>
  <c r="Y21" i="6"/>
  <c r="B21" i="7"/>
  <c r="B21" i="6"/>
  <c r="Y21" i="7"/>
  <c r="X18" i="7"/>
  <c r="A18" i="7"/>
  <c r="A18" i="6"/>
  <c r="X18" i="6"/>
  <c r="AD3" i="7"/>
  <c r="N3" i="7"/>
  <c r="N3" i="6"/>
  <c r="AE3" i="6"/>
  <c r="AD19" i="7"/>
  <c r="N19" i="7"/>
  <c r="N19" i="6"/>
  <c r="AE19" i="6"/>
  <c r="AF74" i="6"/>
  <c r="AE74" i="7"/>
  <c r="O74" i="6"/>
  <c r="O74" i="7"/>
  <c r="AA20" i="7"/>
  <c r="J20" i="7"/>
  <c r="J20" i="6"/>
  <c r="AA20" i="6"/>
  <c r="AA5" i="6"/>
  <c r="AA5" i="7"/>
  <c r="J5" i="6"/>
  <c r="J5" i="7"/>
  <c r="J21" i="7"/>
  <c r="AA21" i="6"/>
  <c r="J21" i="6"/>
  <c r="AA21" i="7"/>
  <c r="AC40" i="6"/>
  <c r="AB40" i="7"/>
  <c r="L40" i="6"/>
  <c r="L40" i="7"/>
  <c r="A409" i="6"/>
  <c r="A2" i="7"/>
  <c r="A403" i="6"/>
  <c r="A406" i="6"/>
  <c r="X2" i="6"/>
  <c r="X2" i="7"/>
  <c r="K4" i="7"/>
  <c r="K4" i="6"/>
  <c r="AB4" i="6"/>
  <c r="AC8" i="6"/>
  <c r="L8" i="7"/>
  <c r="L8" i="6"/>
  <c r="AB8" i="7"/>
  <c r="AC24" i="6"/>
  <c r="L24" i="7"/>
  <c r="L24" i="6"/>
  <c r="AB24" i="7"/>
  <c r="Z45" i="6"/>
  <c r="Z45" i="7"/>
  <c r="I45" i="6"/>
  <c r="I45" i="7"/>
  <c r="X82" i="7"/>
  <c r="X82" i="6"/>
  <c r="A82" i="6"/>
  <c r="A82" i="7"/>
  <c r="L48" i="7"/>
  <c r="AC48" i="6"/>
  <c r="L48" i="6"/>
  <c r="AB48" i="7"/>
  <c r="B24" i="7"/>
  <c r="Y24" i="7"/>
  <c r="B24" i="6"/>
  <c r="Y24" i="6"/>
  <c r="A2" i="6"/>
  <c r="A408" i="6"/>
  <c r="A410" i="6"/>
  <c r="I20" i="7"/>
  <c r="Z20" i="7"/>
  <c r="I20" i="6"/>
  <c r="Z20" i="6"/>
  <c r="X29" i="7"/>
  <c r="A29" i="7"/>
  <c r="A29" i="6"/>
  <c r="X29" i="6"/>
  <c r="Z24" i="6"/>
  <c r="Z24" i="7"/>
  <c r="I24" i="6"/>
  <c r="I24" i="7"/>
  <c r="AF42" i="6"/>
  <c r="O42" i="7"/>
  <c r="O42" i="6"/>
  <c r="AE42" i="7"/>
  <c r="Z23" i="7"/>
  <c r="I23" i="7"/>
  <c r="I23" i="6"/>
  <c r="Z23" i="6"/>
  <c r="AC31" i="7"/>
  <c r="AD31" i="6"/>
  <c r="M31" i="6"/>
  <c r="M31" i="7"/>
  <c r="B34" i="7"/>
  <c r="Y34" i="6"/>
  <c r="B34" i="6"/>
  <c r="Y34" i="7"/>
  <c r="AB29" i="6"/>
  <c r="K29" i="6"/>
  <c r="K29" i="7"/>
  <c r="M15" i="7"/>
  <c r="AC15" i="7"/>
  <c r="M15" i="6"/>
  <c r="AD15" i="6"/>
  <c r="X30" i="6"/>
  <c r="A30" i="7"/>
  <c r="A30" i="6"/>
  <c r="X30" i="7"/>
  <c r="Z28" i="6"/>
  <c r="Z28" i="7"/>
  <c r="I28" i="6"/>
  <c r="I28" i="7"/>
  <c r="Z13" i="6"/>
  <c r="I13" i="7"/>
  <c r="I13" i="6"/>
  <c r="Z13" i="7"/>
  <c r="AC19" i="7"/>
  <c r="AD19" i="6"/>
  <c r="M19" i="6"/>
  <c r="M19" i="7"/>
  <c r="M10" i="7"/>
  <c r="AC10" i="7"/>
  <c r="M10" i="6"/>
  <c r="AD10" i="6"/>
  <c r="AB30" i="6"/>
  <c r="K30" i="6"/>
  <c r="K30" i="7"/>
  <c r="AE5" i="7"/>
  <c r="AF5" i="6"/>
  <c r="O5" i="6"/>
  <c r="O5" i="7"/>
  <c r="M67" i="7"/>
  <c r="AC67" i="7"/>
  <c r="M67" i="6"/>
  <c r="AD67" i="6"/>
  <c r="AC7" i="6"/>
  <c r="AB7" i="7"/>
  <c r="L7" i="6"/>
  <c r="L7" i="7"/>
  <c r="AB76" i="6"/>
  <c r="K76" i="6"/>
  <c r="K76" i="7"/>
  <c r="J410" i="6"/>
  <c r="J408" i="6"/>
  <c r="K3" i="7"/>
  <c r="K3" i="6"/>
  <c r="AB3" i="6"/>
  <c r="AC26" i="7"/>
  <c r="AD26" i="6"/>
  <c r="M26" i="6"/>
  <c r="M26" i="7"/>
  <c r="X26" i="6"/>
  <c r="A26" i="7"/>
  <c r="A26" i="6"/>
  <c r="X26" i="7"/>
  <c r="I33" i="7"/>
  <c r="Z33" i="7"/>
  <c r="I33" i="6"/>
  <c r="Z33" i="6"/>
  <c r="A13" i="7"/>
  <c r="X13" i="7"/>
  <c r="A13" i="6"/>
  <c r="X13" i="6"/>
  <c r="AB72" i="6"/>
  <c r="K72" i="6"/>
  <c r="K72" i="7"/>
  <c r="AE2" i="7"/>
  <c r="O406" i="6"/>
  <c r="O2" i="7"/>
  <c r="O409" i="6"/>
  <c r="AF2" i="6"/>
  <c r="O2" i="6"/>
  <c r="O403" i="6"/>
  <c r="K13" i="7"/>
  <c r="K13" i="6"/>
  <c r="AB13" i="6"/>
  <c r="I14" i="7"/>
  <c r="Z14" i="7"/>
  <c r="I14" i="6"/>
  <c r="Z14" i="6"/>
  <c r="AC18" i="6"/>
  <c r="AB18" i="7"/>
  <c r="L18" i="6"/>
  <c r="L18" i="7"/>
  <c r="AB9" i="7"/>
  <c r="AC9" i="6"/>
  <c r="L9" i="6"/>
  <c r="L9" i="7"/>
  <c r="AB25" i="7"/>
  <c r="AC25" i="6"/>
  <c r="L25" i="6"/>
  <c r="L25" i="7"/>
  <c r="I19" i="7"/>
  <c r="Z19" i="7"/>
  <c r="I19" i="6"/>
  <c r="Z19" i="6"/>
  <c r="AB53" i="6"/>
  <c r="K53" i="6"/>
  <c r="K53" i="7"/>
  <c r="AB10" i="6"/>
  <c r="K10" i="6"/>
  <c r="K10" i="7"/>
  <c r="AB52" i="6"/>
  <c r="K52" i="6"/>
  <c r="K52" i="7"/>
  <c r="AB49" i="6"/>
  <c r="K49" i="6"/>
  <c r="K49" i="7"/>
  <c r="AB6" i="6"/>
  <c r="K6" i="6"/>
  <c r="K6" i="7"/>
  <c r="K37" i="7"/>
  <c r="K37" i="6"/>
  <c r="AB37" i="6"/>
  <c r="I2" i="6"/>
  <c r="I408" i="6"/>
  <c r="I410" i="6"/>
  <c r="A39" i="7"/>
  <c r="X39" i="7"/>
  <c r="A39" i="6"/>
  <c r="X39" i="6"/>
  <c r="AA27" i="6"/>
  <c r="J27" i="7"/>
  <c r="J27" i="6"/>
  <c r="AA27" i="7"/>
  <c r="AB68" i="6"/>
  <c r="K68" i="6"/>
  <c r="K68" i="7"/>
  <c r="AC60" i="6"/>
  <c r="AB60" i="7"/>
  <c r="L60" i="6"/>
  <c r="L60" i="7"/>
  <c r="AF28" i="6"/>
  <c r="AE28" i="7"/>
  <c r="O28" i="6"/>
  <c r="O28" i="7"/>
  <c r="K80" i="7"/>
  <c r="K80" i="6"/>
  <c r="AB80" i="6"/>
  <c r="AA18" i="6"/>
  <c r="AA18" i="7"/>
  <c r="J18" i="6"/>
  <c r="J18" i="7"/>
  <c r="AD35" i="6"/>
  <c r="M35" i="7"/>
  <c r="M35" i="6"/>
  <c r="AC35" i="7"/>
  <c r="AA45" i="6"/>
  <c r="AA45" i="7"/>
  <c r="J45" i="6"/>
  <c r="J45" i="7"/>
  <c r="AF12" i="6"/>
  <c r="O12" i="7"/>
  <c r="O12" i="6"/>
  <c r="AE12" i="7"/>
  <c r="Y16" i="7"/>
  <c r="B16" i="7"/>
  <c r="B16" i="6"/>
  <c r="Y16" i="6"/>
  <c r="AD8" i="6"/>
  <c r="M8" i="7"/>
  <c r="M8" i="6"/>
  <c r="AC8" i="7"/>
  <c r="X16" i="6"/>
  <c r="X16" i="7"/>
  <c r="A16" i="6"/>
  <c r="A16" i="7"/>
  <c r="AC5" i="6"/>
  <c r="L5" i="7"/>
  <c r="L5" i="6"/>
  <c r="AB5" i="7"/>
  <c r="AC21" i="6"/>
  <c r="L21" i="7"/>
  <c r="L21" i="6"/>
  <c r="AB21" i="7"/>
  <c r="AA41" i="6"/>
  <c r="AA41" i="7"/>
  <c r="J41" i="6"/>
  <c r="J41" i="7"/>
  <c r="AC14" i="6"/>
  <c r="AB14" i="7"/>
  <c r="L14" i="6"/>
  <c r="L14" i="7"/>
  <c r="AB30" i="7"/>
  <c r="AC30" i="6"/>
  <c r="L30" i="6"/>
  <c r="L30" i="7"/>
  <c r="I50" i="7"/>
  <c r="Z50" i="7"/>
  <c r="I50" i="6"/>
  <c r="Z50" i="6"/>
  <c r="Y46" i="6"/>
  <c r="B46" i="7"/>
  <c r="B46" i="6"/>
  <c r="Y46" i="7"/>
  <c r="X11" i="6"/>
  <c r="A11" i="7"/>
  <c r="A11" i="6"/>
  <c r="X11" i="7"/>
  <c r="AA6" i="6"/>
  <c r="J6" i="7"/>
  <c r="J6" i="6"/>
  <c r="AA6" i="7"/>
  <c r="AA22" i="6"/>
  <c r="J22" i="7"/>
  <c r="J22" i="6"/>
  <c r="AA22" i="7"/>
  <c r="AD4" i="6"/>
  <c r="M4" i="7"/>
  <c r="M4" i="6"/>
  <c r="AC4" i="7"/>
  <c r="Z7" i="6"/>
  <c r="Z7" i="7"/>
  <c r="I7" i="6"/>
  <c r="I7" i="7"/>
  <c r="K26" i="7"/>
  <c r="K26" i="6"/>
  <c r="AB26" i="6"/>
  <c r="Z10" i="7"/>
  <c r="I10" i="7"/>
  <c r="I10" i="6"/>
  <c r="Z10" i="6"/>
  <c r="O15" i="7"/>
  <c r="AE15" i="7"/>
  <c r="O15" i="6"/>
  <c r="AF15" i="6"/>
  <c r="Z30" i="6"/>
  <c r="Z30" i="7"/>
  <c r="I30" i="6"/>
  <c r="I30" i="7"/>
  <c r="O78" i="7"/>
  <c r="AF78" i="6"/>
  <c r="O78" i="6"/>
  <c r="AE78" i="7"/>
  <c r="Z65" i="7"/>
  <c r="Z65" i="6"/>
  <c r="I65" i="6"/>
  <c r="I65" i="7"/>
  <c r="K7" i="7"/>
  <c r="K7" i="6"/>
  <c r="AB7" i="6"/>
  <c r="AA49" i="6"/>
  <c r="AA49" i="7"/>
  <c r="J49" i="6"/>
  <c r="J49" i="7"/>
  <c r="AB22" i="6"/>
  <c r="K22" i="6"/>
  <c r="K22" i="7"/>
  <c r="AF24" i="6"/>
  <c r="O24" i="7"/>
  <c r="O24" i="6"/>
  <c r="AE24" i="7"/>
  <c r="AE32" i="7"/>
  <c r="O32" i="7"/>
  <c r="O32" i="6"/>
  <c r="AF32" i="6"/>
  <c r="Z61" i="7"/>
  <c r="Z61" i="6"/>
  <c r="I61" i="6"/>
  <c r="I61" i="7"/>
  <c r="B58" i="7"/>
  <c r="Y58" i="7"/>
  <c r="B58" i="6"/>
  <c r="Y58" i="6"/>
  <c r="B74" i="7"/>
  <c r="Y74" i="6"/>
  <c r="B74" i="6"/>
  <c r="Y74" i="7"/>
  <c r="L56" i="7"/>
  <c r="AC56" i="6"/>
  <c r="L56" i="6"/>
  <c r="AB56" i="7"/>
  <c r="L72" i="7"/>
  <c r="AC72" i="6"/>
  <c r="L72" i="6"/>
  <c r="AB72" i="7"/>
  <c r="O35" i="7"/>
  <c r="AF35" i="6"/>
  <c r="O35" i="6"/>
  <c r="AE35" i="7"/>
  <c r="AE55" i="6"/>
  <c r="N55" i="7"/>
  <c r="N55" i="6"/>
  <c r="AD55" i="7"/>
  <c r="AE71" i="6"/>
  <c r="N71" i="7"/>
  <c r="N71" i="6"/>
  <c r="AD71" i="7"/>
  <c r="X35" i="6"/>
  <c r="A35" i="7"/>
  <c r="A35" i="6"/>
  <c r="X35" i="7"/>
  <c r="M22" i="7"/>
  <c r="AC22" i="7"/>
  <c r="M22" i="6"/>
  <c r="AD22" i="6"/>
  <c r="Y14" i="7"/>
  <c r="Y14" i="6"/>
  <c r="B14" i="6"/>
  <c r="B14" i="7"/>
  <c r="Y30" i="7"/>
  <c r="Y30" i="6"/>
  <c r="B30" i="6"/>
  <c r="B30" i="7"/>
  <c r="Z3" i="6"/>
  <c r="I3" i="7"/>
  <c r="I3" i="6"/>
  <c r="Z3" i="7"/>
  <c r="AB40" i="6"/>
  <c r="K40" i="6"/>
  <c r="K40" i="7"/>
  <c r="AF3" i="6"/>
  <c r="O3" i="7"/>
  <c r="O3" i="6"/>
  <c r="AE3" i="7"/>
  <c r="X50" i="6"/>
  <c r="X50" i="7"/>
  <c r="A50" i="6"/>
  <c r="A50" i="7"/>
  <c r="AB21" i="6"/>
  <c r="K21" i="6"/>
  <c r="K21" i="7"/>
  <c r="M39" i="7"/>
  <c r="AD39" i="6"/>
  <c r="M39" i="6"/>
  <c r="AC39" i="7"/>
  <c r="AD4" i="7"/>
  <c r="AE4" i="6"/>
  <c r="N4" i="6"/>
  <c r="N4" i="7"/>
  <c r="AD20" i="7"/>
  <c r="N20" i="7"/>
  <c r="N20" i="6"/>
  <c r="AE20" i="6"/>
  <c r="X3" i="7"/>
  <c r="A3" i="7"/>
  <c r="A3" i="6"/>
  <c r="X3" i="6"/>
  <c r="K61" i="7"/>
  <c r="K61" i="6"/>
  <c r="AB61" i="6"/>
  <c r="Z74" i="7"/>
  <c r="I74" i="7"/>
  <c r="I74" i="6"/>
  <c r="Z74" i="6"/>
  <c r="AE35" i="6"/>
  <c r="N35" i="7"/>
  <c r="N35" i="6"/>
  <c r="AD35" i="7"/>
  <c r="X70" i="6"/>
  <c r="A70" i="7"/>
  <c r="A70" i="6"/>
  <c r="X70" i="7"/>
  <c r="AB64" i="6"/>
  <c r="K64" i="6"/>
  <c r="K64" i="7"/>
  <c r="AE54" i="7"/>
  <c r="AF54" i="6"/>
  <c r="O54" i="6"/>
  <c r="O54" i="7"/>
  <c r="O4" i="7"/>
  <c r="AE4" i="7"/>
  <c r="O4" i="6"/>
  <c r="AF4" i="6"/>
  <c r="B12" i="7"/>
  <c r="Y12" i="7"/>
  <c r="B12" i="6"/>
  <c r="Y12" i="6"/>
  <c r="AA19" i="7"/>
  <c r="J19" i="7"/>
  <c r="J19" i="6"/>
  <c r="AA19" i="6"/>
  <c r="Y11" i="6"/>
  <c r="B11" i="7"/>
  <c r="B11" i="6"/>
  <c r="Y11" i="7"/>
  <c r="Y27" i="7"/>
  <c r="Y27" i="6"/>
  <c r="B27" i="6"/>
  <c r="B27" i="7"/>
  <c r="K79" i="7"/>
  <c r="K79" i="6"/>
  <c r="AB79" i="6"/>
  <c r="O18" i="7"/>
  <c r="AF18" i="6"/>
  <c r="O18" i="6"/>
  <c r="AE18" i="7"/>
  <c r="M71" i="7"/>
  <c r="AC71" i="7"/>
  <c r="M71" i="6"/>
  <c r="AD71" i="6"/>
  <c r="A58" i="7"/>
  <c r="X58" i="7"/>
  <c r="A58" i="6"/>
  <c r="X58" i="6"/>
  <c r="L22" i="7"/>
  <c r="AC22" i="6"/>
  <c r="L22" i="6"/>
  <c r="AB22" i="7"/>
  <c r="M2" i="7"/>
  <c r="M403" i="6"/>
  <c r="M406" i="6"/>
  <c r="M409" i="6"/>
  <c r="AD2" i="6"/>
  <c r="M2" i="6"/>
  <c r="AC2" i="7"/>
  <c r="AD7" i="6"/>
  <c r="AC7" i="7"/>
  <c r="M7" i="6"/>
  <c r="M7" i="7"/>
  <c r="X62" i="7"/>
  <c r="X62" i="6"/>
  <c r="A62" i="6"/>
  <c r="A62" i="7"/>
  <c r="AA24" i="7"/>
  <c r="J24" i="7"/>
  <c r="J24" i="6"/>
  <c r="AA24" i="6"/>
  <c r="A10" i="7"/>
  <c r="X10" i="7"/>
  <c r="A10" i="6"/>
  <c r="X10" i="6"/>
  <c r="AB27" i="7"/>
  <c r="L27" i="7"/>
  <c r="L27" i="6"/>
  <c r="AC27" i="6"/>
  <c r="Y5" i="6"/>
  <c r="Y5" i="7"/>
  <c r="B5" i="6"/>
  <c r="B5" i="7"/>
  <c r="Z26" i="7"/>
  <c r="Z26" i="6"/>
  <c r="I26" i="6"/>
  <c r="I26" i="7"/>
  <c r="X17" i="6"/>
  <c r="X17" i="7"/>
  <c r="A17" i="6"/>
  <c r="A17" i="7"/>
  <c r="N10" i="7"/>
  <c r="AD10" i="7"/>
  <c r="N10" i="6"/>
  <c r="AE10" i="6"/>
  <c r="J16" i="7"/>
  <c r="AA16" i="6"/>
  <c r="J16" i="6"/>
  <c r="AA16" i="7"/>
  <c r="K36" i="7"/>
  <c r="K36" i="6"/>
  <c r="AB36" i="6"/>
  <c r="AC19" i="6"/>
  <c r="AB19" i="7"/>
  <c r="L19" i="6"/>
  <c r="L19" i="7"/>
  <c r="X25" i="6"/>
  <c r="X25" i="7"/>
  <c r="A25" i="6"/>
  <c r="A25" i="7"/>
  <c r="X14" i="7"/>
  <c r="X14" i="6"/>
  <c r="A14" i="6"/>
  <c r="A14" i="7"/>
  <c r="O10" i="7"/>
  <c r="AE10" i="7"/>
  <c r="O10" i="6"/>
  <c r="AF10" i="6"/>
  <c r="I69" i="7"/>
  <c r="Z69" i="7"/>
  <c r="I69" i="6"/>
  <c r="Z69" i="6"/>
  <c r="J409" i="6"/>
  <c r="J2" i="7"/>
  <c r="J403" i="6"/>
  <c r="J406" i="6"/>
  <c r="AA2" i="7"/>
  <c r="J2" i="6"/>
  <c r="AA2" i="6"/>
  <c r="AB11" i="6"/>
  <c r="K11" i="6"/>
  <c r="K11" i="7"/>
  <c r="AD25" i="6"/>
  <c r="AC25" i="7"/>
  <c r="M25" i="6"/>
  <c r="M25" i="7"/>
  <c r="K2" i="7"/>
  <c r="K409" i="6"/>
  <c r="K406" i="6"/>
  <c r="AB2" i="6"/>
  <c r="K2" i="6"/>
  <c r="K403" i="6"/>
  <c r="K69" i="7"/>
  <c r="K69" i="6"/>
  <c r="AB69" i="6"/>
  <c r="AD44" i="6"/>
  <c r="M44" i="7"/>
  <c r="M44" i="6"/>
  <c r="AC44" i="7"/>
  <c r="AE19" i="7"/>
  <c r="AF19" i="6"/>
  <c r="O19" i="6"/>
  <c r="O19" i="7"/>
  <c r="K14" i="7"/>
  <c r="K14" i="6"/>
  <c r="AB14" i="6"/>
  <c r="M21" i="7"/>
  <c r="AC21" i="7"/>
  <c r="M21" i="6"/>
  <c r="AD21" i="6"/>
  <c r="L17" i="7"/>
  <c r="AB17" i="7"/>
  <c r="L17" i="6"/>
  <c r="AC17" i="6"/>
  <c r="AB33" i="7"/>
  <c r="L33" i="7"/>
  <c r="L33" i="6"/>
  <c r="AC33" i="6"/>
  <c r="L52" i="7"/>
  <c r="AC52" i="6"/>
  <c r="L52" i="6"/>
  <c r="AB52" i="7"/>
  <c r="AD72" i="6"/>
  <c r="AC72" i="7"/>
  <c r="M72" i="6"/>
  <c r="M72" i="7"/>
  <c r="O59" i="7"/>
  <c r="AF59" i="6"/>
  <c r="O59" i="6"/>
  <c r="AE59" i="7"/>
  <c r="X59" i="6"/>
  <c r="X59" i="7"/>
  <c r="A59" i="6"/>
  <c r="A59" i="7"/>
  <c r="A31" i="7"/>
  <c r="X31" i="7"/>
  <c r="A31" i="6"/>
  <c r="X31" i="6"/>
  <c r="A66" i="7"/>
  <c r="X66" i="7"/>
  <c r="A66" i="6"/>
  <c r="X66" i="6"/>
  <c r="AD79" i="6"/>
  <c r="AC79" i="7"/>
  <c r="M79" i="6"/>
  <c r="M79" i="7"/>
  <c r="AB56" i="6"/>
  <c r="K56" i="6"/>
  <c r="K56" i="7"/>
  <c r="N5" i="7"/>
  <c r="AE5" i="6"/>
  <c r="N5" i="6"/>
  <c r="AD5" i="7"/>
  <c r="X28" i="7"/>
  <c r="X28" i="6"/>
  <c r="A28" i="6"/>
  <c r="A28" i="7"/>
  <c r="X47" i="7"/>
  <c r="X47" i="6"/>
  <c r="A47" i="6"/>
  <c r="A47" i="7"/>
  <c r="AE38" i="7"/>
  <c r="O38" i="7"/>
  <c r="O38" i="6"/>
  <c r="AF38" i="6"/>
  <c r="B29" i="7"/>
  <c r="Y29" i="7"/>
  <c r="B29" i="6"/>
  <c r="Y29" i="6"/>
  <c r="AC68" i="6"/>
  <c r="L68" i="7"/>
  <c r="L68" i="6"/>
  <c r="AB68" i="7"/>
  <c r="L84" i="7"/>
  <c r="AC84" i="6"/>
  <c r="L84" i="6"/>
  <c r="AB84" i="7"/>
  <c r="N51" i="7"/>
  <c r="AD51" i="7"/>
  <c r="N51" i="6"/>
  <c r="AE51" i="6"/>
  <c r="N67" i="7"/>
  <c r="AE67" i="6"/>
  <c r="N67" i="6"/>
  <c r="AD67" i="7"/>
  <c r="N83" i="7"/>
  <c r="AE83" i="6"/>
  <c r="N83" i="6"/>
  <c r="AD83" i="7"/>
  <c r="K5" i="7"/>
  <c r="K5" i="6"/>
  <c r="AB5" i="6"/>
  <c r="K44" i="7"/>
  <c r="K44" i="6"/>
  <c r="AB44" i="6"/>
  <c r="X4" i="6"/>
  <c r="A4" i="7"/>
  <c r="A4" i="6"/>
  <c r="X4" i="7"/>
  <c r="Z11" i="6"/>
  <c r="I11" i="7"/>
  <c r="I11" i="6"/>
  <c r="Z11" i="7"/>
  <c r="X20" i="7"/>
  <c r="A20" i="7"/>
  <c r="A20" i="6"/>
  <c r="X20" i="6"/>
  <c r="AA23" i="6"/>
  <c r="AA23" i="7"/>
  <c r="J23" i="6"/>
  <c r="J23" i="7"/>
  <c r="J31" i="7"/>
  <c r="AA31" i="6"/>
  <c r="J31" i="6"/>
  <c r="AA31" i="7"/>
  <c r="AE50" i="7"/>
  <c r="O50" i="7"/>
  <c r="O50" i="6"/>
  <c r="AF50" i="6"/>
  <c r="B54" i="7"/>
  <c r="Y54" i="7"/>
  <c r="B54" i="6"/>
  <c r="Y54" i="6"/>
  <c r="B70" i="7"/>
  <c r="Y70" i="7"/>
  <c r="B70" i="6"/>
  <c r="Y70" i="6"/>
  <c r="I34" i="7"/>
  <c r="Z34" i="7"/>
  <c r="I34" i="6"/>
  <c r="Z34" i="6"/>
  <c r="AD48" i="6"/>
  <c r="AC48" i="7"/>
  <c r="M48" i="6"/>
  <c r="M48" i="7"/>
  <c r="Z77" i="6"/>
  <c r="I77" i="7"/>
  <c r="I77" i="6"/>
  <c r="Z77" i="7"/>
  <c r="AF31" i="6"/>
  <c r="AE31" i="7"/>
  <c r="O31" i="6"/>
  <c r="O31" i="7"/>
  <c r="AD5" i="6"/>
  <c r="M5" i="7"/>
  <c r="M5" i="6"/>
  <c r="AC5" i="7"/>
  <c r="AF55" i="6"/>
  <c r="O55" i="7"/>
  <c r="O55" i="6"/>
  <c r="AE55" i="7"/>
  <c r="B18" i="7"/>
  <c r="Y18" i="6"/>
  <c r="B18" i="6"/>
  <c r="Y18" i="7"/>
  <c r="AC10" i="6"/>
  <c r="L10" i="7"/>
  <c r="L10" i="6"/>
  <c r="AB10" i="7"/>
  <c r="AD17" i="7"/>
  <c r="N17" i="7"/>
  <c r="N17" i="6"/>
  <c r="AE17" i="6"/>
  <c r="B7" i="7"/>
  <c r="Y7" i="7"/>
  <c r="B7" i="6"/>
  <c r="Y7" i="6"/>
  <c r="B23" i="7"/>
  <c r="Y23" i="6"/>
  <c r="B23" i="6"/>
  <c r="Y23" i="7"/>
  <c r="K48" i="7"/>
  <c r="K48" i="6"/>
  <c r="AB48" i="6"/>
  <c r="Y9" i="7"/>
  <c r="B9" i="7"/>
  <c r="B9" i="6"/>
  <c r="Y9" i="6"/>
  <c r="M9" i="7"/>
  <c r="AD9" i="6"/>
  <c r="M9" i="6"/>
  <c r="AC9" i="7"/>
  <c r="AF16" i="6"/>
  <c r="O16" i="7"/>
  <c r="O16" i="6"/>
  <c r="AE16" i="7"/>
  <c r="AE34" i="7"/>
  <c r="AF34" i="6"/>
  <c r="O34" i="6"/>
  <c r="O34" i="7"/>
  <c r="I18" i="7"/>
  <c r="Z18" i="7"/>
  <c r="I18" i="6"/>
  <c r="Z18" i="6"/>
  <c r="M32" i="7"/>
  <c r="AD32" i="6"/>
  <c r="M32" i="6"/>
  <c r="AC32" i="7"/>
  <c r="I73" i="7"/>
  <c r="Z73" i="6"/>
  <c r="I73" i="6"/>
  <c r="Z73" i="7"/>
  <c r="AD16" i="7"/>
  <c r="AE16" i="6"/>
  <c r="N16" i="6"/>
  <c r="N16" i="7"/>
  <c r="AD32" i="7"/>
  <c r="N32" i="7"/>
  <c r="N32" i="6"/>
  <c r="AE32" i="6"/>
  <c r="AC12" i="7"/>
  <c r="AD12" i="6"/>
  <c r="M12" i="6"/>
  <c r="M12" i="7"/>
  <c r="A27" i="7"/>
  <c r="X27" i="7"/>
  <c r="A27" i="6"/>
  <c r="X27" i="6"/>
  <c r="O43" i="7"/>
  <c r="AF43" i="6"/>
  <c r="O43" i="6"/>
  <c r="AE43" i="7"/>
  <c r="Z58" i="7"/>
  <c r="Z58" i="6"/>
  <c r="I58" i="6"/>
  <c r="I58" i="7"/>
  <c r="AE82" i="7"/>
  <c r="O82" i="7"/>
  <c r="O82" i="6"/>
  <c r="AF82" i="6"/>
  <c r="AB64" i="7"/>
  <c r="L64" i="7"/>
  <c r="L64" i="6"/>
  <c r="AC64" i="6"/>
  <c r="AB80" i="7"/>
  <c r="L80" i="7"/>
  <c r="L80" i="6"/>
  <c r="AC80" i="6"/>
  <c r="Z66" i="7"/>
  <c r="I66" i="7"/>
  <c r="I66" i="6"/>
  <c r="Z66" i="6"/>
  <c r="AD63" i="7"/>
  <c r="AE63" i="6"/>
  <c r="N63" i="6"/>
  <c r="N63" i="7"/>
  <c r="AD79" i="7"/>
  <c r="AE79" i="6"/>
  <c r="N79" i="6"/>
  <c r="N79" i="7"/>
  <c r="X7" i="6"/>
  <c r="X7" i="7"/>
  <c r="A7" i="6"/>
  <c r="A7" i="7"/>
  <c r="AA10" i="6"/>
  <c r="AA10" i="7"/>
  <c r="J10" i="6"/>
  <c r="J10" i="7"/>
  <c r="AA26" i="6"/>
  <c r="AA26" i="7"/>
  <c r="J26" i="6"/>
  <c r="J26" i="7"/>
  <c r="AF7" i="6"/>
  <c r="AE7" i="7"/>
  <c r="O7" i="6"/>
  <c r="O7" i="7"/>
  <c r="AE9" i="6"/>
  <c r="AD9" i="7"/>
  <c r="N9" i="6"/>
  <c r="N9" i="7"/>
  <c r="A12" i="7"/>
  <c r="X12" i="7"/>
  <c r="A12" i="6"/>
  <c r="X12" i="6"/>
  <c r="AD47" i="6"/>
  <c r="AC47" i="7"/>
  <c r="M47" i="6"/>
  <c r="M47" i="7"/>
  <c r="AF66" i="6"/>
  <c r="O66" i="7"/>
  <c r="O66" i="6"/>
  <c r="AE66" i="7"/>
  <c r="AE30" i="6"/>
  <c r="N30" i="7"/>
  <c r="N30" i="6"/>
  <c r="AD30" i="7"/>
  <c r="AE43" i="6"/>
  <c r="AD43" i="7"/>
  <c r="N43" i="6"/>
  <c r="N43" i="7"/>
  <c r="AD28" i="6"/>
  <c r="AC28" i="7"/>
  <c r="M28" i="6"/>
  <c r="M28" i="7"/>
  <c r="Y4" i="7"/>
  <c r="Y4" i="6"/>
  <c r="B4" i="6"/>
  <c r="B4" i="7"/>
  <c r="Z81" i="6"/>
  <c r="I81" i="7"/>
  <c r="I81" i="6"/>
  <c r="Z81" i="7"/>
  <c r="O8" i="7"/>
  <c r="AE8" i="7"/>
  <c r="O8" i="6"/>
  <c r="AF8" i="6"/>
  <c r="B32" i="7"/>
  <c r="Y32" i="7"/>
  <c r="B32" i="6"/>
  <c r="Y32" i="6"/>
  <c r="Z31" i="7"/>
  <c r="Z31" i="6"/>
  <c r="I31" i="6"/>
  <c r="I31" i="7"/>
  <c r="AC52" i="7"/>
  <c r="M52" i="7"/>
  <c r="M52" i="6"/>
  <c r="AD52" i="6"/>
  <c r="AB23" i="6"/>
  <c r="K23" i="6"/>
  <c r="K23" i="7"/>
  <c r="Y6" i="6"/>
  <c r="Y6" i="7"/>
  <c r="B6" i="6"/>
  <c r="B6" i="7"/>
  <c r="Y22" i="6"/>
  <c r="Y22" i="7"/>
  <c r="B22" i="6"/>
  <c r="B22" i="7"/>
  <c r="Y42" i="6"/>
  <c r="Y42" i="7"/>
  <c r="B42" i="6"/>
  <c r="B42" i="7"/>
  <c r="X34" i="7"/>
  <c r="X34" i="6"/>
  <c r="A34" i="6"/>
  <c r="A34" i="7"/>
  <c r="I42" i="7"/>
  <c r="Z42" i="6"/>
  <c r="I42" i="6"/>
  <c r="Z42" i="7"/>
  <c r="Y20" i="6"/>
  <c r="Y20" i="7"/>
  <c r="B20" i="6"/>
  <c r="B20" i="7"/>
  <c r="AC13" i="6"/>
  <c r="L13" i="7"/>
  <c r="L13" i="6"/>
  <c r="AB13" i="7"/>
  <c r="AC29" i="6"/>
  <c r="L29" i="7"/>
  <c r="L29" i="6"/>
  <c r="AB29" i="7"/>
  <c r="AD21" i="7"/>
  <c r="AE21" i="6"/>
  <c r="N21" i="6"/>
  <c r="N21" i="7"/>
  <c r="M17" i="7"/>
  <c r="AD17" i="6"/>
  <c r="M17" i="6"/>
  <c r="AC17" i="7"/>
  <c r="M33" i="7"/>
  <c r="AC33" i="7"/>
  <c r="M33" i="6"/>
  <c r="AD33" i="6"/>
  <c r="AE33" i="6"/>
  <c r="N33" i="7"/>
  <c r="N33" i="6"/>
  <c r="AD33" i="7"/>
  <c r="AC16" i="7"/>
  <c r="AD16" i="6"/>
  <c r="M16" i="6"/>
  <c r="M16" i="7"/>
  <c r="AD55" i="6"/>
  <c r="M55" i="7"/>
  <c r="M55" i="6"/>
  <c r="AC55" i="7"/>
  <c r="AA14" i="6"/>
  <c r="J14" i="7"/>
  <c r="J14" i="6"/>
  <c r="AA14" i="7"/>
  <c r="AA30" i="6"/>
  <c r="J30" i="7"/>
  <c r="J30" i="6"/>
  <c r="AA30" i="7"/>
  <c r="Y38" i="6"/>
  <c r="B38" i="7"/>
  <c r="B38" i="6"/>
  <c r="Y38" i="7"/>
  <c r="AA11" i="6"/>
  <c r="J11" i="7"/>
  <c r="J11" i="6"/>
  <c r="AA11" i="7"/>
  <c r="B2" i="7"/>
  <c r="B403" i="6"/>
  <c r="Y2" i="7"/>
  <c r="Y2" i="6"/>
  <c r="B406" i="6"/>
  <c r="B2" i="6"/>
  <c r="B409" i="6"/>
  <c r="AF70" i="6"/>
  <c r="AE70" i="7"/>
  <c r="O70" i="6"/>
  <c r="O70" i="7"/>
  <c r="J7" i="7"/>
  <c r="AA7" i="6"/>
  <c r="J7" i="6"/>
  <c r="AA7" i="7"/>
  <c r="AF47" i="6"/>
  <c r="O47" i="7"/>
  <c r="O47" i="6"/>
  <c r="AE47" i="7"/>
  <c r="M56" i="7"/>
  <c r="AC56" i="7"/>
  <c r="M56" i="6"/>
  <c r="AD56" i="6"/>
  <c r="O62" i="7"/>
  <c r="AE62" i="7"/>
  <c r="O62" i="6"/>
  <c r="AF62" i="6"/>
  <c r="K41" i="7"/>
  <c r="K41" i="6"/>
  <c r="AB41" i="6"/>
  <c r="AC76" i="6"/>
  <c r="AB76" i="7"/>
  <c r="L76" i="6"/>
  <c r="L76" i="7"/>
  <c r="X63" i="6"/>
  <c r="A63" i="7"/>
  <c r="A63" i="6"/>
  <c r="X63" i="7"/>
  <c r="N59" i="7"/>
  <c r="AD59" i="7"/>
  <c r="N59" i="6"/>
  <c r="AE59" i="6"/>
  <c r="AD75" i="7"/>
  <c r="N75" i="7"/>
  <c r="N75" i="6"/>
  <c r="AE75" i="6"/>
  <c r="I38" i="7"/>
  <c r="Z38" i="7"/>
  <c r="I38" i="6"/>
  <c r="Z38" i="6"/>
  <c r="X54" i="7"/>
  <c r="A54" i="7"/>
  <c r="A54" i="6"/>
  <c r="X54" i="6"/>
  <c r="AC36" i="6"/>
  <c r="L36" i="7"/>
  <c r="L36" i="6"/>
  <c r="AB36" i="7"/>
  <c r="K25" i="7"/>
  <c r="K25" i="6"/>
  <c r="AB25" i="6"/>
  <c r="Z8" i="6"/>
  <c r="I8" i="7"/>
  <c r="I8" i="6"/>
  <c r="Z8" i="7"/>
  <c r="Y26" i="6"/>
  <c r="B26" i="7"/>
  <c r="B26" i="6"/>
  <c r="Y26" i="7"/>
  <c r="X15" i="6"/>
  <c r="X15" i="7"/>
  <c r="A15" i="6"/>
  <c r="A15" i="7"/>
  <c r="O27" i="7"/>
  <c r="AF27" i="6"/>
  <c r="O27" i="6"/>
  <c r="AE27" i="7"/>
  <c r="Z57" i="7"/>
  <c r="I57" i="7"/>
  <c r="I57" i="6"/>
  <c r="Z57" i="6"/>
  <c r="AE12" i="6"/>
  <c r="AD12" i="7"/>
  <c r="N12" i="6"/>
  <c r="N12" i="7"/>
  <c r="N28" i="7"/>
  <c r="AD28" i="7"/>
  <c r="N28" i="6"/>
  <c r="AE28" i="6"/>
  <c r="AB9" i="6"/>
  <c r="K9" i="6"/>
  <c r="K9" i="7"/>
  <c r="Z22" i="7"/>
  <c r="Z22" i="6"/>
  <c r="I22" i="6"/>
  <c r="I22" i="7"/>
  <c r="Z41" i="6"/>
  <c r="Z41" i="7"/>
  <c r="I41" i="6"/>
  <c r="I41" i="7"/>
  <c r="X46" i="6"/>
  <c r="A46" i="7"/>
  <c r="A46" i="6"/>
  <c r="X46" i="7"/>
  <c r="AA3" i="7"/>
  <c r="J3" i="7"/>
  <c r="J3" i="6"/>
  <c r="AA3" i="6"/>
  <c r="M13" i="7"/>
  <c r="AC13" i="7"/>
  <c r="M13" i="6"/>
  <c r="AD13" i="6"/>
  <c r="AE20" i="7"/>
  <c r="AF20" i="6"/>
  <c r="O20" i="6"/>
  <c r="O20" i="7"/>
  <c r="Y15" i="7"/>
  <c r="Y15" i="6"/>
  <c r="B15" i="6"/>
  <c r="B15" i="7"/>
  <c r="Y31" i="7"/>
  <c r="Y31" i="6"/>
  <c r="B31" i="6"/>
  <c r="B31" i="7"/>
  <c r="X74" i="6"/>
  <c r="A74" i="7"/>
  <c r="A74" i="6"/>
  <c r="X74" i="7"/>
  <c r="Y8" i="7"/>
  <c r="B8" i="7"/>
  <c r="B8" i="6"/>
  <c r="Y8" i="6"/>
  <c r="J15" i="7"/>
  <c r="AA15" i="7"/>
  <c r="J15" i="6"/>
  <c r="AA15" i="6"/>
  <c r="A24" i="7"/>
  <c r="X24" i="7"/>
  <c r="A24" i="6"/>
  <c r="X24" i="6"/>
  <c r="Z27" i="6"/>
  <c r="I27" i="7"/>
  <c r="I27" i="6"/>
  <c r="Z27" i="7"/>
  <c r="J37" i="7"/>
  <c r="AA37" i="6"/>
  <c r="J37" i="6"/>
  <c r="AA37" i="7"/>
  <c r="AD75" i="6"/>
  <c r="AC75" i="7"/>
  <c r="M75" i="6"/>
  <c r="M75" i="7"/>
  <c r="Y62" i="7"/>
  <c r="Y62" i="6"/>
  <c r="B62" i="6"/>
  <c r="B62" i="7"/>
  <c r="Y78" i="6"/>
  <c r="Y78" i="7"/>
  <c r="B78" i="6"/>
  <c r="B78" i="7"/>
  <c r="AD40" i="6"/>
  <c r="AC40" i="7"/>
  <c r="M40" i="6"/>
  <c r="M40" i="7"/>
  <c r="A55" i="7"/>
  <c r="X55" i="7"/>
  <c r="A55" i="6"/>
  <c r="X55" i="6"/>
  <c r="O67" i="7"/>
  <c r="AF67" i="6"/>
  <c r="O67" i="6"/>
  <c r="AE67" i="7"/>
  <c r="M29" i="7"/>
  <c r="AC29" i="7"/>
  <c r="M29" i="6"/>
  <c r="AD29" i="6"/>
  <c r="Z49" i="7"/>
  <c r="Z49" i="6"/>
  <c r="I49" i="6"/>
  <c r="I49" i="7"/>
  <c r="J57" i="7"/>
  <c r="AA57" i="7"/>
  <c r="J57" i="6"/>
  <c r="AA57" i="6"/>
  <c r="Y10" i="6"/>
  <c r="Y10" i="7"/>
  <c r="B10" i="6"/>
  <c r="B10" i="7"/>
  <c r="AC63" i="7"/>
  <c r="AD63" i="6"/>
  <c r="M63" i="6"/>
  <c r="M63" i="7"/>
  <c r="AC6" i="6"/>
  <c r="L6" i="7"/>
  <c r="L6" i="6"/>
  <c r="AB6" i="7"/>
  <c r="AE13" i="6"/>
  <c r="N13" i="7"/>
  <c r="N13" i="6"/>
  <c r="AD13" i="7"/>
  <c r="X33" i="6"/>
  <c r="A33" i="7"/>
  <c r="A33" i="6"/>
  <c r="X33" i="7"/>
  <c r="O11" i="7"/>
  <c r="AE11" i="7"/>
  <c r="O11" i="6"/>
  <c r="AF11" i="6"/>
  <c r="AC24" i="7"/>
  <c r="M24" i="7"/>
  <c r="M24" i="6"/>
  <c r="AD24" i="6"/>
  <c r="AE46" i="7"/>
  <c r="AF46" i="6"/>
  <c r="O46" i="6"/>
  <c r="O46" i="7"/>
  <c r="N8" i="7"/>
  <c r="AE8" i="6"/>
  <c r="N8" i="6"/>
  <c r="AD8" i="7"/>
  <c r="N24" i="7"/>
  <c r="AE24" i="6"/>
  <c r="N24" i="6"/>
  <c r="AD24" i="7"/>
  <c r="I6" i="7"/>
  <c r="Z6" i="6"/>
  <c r="I6" i="6"/>
  <c r="Z6" i="7"/>
  <c r="A19" i="7"/>
  <c r="X19" i="6"/>
  <c r="A19" i="6"/>
  <c r="X19" i="7"/>
  <c r="K33" i="7"/>
  <c r="K33" i="6"/>
  <c r="AB33" i="6"/>
  <c r="AE39" i="6"/>
  <c r="AD39" i="7"/>
  <c r="N39" i="6"/>
  <c r="N39" i="7"/>
  <c r="AC3" i="7"/>
  <c r="AD3" i="6"/>
  <c r="M3" i="6"/>
  <c r="M3" i="7"/>
  <c r="X8" i="7"/>
  <c r="X8" i="6"/>
  <c r="A8" i="6"/>
  <c r="A8" i="7"/>
  <c r="Z15" i="7"/>
  <c r="I15" i="7"/>
  <c r="I15" i="6"/>
  <c r="Z15" i="6"/>
  <c r="B3" i="7"/>
  <c r="Y3" i="7"/>
  <c r="B3" i="6"/>
  <c r="Y3" i="6"/>
  <c r="B19" i="7"/>
  <c r="Y19" i="7"/>
  <c r="B19" i="6"/>
  <c r="Y19" i="6"/>
  <c r="Z37" i="7"/>
  <c r="I37" i="7"/>
  <c r="I37" i="6"/>
  <c r="Z37" i="6"/>
  <c r="AC26" i="6"/>
  <c r="AB26" i="7"/>
  <c r="L26" i="6"/>
  <c r="L26" i="7"/>
  <c r="N29" i="7"/>
  <c r="AE29" i="6"/>
  <c r="N29" i="6"/>
  <c r="AD29" i="7"/>
  <c r="AB44" i="7"/>
  <c r="AC44" i="6"/>
  <c r="L44" i="6"/>
  <c r="L44" i="7"/>
  <c r="B50" i="7"/>
  <c r="Y50" i="7"/>
  <c r="B50" i="6"/>
  <c r="Y50" i="6"/>
  <c r="B66" i="7"/>
  <c r="Y66" i="7"/>
  <c r="B66" i="6"/>
  <c r="Y66" i="6"/>
  <c r="B82" i="7"/>
  <c r="Y82" i="7"/>
  <c r="B82" i="6"/>
  <c r="Y82" i="6"/>
  <c r="AF51" i="6"/>
  <c r="AE51" i="7"/>
  <c r="O51" i="6"/>
  <c r="O51" i="7"/>
  <c r="AD64" i="6"/>
  <c r="M64" i="7"/>
  <c r="M64" i="6"/>
  <c r="AC64" i="7"/>
  <c r="K126" i="7"/>
  <c r="K126" i="6"/>
  <c r="AB126" i="6"/>
  <c r="K94" i="7"/>
  <c r="K94" i="6"/>
  <c r="AB94" i="6"/>
  <c r="X71" i="6"/>
  <c r="X71" i="7"/>
  <c r="A71" i="6"/>
  <c r="A71" i="7"/>
  <c r="X32" i="6"/>
  <c r="A32" i="7"/>
  <c r="A32" i="6"/>
  <c r="X32" i="7"/>
  <c r="AB18" i="6"/>
  <c r="K18" i="6"/>
  <c r="K18" i="7"/>
  <c r="AB84" i="6"/>
  <c r="K84" i="6"/>
  <c r="K84" i="7"/>
  <c r="AA69" i="7"/>
  <c r="AA69" i="6"/>
  <c r="J69" i="6"/>
  <c r="J69" i="7"/>
  <c r="AA85" i="6"/>
  <c r="AA85" i="7"/>
  <c r="J85" i="6"/>
  <c r="J85" i="7"/>
  <c r="Z46" i="6"/>
  <c r="I46" i="7"/>
  <c r="I46" i="6"/>
  <c r="Z46" i="7"/>
  <c r="AA53" i="7"/>
  <c r="AA53" i="6"/>
  <c r="J53" i="6"/>
  <c r="J53" i="7"/>
  <c r="Z62" i="6"/>
  <c r="I62" i="7"/>
  <c r="I62" i="6"/>
  <c r="Z62" i="7"/>
  <c r="AB97" i="6"/>
  <c r="K97" i="6"/>
  <c r="K97" i="7"/>
  <c r="K77" i="7"/>
  <c r="K77" i="6"/>
  <c r="AB77" i="6"/>
  <c r="AB54" i="6"/>
  <c r="K54" i="6"/>
  <c r="K54" i="7"/>
  <c r="Z135" i="6"/>
  <c r="Z135" i="7"/>
  <c r="I135" i="6"/>
  <c r="I135" i="7"/>
  <c r="Y48" i="7"/>
  <c r="Y48" i="6"/>
  <c r="B48" i="6"/>
  <c r="B48" i="7"/>
  <c r="Y64" i="6"/>
  <c r="Y64" i="7"/>
  <c r="B64" i="6"/>
  <c r="B64" i="7"/>
  <c r="A84" i="7"/>
  <c r="X84" i="7"/>
  <c r="A84" i="6"/>
  <c r="X84" i="6"/>
  <c r="AE61" i="6"/>
  <c r="N61" i="7"/>
  <c r="N61" i="6"/>
  <c r="AD61" i="7"/>
  <c r="I55" i="7"/>
  <c r="Z55" i="6"/>
  <c r="I55" i="6"/>
  <c r="Z55" i="7"/>
  <c r="AD101" i="6"/>
  <c r="AC101" i="7"/>
  <c r="M101" i="6"/>
  <c r="M101" i="7"/>
  <c r="Y53" i="7"/>
  <c r="Y53" i="6"/>
  <c r="B53" i="6"/>
  <c r="B53" i="7"/>
  <c r="AA94" i="7"/>
  <c r="J94" i="7"/>
  <c r="J94" i="6"/>
  <c r="AA94" i="6"/>
  <c r="M57" i="7"/>
  <c r="AD57" i="6"/>
  <c r="M57" i="6"/>
  <c r="AC57" i="7"/>
  <c r="Y36" i="7"/>
  <c r="Y36" i="6"/>
  <c r="B36" i="6"/>
  <c r="B36" i="7"/>
  <c r="B52" i="7"/>
  <c r="Y52" i="6"/>
  <c r="B52" i="6"/>
  <c r="Y52" i="7"/>
  <c r="O40" i="7"/>
  <c r="AE40" i="7"/>
  <c r="O40" i="6"/>
  <c r="AF40" i="6"/>
  <c r="X67" i="6"/>
  <c r="X67" i="7"/>
  <c r="A67" i="6"/>
  <c r="A67" i="7"/>
  <c r="J65" i="7"/>
  <c r="AA65" i="7"/>
  <c r="J65" i="6"/>
  <c r="AA65" i="6"/>
  <c r="AA81" i="7"/>
  <c r="J81" i="7"/>
  <c r="J81" i="6"/>
  <c r="AA81" i="6"/>
  <c r="X43" i="6"/>
  <c r="X43" i="7"/>
  <c r="A43" i="6"/>
  <c r="A43" i="7"/>
  <c r="AB57" i="6"/>
  <c r="K57" i="6"/>
  <c r="K57" i="7"/>
  <c r="AF36" i="6"/>
  <c r="O36" i="7"/>
  <c r="O36" i="6"/>
  <c r="AE36" i="7"/>
  <c r="AB118" i="6"/>
  <c r="K118" i="6"/>
  <c r="K118" i="7"/>
  <c r="Z123" i="6"/>
  <c r="I123" i="7"/>
  <c r="I123" i="6"/>
  <c r="Z123" i="7"/>
  <c r="AD65" i="7"/>
  <c r="N65" i="7"/>
  <c r="N65" i="6"/>
  <c r="AE65" i="6"/>
  <c r="AF80" i="6"/>
  <c r="AE80" i="7"/>
  <c r="O80" i="6"/>
  <c r="O80" i="7"/>
  <c r="AB47" i="6"/>
  <c r="K47" i="6"/>
  <c r="K47" i="7"/>
  <c r="K71" i="7"/>
  <c r="K71" i="6"/>
  <c r="AB71" i="6"/>
  <c r="AB86" i="6"/>
  <c r="K86" i="6"/>
  <c r="K86" i="7"/>
  <c r="K70" i="7"/>
  <c r="K70" i="6"/>
  <c r="AB70" i="6"/>
  <c r="K63" i="7"/>
  <c r="K63" i="6"/>
  <c r="AB63" i="6"/>
  <c r="AC93" i="7"/>
  <c r="AD93" i="6"/>
  <c r="M93" i="6"/>
  <c r="M93" i="7"/>
  <c r="K78" i="7"/>
  <c r="K78" i="6"/>
  <c r="AB78" i="6"/>
  <c r="I107" i="7"/>
  <c r="Z107" i="6"/>
  <c r="I107" i="6"/>
  <c r="Z107" i="7"/>
  <c r="Z40" i="7"/>
  <c r="Z40" i="6"/>
  <c r="I40" i="6"/>
  <c r="I40" i="7"/>
  <c r="AB110" i="6"/>
  <c r="K110" i="6"/>
  <c r="K110" i="7"/>
  <c r="AB134" i="6"/>
  <c r="K134" i="6"/>
  <c r="K134" i="7"/>
  <c r="Z64" i="7"/>
  <c r="Z64" i="6"/>
  <c r="I64" i="6"/>
  <c r="I64" i="7"/>
  <c r="AC97" i="7"/>
  <c r="AD97" i="6"/>
  <c r="M97" i="6"/>
  <c r="M97" i="7"/>
  <c r="AC65" i="7"/>
  <c r="AD65" i="6"/>
  <c r="M65" i="6"/>
  <c r="M65" i="7"/>
  <c r="AD109" i="6"/>
  <c r="AC109" i="7"/>
  <c r="M109" i="6"/>
  <c r="M109" i="7"/>
  <c r="X79" i="6"/>
  <c r="A79" i="7"/>
  <c r="A79" i="6"/>
  <c r="X79" i="7"/>
  <c r="AA38" i="7"/>
  <c r="AA38" i="6"/>
  <c r="J38" i="6"/>
  <c r="J38" i="7"/>
  <c r="AA54" i="7"/>
  <c r="J54" i="7"/>
  <c r="J54" i="6"/>
  <c r="AA54" i="6"/>
  <c r="AA70" i="7"/>
  <c r="AA70" i="6"/>
  <c r="J70" i="6"/>
  <c r="J70" i="7"/>
  <c r="K38" i="7"/>
  <c r="K38" i="6"/>
  <c r="AB38" i="6"/>
  <c r="AB85" i="6"/>
  <c r="K85" i="6"/>
  <c r="K85" i="7"/>
  <c r="X120" i="6"/>
  <c r="A120" i="7"/>
  <c r="A120" i="6"/>
  <c r="X120" i="7"/>
  <c r="Z82" i="6"/>
  <c r="I82" i="7"/>
  <c r="I82" i="6"/>
  <c r="Z82" i="7"/>
  <c r="AA42" i="6"/>
  <c r="AA42" i="7"/>
  <c r="J42" i="6"/>
  <c r="J42" i="7"/>
  <c r="AA58" i="6"/>
  <c r="AA58" i="7"/>
  <c r="J58" i="6"/>
  <c r="J58" i="7"/>
  <c r="AA74" i="7"/>
  <c r="AA74" i="6"/>
  <c r="J74" i="6"/>
  <c r="J74" i="7"/>
  <c r="I111" i="7"/>
  <c r="Z111" i="7"/>
  <c r="I111" i="6"/>
  <c r="Z111" i="6"/>
  <c r="Z43" i="6"/>
  <c r="I43" i="7"/>
  <c r="I43" i="6"/>
  <c r="Z43" i="7"/>
  <c r="X56" i="7"/>
  <c r="X56" i="6"/>
  <c r="A56" i="6"/>
  <c r="A56" i="7"/>
  <c r="B85" i="7"/>
  <c r="Y85" i="7"/>
  <c r="B85" i="6"/>
  <c r="Y85" i="6"/>
  <c r="O128" i="7"/>
  <c r="AE128" i="7"/>
  <c r="O128" i="6"/>
  <c r="AF128" i="6"/>
  <c r="L93" i="7"/>
  <c r="AB93" i="7"/>
  <c r="L93" i="6"/>
  <c r="AC93" i="6"/>
  <c r="AB101" i="7"/>
  <c r="L101" i="7"/>
  <c r="L101" i="6"/>
  <c r="AC101" i="6"/>
  <c r="L109" i="7"/>
  <c r="AB109" i="7"/>
  <c r="L109" i="6"/>
  <c r="AC109" i="6"/>
  <c r="M141" i="7"/>
  <c r="AC141" i="7"/>
  <c r="M141" i="6"/>
  <c r="AD141" i="6"/>
  <c r="Y41" i="7"/>
  <c r="Y41" i="6"/>
  <c r="B41" i="6"/>
  <c r="B41" i="7"/>
  <c r="J48" i="7"/>
  <c r="AA48" i="6"/>
  <c r="J48" i="6"/>
  <c r="AA48" i="7"/>
  <c r="AE100" i="7"/>
  <c r="O100" i="7"/>
  <c r="O100" i="6"/>
  <c r="AF100" i="6"/>
  <c r="X40" i="6"/>
  <c r="X40" i="7"/>
  <c r="A40" i="6"/>
  <c r="A40" i="7"/>
  <c r="X41" i="7"/>
  <c r="X41" i="6"/>
  <c r="A41" i="6"/>
  <c r="A41" i="7"/>
  <c r="Z48" i="6"/>
  <c r="I48" i="7"/>
  <c r="I48" i="6"/>
  <c r="Z48" i="7"/>
  <c r="I56" i="7"/>
  <c r="Z56" i="7"/>
  <c r="I56" i="6"/>
  <c r="Z56" i="6"/>
  <c r="K98" i="7"/>
  <c r="K98" i="6"/>
  <c r="AB98" i="6"/>
  <c r="Y68" i="6"/>
  <c r="B68" i="7"/>
  <c r="B68" i="6"/>
  <c r="Y68" i="7"/>
  <c r="Y84" i="6"/>
  <c r="B84" i="7"/>
  <c r="B84" i="6"/>
  <c r="Y84" i="7"/>
  <c r="AE40" i="6"/>
  <c r="N40" i="7"/>
  <c r="N40" i="6"/>
  <c r="AD40" i="7"/>
  <c r="AE56" i="6"/>
  <c r="N56" i="7"/>
  <c r="N56" i="6"/>
  <c r="AD56" i="7"/>
  <c r="AE72" i="6"/>
  <c r="N72" i="7"/>
  <c r="N72" i="6"/>
  <c r="AD72" i="7"/>
  <c r="K114" i="7"/>
  <c r="K114" i="6"/>
  <c r="AB114" i="6"/>
  <c r="AE45" i="6"/>
  <c r="N45" i="7"/>
  <c r="N45" i="6"/>
  <c r="AD45" i="7"/>
  <c r="AA71" i="7"/>
  <c r="AA71" i="6"/>
  <c r="J71" i="6"/>
  <c r="J71" i="7"/>
  <c r="AA59" i="6"/>
  <c r="J59" i="7"/>
  <c r="J59" i="6"/>
  <c r="AA59" i="7"/>
  <c r="J36" i="7"/>
  <c r="AA36" i="7"/>
  <c r="J36" i="6"/>
  <c r="AA36" i="6"/>
  <c r="AD70" i="7"/>
  <c r="N70" i="7"/>
  <c r="N70" i="6"/>
  <c r="AE70" i="6"/>
  <c r="Z86" i="7"/>
  <c r="I86" i="7"/>
  <c r="I86" i="6"/>
  <c r="Z86" i="6"/>
  <c r="AF52" i="6"/>
  <c r="O52" i="7"/>
  <c r="O52" i="6"/>
  <c r="AE52" i="7"/>
  <c r="Z67" i="7"/>
  <c r="Z67" i="6"/>
  <c r="I67" i="6"/>
  <c r="I67" i="7"/>
  <c r="AA35" i="7"/>
  <c r="J35" i="7"/>
  <c r="J35" i="6"/>
  <c r="AA35" i="6"/>
  <c r="AC66" i="6"/>
  <c r="L66" i="7"/>
  <c r="L66" i="6"/>
  <c r="AB66" i="7"/>
  <c r="AC82" i="6"/>
  <c r="L82" i="7"/>
  <c r="L82" i="6"/>
  <c r="AB82" i="7"/>
  <c r="AE132" i="7"/>
  <c r="AF132" i="6"/>
  <c r="O132" i="6"/>
  <c r="O132" i="7"/>
  <c r="Z71" i="6"/>
  <c r="I71" i="7"/>
  <c r="I71" i="6"/>
  <c r="Z71" i="7"/>
  <c r="Z139" i="6"/>
  <c r="Z139" i="7"/>
  <c r="I139" i="6"/>
  <c r="I139" i="7"/>
  <c r="AB90" i="6"/>
  <c r="K90" i="6"/>
  <c r="K90" i="7"/>
  <c r="L38" i="7"/>
  <c r="AC38" i="6"/>
  <c r="L38" i="6"/>
  <c r="AB38" i="7"/>
  <c r="L54" i="7"/>
  <c r="AC54" i="6"/>
  <c r="L54" i="6"/>
  <c r="AB54" i="7"/>
  <c r="X44" i="6"/>
  <c r="A44" i="7"/>
  <c r="A44" i="6"/>
  <c r="X44" i="7"/>
  <c r="Y28" i="7"/>
  <c r="B28" i="7"/>
  <c r="B28" i="6"/>
  <c r="Y28" i="6"/>
  <c r="X42" i="6"/>
  <c r="A42" i="7"/>
  <c r="A42" i="6"/>
  <c r="X42" i="7"/>
  <c r="AC59" i="7"/>
  <c r="M59" i="7"/>
  <c r="M59" i="6"/>
  <c r="AD59" i="6"/>
  <c r="AA61" i="6"/>
  <c r="AA61" i="7"/>
  <c r="J61" i="6"/>
  <c r="J61" i="7"/>
  <c r="AA77" i="7"/>
  <c r="AA77" i="6"/>
  <c r="J77" i="6"/>
  <c r="J77" i="7"/>
  <c r="AE39" i="7"/>
  <c r="AF39" i="6"/>
  <c r="O39" i="6"/>
  <c r="O39" i="7"/>
  <c r="Z54" i="6"/>
  <c r="Z54" i="7"/>
  <c r="I54" i="6"/>
  <c r="I54" i="7"/>
  <c r="AD60" i="6"/>
  <c r="M60" i="7"/>
  <c r="M60" i="6"/>
  <c r="AC60" i="7"/>
  <c r="I70" i="7"/>
  <c r="Z70" i="6"/>
  <c r="I70" i="6"/>
  <c r="Z70" i="7"/>
  <c r="I127" i="7"/>
  <c r="Z127" i="6"/>
  <c r="I127" i="6"/>
  <c r="Z127" i="7"/>
  <c r="AE83" i="7"/>
  <c r="O83" i="7"/>
  <c r="O83" i="6"/>
  <c r="AF83" i="6"/>
  <c r="AF60" i="6"/>
  <c r="AE60" i="7"/>
  <c r="O60" i="6"/>
  <c r="O60" i="7"/>
  <c r="Y40" i="6"/>
  <c r="Y40" i="7"/>
  <c r="B40" i="6"/>
  <c r="B40" i="7"/>
  <c r="Y56" i="6"/>
  <c r="Y56" i="7"/>
  <c r="B56" i="6"/>
  <c r="B56" i="7"/>
  <c r="AC77" i="7"/>
  <c r="AD77" i="6"/>
  <c r="M77" i="6"/>
  <c r="M77" i="7"/>
  <c r="AF140" i="6"/>
  <c r="AE140" i="7"/>
  <c r="O140" i="6"/>
  <c r="O140" i="7"/>
  <c r="AD69" i="7"/>
  <c r="AE69" i="6"/>
  <c r="N69" i="6"/>
  <c r="N69" i="7"/>
  <c r="AA43" i="6"/>
  <c r="J43" i="7"/>
  <c r="J43" i="6"/>
  <c r="AA43" i="7"/>
  <c r="A49" i="7"/>
  <c r="X49" i="6"/>
  <c r="A49" i="6"/>
  <c r="X49" i="7"/>
  <c r="I90" i="7"/>
  <c r="Z90" i="7"/>
  <c r="I90" i="6"/>
  <c r="Z90" i="6"/>
  <c r="AB102" i="6"/>
  <c r="K102" i="6"/>
  <c r="K102" i="7"/>
  <c r="AC121" i="7"/>
  <c r="AD121" i="6"/>
  <c r="M121" i="6"/>
  <c r="M121" i="7"/>
  <c r="B44" i="7"/>
  <c r="Y44" i="6"/>
  <c r="B44" i="6"/>
  <c r="Y44" i="7"/>
  <c r="Y60" i="6"/>
  <c r="B60" i="7"/>
  <c r="B60" i="6"/>
  <c r="Y60" i="7"/>
  <c r="AF63" i="6"/>
  <c r="AE63" i="7"/>
  <c r="O63" i="6"/>
  <c r="O63" i="7"/>
  <c r="AB73" i="6"/>
  <c r="K73" i="6"/>
  <c r="K73" i="7"/>
  <c r="AA73" i="7"/>
  <c r="J73" i="7"/>
  <c r="J73" i="6"/>
  <c r="AA73" i="6"/>
  <c r="M36" i="7"/>
  <c r="AC36" i="7"/>
  <c r="M36" i="6"/>
  <c r="AD36" i="6"/>
  <c r="X51" i="6"/>
  <c r="A51" i="7"/>
  <c r="A51" i="6"/>
  <c r="X51" i="7"/>
  <c r="AE116" i="7"/>
  <c r="AF116" i="6"/>
  <c r="O116" i="6"/>
  <c r="O116" i="7"/>
  <c r="AC80" i="7"/>
  <c r="AD80" i="6"/>
  <c r="M80" i="6"/>
  <c r="M80" i="7"/>
  <c r="Z91" i="7"/>
  <c r="Z91" i="6"/>
  <c r="I91" i="6"/>
  <c r="I91" i="7"/>
  <c r="AA47" i="6"/>
  <c r="J47" i="7"/>
  <c r="J47" i="6"/>
  <c r="AA47" i="7"/>
  <c r="AD73" i="7"/>
  <c r="AE73" i="6"/>
  <c r="N73" i="6"/>
  <c r="N73" i="7"/>
  <c r="L51" i="7"/>
  <c r="AB51" i="7"/>
  <c r="L51" i="6"/>
  <c r="AC51" i="6"/>
  <c r="AF77" i="6"/>
  <c r="AE77" i="7"/>
  <c r="O77" i="6"/>
  <c r="O77" i="7"/>
  <c r="AB34" i="6"/>
  <c r="K34" i="6"/>
  <c r="K34" i="7"/>
  <c r="AB75" i="7"/>
  <c r="L75" i="7"/>
  <c r="L75" i="6"/>
  <c r="AC75" i="6"/>
  <c r="AC88" i="7"/>
  <c r="AD88" i="6"/>
  <c r="M88" i="6"/>
  <c r="M88" i="7"/>
  <c r="O71" i="7"/>
  <c r="AE71" i="7"/>
  <c r="O71" i="6"/>
  <c r="AF71" i="6"/>
  <c r="AC84" i="7"/>
  <c r="AD84" i="6"/>
  <c r="M84" i="6"/>
  <c r="M84" i="7"/>
  <c r="Y43" i="7"/>
  <c r="Y43" i="6"/>
  <c r="B43" i="6"/>
  <c r="B43" i="7"/>
  <c r="Y59" i="7"/>
  <c r="Y59" i="6"/>
  <c r="B59" i="6"/>
  <c r="B59" i="7"/>
  <c r="Y75" i="7"/>
  <c r="Y75" i="6"/>
  <c r="B75" i="6"/>
  <c r="B75" i="7"/>
  <c r="N36" i="7"/>
  <c r="AE36" i="6"/>
  <c r="N36" i="6"/>
  <c r="AD36" i="7"/>
  <c r="N52" i="7"/>
  <c r="AE52" i="6"/>
  <c r="N52" i="6"/>
  <c r="AD52" i="7"/>
  <c r="N68" i="7"/>
  <c r="AE68" i="6"/>
  <c r="N68" i="6"/>
  <c r="AD68" i="7"/>
  <c r="AD84" i="7"/>
  <c r="AE84" i="6"/>
  <c r="N84" i="6"/>
  <c r="N84" i="7"/>
  <c r="X72" i="6"/>
  <c r="X72" i="7"/>
  <c r="A72" i="6"/>
  <c r="A72" i="7"/>
  <c r="AB42" i="6"/>
  <c r="K42" i="6"/>
  <c r="K42" i="7"/>
  <c r="AF112" i="6"/>
  <c r="O112" i="7"/>
  <c r="O112" i="6"/>
  <c r="AE112" i="7"/>
  <c r="AD57" i="7"/>
  <c r="N57" i="7"/>
  <c r="N57" i="6"/>
  <c r="AE57" i="6"/>
  <c r="Y80" i="7"/>
  <c r="B80" i="7"/>
  <c r="B80" i="6"/>
  <c r="Y80" i="6"/>
  <c r="AB59" i="7"/>
  <c r="AC59" i="6"/>
  <c r="L59" i="6"/>
  <c r="L59" i="7"/>
  <c r="AD82" i="7"/>
  <c r="AE82" i="6"/>
  <c r="N82" i="6"/>
  <c r="N82" i="7"/>
  <c r="AD100" i="7"/>
  <c r="N100" i="7"/>
  <c r="N100" i="6"/>
  <c r="AE100" i="6"/>
  <c r="AF79" i="6"/>
  <c r="O79" i="7"/>
  <c r="O79" i="6"/>
  <c r="AE79" i="7"/>
  <c r="K81" i="7"/>
  <c r="K81" i="6"/>
  <c r="AB81" i="6"/>
  <c r="M45" i="7"/>
  <c r="AC45" i="7"/>
  <c r="M45" i="6"/>
  <c r="AD45" i="6"/>
  <c r="K58" i="7"/>
  <c r="K58" i="6"/>
  <c r="AB58" i="6"/>
  <c r="I75" i="7"/>
  <c r="Z75" i="6"/>
  <c r="I75" i="6"/>
  <c r="Z75" i="7"/>
  <c r="O68" i="7"/>
  <c r="AF68" i="6"/>
  <c r="O68" i="6"/>
  <c r="AE68" i="7"/>
  <c r="A104" i="7"/>
  <c r="X104" i="7"/>
  <c r="A104" i="6"/>
  <c r="X104" i="6"/>
  <c r="Y87" i="6"/>
  <c r="Y87" i="7"/>
  <c r="B87" i="6"/>
  <c r="B87" i="7"/>
  <c r="AB122" i="6"/>
  <c r="K122" i="6"/>
  <c r="K122" i="7"/>
  <c r="K82" i="7"/>
  <c r="K82" i="6"/>
  <c r="AB82" i="6"/>
  <c r="N49" i="7"/>
  <c r="AD49" i="7"/>
  <c r="N49" i="6"/>
  <c r="AE49" i="6"/>
  <c r="J75" i="7"/>
  <c r="AA75" i="7"/>
  <c r="J75" i="6"/>
  <c r="AA75" i="6"/>
  <c r="J83" i="7"/>
  <c r="AA83" i="7"/>
  <c r="J83" i="6"/>
  <c r="AA83" i="6"/>
  <c r="AF37" i="6"/>
  <c r="AE37" i="7"/>
  <c r="O37" i="6"/>
  <c r="O37" i="7"/>
  <c r="AC46" i="7"/>
  <c r="AD46" i="6"/>
  <c r="M46" i="6"/>
  <c r="M46" i="7"/>
  <c r="AF53" i="6"/>
  <c r="O53" i="7"/>
  <c r="O53" i="6"/>
  <c r="AE53" i="7"/>
  <c r="O61" i="7"/>
  <c r="AE61" i="7"/>
  <c r="O61" i="6"/>
  <c r="AF61" i="6"/>
  <c r="Y69" i="7"/>
  <c r="Y69" i="6"/>
  <c r="B69" i="6"/>
  <c r="B69" i="7"/>
  <c r="AA76" i="6"/>
  <c r="AA76" i="7"/>
  <c r="J76" i="6"/>
  <c r="J76" i="7"/>
  <c r="X81" i="6"/>
  <c r="X81" i="7"/>
  <c r="A81" i="6"/>
  <c r="A81" i="7"/>
  <c r="X80" i="6"/>
  <c r="A80" i="7"/>
  <c r="A80" i="6"/>
  <c r="X80" i="7"/>
  <c r="K121" i="7"/>
  <c r="K121" i="6"/>
  <c r="AB121" i="6"/>
  <c r="L67" i="7"/>
  <c r="AB67" i="7"/>
  <c r="L67" i="6"/>
  <c r="AC67" i="6"/>
  <c r="N74" i="7"/>
  <c r="AE74" i="6"/>
  <c r="N74" i="6"/>
  <c r="AD74" i="7"/>
  <c r="AD78" i="6"/>
  <c r="M78" i="7"/>
  <c r="M78" i="6"/>
  <c r="AC78" i="7"/>
  <c r="AB39" i="7"/>
  <c r="AC39" i="6"/>
  <c r="L39" i="6"/>
  <c r="L39" i="7"/>
  <c r="AE46" i="6"/>
  <c r="N46" i="7"/>
  <c r="N46" i="6"/>
  <c r="AD46" i="7"/>
  <c r="AC37" i="6"/>
  <c r="L37" i="7"/>
  <c r="L37" i="6"/>
  <c r="AB37" i="7"/>
  <c r="AC53" i="6"/>
  <c r="L53" i="7"/>
  <c r="L53" i="6"/>
  <c r="AB53" i="7"/>
  <c r="AC69" i="6"/>
  <c r="L69" i="7"/>
  <c r="L69" i="6"/>
  <c r="AB69" i="7"/>
  <c r="AC85" i="6"/>
  <c r="L85" i="7"/>
  <c r="L85" i="6"/>
  <c r="AB85" i="7"/>
  <c r="Y77" i="6"/>
  <c r="Y77" i="7"/>
  <c r="B77" i="6"/>
  <c r="B77" i="7"/>
  <c r="Y39" i="7"/>
  <c r="B39" i="7"/>
  <c r="B39" i="6"/>
  <c r="Y39" i="6"/>
  <c r="Y55" i="7"/>
  <c r="B55" i="7"/>
  <c r="B55" i="6"/>
  <c r="Y55" i="6"/>
  <c r="Y71" i="7"/>
  <c r="B71" i="7"/>
  <c r="B71" i="6"/>
  <c r="Y71" i="6"/>
  <c r="A88" i="7"/>
  <c r="X88" i="7"/>
  <c r="A88" i="6"/>
  <c r="X88" i="6"/>
  <c r="AD38" i="6"/>
  <c r="M38" i="7"/>
  <c r="M38" i="6"/>
  <c r="AC38" i="7"/>
  <c r="AF69" i="6"/>
  <c r="O69" i="7"/>
  <c r="O69" i="6"/>
  <c r="AE69" i="7"/>
  <c r="N37" i="7"/>
  <c r="AE37" i="6"/>
  <c r="N37" i="6"/>
  <c r="AD37" i="7"/>
  <c r="AE42" i="6"/>
  <c r="AD42" i="7"/>
  <c r="N42" i="6"/>
  <c r="N42" i="7"/>
  <c r="AD68" i="6"/>
  <c r="M68" i="7"/>
  <c r="M68" i="6"/>
  <c r="AC68" i="7"/>
  <c r="M81" i="7"/>
  <c r="AD81" i="6"/>
  <c r="M81" i="6"/>
  <c r="AC81" i="7"/>
  <c r="K62" i="7"/>
  <c r="K62" i="6"/>
  <c r="AB62" i="6"/>
  <c r="Y61" i="6"/>
  <c r="Y61" i="7"/>
  <c r="B61" i="6"/>
  <c r="B61" i="7"/>
  <c r="AA84" i="6"/>
  <c r="J84" i="7"/>
  <c r="J84" i="6"/>
  <c r="AA84" i="7"/>
  <c r="AA102" i="6"/>
  <c r="AA102" i="7"/>
  <c r="J102" i="6"/>
  <c r="J102" i="7"/>
  <c r="X83" i="7"/>
  <c r="X83" i="6"/>
  <c r="A83" i="6"/>
  <c r="A83" i="7"/>
  <c r="AB41" i="7"/>
  <c r="AC41" i="6"/>
  <c r="L41" i="6"/>
  <c r="L41" i="7"/>
  <c r="AB57" i="7"/>
  <c r="L57" i="7"/>
  <c r="L57" i="6"/>
  <c r="AC57" i="6"/>
  <c r="AB73" i="7"/>
  <c r="AC73" i="6"/>
  <c r="L73" i="6"/>
  <c r="L73" i="7"/>
  <c r="O76" i="7"/>
  <c r="AE76" i="7"/>
  <c r="O76" i="6"/>
  <c r="AF76" i="6"/>
  <c r="X100" i="6"/>
  <c r="A100" i="7"/>
  <c r="A100" i="6"/>
  <c r="X100" i="7"/>
  <c r="L42" i="7"/>
  <c r="AB42" i="7"/>
  <c r="L42" i="6"/>
  <c r="AC42" i="6"/>
  <c r="L58" i="7"/>
  <c r="AB58" i="7"/>
  <c r="L58" i="6"/>
  <c r="AC58" i="6"/>
  <c r="AC53" i="7"/>
  <c r="AD53" i="6"/>
  <c r="M53" i="6"/>
  <c r="M53" i="7"/>
  <c r="X76" i="7"/>
  <c r="X76" i="6"/>
  <c r="A76" i="6"/>
  <c r="A76" i="7"/>
  <c r="AA39" i="7"/>
  <c r="J39" i="7"/>
  <c r="J39" i="6"/>
  <c r="AA39" i="6"/>
  <c r="AB70" i="7"/>
  <c r="L70" i="7"/>
  <c r="L70" i="6"/>
  <c r="AC70" i="6"/>
  <c r="AE92" i="7"/>
  <c r="O92" i="7"/>
  <c r="O92" i="6"/>
  <c r="AF92" i="6"/>
  <c r="Z47" i="6"/>
  <c r="Z47" i="7"/>
  <c r="I47" i="6"/>
  <c r="I47" i="7"/>
  <c r="AB51" i="6"/>
  <c r="K51" i="6"/>
  <c r="K51" i="7"/>
  <c r="AB46" i="6"/>
  <c r="K46" i="6"/>
  <c r="K46" i="7"/>
  <c r="X91" i="7"/>
  <c r="A91" i="7"/>
  <c r="A91" i="6"/>
  <c r="X91" i="6"/>
  <c r="A99" i="7"/>
  <c r="X99" i="7"/>
  <c r="A99" i="6"/>
  <c r="X99" i="6"/>
  <c r="A107" i="7"/>
  <c r="X107" i="6"/>
  <c r="A107" i="6"/>
  <c r="X107" i="7"/>
  <c r="Z87" i="7"/>
  <c r="I87" i="7"/>
  <c r="I87" i="6"/>
  <c r="Z87" i="6"/>
  <c r="N81" i="7"/>
  <c r="AE81" i="6"/>
  <c r="N81" i="6"/>
  <c r="AD81" i="7"/>
  <c r="AD54" i="6"/>
  <c r="AC54" i="7"/>
  <c r="M54" i="6"/>
  <c r="M54" i="7"/>
  <c r="AE92" i="6"/>
  <c r="AD92" i="7"/>
  <c r="N92" i="6"/>
  <c r="N92" i="7"/>
  <c r="AB74" i="6"/>
  <c r="K74" i="6"/>
  <c r="K74" i="7"/>
  <c r="X48" i="7"/>
  <c r="A48" i="7"/>
  <c r="A48" i="6"/>
  <c r="X48" i="6"/>
  <c r="AF84" i="6"/>
  <c r="AE84" i="7"/>
  <c r="O84" i="6"/>
  <c r="O84" i="7"/>
  <c r="AC69" i="7"/>
  <c r="AD69" i="6"/>
  <c r="M69" i="6"/>
  <c r="M69" i="7"/>
  <c r="J44" i="7"/>
  <c r="AA44" i="6"/>
  <c r="J44" i="6"/>
  <c r="AA44" i="7"/>
  <c r="A132" i="7"/>
  <c r="X132" i="7"/>
  <c r="A132" i="6"/>
  <c r="X132" i="6"/>
  <c r="AB65" i="6"/>
  <c r="K65" i="6"/>
  <c r="K65" i="7"/>
  <c r="Z78" i="6"/>
  <c r="I78" i="7"/>
  <c r="I78" i="6"/>
  <c r="Z78" i="7"/>
  <c r="Y35" i="6"/>
  <c r="Y35" i="7"/>
  <c r="B35" i="6"/>
  <c r="B35" i="7"/>
  <c r="Y51" i="6"/>
  <c r="Y51" i="7"/>
  <c r="B51" i="6"/>
  <c r="B51" i="7"/>
  <c r="Y67" i="7"/>
  <c r="Y67" i="6"/>
  <c r="B67" i="6"/>
  <c r="B67" i="7"/>
  <c r="Y83" i="6"/>
  <c r="Y83" i="7"/>
  <c r="B83" i="6"/>
  <c r="B83" i="7"/>
  <c r="AE44" i="6"/>
  <c r="N44" i="7"/>
  <c r="N44" i="6"/>
  <c r="AD44" i="7"/>
  <c r="AE60" i="6"/>
  <c r="N60" i="7"/>
  <c r="N60" i="6"/>
  <c r="AD60" i="7"/>
  <c r="N76" i="7"/>
  <c r="AD76" i="7"/>
  <c r="N76" i="6"/>
  <c r="AE76" i="6"/>
  <c r="AC41" i="7"/>
  <c r="AD41" i="6"/>
  <c r="M41" i="6"/>
  <c r="M41" i="7"/>
  <c r="AC61" i="7"/>
  <c r="M61" i="7"/>
  <c r="M61" i="6"/>
  <c r="AD61" i="6"/>
  <c r="X136" i="6"/>
  <c r="X136" i="7"/>
  <c r="A136" i="6"/>
  <c r="A136" i="7"/>
  <c r="Y37" i="6"/>
  <c r="B37" i="7"/>
  <c r="B37" i="6"/>
  <c r="Y37" i="7"/>
  <c r="J68" i="7"/>
  <c r="AA68" i="6"/>
  <c r="J68" i="6"/>
  <c r="AA68" i="7"/>
  <c r="X36" i="6"/>
  <c r="A36" i="7"/>
  <c r="A36" i="6"/>
  <c r="X36" i="7"/>
  <c r="AF48" i="6"/>
  <c r="O48" i="7"/>
  <c r="O48" i="6"/>
  <c r="AE48" i="7"/>
  <c r="AD41" i="7"/>
  <c r="AE41" i="6"/>
  <c r="N41" i="6"/>
  <c r="N41" i="7"/>
  <c r="Y72" i="6"/>
  <c r="Y72" i="7"/>
  <c r="B72" i="6"/>
  <c r="B72" i="7"/>
  <c r="X96" i="6"/>
  <c r="X96" i="7"/>
  <c r="A96" i="6"/>
  <c r="A96" i="7"/>
  <c r="AC62" i="7"/>
  <c r="M62" i="7"/>
  <c r="M62" i="6"/>
  <c r="AD62" i="6"/>
  <c r="J86" i="7"/>
  <c r="AA86" i="7"/>
  <c r="J86" i="6"/>
  <c r="AA86" i="6"/>
  <c r="AE103" i="7"/>
  <c r="O103" i="7"/>
  <c r="O103" i="6"/>
  <c r="AF103" i="6"/>
  <c r="M129" i="7"/>
  <c r="AC129" i="7"/>
  <c r="M129" i="6"/>
  <c r="AD129" i="6"/>
  <c r="L45" i="7"/>
  <c r="AB45" i="7"/>
  <c r="L45" i="6"/>
  <c r="AC45" i="6"/>
  <c r="L61" i="7"/>
  <c r="AB61" i="7"/>
  <c r="L61" i="6"/>
  <c r="AC61" i="6"/>
  <c r="L77" i="7"/>
  <c r="AB77" i="7"/>
  <c r="L77" i="6"/>
  <c r="AC77" i="6"/>
  <c r="A73" i="7"/>
  <c r="X73" i="7"/>
  <c r="A73" i="6"/>
  <c r="X73" i="6"/>
  <c r="O136" i="7"/>
  <c r="AF136" i="6"/>
  <c r="O136" i="6"/>
  <c r="AE136" i="7"/>
  <c r="B47" i="7"/>
  <c r="Y47" i="6"/>
  <c r="B47" i="6"/>
  <c r="Y47" i="7"/>
  <c r="B63" i="7"/>
  <c r="Y63" i="6"/>
  <c r="B63" i="6"/>
  <c r="Y63" i="7"/>
  <c r="B79" i="7"/>
  <c r="Y79" i="6"/>
  <c r="B79" i="6"/>
  <c r="Y79" i="7"/>
  <c r="AB35" i="7"/>
  <c r="L35" i="7"/>
  <c r="L35" i="6"/>
  <c r="AC35" i="6"/>
  <c r="AD66" i="7"/>
  <c r="N66" i="7"/>
  <c r="N66" i="6"/>
  <c r="AE66" i="6"/>
  <c r="A108" i="7"/>
  <c r="X108" i="7"/>
  <c r="A108" i="6"/>
  <c r="X108" i="6"/>
  <c r="AF72" i="6"/>
  <c r="O72" i="7"/>
  <c r="O72" i="6"/>
  <c r="AE72" i="7"/>
  <c r="O45" i="7"/>
  <c r="AE45" i="7"/>
  <c r="O45" i="6"/>
  <c r="AF45" i="6"/>
  <c r="X75" i="6"/>
  <c r="X75" i="7"/>
  <c r="A75" i="6"/>
  <c r="A75" i="7"/>
  <c r="AF124" i="6"/>
  <c r="O124" i="7"/>
  <c r="O124" i="6"/>
  <c r="AE124" i="7"/>
  <c r="X52" i="7"/>
  <c r="A52" i="7"/>
  <c r="A52" i="6"/>
  <c r="X52" i="6"/>
  <c r="N53" i="7"/>
  <c r="AD53" i="7"/>
  <c r="N53" i="6"/>
  <c r="AE53" i="6"/>
  <c r="Y76" i="7"/>
  <c r="Y76" i="6"/>
  <c r="B76" i="6"/>
  <c r="B76" i="7"/>
  <c r="K55" i="7"/>
  <c r="K55" i="6"/>
  <c r="AB55" i="6"/>
  <c r="Z35" i="6"/>
  <c r="Z35" i="7"/>
  <c r="I35" i="6"/>
  <c r="I35" i="7"/>
  <c r="Z131" i="7"/>
  <c r="Z131" i="6"/>
  <c r="I131" i="6"/>
  <c r="I131" i="7"/>
  <c r="AA46" i="7"/>
  <c r="J46" i="7"/>
  <c r="J46" i="6"/>
  <c r="AA46" i="6"/>
  <c r="J62" i="7"/>
  <c r="AA62" i="6"/>
  <c r="J62" i="6"/>
  <c r="AA62" i="7"/>
  <c r="AA78" i="6"/>
  <c r="AA78" i="7"/>
  <c r="J78" i="6"/>
  <c r="J78" i="7"/>
  <c r="AF96" i="6"/>
  <c r="O96" i="7"/>
  <c r="O96" i="6"/>
  <c r="AE96" i="7"/>
  <c r="AE44" i="7"/>
  <c r="AF44" i="6"/>
  <c r="O44" i="6"/>
  <c r="O44" i="7"/>
  <c r="O64" i="7"/>
  <c r="AE64" i="7"/>
  <c r="O64" i="6"/>
  <c r="AF64" i="6"/>
  <c r="O95" i="7"/>
  <c r="AE95" i="7"/>
  <c r="O95" i="6"/>
  <c r="AF95" i="6"/>
  <c r="Z51" i="6"/>
  <c r="Z51" i="7"/>
  <c r="I51" i="6"/>
  <c r="I51" i="7"/>
  <c r="K105" i="7"/>
  <c r="K105" i="6"/>
  <c r="AB105" i="6"/>
  <c r="N48" i="7"/>
  <c r="AD48" i="7"/>
  <c r="N48" i="6"/>
  <c r="AE48" i="6"/>
  <c r="N64" i="7"/>
  <c r="AD64" i="7"/>
  <c r="N64" i="6"/>
  <c r="AE64" i="6"/>
  <c r="N80" i="7"/>
  <c r="AD80" i="7"/>
  <c r="N80" i="6"/>
  <c r="AE80" i="6"/>
  <c r="A57" i="7"/>
  <c r="X57" i="7"/>
  <c r="A57" i="6"/>
  <c r="X57" i="6"/>
  <c r="I80" i="7"/>
  <c r="Z80" i="7"/>
  <c r="I80" i="6"/>
  <c r="Z80" i="6"/>
  <c r="I98" i="7"/>
  <c r="Z98" i="6"/>
  <c r="I98" i="6"/>
  <c r="Z98" i="7"/>
  <c r="AC76" i="7"/>
  <c r="M76" i="7"/>
  <c r="M76" i="6"/>
  <c r="AD76" i="6"/>
  <c r="X140" i="6"/>
  <c r="A140" i="7"/>
  <c r="A140" i="6"/>
  <c r="X140" i="7"/>
  <c r="AC49" i="6"/>
  <c r="L49" i="7"/>
  <c r="L49" i="6"/>
  <c r="AB49" i="7"/>
  <c r="AC65" i="6"/>
  <c r="L65" i="7"/>
  <c r="L65" i="6"/>
  <c r="AB65" i="7"/>
  <c r="L81" i="7"/>
  <c r="AC81" i="6"/>
  <c r="L81" i="6"/>
  <c r="AB81" i="7"/>
  <c r="K138" i="7"/>
  <c r="K138" i="6"/>
  <c r="AB138" i="6"/>
  <c r="I95" i="7"/>
  <c r="Z95" i="6"/>
  <c r="I95" i="6"/>
  <c r="Z95" i="7"/>
  <c r="AF75" i="6"/>
  <c r="O75" i="7"/>
  <c r="O75" i="6"/>
  <c r="AE75" i="7"/>
  <c r="AA34" i="7"/>
  <c r="J34" i="7"/>
  <c r="J34" i="6"/>
  <c r="AA34" i="6"/>
  <c r="AA50" i="6"/>
  <c r="J50" i="7"/>
  <c r="J50" i="6"/>
  <c r="AA50" i="7"/>
  <c r="AA66" i="7"/>
  <c r="J66" i="7"/>
  <c r="J66" i="6"/>
  <c r="AA66" i="6"/>
  <c r="AA82" i="6"/>
  <c r="AA82" i="7"/>
  <c r="J82" i="6"/>
  <c r="J82" i="7"/>
  <c r="AC37" i="7"/>
  <c r="AD37" i="6"/>
  <c r="M37" i="6"/>
  <c r="M37" i="7"/>
  <c r="AC49" i="7"/>
  <c r="M49" i="7"/>
  <c r="M49" i="6"/>
  <c r="AD49" i="6"/>
  <c r="A64" i="7"/>
  <c r="X64" i="7"/>
  <c r="A64" i="6"/>
  <c r="X64" i="6"/>
  <c r="Z83" i="7"/>
  <c r="I83" i="7"/>
  <c r="I83" i="6"/>
  <c r="Z83" i="6"/>
  <c r="AC34" i="6"/>
  <c r="AB34" i="7"/>
  <c r="L34" i="6"/>
  <c r="L34" i="7"/>
  <c r="AC50" i="6"/>
  <c r="AB50" i="7"/>
  <c r="L50" i="6"/>
  <c r="L50" i="7"/>
  <c r="Z39" i="7"/>
  <c r="I39" i="7"/>
  <c r="I39" i="6"/>
  <c r="Z39" i="6"/>
  <c r="I63" i="7"/>
  <c r="Z63" i="6"/>
  <c r="I63" i="6"/>
  <c r="Z63" i="7"/>
  <c r="AC105" i="7"/>
  <c r="M105" i="7"/>
  <c r="M105" i="6"/>
  <c r="AD105" i="6"/>
  <c r="AA55" i="7"/>
  <c r="J55" i="7"/>
  <c r="J55" i="6"/>
  <c r="AA55" i="6"/>
  <c r="L78" i="7"/>
  <c r="AC78" i="6"/>
  <c r="L78" i="6"/>
  <c r="AB78" i="7"/>
  <c r="AD117" i="6"/>
  <c r="M117" i="7"/>
  <c r="M117" i="6"/>
  <c r="AC117" i="7"/>
  <c r="X60" i="7"/>
  <c r="A60" i="7"/>
  <c r="A60" i="6"/>
  <c r="X60" i="6"/>
  <c r="M133" i="7"/>
  <c r="AC133" i="7"/>
  <c r="M133" i="6"/>
  <c r="AD133" i="6"/>
  <c r="AA67" i="7"/>
  <c r="AA67" i="6"/>
  <c r="J67" i="6"/>
  <c r="J67" i="7"/>
  <c r="X116" i="6"/>
  <c r="A116" i="7"/>
  <c r="A116" i="6"/>
  <c r="X116" i="7"/>
  <c r="N34" i="7"/>
  <c r="AD34" i="7"/>
  <c r="N34" i="6"/>
  <c r="AE34" i="6"/>
  <c r="AC43" i="6"/>
  <c r="AB43" i="7"/>
  <c r="L43" i="6"/>
  <c r="L43" i="7"/>
  <c r="AD50" i="7"/>
  <c r="N50" i="7"/>
  <c r="N50" i="6"/>
  <c r="AE50" i="6"/>
  <c r="N58" i="7"/>
  <c r="AE58" i="6"/>
  <c r="N58" i="6"/>
  <c r="AD58" i="7"/>
  <c r="X65" i="6"/>
  <c r="X65" i="7"/>
  <c r="A65" i="6"/>
  <c r="A65" i="7"/>
  <c r="I72" i="7"/>
  <c r="Z72" i="7"/>
  <c r="I72" i="6"/>
  <c r="Z72" i="6"/>
  <c r="I119" i="7"/>
  <c r="Z119" i="6"/>
  <c r="I119" i="6"/>
  <c r="Z119" i="7"/>
  <c r="AD73" i="6"/>
  <c r="M73" i="7"/>
  <c r="M73" i="6"/>
  <c r="AC73" i="7"/>
  <c r="AC89" i="7"/>
  <c r="AD89" i="6"/>
  <c r="M89" i="6"/>
  <c r="M89" i="7"/>
  <c r="M85" i="7"/>
  <c r="AC85" i="7"/>
  <c r="M85" i="6"/>
  <c r="AD85" i="6"/>
  <c r="AA63" i="6"/>
  <c r="J63" i="7"/>
  <c r="J63" i="6"/>
  <c r="AA63" i="7"/>
  <c r="X68" i="7"/>
  <c r="X68" i="6"/>
  <c r="A68" i="6"/>
  <c r="A68" i="7"/>
  <c r="AE108" i="7"/>
  <c r="O108" i="7"/>
  <c r="O108" i="6"/>
  <c r="AF108" i="6"/>
  <c r="K39" i="7"/>
  <c r="K39" i="6"/>
  <c r="AB39" i="6"/>
  <c r="AE104" i="7"/>
  <c r="O104" i="7"/>
  <c r="O104" i="6"/>
  <c r="AF104" i="6"/>
  <c r="O87" i="7"/>
  <c r="AE87" i="7"/>
  <c r="O87" i="6"/>
  <c r="AF87" i="6"/>
  <c r="AC96" i="7"/>
  <c r="M96" i="7"/>
  <c r="M96" i="6"/>
  <c r="AD96" i="6"/>
  <c r="M104" i="7"/>
  <c r="AD104" i="6"/>
  <c r="M104" i="6"/>
  <c r="AC104" i="7"/>
  <c r="M112" i="7"/>
  <c r="AC112" i="7"/>
  <c r="M112" i="6"/>
  <c r="AD112" i="6"/>
  <c r="A37" i="7"/>
  <c r="X37" i="6"/>
  <c r="A37" i="6"/>
  <c r="X37" i="7"/>
  <c r="Z44" i="7"/>
  <c r="Z44" i="6"/>
  <c r="I44" i="6"/>
  <c r="I44" i="7"/>
  <c r="AB55" i="7"/>
  <c r="L55" i="7"/>
  <c r="L55" i="6"/>
  <c r="AC55" i="6"/>
  <c r="AB125" i="6"/>
  <c r="K125" i="6"/>
  <c r="K125" i="7"/>
  <c r="AE73" i="7"/>
  <c r="AF73" i="6"/>
  <c r="O73" i="6"/>
  <c r="O73" i="7"/>
  <c r="AA90" i="6"/>
  <c r="J90" i="7"/>
  <c r="J90" i="6"/>
  <c r="AA90" i="7"/>
  <c r="Z59" i="6"/>
  <c r="I59" i="7"/>
  <c r="I59" i="6"/>
  <c r="Z59" i="7"/>
  <c r="I79" i="7"/>
  <c r="Z79" i="7"/>
  <c r="I79" i="6"/>
  <c r="Z79" i="6"/>
  <c r="AA51" i="6"/>
  <c r="AA51" i="7"/>
  <c r="J51" i="6"/>
  <c r="J51" i="7"/>
  <c r="AB74" i="7"/>
  <c r="AC74" i="6"/>
  <c r="L74" i="6"/>
  <c r="L74" i="7"/>
  <c r="Z103" i="7"/>
  <c r="Z103" i="6"/>
  <c r="I103" i="6"/>
  <c r="I103" i="7"/>
  <c r="AF56" i="6"/>
  <c r="AE56" i="7"/>
  <c r="O56" i="6"/>
  <c r="O56" i="7"/>
  <c r="Z115" i="7"/>
  <c r="Z115" i="6"/>
  <c r="I115" i="6"/>
  <c r="I115" i="7"/>
  <c r="K89" i="7"/>
  <c r="K89" i="6"/>
  <c r="AB89" i="6"/>
  <c r="AD125" i="6"/>
  <c r="AC125" i="7"/>
  <c r="M125" i="6"/>
  <c r="M125" i="7"/>
  <c r="AB66" i="6"/>
  <c r="K66" i="6"/>
  <c r="K66" i="7"/>
  <c r="M70" i="7"/>
  <c r="AD70" i="6"/>
  <c r="M70" i="6"/>
  <c r="AC70" i="7"/>
  <c r="AA79" i="6"/>
  <c r="J79" i="7"/>
  <c r="J79" i="6"/>
  <c r="AA79" i="7"/>
  <c r="AC83" i="6"/>
  <c r="L83" i="7"/>
  <c r="L83" i="6"/>
  <c r="AB83" i="7"/>
  <c r="X128" i="6"/>
  <c r="A128" i="7"/>
  <c r="A128" i="6"/>
  <c r="X128" i="7"/>
  <c r="AB46" i="7"/>
  <c r="L46" i="7"/>
  <c r="L46" i="6"/>
  <c r="AC46" i="6"/>
  <c r="AC62" i="6"/>
  <c r="L62" i="7"/>
  <c r="L62" i="6"/>
  <c r="AB62" i="7"/>
  <c r="AB50" i="6"/>
  <c r="K50" i="6"/>
  <c r="K50" i="7"/>
  <c r="B45" i="7"/>
  <c r="Y45" i="6"/>
  <c r="B45" i="6"/>
  <c r="Y45" i="7"/>
  <c r="AA52" i="6"/>
  <c r="AA52" i="7"/>
  <c r="J52" i="6"/>
  <c r="J52" i="7"/>
  <c r="AA60" i="7"/>
  <c r="J60" i="7"/>
  <c r="J60" i="6"/>
  <c r="AA60" i="6"/>
  <c r="Y95" i="7"/>
  <c r="Y95" i="6"/>
  <c r="B95" i="6"/>
  <c r="B95" i="7"/>
  <c r="Y103" i="6"/>
  <c r="B103" i="7"/>
  <c r="B103" i="6"/>
  <c r="Y103" i="7"/>
  <c r="B111" i="7"/>
  <c r="Y111" i="6"/>
  <c r="B111" i="6"/>
  <c r="Y111" i="7"/>
  <c r="AB35" i="6"/>
  <c r="K35" i="6"/>
  <c r="K35" i="7"/>
  <c r="AC42" i="7"/>
  <c r="AD42" i="6"/>
  <c r="M42" i="6"/>
  <c r="M42" i="7"/>
  <c r="X53" i="7"/>
  <c r="X53" i="6"/>
  <c r="A53" i="6"/>
  <c r="A53" i="7"/>
  <c r="N88" i="7"/>
  <c r="AE88" i="6"/>
  <c r="N88" i="6"/>
  <c r="AD88" i="7"/>
  <c r="AA118" i="6"/>
  <c r="AA118" i="7"/>
  <c r="J118" i="6"/>
  <c r="J118" i="7"/>
  <c r="AB83" i="6"/>
  <c r="K83" i="6"/>
  <c r="K83" i="7"/>
  <c r="L105" i="7"/>
  <c r="AC105" i="6"/>
  <c r="L105" i="6"/>
  <c r="AB105" i="7"/>
  <c r="AE157" i="7"/>
  <c r="AF157" i="6"/>
  <c r="O157" i="6"/>
  <c r="O157" i="7"/>
  <c r="Z184" i="6"/>
  <c r="I184" i="7"/>
  <c r="I184" i="6"/>
  <c r="Z184" i="7"/>
  <c r="AD170" i="6"/>
  <c r="M170" i="7"/>
  <c r="M170" i="6"/>
  <c r="AC170" i="7"/>
  <c r="AC47" i="6"/>
  <c r="L47" i="7"/>
  <c r="L47" i="6"/>
  <c r="AB47" i="7"/>
  <c r="AE54" i="6"/>
  <c r="AD54" i="7"/>
  <c r="N54" i="6"/>
  <c r="N54" i="7"/>
  <c r="AC102" i="7"/>
  <c r="AD102" i="6"/>
  <c r="M102" i="6"/>
  <c r="M102" i="7"/>
  <c r="AB139" i="6"/>
  <c r="K139" i="6"/>
  <c r="K139" i="7"/>
  <c r="B107" i="7"/>
  <c r="Y107" i="6"/>
  <c r="B107" i="6"/>
  <c r="Y107" i="7"/>
  <c r="AD90" i="6"/>
  <c r="M90" i="7"/>
  <c r="M90" i="6"/>
  <c r="AC90" i="7"/>
  <c r="A105" i="7"/>
  <c r="X105" i="7"/>
  <c r="A105" i="6"/>
  <c r="X105" i="6"/>
  <c r="K130" i="7"/>
  <c r="K130" i="6"/>
  <c r="AB130" i="6"/>
  <c r="L63" i="7"/>
  <c r="AC63" i="6"/>
  <c r="L63" i="6"/>
  <c r="AB63" i="7"/>
  <c r="Z110" i="7"/>
  <c r="Z110" i="6"/>
  <c r="I110" i="6"/>
  <c r="I110" i="7"/>
  <c r="X109" i="7"/>
  <c r="X109" i="6"/>
  <c r="A109" i="6"/>
  <c r="A109" i="7"/>
  <c r="AD198" i="6"/>
  <c r="M198" i="7"/>
  <c r="M198" i="6"/>
  <c r="AC198" i="7"/>
  <c r="AE86" i="6"/>
  <c r="N86" i="7"/>
  <c r="N86" i="6"/>
  <c r="AD86" i="7"/>
  <c r="AE102" i="6"/>
  <c r="N102" i="7"/>
  <c r="N102" i="6"/>
  <c r="AD102" i="7"/>
  <c r="AE118" i="6"/>
  <c r="N118" i="7"/>
  <c r="N118" i="6"/>
  <c r="AD118" i="7"/>
  <c r="AE134" i="6"/>
  <c r="N134" i="7"/>
  <c r="N134" i="6"/>
  <c r="AD134" i="7"/>
  <c r="Z106" i="6"/>
  <c r="Z106" i="7"/>
  <c r="I106" i="6"/>
  <c r="I106" i="7"/>
  <c r="AD77" i="7"/>
  <c r="AE77" i="6"/>
  <c r="N77" i="6"/>
  <c r="N77" i="7"/>
  <c r="AD38" i="7"/>
  <c r="N38" i="7"/>
  <c r="N38" i="6"/>
  <c r="AE38" i="6"/>
  <c r="A45" i="7"/>
  <c r="X45" i="6"/>
  <c r="A45" i="6"/>
  <c r="X45" i="7"/>
  <c r="Z52" i="7"/>
  <c r="Z52" i="6"/>
  <c r="I52" i="6"/>
  <c r="I52" i="7"/>
  <c r="A85" i="7"/>
  <c r="X85" i="7"/>
  <c r="A85" i="6"/>
  <c r="X85" i="6"/>
  <c r="AB43" i="6"/>
  <c r="K43" i="6"/>
  <c r="K43" i="7"/>
  <c r="AC126" i="7"/>
  <c r="M126" i="7"/>
  <c r="M126" i="6"/>
  <c r="AD126" i="6"/>
  <c r="Z60" i="7"/>
  <c r="I60" i="7"/>
  <c r="I60" i="6"/>
  <c r="Z60" i="6"/>
  <c r="AD116" i="7"/>
  <c r="N116" i="7"/>
  <c r="N116" i="6"/>
  <c r="AE116" i="6"/>
  <c r="AE120" i="7"/>
  <c r="O120" i="7"/>
  <c r="O120" i="6"/>
  <c r="AF120" i="6"/>
  <c r="X193" i="7"/>
  <c r="X193" i="6"/>
  <c r="A193" i="6"/>
  <c r="A193" i="7"/>
  <c r="AD116" i="6"/>
  <c r="M116" i="7"/>
  <c r="M116" i="6"/>
  <c r="AC116" i="7"/>
  <c r="K67" i="7"/>
  <c r="K67" i="6"/>
  <c r="AB67" i="6"/>
  <c r="AF107" i="6"/>
  <c r="AE107" i="7"/>
  <c r="O107" i="6"/>
  <c r="O107" i="7"/>
  <c r="X115" i="6"/>
  <c r="A115" i="7"/>
  <c r="A115" i="6"/>
  <c r="X115" i="7"/>
  <c r="A123" i="7"/>
  <c r="X123" i="7"/>
  <c r="A123" i="6"/>
  <c r="X123" i="6"/>
  <c r="AB133" i="7"/>
  <c r="L133" i="7"/>
  <c r="L133" i="6"/>
  <c r="AC133" i="6"/>
  <c r="B92" i="7"/>
  <c r="Y92" i="7"/>
  <c r="B92" i="6"/>
  <c r="Y92" i="6"/>
  <c r="B108" i="7"/>
  <c r="Y108" i="7"/>
  <c r="B108" i="6"/>
  <c r="Y108" i="6"/>
  <c r="B124" i="7"/>
  <c r="Y124" i="7"/>
  <c r="B124" i="6"/>
  <c r="Y124" i="6"/>
  <c r="B140" i="7"/>
  <c r="Y140" i="7"/>
  <c r="B140" i="6"/>
  <c r="Y140" i="6"/>
  <c r="I200" i="7"/>
  <c r="Z200" i="7"/>
  <c r="I200" i="6"/>
  <c r="Z200" i="6"/>
  <c r="AF97" i="6"/>
  <c r="O97" i="7"/>
  <c r="O97" i="6"/>
  <c r="AE97" i="7"/>
  <c r="AC110" i="7"/>
  <c r="AD110" i="6"/>
  <c r="M110" i="6"/>
  <c r="M110" i="7"/>
  <c r="X119" i="7"/>
  <c r="A119" i="7"/>
  <c r="A119" i="6"/>
  <c r="X119" i="6"/>
  <c r="X127" i="6"/>
  <c r="X127" i="7"/>
  <c r="A127" i="6"/>
  <c r="A127" i="7"/>
  <c r="AE85" i="6"/>
  <c r="AD85" i="7"/>
  <c r="N85" i="6"/>
  <c r="N85" i="7"/>
  <c r="AE101" i="6"/>
  <c r="AD101" i="7"/>
  <c r="N101" i="6"/>
  <c r="N101" i="7"/>
  <c r="AE117" i="6"/>
  <c r="AD117" i="7"/>
  <c r="N117" i="6"/>
  <c r="N117" i="7"/>
  <c r="AE133" i="6"/>
  <c r="AD133" i="7"/>
  <c r="N133" i="6"/>
  <c r="N133" i="7"/>
  <c r="AD166" i="6"/>
  <c r="AC166" i="7"/>
  <c r="M166" i="6"/>
  <c r="M166" i="7"/>
  <c r="Z68" i="6"/>
  <c r="I68" i="7"/>
  <c r="I68" i="6"/>
  <c r="Z68" i="7"/>
  <c r="K115" i="7"/>
  <c r="K115" i="6"/>
  <c r="AB115" i="6"/>
  <c r="X181" i="7"/>
  <c r="X181" i="6"/>
  <c r="A181" i="6"/>
  <c r="A181" i="7"/>
  <c r="K95" i="7"/>
  <c r="K95" i="6"/>
  <c r="AB95" i="6"/>
  <c r="Y65" i="6"/>
  <c r="Y65" i="7"/>
  <c r="B65" i="6"/>
  <c r="B65" i="7"/>
  <c r="O129" i="7"/>
  <c r="AE129" i="7"/>
  <c r="O129" i="6"/>
  <c r="AF129" i="6"/>
  <c r="AD62" i="7"/>
  <c r="AE62" i="6"/>
  <c r="N62" i="6"/>
  <c r="N62" i="7"/>
  <c r="AB71" i="7"/>
  <c r="AC71" i="6"/>
  <c r="L71" i="6"/>
  <c r="L71" i="7"/>
  <c r="L79" i="7"/>
  <c r="AC79" i="6"/>
  <c r="L79" i="6"/>
  <c r="AB79" i="7"/>
  <c r="O88" i="7"/>
  <c r="AF88" i="6"/>
  <c r="O88" i="6"/>
  <c r="AE88" i="7"/>
  <c r="M137" i="7"/>
  <c r="AC137" i="7"/>
  <c r="M137" i="6"/>
  <c r="AD137" i="6"/>
  <c r="M92" i="7"/>
  <c r="AC92" i="7"/>
  <c r="M92" i="6"/>
  <c r="AD92" i="6"/>
  <c r="AC100" i="7"/>
  <c r="AD100" i="6"/>
  <c r="M100" i="6"/>
  <c r="M100" i="7"/>
  <c r="AE120" i="6"/>
  <c r="AD120" i="7"/>
  <c r="N120" i="6"/>
  <c r="N120" i="7"/>
  <c r="Z92" i="6"/>
  <c r="I92" i="7"/>
  <c r="I92" i="6"/>
  <c r="Z92" i="7"/>
  <c r="AD98" i="7"/>
  <c r="AE98" i="6"/>
  <c r="N98" i="6"/>
  <c r="N98" i="7"/>
  <c r="AD114" i="7"/>
  <c r="AE114" i="6"/>
  <c r="N114" i="6"/>
  <c r="N114" i="7"/>
  <c r="AD130" i="7"/>
  <c r="AE130" i="6"/>
  <c r="N130" i="6"/>
  <c r="N130" i="7"/>
  <c r="Z156" i="7"/>
  <c r="Z156" i="6"/>
  <c r="I156" i="6"/>
  <c r="I156" i="7"/>
  <c r="AE111" i="7"/>
  <c r="O111" i="7"/>
  <c r="O111" i="6"/>
  <c r="AF111" i="6"/>
  <c r="Z36" i="7"/>
  <c r="Z36" i="6"/>
  <c r="I36" i="6"/>
  <c r="I36" i="7"/>
  <c r="AB103" i="6"/>
  <c r="K103" i="6"/>
  <c r="K103" i="7"/>
  <c r="AA87" i="6"/>
  <c r="AA87" i="7"/>
  <c r="J87" i="6"/>
  <c r="J87" i="7"/>
  <c r="J103" i="7"/>
  <c r="AA103" i="7"/>
  <c r="J103" i="6"/>
  <c r="AA103" i="6"/>
  <c r="AA119" i="6"/>
  <c r="J119" i="7"/>
  <c r="J119" i="6"/>
  <c r="AA119" i="7"/>
  <c r="AA135" i="6"/>
  <c r="J135" i="7"/>
  <c r="J135" i="6"/>
  <c r="AA135" i="7"/>
  <c r="Z100" i="6"/>
  <c r="Z100" i="7"/>
  <c r="I100" i="6"/>
  <c r="I100" i="7"/>
  <c r="A69" i="7"/>
  <c r="X69" i="6"/>
  <c r="A69" i="6"/>
  <c r="X69" i="7"/>
  <c r="A77" i="7"/>
  <c r="X77" i="6"/>
  <c r="A77" i="6"/>
  <c r="X77" i="7"/>
  <c r="Z84" i="7"/>
  <c r="Z84" i="6"/>
  <c r="I84" i="6"/>
  <c r="I84" i="7"/>
  <c r="X124" i="6"/>
  <c r="A124" i="7"/>
  <c r="A124" i="6"/>
  <c r="X124" i="7"/>
  <c r="Y91" i="7"/>
  <c r="B91" i="7"/>
  <c r="B91" i="6"/>
  <c r="Y91" i="6"/>
  <c r="B99" i="7"/>
  <c r="Y99" i="7"/>
  <c r="B99" i="6"/>
  <c r="Y99" i="6"/>
  <c r="AE137" i="7"/>
  <c r="O137" i="7"/>
  <c r="O137" i="6"/>
  <c r="AF137" i="6"/>
  <c r="AA96" i="6"/>
  <c r="AA96" i="7"/>
  <c r="J96" i="6"/>
  <c r="J96" i="7"/>
  <c r="AA112" i="6"/>
  <c r="AA112" i="7"/>
  <c r="J112" i="6"/>
  <c r="J112" i="7"/>
  <c r="AA128" i="6"/>
  <c r="AA128" i="7"/>
  <c r="J128" i="6"/>
  <c r="J128" i="7"/>
  <c r="X149" i="6"/>
  <c r="X149" i="7"/>
  <c r="A149" i="6"/>
  <c r="A149" i="7"/>
  <c r="M120" i="7"/>
  <c r="AC120" i="7"/>
  <c r="M120" i="6"/>
  <c r="AD120" i="6"/>
  <c r="L129" i="7"/>
  <c r="AC129" i="6"/>
  <c r="L129" i="6"/>
  <c r="AB129" i="7"/>
  <c r="Y88" i="7"/>
  <c r="Y88" i="6"/>
  <c r="B88" i="6"/>
  <c r="B88" i="7"/>
  <c r="K113" i="7"/>
  <c r="K113" i="6"/>
  <c r="AB113" i="6"/>
  <c r="AB75" i="6"/>
  <c r="K75" i="6"/>
  <c r="K75" i="7"/>
  <c r="AB207" i="6"/>
  <c r="K207" i="6"/>
  <c r="K207" i="7"/>
  <c r="AA122" i="7"/>
  <c r="J122" i="7"/>
  <c r="J122" i="6"/>
  <c r="AA122" i="6"/>
  <c r="K99" i="7"/>
  <c r="K99" i="6"/>
  <c r="AB99" i="6"/>
  <c r="AE173" i="7"/>
  <c r="AF173" i="6"/>
  <c r="O173" i="6"/>
  <c r="O173" i="7"/>
  <c r="X133" i="7"/>
  <c r="X133" i="6"/>
  <c r="A133" i="6"/>
  <c r="A133" i="7"/>
  <c r="AD78" i="7"/>
  <c r="AE78" i="6"/>
  <c r="N78" i="6"/>
  <c r="N78" i="7"/>
  <c r="AD96" i="7"/>
  <c r="AE96" i="6"/>
  <c r="N96" i="6"/>
  <c r="N96" i="7"/>
  <c r="AD124" i="7"/>
  <c r="AE124" i="6"/>
  <c r="N124" i="6"/>
  <c r="N124" i="7"/>
  <c r="Y135" i="7"/>
  <c r="Y135" i="6"/>
  <c r="B135" i="6"/>
  <c r="B135" i="7"/>
  <c r="L94" i="7"/>
  <c r="AC94" i="6"/>
  <c r="L94" i="6"/>
  <c r="AB94" i="7"/>
  <c r="L110" i="7"/>
  <c r="AC110" i="6"/>
  <c r="L110" i="6"/>
  <c r="AB110" i="7"/>
  <c r="L126" i="7"/>
  <c r="AC126" i="6"/>
  <c r="L126" i="6"/>
  <c r="AB126" i="7"/>
  <c r="X93" i="7"/>
  <c r="A93" i="7"/>
  <c r="A93" i="6"/>
  <c r="X93" i="6"/>
  <c r="AB159" i="6"/>
  <c r="K159" i="6"/>
  <c r="K159" i="7"/>
  <c r="N140" i="7"/>
  <c r="AE140" i="6"/>
  <c r="N140" i="6"/>
  <c r="AD140" i="7"/>
  <c r="AA99" i="7"/>
  <c r="AA99" i="6"/>
  <c r="J99" i="6"/>
  <c r="J99" i="7"/>
  <c r="AA115" i="7"/>
  <c r="J115" i="7"/>
  <c r="J115" i="6"/>
  <c r="AA115" i="6"/>
  <c r="AA131" i="7"/>
  <c r="AA131" i="6"/>
  <c r="J131" i="6"/>
  <c r="J131" i="7"/>
  <c r="X97" i="7"/>
  <c r="X97" i="6"/>
  <c r="A97" i="6"/>
  <c r="A97" i="7"/>
  <c r="K143" i="7"/>
  <c r="K143" i="6"/>
  <c r="AB143" i="6"/>
  <c r="Z136" i="7"/>
  <c r="Z136" i="6"/>
  <c r="I136" i="6"/>
  <c r="I136" i="7"/>
  <c r="AA80" i="7"/>
  <c r="AA80" i="6"/>
  <c r="J80" i="6"/>
  <c r="J80" i="7"/>
  <c r="AA98" i="7"/>
  <c r="J98" i="7"/>
  <c r="J98" i="6"/>
  <c r="AA98" i="6"/>
  <c r="AA126" i="7"/>
  <c r="J126" i="7"/>
  <c r="J126" i="6"/>
  <c r="AA126" i="6"/>
  <c r="Y139" i="7"/>
  <c r="B139" i="7"/>
  <c r="B139" i="6"/>
  <c r="Y139" i="6"/>
  <c r="L98" i="7"/>
  <c r="AC98" i="6"/>
  <c r="L98" i="6"/>
  <c r="AB98" i="7"/>
  <c r="L114" i="7"/>
  <c r="AB114" i="7"/>
  <c r="L114" i="6"/>
  <c r="AC114" i="6"/>
  <c r="L130" i="7"/>
  <c r="AB130" i="7"/>
  <c r="L130" i="6"/>
  <c r="AC130" i="6"/>
  <c r="Z96" i="7"/>
  <c r="Z96" i="6"/>
  <c r="I96" i="6"/>
  <c r="I96" i="7"/>
  <c r="K111" i="7"/>
  <c r="K111" i="6"/>
  <c r="AB111" i="6"/>
  <c r="A125" i="7"/>
  <c r="X125" i="7"/>
  <c r="A125" i="6"/>
  <c r="X125" i="6"/>
  <c r="K88" i="7"/>
  <c r="K88" i="6"/>
  <c r="AB88" i="6"/>
  <c r="AE49" i="7"/>
  <c r="AF49" i="6"/>
  <c r="O49" i="6"/>
  <c r="O49" i="7"/>
  <c r="K91" i="7"/>
  <c r="K91" i="6"/>
  <c r="AB91" i="6"/>
  <c r="J72" i="7"/>
  <c r="AA72" i="7"/>
  <c r="J72" i="6"/>
  <c r="AA72" i="6"/>
  <c r="K93" i="7"/>
  <c r="K93" i="6"/>
  <c r="AB93" i="6"/>
  <c r="I114" i="7"/>
  <c r="Z114" i="7"/>
  <c r="I114" i="6"/>
  <c r="Z114" i="6"/>
  <c r="Z118" i="7"/>
  <c r="Z118" i="6"/>
  <c r="I118" i="6"/>
  <c r="I118" i="7"/>
  <c r="X89" i="6"/>
  <c r="A89" i="7"/>
  <c r="A89" i="6"/>
  <c r="X89" i="7"/>
  <c r="AF121" i="6"/>
  <c r="AE121" i="7"/>
  <c r="O121" i="6"/>
  <c r="O121" i="7"/>
  <c r="AB59" i="6"/>
  <c r="K59" i="6"/>
  <c r="K59" i="7"/>
  <c r="M66" i="7"/>
  <c r="AC66" i="7"/>
  <c r="M66" i="6"/>
  <c r="AD66" i="6"/>
  <c r="M182" i="7"/>
  <c r="AC182" i="7"/>
  <c r="M182" i="6"/>
  <c r="AD182" i="6"/>
  <c r="B115" i="7"/>
  <c r="Y115" i="6"/>
  <c r="B115" i="6"/>
  <c r="Y115" i="7"/>
  <c r="I112" i="7"/>
  <c r="Z112" i="7"/>
  <c r="I112" i="6"/>
  <c r="Z112" i="6"/>
  <c r="AD94" i="7"/>
  <c r="AE94" i="6"/>
  <c r="N94" i="6"/>
  <c r="N94" i="7"/>
  <c r="AD110" i="7"/>
  <c r="AE110" i="6"/>
  <c r="N110" i="6"/>
  <c r="N110" i="7"/>
  <c r="AD126" i="7"/>
  <c r="AE126" i="6"/>
  <c r="N126" i="6"/>
  <c r="N126" i="7"/>
  <c r="AE145" i="7"/>
  <c r="AF145" i="6"/>
  <c r="O145" i="6"/>
  <c r="O145" i="7"/>
  <c r="AA110" i="7"/>
  <c r="AA110" i="6"/>
  <c r="J110" i="6"/>
  <c r="J110" i="7"/>
  <c r="M34" i="7"/>
  <c r="AC34" i="7"/>
  <c r="M34" i="6"/>
  <c r="AD34" i="6"/>
  <c r="O41" i="7"/>
  <c r="AF41" i="6"/>
  <c r="O41" i="6"/>
  <c r="AE41" i="7"/>
  <c r="Y49" i="6"/>
  <c r="Y49" i="7"/>
  <c r="B49" i="6"/>
  <c r="B49" i="7"/>
  <c r="AA56" i="6"/>
  <c r="J56" i="7"/>
  <c r="J56" i="6"/>
  <c r="AA56" i="7"/>
  <c r="X92" i="6"/>
  <c r="X92" i="7"/>
  <c r="A92" i="6"/>
  <c r="A92" i="7"/>
  <c r="AC108" i="7"/>
  <c r="AD108" i="6"/>
  <c r="M108" i="6"/>
  <c r="M108" i="7"/>
  <c r="AE105" i="7"/>
  <c r="AF105" i="6"/>
  <c r="O105" i="6"/>
  <c r="O105" i="7"/>
  <c r="M106" i="7"/>
  <c r="AC106" i="7"/>
  <c r="M106" i="6"/>
  <c r="AD106" i="6"/>
  <c r="X121" i="7"/>
  <c r="A121" i="7"/>
  <c r="A121" i="6"/>
  <c r="X121" i="6"/>
  <c r="AF81" i="6"/>
  <c r="AE81" i="7"/>
  <c r="O81" i="6"/>
  <c r="O81" i="7"/>
  <c r="AF99" i="6"/>
  <c r="AE99" i="7"/>
  <c r="O99" i="6"/>
  <c r="O99" i="7"/>
  <c r="AF127" i="6"/>
  <c r="AE127" i="7"/>
  <c r="O127" i="6"/>
  <c r="O127" i="7"/>
  <c r="AC86" i="6"/>
  <c r="AB86" i="7"/>
  <c r="L86" i="6"/>
  <c r="L86" i="7"/>
  <c r="AC102" i="6"/>
  <c r="AB102" i="7"/>
  <c r="L102" i="6"/>
  <c r="L102" i="7"/>
  <c r="AC118" i="6"/>
  <c r="AB118" i="7"/>
  <c r="L118" i="6"/>
  <c r="L118" i="7"/>
  <c r="AC134" i="6"/>
  <c r="AB134" i="7"/>
  <c r="L134" i="6"/>
  <c r="L134" i="7"/>
  <c r="Z126" i="7"/>
  <c r="I126" i="7"/>
  <c r="I126" i="6"/>
  <c r="Z126" i="6"/>
  <c r="X61" i="7"/>
  <c r="A61" i="7"/>
  <c r="A61" i="6"/>
  <c r="X61" i="6"/>
  <c r="AB106" i="6"/>
  <c r="K106" i="6"/>
  <c r="K106" i="7"/>
  <c r="AB101" i="6"/>
  <c r="K101" i="6"/>
  <c r="K101" i="7"/>
  <c r="AC118" i="7"/>
  <c r="AD118" i="6"/>
  <c r="M118" i="6"/>
  <c r="M118" i="7"/>
  <c r="Z124" i="6"/>
  <c r="I124" i="7"/>
  <c r="I124" i="6"/>
  <c r="Z124" i="7"/>
  <c r="AD50" i="6"/>
  <c r="AC50" i="7"/>
  <c r="M50" i="6"/>
  <c r="M50" i="7"/>
  <c r="AF57" i="6"/>
  <c r="O57" i="7"/>
  <c r="O57" i="6"/>
  <c r="AE57" i="7"/>
  <c r="AD132" i="7"/>
  <c r="AE132" i="6"/>
  <c r="N132" i="6"/>
  <c r="N132" i="7"/>
  <c r="AA91" i="6"/>
  <c r="J91" i="7"/>
  <c r="J91" i="6"/>
  <c r="AA91" i="7"/>
  <c r="AA107" i="6"/>
  <c r="AA107" i="7"/>
  <c r="J107" i="6"/>
  <c r="J107" i="7"/>
  <c r="AA123" i="6"/>
  <c r="AA123" i="7"/>
  <c r="J123" i="6"/>
  <c r="J123" i="7"/>
  <c r="AA139" i="7"/>
  <c r="AA139" i="6"/>
  <c r="J139" i="6"/>
  <c r="J139" i="7"/>
  <c r="AB123" i="6"/>
  <c r="K123" i="6"/>
  <c r="K123" i="7"/>
  <c r="M58" i="7"/>
  <c r="AD58" i="6"/>
  <c r="M58" i="6"/>
  <c r="AC58" i="7"/>
  <c r="AF65" i="6"/>
  <c r="AE65" i="7"/>
  <c r="O65" i="6"/>
  <c r="O65" i="7"/>
  <c r="AC74" i="7"/>
  <c r="AD74" i="6"/>
  <c r="M74" i="6"/>
  <c r="M74" i="7"/>
  <c r="AD82" i="6"/>
  <c r="M82" i="7"/>
  <c r="M82" i="6"/>
  <c r="AC82" i="7"/>
  <c r="M113" i="7"/>
  <c r="AC113" i="7"/>
  <c r="M113" i="6"/>
  <c r="AD113" i="6"/>
  <c r="L89" i="7"/>
  <c r="AC89" i="6"/>
  <c r="L89" i="6"/>
  <c r="AB89" i="7"/>
  <c r="AB97" i="7"/>
  <c r="AC97" i="6"/>
  <c r="L97" i="6"/>
  <c r="L97" i="7"/>
  <c r="I88" i="7"/>
  <c r="Z88" i="6"/>
  <c r="I88" i="6"/>
  <c r="Z88" i="7"/>
  <c r="AE123" i="7"/>
  <c r="O123" i="7"/>
  <c r="O123" i="6"/>
  <c r="AF123" i="6"/>
  <c r="N90" i="7"/>
  <c r="AE90" i="6"/>
  <c r="N90" i="6"/>
  <c r="AD90" i="7"/>
  <c r="N106" i="7"/>
  <c r="AE106" i="6"/>
  <c r="N106" i="6"/>
  <c r="AD106" i="7"/>
  <c r="N122" i="7"/>
  <c r="AE122" i="6"/>
  <c r="N122" i="6"/>
  <c r="AD122" i="7"/>
  <c r="N138" i="7"/>
  <c r="AE138" i="6"/>
  <c r="N138" i="6"/>
  <c r="AD138" i="7"/>
  <c r="AE108" i="6"/>
  <c r="N108" i="7"/>
  <c r="N108" i="6"/>
  <c r="AD108" i="7"/>
  <c r="X112" i="6"/>
  <c r="A112" i="7"/>
  <c r="A112" i="6"/>
  <c r="X112" i="7"/>
  <c r="J40" i="7"/>
  <c r="AA40" i="7"/>
  <c r="J40" i="6"/>
  <c r="AA40" i="6"/>
  <c r="Z168" i="6"/>
  <c r="I168" i="7"/>
  <c r="I168" i="6"/>
  <c r="Z168" i="7"/>
  <c r="Y57" i="7"/>
  <c r="Y57" i="6"/>
  <c r="B57" i="6"/>
  <c r="B57" i="7"/>
  <c r="AF91" i="6"/>
  <c r="O91" i="7"/>
  <c r="O91" i="6"/>
  <c r="AE91" i="7"/>
  <c r="AF119" i="6"/>
  <c r="O119" i="7"/>
  <c r="O119" i="6"/>
  <c r="AE119" i="7"/>
  <c r="AD112" i="7"/>
  <c r="N112" i="7"/>
  <c r="N112" i="6"/>
  <c r="AE112" i="6"/>
  <c r="L113" i="7"/>
  <c r="AC113" i="6"/>
  <c r="L113" i="6"/>
  <c r="AB113" i="7"/>
  <c r="AE85" i="7"/>
  <c r="AF85" i="6"/>
  <c r="O85" i="6"/>
  <c r="O85" i="7"/>
  <c r="X103" i="7"/>
  <c r="X103" i="6"/>
  <c r="A103" i="6"/>
  <c r="A103" i="7"/>
  <c r="O109" i="7"/>
  <c r="AE109" i="7"/>
  <c r="O109" i="6"/>
  <c r="AF109" i="6"/>
  <c r="I76" i="7"/>
  <c r="Z76" i="7"/>
  <c r="I76" i="6"/>
  <c r="Z76" i="6"/>
  <c r="Z94" i="7"/>
  <c r="Z94" i="6"/>
  <c r="I94" i="6"/>
  <c r="I94" i="7"/>
  <c r="Z122" i="7"/>
  <c r="Z122" i="6"/>
  <c r="I122" i="6"/>
  <c r="I122" i="7"/>
  <c r="Y131" i="6"/>
  <c r="B131" i="7"/>
  <c r="B131" i="6"/>
  <c r="Y131" i="7"/>
  <c r="AB90" i="7"/>
  <c r="AC90" i="6"/>
  <c r="L90" i="6"/>
  <c r="L90" i="7"/>
  <c r="AB106" i="7"/>
  <c r="AC106" i="6"/>
  <c r="L106" i="6"/>
  <c r="L106" i="7"/>
  <c r="AB122" i="7"/>
  <c r="AC122" i="6"/>
  <c r="L122" i="6"/>
  <c r="L122" i="7"/>
  <c r="AC138" i="6"/>
  <c r="AB138" i="7"/>
  <c r="L138" i="6"/>
  <c r="L138" i="7"/>
  <c r="AD128" i="7"/>
  <c r="N128" i="7"/>
  <c r="N128" i="6"/>
  <c r="AE128" i="6"/>
  <c r="N136" i="7"/>
  <c r="AD136" i="7"/>
  <c r="N136" i="6"/>
  <c r="AE136" i="6"/>
  <c r="AA95" i="7"/>
  <c r="J95" i="7"/>
  <c r="J95" i="6"/>
  <c r="AA95" i="6"/>
  <c r="AA111" i="7"/>
  <c r="J111" i="7"/>
  <c r="J111" i="6"/>
  <c r="AA111" i="6"/>
  <c r="AA127" i="6"/>
  <c r="J127" i="7"/>
  <c r="J127" i="6"/>
  <c r="AA127" i="7"/>
  <c r="X145" i="7"/>
  <c r="A145" i="7"/>
  <c r="A145" i="6"/>
  <c r="X145" i="6"/>
  <c r="AA64" i="6"/>
  <c r="J64" i="7"/>
  <c r="J64" i="6"/>
  <c r="AA64" i="7"/>
  <c r="B73" i="7"/>
  <c r="Y73" i="6"/>
  <c r="B73" i="6"/>
  <c r="Y73" i="7"/>
  <c r="Y81" i="7"/>
  <c r="Y81" i="6"/>
  <c r="B81" i="6"/>
  <c r="B81" i="7"/>
  <c r="Z99" i="7"/>
  <c r="Z99" i="6"/>
  <c r="I99" i="6"/>
  <c r="I99" i="7"/>
  <c r="X87" i="6"/>
  <c r="X87" i="7"/>
  <c r="A87" i="6"/>
  <c r="A87" i="7"/>
  <c r="A95" i="7"/>
  <c r="X95" i="6"/>
  <c r="A95" i="6"/>
  <c r="X95" i="7"/>
  <c r="Z102" i="7"/>
  <c r="I102" i="7"/>
  <c r="I102" i="6"/>
  <c r="Z102" i="6"/>
  <c r="AD104" i="7"/>
  <c r="AE104" i="6"/>
  <c r="N104" i="6"/>
  <c r="N104" i="7"/>
  <c r="X111" i="6"/>
  <c r="A111" i="7"/>
  <c r="A111" i="6"/>
  <c r="X111" i="7"/>
  <c r="B119" i="7"/>
  <c r="Y119" i="6"/>
  <c r="B119" i="6"/>
  <c r="Y119" i="7"/>
  <c r="Y127" i="6"/>
  <c r="Y127" i="7"/>
  <c r="B127" i="6"/>
  <c r="B127" i="7"/>
  <c r="AC141" i="6"/>
  <c r="AB141" i="7"/>
  <c r="L141" i="6"/>
  <c r="L141" i="7"/>
  <c r="Y100" i="6"/>
  <c r="B100" i="7"/>
  <c r="B100" i="6"/>
  <c r="Y100" i="7"/>
  <c r="Y116" i="6"/>
  <c r="B116" i="7"/>
  <c r="B116" i="6"/>
  <c r="Y116" i="7"/>
  <c r="Y132" i="6"/>
  <c r="B132" i="7"/>
  <c r="B132" i="6"/>
  <c r="Y132" i="7"/>
  <c r="X161" i="6"/>
  <c r="A161" i="7"/>
  <c r="A161" i="6"/>
  <c r="X161" i="7"/>
  <c r="O89" i="7"/>
  <c r="AE89" i="7"/>
  <c r="O89" i="6"/>
  <c r="AF89" i="6"/>
  <c r="Z104" i="7"/>
  <c r="Z104" i="6"/>
  <c r="I104" i="6"/>
  <c r="I104" i="7"/>
  <c r="AE115" i="7"/>
  <c r="AF115" i="6"/>
  <c r="O115" i="6"/>
  <c r="O115" i="7"/>
  <c r="Y123" i="6"/>
  <c r="B123" i="7"/>
  <c r="B123" i="6"/>
  <c r="Y123" i="7"/>
  <c r="AA134" i="7"/>
  <c r="AA134" i="6"/>
  <c r="J134" i="6"/>
  <c r="J134" i="7"/>
  <c r="N93" i="7"/>
  <c r="AE93" i="6"/>
  <c r="N93" i="6"/>
  <c r="AD93" i="7"/>
  <c r="N109" i="7"/>
  <c r="AE109" i="6"/>
  <c r="N109" i="6"/>
  <c r="AD109" i="7"/>
  <c r="N125" i="7"/>
  <c r="AE125" i="6"/>
  <c r="N125" i="6"/>
  <c r="AD125" i="7"/>
  <c r="N141" i="7"/>
  <c r="AE141" i="6"/>
  <c r="N141" i="6"/>
  <c r="AD141" i="7"/>
  <c r="AB191" i="6"/>
  <c r="K191" i="6"/>
  <c r="K191" i="7"/>
  <c r="M98" i="7"/>
  <c r="AC98" i="7"/>
  <c r="M98" i="6"/>
  <c r="AD98" i="6"/>
  <c r="A117" i="7"/>
  <c r="X117" i="7"/>
  <c r="A117" i="6"/>
  <c r="X117" i="6"/>
  <c r="AB131" i="6"/>
  <c r="K131" i="6"/>
  <c r="K131" i="7"/>
  <c r="J88" i="7"/>
  <c r="AA88" i="7"/>
  <c r="J88" i="6"/>
  <c r="AA88" i="6"/>
  <c r="J104" i="7"/>
  <c r="AA104" i="7"/>
  <c r="J104" i="6"/>
  <c r="AA104" i="6"/>
  <c r="J120" i="7"/>
  <c r="AA120" i="7"/>
  <c r="J120" i="6"/>
  <c r="AA120" i="6"/>
  <c r="J136" i="7"/>
  <c r="AA136" i="7"/>
  <c r="J136" i="6"/>
  <c r="AA136" i="6"/>
  <c r="AC117" i="6"/>
  <c r="L117" i="7"/>
  <c r="L117" i="6"/>
  <c r="AB117" i="7"/>
  <c r="AB125" i="7"/>
  <c r="AC125" i="6"/>
  <c r="L125" i="6"/>
  <c r="L125" i="7"/>
  <c r="AB137" i="7"/>
  <c r="AC137" i="6"/>
  <c r="L137" i="6"/>
  <c r="L137" i="7"/>
  <c r="Y104" i="6"/>
  <c r="B104" i="7"/>
  <c r="B104" i="6"/>
  <c r="Y104" i="7"/>
  <c r="B120" i="7"/>
  <c r="Y120" i="6"/>
  <c r="B120" i="6"/>
  <c r="Y120" i="7"/>
  <c r="Y136" i="6"/>
  <c r="B136" i="7"/>
  <c r="B136" i="6"/>
  <c r="Y136" i="7"/>
  <c r="K175" i="7"/>
  <c r="K175" i="6"/>
  <c r="AB175" i="6"/>
  <c r="AB127" i="6"/>
  <c r="K127" i="6"/>
  <c r="K127" i="7"/>
  <c r="AD130" i="6"/>
  <c r="AC130" i="7"/>
  <c r="M130" i="6"/>
  <c r="M130" i="7"/>
  <c r="AB87" i="7"/>
  <c r="L87" i="7"/>
  <c r="L87" i="6"/>
  <c r="AC87" i="6"/>
  <c r="K132" i="7"/>
  <c r="K132" i="6"/>
  <c r="AB132" i="6"/>
  <c r="B98" i="7"/>
  <c r="Y98" i="7"/>
  <c r="B98" i="6"/>
  <c r="Y98" i="6"/>
  <c r="AB92" i="7"/>
  <c r="AC92" i="6"/>
  <c r="L92" i="6"/>
  <c r="L92" i="7"/>
  <c r="AE123" i="6"/>
  <c r="AD123" i="7"/>
  <c r="N123" i="6"/>
  <c r="N123" i="7"/>
  <c r="K187" i="7"/>
  <c r="K187" i="6"/>
  <c r="AB187" i="6"/>
  <c r="AD132" i="6"/>
  <c r="AC132" i="7"/>
  <c r="M132" i="6"/>
  <c r="M132" i="7"/>
  <c r="Y153" i="7"/>
  <c r="B153" i="7"/>
  <c r="B153" i="6"/>
  <c r="Y153" i="6"/>
  <c r="B169" i="7"/>
  <c r="Y169" i="6"/>
  <c r="B169" i="6"/>
  <c r="Y169" i="7"/>
  <c r="B185" i="7"/>
  <c r="Y185" i="6"/>
  <c r="B185" i="6"/>
  <c r="Y185" i="7"/>
  <c r="Y201" i="6"/>
  <c r="B201" i="7"/>
  <c r="B201" i="6"/>
  <c r="Y201" i="7"/>
  <c r="Z173" i="7"/>
  <c r="I173" i="7"/>
  <c r="I173" i="6"/>
  <c r="Z173" i="6"/>
  <c r="AA89" i="6"/>
  <c r="AA89" i="7"/>
  <c r="J89" i="6"/>
  <c r="J89" i="7"/>
  <c r="AB120" i="7"/>
  <c r="L120" i="7"/>
  <c r="L120" i="6"/>
  <c r="AC120" i="6"/>
  <c r="AE86" i="7"/>
  <c r="O86" i="7"/>
  <c r="O86" i="6"/>
  <c r="AF86" i="6"/>
  <c r="B118" i="7"/>
  <c r="Y118" i="7"/>
  <c r="B118" i="6"/>
  <c r="Y118" i="6"/>
  <c r="K167" i="7"/>
  <c r="K167" i="6"/>
  <c r="AB167" i="6"/>
  <c r="AE166" i="7"/>
  <c r="AF166" i="6"/>
  <c r="O166" i="6"/>
  <c r="O166" i="7"/>
  <c r="AB176" i="6"/>
  <c r="K176" i="6"/>
  <c r="K176" i="7"/>
  <c r="AB112" i="6"/>
  <c r="K112" i="6"/>
  <c r="K112" i="7"/>
  <c r="AB151" i="6"/>
  <c r="K151" i="6"/>
  <c r="K151" i="7"/>
  <c r="AB120" i="6"/>
  <c r="K120" i="6"/>
  <c r="K120" i="7"/>
  <c r="AB117" i="6"/>
  <c r="K117" i="6"/>
  <c r="K117" i="7"/>
  <c r="Z120" i="6"/>
  <c r="Z120" i="7"/>
  <c r="I120" i="6"/>
  <c r="I120" i="7"/>
  <c r="O133" i="7"/>
  <c r="AE133" i="7"/>
  <c r="O133" i="6"/>
  <c r="AF133" i="6"/>
  <c r="AC91" i="6"/>
  <c r="L91" i="7"/>
  <c r="L91" i="6"/>
  <c r="AB91" i="7"/>
  <c r="X90" i="6"/>
  <c r="A90" i="7"/>
  <c r="A90" i="6"/>
  <c r="X90" i="7"/>
  <c r="Z121" i="6"/>
  <c r="I121" i="7"/>
  <c r="I121" i="6"/>
  <c r="Z121" i="7"/>
  <c r="I129" i="7"/>
  <c r="Z129" i="6"/>
  <c r="I129" i="6"/>
  <c r="Z129" i="7"/>
  <c r="AC86" i="7"/>
  <c r="AD86" i="6"/>
  <c r="M86" i="6"/>
  <c r="M86" i="7"/>
  <c r="X101" i="6"/>
  <c r="A101" i="7"/>
  <c r="A101" i="6"/>
  <c r="X101" i="7"/>
  <c r="AB92" i="6"/>
  <c r="K92" i="6"/>
  <c r="K92" i="7"/>
  <c r="M99" i="7"/>
  <c r="AC99" i="7"/>
  <c r="M99" i="6"/>
  <c r="AD99" i="6"/>
  <c r="AF193" i="6"/>
  <c r="O193" i="7"/>
  <c r="O193" i="6"/>
  <c r="AE193" i="7"/>
  <c r="AF90" i="6"/>
  <c r="O90" i="7"/>
  <c r="O90" i="6"/>
  <c r="AE90" i="7"/>
  <c r="Y122" i="7"/>
  <c r="B122" i="7"/>
  <c r="B122" i="6"/>
  <c r="Y122" i="6"/>
  <c r="K96" i="7"/>
  <c r="K96" i="6"/>
  <c r="AB96" i="6"/>
  <c r="AC103" i="7"/>
  <c r="AD103" i="6"/>
  <c r="M103" i="6"/>
  <c r="M103" i="7"/>
  <c r="AB136" i="7"/>
  <c r="AC136" i="6"/>
  <c r="L136" i="6"/>
  <c r="L136" i="7"/>
  <c r="AD147" i="6"/>
  <c r="M147" i="7"/>
  <c r="M147" i="6"/>
  <c r="AC147" i="7"/>
  <c r="AB103" i="7"/>
  <c r="AC103" i="6"/>
  <c r="L103" i="6"/>
  <c r="L103" i="7"/>
  <c r="AB119" i="7"/>
  <c r="AC119" i="6"/>
  <c r="L119" i="6"/>
  <c r="L119" i="7"/>
  <c r="AB135" i="7"/>
  <c r="AC135" i="6"/>
  <c r="L135" i="6"/>
  <c r="L135" i="7"/>
  <c r="AB192" i="6"/>
  <c r="K192" i="6"/>
  <c r="K192" i="7"/>
  <c r="M203" i="7"/>
  <c r="AC203" i="7"/>
  <c r="M203" i="6"/>
  <c r="AD203" i="6"/>
  <c r="AB144" i="7"/>
  <c r="AC144" i="6"/>
  <c r="L144" i="6"/>
  <c r="L144" i="7"/>
  <c r="AB160" i="7"/>
  <c r="AC160" i="6"/>
  <c r="L160" i="6"/>
  <c r="L160" i="7"/>
  <c r="AC176" i="6"/>
  <c r="L176" i="7"/>
  <c r="L176" i="6"/>
  <c r="AB176" i="7"/>
  <c r="AC192" i="6"/>
  <c r="L192" i="7"/>
  <c r="L192" i="6"/>
  <c r="AB192" i="7"/>
  <c r="AC128" i="7"/>
  <c r="M128" i="7"/>
  <c r="M128" i="6"/>
  <c r="AD128" i="6"/>
  <c r="L112" i="7"/>
  <c r="AB112" i="7"/>
  <c r="L112" i="6"/>
  <c r="AC112" i="6"/>
  <c r="N119" i="7"/>
  <c r="AE119" i="6"/>
  <c r="N119" i="6"/>
  <c r="AD119" i="7"/>
  <c r="X106" i="7"/>
  <c r="A106" i="7"/>
  <c r="A106" i="6"/>
  <c r="X106" i="6"/>
  <c r="Z113" i="7"/>
  <c r="Z113" i="6"/>
  <c r="I113" i="6"/>
  <c r="I113" i="7"/>
  <c r="K108" i="7"/>
  <c r="K108" i="6"/>
  <c r="AB108" i="6"/>
  <c r="AF165" i="6"/>
  <c r="AE165" i="7"/>
  <c r="O165" i="6"/>
  <c r="O165" i="7"/>
  <c r="L131" i="7"/>
  <c r="AB131" i="7"/>
  <c r="L131" i="6"/>
  <c r="AC131" i="6"/>
  <c r="M124" i="7"/>
  <c r="AD124" i="6"/>
  <c r="M124" i="6"/>
  <c r="AC124" i="7"/>
  <c r="J138" i="7"/>
  <c r="AA138" i="7"/>
  <c r="J138" i="6"/>
  <c r="AA138" i="6"/>
  <c r="AD97" i="7"/>
  <c r="N97" i="7"/>
  <c r="N97" i="6"/>
  <c r="AE97" i="6"/>
  <c r="AD113" i="7"/>
  <c r="N113" i="7"/>
  <c r="N113" i="6"/>
  <c r="AE113" i="6"/>
  <c r="AD129" i="7"/>
  <c r="N129" i="7"/>
  <c r="N129" i="6"/>
  <c r="AE129" i="6"/>
  <c r="Z152" i="7"/>
  <c r="I152" i="7"/>
  <c r="I152" i="6"/>
  <c r="Z152" i="6"/>
  <c r="M134" i="7"/>
  <c r="AD134" i="6"/>
  <c r="M134" i="6"/>
  <c r="AC134" i="7"/>
  <c r="AA92" i="7"/>
  <c r="J92" i="7"/>
  <c r="J92" i="6"/>
  <c r="AA92" i="6"/>
  <c r="AA108" i="7"/>
  <c r="J108" i="7"/>
  <c r="J108" i="6"/>
  <c r="AA108" i="6"/>
  <c r="AA124" i="7"/>
  <c r="J124" i="7"/>
  <c r="J124" i="6"/>
  <c r="AA124" i="6"/>
  <c r="AA140" i="7"/>
  <c r="J140" i="7"/>
  <c r="J140" i="6"/>
  <c r="AA140" i="6"/>
  <c r="K109" i="7"/>
  <c r="K109" i="6"/>
  <c r="AB109" i="6"/>
  <c r="AB100" i="6"/>
  <c r="K100" i="6"/>
  <c r="K100" i="7"/>
  <c r="M107" i="7"/>
  <c r="AC107" i="7"/>
  <c r="M107" i="6"/>
  <c r="AD107" i="6"/>
  <c r="K141" i="7"/>
  <c r="K141" i="6"/>
  <c r="AB141" i="6"/>
  <c r="X185" i="6"/>
  <c r="A185" i="7"/>
  <c r="A185" i="6"/>
  <c r="X185" i="7"/>
  <c r="L151" i="7"/>
  <c r="AB151" i="7"/>
  <c r="L151" i="6"/>
  <c r="AC151" i="6"/>
  <c r="L167" i="7"/>
  <c r="AB167" i="7"/>
  <c r="L167" i="6"/>
  <c r="AC167" i="6"/>
  <c r="L183" i="7"/>
  <c r="AB183" i="7"/>
  <c r="L183" i="6"/>
  <c r="AC183" i="6"/>
  <c r="L199" i="7"/>
  <c r="AB199" i="7"/>
  <c r="L199" i="6"/>
  <c r="AC199" i="6"/>
  <c r="Z149" i="7"/>
  <c r="Z149" i="6"/>
  <c r="I149" i="6"/>
  <c r="I149" i="7"/>
  <c r="I165" i="7"/>
  <c r="Z165" i="7"/>
  <c r="I165" i="6"/>
  <c r="Z165" i="6"/>
  <c r="M179" i="7"/>
  <c r="AC179" i="7"/>
  <c r="M179" i="6"/>
  <c r="AD179" i="6"/>
  <c r="K177" i="7"/>
  <c r="K177" i="6"/>
  <c r="AB177" i="6"/>
  <c r="AB132" i="7"/>
  <c r="AC132" i="6"/>
  <c r="L132" i="6"/>
  <c r="L132" i="7"/>
  <c r="Z153" i="7"/>
  <c r="I153" i="7"/>
  <c r="I153" i="6"/>
  <c r="Z153" i="6"/>
  <c r="AE235" i="7"/>
  <c r="O235" i="7"/>
  <c r="O235" i="6"/>
  <c r="AF235" i="6"/>
  <c r="AA157" i="7"/>
  <c r="J157" i="7"/>
  <c r="J157" i="6"/>
  <c r="AA157" i="6"/>
  <c r="X153" i="7"/>
  <c r="X153" i="6"/>
  <c r="A153" i="6"/>
  <c r="A153" i="7"/>
  <c r="X98" i="6"/>
  <c r="A98" i="7"/>
  <c r="A98" i="6"/>
  <c r="X98" i="7"/>
  <c r="X134" i="6"/>
  <c r="A134" i="7"/>
  <c r="A134" i="6"/>
  <c r="X134" i="7"/>
  <c r="AB160" i="6"/>
  <c r="K160" i="6"/>
  <c r="K160" i="7"/>
  <c r="Y93" i="6"/>
  <c r="Y93" i="7"/>
  <c r="B93" i="6"/>
  <c r="B93" i="7"/>
  <c r="X165" i="6"/>
  <c r="A165" i="7"/>
  <c r="A165" i="6"/>
  <c r="X165" i="7"/>
  <c r="AF114" i="6"/>
  <c r="O114" i="7"/>
  <c r="O114" i="6"/>
  <c r="AE114" i="7"/>
  <c r="Z188" i="6"/>
  <c r="I188" i="7"/>
  <c r="I188" i="6"/>
  <c r="Z188" i="7"/>
  <c r="AF110" i="6"/>
  <c r="O110" i="7"/>
  <c r="O110" i="6"/>
  <c r="AE110" i="7"/>
  <c r="AE161" i="7"/>
  <c r="O161" i="7"/>
  <c r="O161" i="6"/>
  <c r="AF161" i="6"/>
  <c r="X86" i="7"/>
  <c r="X86" i="6"/>
  <c r="A86" i="6"/>
  <c r="A86" i="7"/>
  <c r="Z93" i="6"/>
  <c r="I93" i="7"/>
  <c r="I93" i="6"/>
  <c r="Z93" i="7"/>
  <c r="I101" i="7"/>
  <c r="Z101" i="7"/>
  <c r="I101" i="6"/>
  <c r="Z101" i="6"/>
  <c r="AB196" i="6"/>
  <c r="K196" i="6"/>
  <c r="K196" i="7"/>
  <c r="B96" i="7"/>
  <c r="Y96" i="6"/>
  <c r="B96" i="6"/>
  <c r="Y96" i="7"/>
  <c r="Y112" i="6"/>
  <c r="B112" i="7"/>
  <c r="B112" i="6"/>
  <c r="Y112" i="7"/>
  <c r="Y128" i="6"/>
  <c r="B128" i="7"/>
  <c r="B128" i="6"/>
  <c r="Y128" i="7"/>
  <c r="AD150" i="6"/>
  <c r="M150" i="7"/>
  <c r="M150" i="6"/>
  <c r="AC150" i="7"/>
  <c r="AE205" i="7"/>
  <c r="AF205" i="6"/>
  <c r="O205" i="6"/>
  <c r="O205" i="7"/>
  <c r="Z116" i="7"/>
  <c r="Z116" i="6"/>
  <c r="I116" i="6"/>
  <c r="I116" i="7"/>
  <c r="X137" i="6"/>
  <c r="X137" i="7"/>
  <c r="A137" i="6"/>
  <c r="A137" i="7"/>
  <c r="AB95" i="7"/>
  <c r="AC95" i="6"/>
  <c r="L95" i="6"/>
  <c r="L95" i="7"/>
  <c r="A94" i="7"/>
  <c r="X94" i="7"/>
  <c r="A94" i="6"/>
  <c r="X94" i="6"/>
  <c r="I125" i="7"/>
  <c r="Z125" i="7"/>
  <c r="I125" i="6"/>
  <c r="Z125" i="6"/>
  <c r="AD95" i="6"/>
  <c r="M95" i="7"/>
  <c r="M95" i="6"/>
  <c r="AC95" i="7"/>
  <c r="AF126" i="6"/>
  <c r="O126" i="7"/>
  <c r="O126" i="6"/>
  <c r="AE126" i="7"/>
  <c r="L128" i="7"/>
  <c r="AC128" i="6"/>
  <c r="L128" i="6"/>
  <c r="AB128" i="7"/>
  <c r="B145" i="7"/>
  <c r="Y145" i="6"/>
  <c r="B145" i="6"/>
  <c r="Y145" i="7"/>
  <c r="B161" i="7"/>
  <c r="Y161" i="6"/>
  <c r="B161" i="6"/>
  <c r="Y161" i="7"/>
  <c r="Y177" i="7"/>
  <c r="Y177" i="6"/>
  <c r="B177" i="6"/>
  <c r="B177" i="7"/>
  <c r="B193" i="7"/>
  <c r="Y193" i="6"/>
  <c r="B193" i="6"/>
  <c r="Y193" i="7"/>
  <c r="O142" i="7"/>
  <c r="AF142" i="6"/>
  <c r="O142" i="6"/>
  <c r="AE142" i="7"/>
  <c r="Z204" i="6"/>
  <c r="I204" i="7"/>
  <c r="I204" i="6"/>
  <c r="Z204" i="7"/>
  <c r="K116" i="7"/>
  <c r="K116" i="6"/>
  <c r="AB116" i="6"/>
  <c r="M123" i="7"/>
  <c r="AC123" i="7"/>
  <c r="M123" i="6"/>
  <c r="AD123" i="6"/>
  <c r="X114" i="7"/>
  <c r="A114" i="7"/>
  <c r="A114" i="6"/>
  <c r="X114" i="6"/>
  <c r="M162" i="7"/>
  <c r="AC162" i="7"/>
  <c r="M162" i="6"/>
  <c r="AD162" i="6"/>
  <c r="I192" i="7"/>
  <c r="Z192" i="6"/>
  <c r="I192" i="6"/>
  <c r="Z192" i="7"/>
  <c r="L121" i="7"/>
  <c r="AB121" i="7"/>
  <c r="L121" i="6"/>
  <c r="AC121" i="6"/>
  <c r="O201" i="7"/>
  <c r="AE201" i="7"/>
  <c r="O201" i="6"/>
  <c r="AF201" i="6"/>
  <c r="M206" i="7"/>
  <c r="AC206" i="7"/>
  <c r="M206" i="6"/>
  <c r="AD206" i="6"/>
  <c r="B157" i="7"/>
  <c r="Y157" i="7"/>
  <c r="B157" i="6"/>
  <c r="Y157" i="6"/>
  <c r="B173" i="7"/>
  <c r="Y173" i="7"/>
  <c r="B173" i="6"/>
  <c r="Y173" i="6"/>
  <c r="B189" i="7"/>
  <c r="Y189" i="7"/>
  <c r="B189" i="6"/>
  <c r="Y189" i="6"/>
  <c r="B205" i="7"/>
  <c r="Y205" i="7"/>
  <c r="B205" i="6"/>
  <c r="Y205" i="6"/>
  <c r="AB179" i="6"/>
  <c r="K179" i="6"/>
  <c r="K179" i="7"/>
  <c r="AB87" i="6"/>
  <c r="K87" i="6"/>
  <c r="K87" i="7"/>
  <c r="X113" i="7"/>
  <c r="A113" i="7"/>
  <c r="A113" i="6"/>
  <c r="X113" i="6"/>
  <c r="M142" i="7"/>
  <c r="AC142" i="7"/>
  <c r="M142" i="6"/>
  <c r="AD142" i="6"/>
  <c r="AC187" i="7"/>
  <c r="AD187" i="6"/>
  <c r="M187" i="6"/>
  <c r="M187" i="7"/>
  <c r="Y113" i="6"/>
  <c r="B113" i="7"/>
  <c r="B113" i="6"/>
  <c r="Y113" i="7"/>
  <c r="Y129" i="6"/>
  <c r="B129" i="7"/>
  <c r="B129" i="6"/>
  <c r="Y129" i="7"/>
  <c r="AB104" i="6"/>
  <c r="K104" i="6"/>
  <c r="K104" i="7"/>
  <c r="AD111" i="6"/>
  <c r="AC111" i="7"/>
  <c r="M111" i="6"/>
  <c r="M111" i="7"/>
  <c r="O118" i="7"/>
  <c r="AE118" i="7"/>
  <c r="O118" i="6"/>
  <c r="AF118" i="6"/>
  <c r="AD127" i="6"/>
  <c r="M127" i="7"/>
  <c r="M127" i="6"/>
  <c r="AC127" i="7"/>
  <c r="AB142" i="7"/>
  <c r="L142" i="7"/>
  <c r="L142" i="6"/>
  <c r="AC142" i="6"/>
  <c r="AD194" i="6"/>
  <c r="AC194" i="7"/>
  <c r="M194" i="6"/>
  <c r="M194" i="7"/>
  <c r="Z134" i="7"/>
  <c r="I134" i="7"/>
  <c r="I134" i="6"/>
  <c r="Z134" i="6"/>
  <c r="AB142" i="6"/>
  <c r="K142" i="6"/>
  <c r="K142" i="7"/>
  <c r="X190" i="7"/>
  <c r="X190" i="6"/>
  <c r="A190" i="6"/>
  <c r="A190" i="7"/>
  <c r="L115" i="7"/>
  <c r="AB115" i="7"/>
  <c r="L115" i="6"/>
  <c r="AC115" i="6"/>
  <c r="K107" i="7"/>
  <c r="K107" i="6"/>
  <c r="AB107" i="6"/>
  <c r="AE101" i="7"/>
  <c r="AF101" i="6"/>
  <c r="O101" i="6"/>
  <c r="O101" i="7"/>
  <c r="AC116" i="6"/>
  <c r="AB116" i="7"/>
  <c r="L116" i="6"/>
  <c r="L116" i="7"/>
  <c r="X173" i="6"/>
  <c r="X173" i="7"/>
  <c r="A173" i="6"/>
  <c r="A173" i="7"/>
  <c r="AC163" i="7"/>
  <c r="AD163" i="6"/>
  <c r="M163" i="6"/>
  <c r="M163" i="7"/>
  <c r="O117" i="7"/>
  <c r="AE117" i="7"/>
  <c r="O117" i="6"/>
  <c r="AF117" i="6"/>
  <c r="Z132" i="7"/>
  <c r="Z132" i="6"/>
  <c r="I132" i="6"/>
  <c r="I132" i="7"/>
  <c r="B89" i="7"/>
  <c r="Y89" i="7"/>
  <c r="B89" i="6"/>
  <c r="Y89" i="6"/>
  <c r="AC154" i="7"/>
  <c r="AD154" i="6"/>
  <c r="M154" i="6"/>
  <c r="M154" i="7"/>
  <c r="J113" i="7"/>
  <c r="AA113" i="6"/>
  <c r="J113" i="6"/>
  <c r="AA113" i="7"/>
  <c r="O153" i="7"/>
  <c r="AF153" i="6"/>
  <c r="O153" i="6"/>
  <c r="AE153" i="7"/>
  <c r="J109" i="7"/>
  <c r="AA109" i="6"/>
  <c r="J109" i="6"/>
  <c r="AA109" i="7"/>
  <c r="AB147" i="6"/>
  <c r="K147" i="6"/>
  <c r="K147" i="7"/>
  <c r="A197" i="7"/>
  <c r="X197" i="7"/>
  <c r="A197" i="6"/>
  <c r="X197" i="6"/>
  <c r="M91" i="7"/>
  <c r="AC91" i="7"/>
  <c r="M91" i="6"/>
  <c r="AD91" i="6"/>
  <c r="AE98" i="7"/>
  <c r="AF98" i="6"/>
  <c r="O98" i="6"/>
  <c r="O98" i="7"/>
  <c r="AF106" i="6"/>
  <c r="O106" i="7"/>
  <c r="O106" i="6"/>
  <c r="AE106" i="7"/>
  <c r="Y114" i="6"/>
  <c r="B114" i="7"/>
  <c r="B114" i="6"/>
  <c r="Y114" i="7"/>
  <c r="AA121" i="7"/>
  <c r="J121" i="7"/>
  <c r="J121" i="6"/>
  <c r="AA121" i="6"/>
  <c r="I133" i="7"/>
  <c r="Z133" i="7"/>
  <c r="I133" i="6"/>
  <c r="Z133" i="6"/>
  <c r="X157" i="7"/>
  <c r="X157" i="6"/>
  <c r="A157" i="6"/>
  <c r="A157" i="7"/>
  <c r="Z89" i="7"/>
  <c r="Z89" i="6"/>
  <c r="I89" i="6"/>
  <c r="I89" i="7"/>
  <c r="Z97" i="6"/>
  <c r="I97" i="7"/>
  <c r="I97" i="6"/>
  <c r="Z97" i="7"/>
  <c r="I176" i="7"/>
  <c r="Z176" i="6"/>
  <c r="I176" i="6"/>
  <c r="Z176" i="7"/>
  <c r="AA148" i="7"/>
  <c r="AA148" i="6"/>
  <c r="J148" i="6"/>
  <c r="J148" i="7"/>
  <c r="AA164" i="7"/>
  <c r="J164" i="7"/>
  <c r="J164" i="6"/>
  <c r="AA164" i="6"/>
  <c r="AB147" i="7"/>
  <c r="AC147" i="6"/>
  <c r="L147" i="6"/>
  <c r="L147" i="7"/>
  <c r="AB163" i="7"/>
  <c r="AC163" i="6"/>
  <c r="L163" i="6"/>
  <c r="L163" i="7"/>
  <c r="AB179" i="7"/>
  <c r="AC179" i="6"/>
  <c r="L179" i="6"/>
  <c r="L179" i="7"/>
  <c r="AB195" i="7"/>
  <c r="AC195" i="6"/>
  <c r="L195" i="6"/>
  <c r="L195" i="7"/>
  <c r="X146" i="6"/>
  <c r="A146" i="7"/>
  <c r="A146" i="6"/>
  <c r="X146" i="7"/>
  <c r="AA130" i="6"/>
  <c r="AA130" i="7"/>
  <c r="J130" i="6"/>
  <c r="J130" i="7"/>
  <c r="AE89" i="6"/>
  <c r="N89" i="7"/>
  <c r="N89" i="6"/>
  <c r="AD89" i="7"/>
  <c r="AE105" i="6"/>
  <c r="N105" i="7"/>
  <c r="N105" i="6"/>
  <c r="AD105" i="7"/>
  <c r="AE121" i="6"/>
  <c r="N121" i="7"/>
  <c r="N121" i="6"/>
  <c r="AD121" i="7"/>
  <c r="AE137" i="6"/>
  <c r="N137" i="7"/>
  <c r="N137" i="6"/>
  <c r="AD137" i="7"/>
  <c r="X177" i="6"/>
  <c r="A177" i="7"/>
  <c r="A177" i="6"/>
  <c r="X177" i="7"/>
  <c r="X141" i="6"/>
  <c r="A141" i="7"/>
  <c r="A141" i="6"/>
  <c r="X141" i="7"/>
  <c r="AA100" i="6"/>
  <c r="J100" i="7"/>
  <c r="J100" i="6"/>
  <c r="AA100" i="7"/>
  <c r="AA116" i="6"/>
  <c r="J116" i="7"/>
  <c r="J116" i="6"/>
  <c r="AA116" i="7"/>
  <c r="AA132" i="6"/>
  <c r="J132" i="7"/>
  <c r="J132" i="6"/>
  <c r="AA132" i="7"/>
  <c r="AB163" i="6"/>
  <c r="K163" i="6"/>
  <c r="K163" i="7"/>
  <c r="B130" i="7"/>
  <c r="Y130" i="6"/>
  <c r="B130" i="6"/>
  <c r="Y130" i="7"/>
  <c r="B149" i="7"/>
  <c r="Y149" i="6"/>
  <c r="B149" i="6"/>
  <c r="Y149" i="7"/>
  <c r="B165" i="7"/>
  <c r="Y165" i="6"/>
  <c r="B165" i="6"/>
  <c r="Y165" i="7"/>
  <c r="B181" i="7"/>
  <c r="Y181" i="6"/>
  <c r="B181" i="6"/>
  <c r="Y181" i="7"/>
  <c r="B197" i="7"/>
  <c r="Y197" i="6"/>
  <c r="B197" i="6"/>
  <c r="Y197" i="7"/>
  <c r="A170" i="7"/>
  <c r="X170" i="6"/>
  <c r="A170" i="6"/>
  <c r="X170" i="7"/>
  <c r="AA106" i="6"/>
  <c r="AA106" i="7"/>
  <c r="J106" i="6"/>
  <c r="J106" i="7"/>
  <c r="AA114" i="7"/>
  <c r="J114" i="7"/>
  <c r="J114" i="6"/>
  <c r="AA114" i="6"/>
  <c r="AE113" i="7"/>
  <c r="O113" i="7"/>
  <c r="O113" i="6"/>
  <c r="AF113" i="6"/>
  <c r="I128" i="7"/>
  <c r="Z128" i="6"/>
  <c r="I128" i="6"/>
  <c r="Z128" i="7"/>
  <c r="I140" i="7"/>
  <c r="Z140" i="6"/>
  <c r="I140" i="6"/>
  <c r="Z140" i="7"/>
  <c r="L99" i="7"/>
  <c r="AC99" i="6"/>
  <c r="L99" i="6"/>
  <c r="AB99" i="7"/>
  <c r="Y94" i="7"/>
  <c r="Y94" i="6"/>
  <c r="B94" i="6"/>
  <c r="B94" i="7"/>
  <c r="AA125" i="7"/>
  <c r="AA125" i="6"/>
  <c r="J125" i="6"/>
  <c r="J125" i="7"/>
  <c r="O189" i="7"/>
  <c r="AE189" i="7"/>
  <c r="O189" i="6"/>
  <c r="AF189" i="6"/>
  <c r="AD94" i="6"/>
  <c r="M94" i="7"/>
  <c r="M94" i="6"/>
  <c r="AC94" i="7"/>
  <c r="O93" i="7"/>
  <c r="AE93" i="7"/>
  <c r="O93" i="6"/>
  <c r="AF93" i="6"/>
  <c r="Z108" i="6"/>
  <c r="I108" i="7"/>
  <c r="I108" i="6"/>
  <c r="Z108" i="7"/>
  <c r="O177" i="7"/>
  <c r="AE177" i="7"/>
  <c r="O177" i="6"/>
  <c r="AF177" i="6"/>
  <c r="K119" i="7"/>
  <c r="K119" i="6"/>
  <c r="AB119" i="6"/>
  <c r="AB96" i="7"/>
  <c r="L96" i="7"/>
  <c r="L96" i="6"/>
  <c r="AC96" i="6"/>
  <c r="AD127" i="7"/>
  <c r="N127" i="7"/>
  <c r="N127" i="6"/>
  <c r="AE127" i="6"/>
  <c r="AE87" i="6"/>
  <c r="AD87" i="7"/>
  <c r="N87" i="6"/>
  <c r="N87" i="7"/>
  <c r="A118" i="7"/>
  <c r="X118" i="7"/>
  <c r="A118" i="6"/>
  <c r="X118" i="6"/>
  <c r="M202" i="7"/>
  <c r="AC202" i="7"/>
  <c r="M202" i="6"/>
  <c r="AD202" i="6"/>
  <c r="M119" i="7"/>
  <c r="AC119" i="7"/>
  <c r="M119" i="6"/>
  <c r="AD119" i="6"/>
  <c r="AE181" i="7"/>
  <c r="AF181" i="6"/>
  <c r="O181" i="6"/>
  <c r="O181" i="7"/>
  <c r="I197" i="7"/>
  <c r="Z197" i="7"/>
  <c r="I197" i="6"/>
  <c r="Z197" i="6"/>
  <c r="AF125" i="6"/>
  <c r="O125" i="7"/>
  <c r="O125" i="6"/>
  <c r="AE125" i="7"/>
  <c r="AD138" i="6"/>
  <c r="AC138" i="7"/>
  <c r="M138" i="6"/>
  <c r="M138" i="7"/>
  <c r="Y97" i="6"/>
  <c r="Y97" i="7"/>
  <c r="B97" i="6"/>
  <c r="B97" i="7"/>
  <c r="Z109" i="6"/>
  <c r="I109" i="7"/>
  <c r="I109" i="6"/>
  <c r="Z109" i="7"/>
  <c r="X138" i="6"/>
  <c r="A138" i="7"/>
  <c r="A138" i="6"/>
  <c r="X138" i="7"/>
  <c r="Z105" i="6"/>
  <c r="I105" i="7"/>
  <c r="I105" i="6"/>
  <c r="Z105" i="7"/>
  <c r="AB140" i="6"/>
  <c r="K140" i="6"/>
  <c r="K140" i="7"/>
  <c r="X154" i="7"/>
  <c r="X154" i="6"/>
  <c r="A154" i="6"/>
  <c r="A154" i="7"/>
  <c r="B105" i="7"/>
  <c r="Y105" i="7"/>
  <c r="B105" i="6"/>
  <c r="Y105" i="6"/>
  <c r="B121" i="7"/>
  <c r="Y121" i="7"/>
  <c r="B121" i="6"/>
  <c r="Y121" i="6"/>
  <c r="B137" i="7"/>
  <c r="Y137" i="7"/>
  <c r="B137" i="6"/>
  <c r="Y137" i="6"/>
  <c r="AC104" i="6"/>
  <c r="AB104" i="7"/>
  <c r="L104" i="6"/>
  <c r="L104" i="7"/>
  <c r="M131" i="7"/>
  <c r="AC131" i="7"/>
  <c r="M131" i="6"/>
  <c r="AD131" i="6"/>
  <c r="L100" i="7"/>
  <c r="AC100" i="6"/>
  <c r="L100" i="6"/>
  <c r="AB100" i="7"/>
  <c r="Z137" i="7"/>
  <c r="Z137" i="6"/>
  <c r="I137" i="6"/>
  <c r="I137" i="7"/>
  <c r="M140" i="7"/>
  <c r="AD140" i="6"/>
  <c r="M140" i="6"/>
  <c r="AC140" i="7"/>
  <c r="X178" i="6"/>
  <c r="A178" i="7"/>
  <c r="A178" i="6"/>
  <c r="X178" i="7"/>
  <c r="AB111" i="7"/>
  <c r="AC111" i="6"/>
  <c r="L111" i="6"/>
  <c r="L111" i="7"/>
  <c r="AB127" i="7"/>
  <c r="AC127" i="6"/>
  <c r="L127" i="6"/>
  <c r="L127" i="7"/>
  <c r="Z172" i="7"/>
  <c r="I172" i="7"/>
  <c r="I172" i="6"/>
  <c r="Z172" i="6"/>
  <c r="L88" i="7"/>
  <c r="AC88" i="6"/>
  <c r="L88" i="6"/>
  <c r="AB88" i="7"/>
  <c r="AE95" i="6"/>
  <c r="AD95" i="7"/>
  <c r="N95" i="6"/>
  <c r="N95" i="7"/>
  <c r="AD103" i="7"/>
  <c r="N103" i="7"/>
  <c r="N103" i="6"/>
  <c r="AE103" i="6"/>
  <c r="X110" i="7"/>
  <c r="A110" i="7"/>
  <c r="A110" i="6"/>
  <c r="X110" i="6"/>
  <c r="Z117" i="7"/>
  <c r="Z117" i="6"/>
  <c r="I117" i="6"/>
  <c r="I117" i="7"/>
  <c r="A126" i="7"/>
  <c r="X126" i="7"/>
  <c r="A126" i="6"/>
  <c r="X126" i="6"/>
  <c r="AD139" i="6"/>
  <c r="AC139" i="7"/>
  <c r="M139" i="6"/>
  <c r="M139" i="7"/>
  <c r="B86" i="7"/>
  <c r="Y86" i="6"/>
  <c r="B86" i="6"/>
  <c r="Y86" i="7"/>
  <c r="AA93" i="6"/>
  <c r="AA93" i="7"/>
  <c r="J93" i="6"/>
  <c r="J93" i="7"/>
  <c r="AA101" i="7"/>
  <c r="J101" i="7"/>
  <c r="J101" i="6"/>
  <c r="AA101" i="6"/>
  <c r="L108" i="7"/>
  <c r="AB108" i="7"/>
  <c r="L108" i="6"/>
  <c r="AC108" i="6"/>
  <c r="N115" i="7"/>
  <c r="AE115" i="6"/>
  <c r="N115" i="6"/>
  <c r="AD115" i="7"/>
  <c r="AB124" i="7"/>
  <c r="L124" i="7"/>
  <c r="L124" i="6"/>
  <c r="AC124" i="6"/>
  <c r="AC135" i="7"/>
  <c r="AD135" i="6"/>
  <c r="M135" i="6"/>
  <c r="M135" i="7"/>
  <c r="AF169" i="6"/>
  <c r="AE169" i="7"/>
  <c r="O169" i="6"/>
  <c r="O169" i="7"/>
  <c r="J129" i="7"/>
  <c r="AA129" i="7"/>
  <c r="J129" i="6"/>
  <c r="AA129" i="6"/>
  <c r="AA137" i="7"/>
  <c r="AA137" i="6"/>
  <c r="J137" i="6"/>
  <c r="J137" i="7"/>
  <c r="Z160" i="6"/>
  <c r="Z160" i="7"/>
  <c r="I160" i="6"/>
  <c r="I160" i="7"/>
  <c r="AC143" i="6"/>
  <c r="L143" i="7"/>
  <c r="L143" i="6"/>
  <c r="AB143" i="7"/>
  <c r="AC159" i="6"/>
  <c r="L159" i="7"/>
  <c r="L159" i="6"/>
  <c r="AB159" i="7"/>
  <c r="AC175" i="6"/>
  <c r="L175" i="7"/>
  <c r="L175" i="6"/>
  <c r="AB175" i="7"/>
  <c r="AC191" i="6"/>
  <c r="L191" i="7"/>
  <c r="L191" i="6"/>
  <c r="AB191" i="7"/>
  <c r="AC207" i="6"/>
  <c r="L207" i="7"/>
  <c r="L207" i="6"/>
  <c r="AB207" i="7"/>
  <c r="AE158" i="7"/>
  <c r="O158" i="7"/>
  <c r="O158" i="6"/>
  <c r="AF158" i="6"/>
  <c r="AC171" i="7"/>
  <c r="AD171" i="6"/>
  <c r="M171" i="6"/>
  <c r="M171" i="7"/>
  <c r="A186" i="7"/>
  <c r="X186" i="6"/>
  <c r="A186" i="6"/>
  <c r="X186" i="7"/>
  <c r="AF198" i="6"/>
  <c r="O198" i="7"/>
  <c r="O198" i="6"/>
  <c r="AE198" i="7"/>
  <c r="AF219" i="6"/>
  <c r="O219" i="7"/>
  <c r="O219" i="6"/>
  <c r="AE219" i="7"/>
  <c r="AC152" i="6"/>
  <c r="L152" i="7"/>
  <c r="L152" i="6"/>
  <c r="AB152" i="7"/>
  <c r="AC168" i="6"/>
  <c r="L168" i="7"/>
  <c r="L168" i="6"/>
  <c r="AB168" i="7"/>
  <c r="L184" i="7"/>
  <c r="AB184" i="7"/>
  <c r="L184" i="6"/>
  <c r="AC184" i="6"/>
  <c r="O185" i="7"/>
  <c r="AE185" i="7"/>
  <c r="O185" i="6"/>
  <c r="AF185" i="6"/>
  <c r="N139" i="7"/>
  <c r="AD139" i="7"/>
  <c r="N139" i="6"/>
  <c r="AE139" i="6"/>
  <c r="X201" i="6"/>
  <c r="A201" i="7"/>
  <c r="A201" i="6"/>
  <c r="X201" i="7"/>
  <c r="AA156" i="6"/>
  <c r="J156" i="7"/>
  <c r="J156" i="6"/>
  <c r="AA156" i="7"/>
  <c r="AA172" i="6"/>
  <c r="J172" i="7"/>
  <c r="J172" i="6"/>
  <c r="AA172" i="7"/>
  <c r="AD159" i="6"/>
  <c r="M159" i="7"/>
  <c r="M159" i="6"/>
  <c r="AC159" i="7"/>
  <c r="X147" i="7"/>
  <c r="X147" i="6"/>
  <c r="A147" i="6"/>
  <c r="A147" i="7"/>
  <c r="AE183" i="7"/>
  <c r="O183" i="7"/>
  <c r="O183" i="6"/>
  <c r="AF183" i="6"/>
  <c r="AC136" i="7"/>
  <c r="M136" i="7"/>
  <c r="M136" i="6"/>
  <c r="AD136" i="6"/>
  <c r="O186" i="7"/>
  <c r="AF186" i="6"/>
  <c r="O186" i="6"/>
  <c r="AE186" i="7"/>
  <c r="AA149" i="6"/>
  <c r="AA149" i="7"/>
  <c r="J149" i="6"/>
  <c r="J149" i="7"/>
  <c r="I148" i="7"/>
  <c r="Z148" i="6"/>
  <c r="I148" i="6"/>
  <c r="Z148" i="7"/>
  <c r="I157" i="7"/>
  <c r="Z157" i="7"/>
  <c r="I157" i="6"/>
  <c r="Z157" i="6"/>
  <c r="B102" i="7"/>
  <c r="Y102" i="6"/>
  <c r="B102" i="6"/>
  <c r="Y102" i="7"/>
  <c r="K133" i="7"/>
  <c r="K133" i="6"/>
  <c r="AB133" i="6"/>
  <c r="AC115" i="7"/>
  <c r="M115" i="7"/>
  <c r="M115" i="6"/>
  <c r="AD115" i="6"/>
  <c r="AE122" i="7"/>
  <c r="AF122" i="6"/>
  <c r="O122" i="6"/>
  <c r="O122" i="7"/>
  <c r="B110" i="7"/>
  <c r="Y110" i="7"/>
  <c r="B110" i="6"/>
  <c r="Y110" i="6"/>
  <c r="J117" i="7"/>
  <c r="AA117" i="6"/>
  <c r="J117" i="6"/>
  <c r="AA117" i="7"/>
  <c r="AC155" i="6"/>
  <c r="L155" i="7"/>
  <c r="L155" i="6"/>
  <c r="AB155" i="7"/>
  <c r="AC171" i="6"/>
  <c r="L171" i="7"/>
  <c r="L171" i="6"/>
  <c r="AB171" i="7"/>
  <c r="AC187" i="6"/>
  <c r="L187" i="7"/>
  <c r="L187" i="6"/>
  <c r="AB187" i="7"/>
  <c r="AC203" i="6"/>
  <c r="L203" i="7"/>
  <c r="L203" i="6"/>
  <c r="AB203" i="7"/>
  <c r="AB152" i="6"/>
  <c r="K152" i="6"/>
  <c r="K152" i="7"/>
  <c r="O141" i="7"/>
  <c r="AF141" i="6"/>
  <c r="O141" i="6"/>
  <c r="AE141" i="7"/>
  <c r="B101" i="7"/>
  <c r="Y101" i="6"/>
  <c r="B101" i="6"/>
  <c r="Y101" i="7"/>
  <c r="N111" i="7"/>
  <c r="AE111" i="6"/>
  <c r="N111" i="6"/>
  <c r="AD111" i="7"/>
  <c r="Z141" i="7"/>
  <c r="Z141" i="6"/>
  <c r="I141" i="6"/>
  <c r="I141" i="7"/>
  <c r="N107" i="7"/>
  <c r="AE107" i="6"/>
  <c r="N107" i="6"/>
  <c r="AD107" i="7"/>
  <c r="AE134" i="7"/>
  <c r="AF134" i="6"/>
  <c r="O134" i="6"/>
  <c r="O134" i="7"/>
  <c r="M186" i="7"/>
  <c r="AC186" i="7"/>
  <c r="M186" i="6"/>
  <c r="AD186" i="6"/>
  <c r="Y90" i="7"/>
  <c r="B90" i="7"/>
  <c r="B90" i="6"/>
  <c r="Y90" i="6"/>
  <c r="J97" i="7"/>
  <c r="AA97" i="6"/>
  <c r="J97" i="6"/>
  <c r="AA97" i="7"/>
  <c r="AA105" i="6"/>
  <c r="AA105" i="7"/>
  <c r="J105" i="6"/>
  <c r="J105" i="7"/>
  <c r="AA144" i="6"/>
  <c r="AA144" i="7"/>
  <c r="J144" i="6"/>
  <c r="J144" i="7"/>
  <c r="AA160" i="6"/>
  <c r="J160" i="7"/>
  <c r="J160" i="6"/>
  <c r="AA160" i="7"/>
  <c r="K128" i="7"/>
  <c r="K128" i="6"/>
  <c r="AB128" i="6"/>
  <c r="Z181" i="7"/>
  <c r="Z181" i="6"/>
  <c r="I181" i="6"/>
  <c r="I181" i="7"/>
  <c r="AD91" i="7"/>
  <c r="N91" i="7"/>
  <c r="N91" i="6"/>
  <c r="AE91" i="6"/>
  <c r="AD99" i="7"/>
  <c r="N99" i="7"/>
  <c r="N99" i="6"/>
  <c r="AE99" i="6"/>
  <c r="O149" i="7"/>
  <c r="AF149" i="6"/>
  <c r="O149" i="6"/>
  <c r="AE149" i="7"/>
  <c r="AB199" i="6"/>
  <c r="K199" i="6"/>
  <c r="K199" i="7"/>
  <c r="K129" i="7"/>
  <c r="K129" i="6"/>
  <c r="AB129" i="6"/>
  <c r="I193" i="7"/>
  <c r="Z193" i="7"/>
  <c r="I193" i="6"/>
  <c r="Z193" i="6"/>
  <c r="AC180" i="7"/>
  <c r="M180" i="7"/>
  <c r="M180" i="6"/>
  <c r="AD180" i="6"/>
  <c r="Y134" i="7"/>
  <c r="B134" i="7"/>
  <c r="B134" i="6"/>
  <c r="Y134" i="6"/>
  <c r="AB180" i="6"/>
  <c r="K180" i="6"/>
  <c r="K180" i="7"/>
  <c r="AA173" i="6"/>
  <c r="AA173" i="7"/>
  <c r="J173" i="6"/>
  <c r="J173" i="7"/>
  <c r="J189" i="7"/>
  <c r="AA189" i="7"/>
  <c r="J189" i="6"/>
  <c r="AA189" i="6"/>
  <c r="L204" i="7"/>
  <c r="AC204" i="6"/>
  <c r="L204" i="6"/>
  <c r="AB204" i="7"/>
  <c r="I174" i="7"/>
  <c r="Z174" i="7"/>
  <c r="I174" i="6"/>
  <c r="Z174" i="6"/>
  <c r="Z234" i="6"/>
  <c r="I234" i="7"/>
  <c r="I234" i="6"/>
  <c r="Z234" i="7"/>
  <c r="AB157" i="7"/>
  <c r="L157" i="7"/>
  <c r="L157" i="6"/>
  <c r="AC157" i="6"/>
  <c r="X194" i="7"/>
  <c r="X194" i="6"/>
  <c r="A194" i="6"/>
  <c r="A194" i="7"/>
  <c r="M122" i="7"/>
  <c r="AC122" i="7"/>
  <c r="M122" i="6"/>
  <c r="AD122" i="6"/>
  <c r="K135" i="7"/>
  <c r="K135" i="6"/>
  <c r="AB135" i="6"/>
  <c r="Y106" i="6"/>
  <c r="B106" i="7"/>
  <c r="B106" i="6"/>
  <c r="Y106" i="7"/>
  <c r="AE190" i="7"/>
  <c r="AF190" i="6"/>
  <c r="O190" i="6"/>
  <c r="O190" i="7"/>
  <c r="Y117" i="6"/>
  <c r="B117" i="7"/>
  <c r="B117" i="6"/>
  <c r="Y117" i="7"/>
  <c r="AB137" i="6"/>
  <c r="K137" i="6"/>
  <c r="K137" i="7"/>
  <c r="K193" i="7"/>
  <c r="K193" i="6"/>
  <c r="AB193" i="6"/>
  <c r="AD146" i="6"/>
  <c r="M146" i="7"/>
  <c r="M146" i="6"/>
  <c r="AC146" i="7"/>
  <c r="I180" i="7"/>
  <c r="Z180" i="7"/>
  <c r="I180" i="6"/>
  <c r="Z180" i="6"/>
  <c r="AF131" i="6"/>
  <c r="O131" i="7"/>
  <c r="O131" i="6"/>
  <c r="AE131" i="7"/>
  <c r="AE139" i="7"/>
  <c r="AF139" i="6"/>
  <c r="O139" i="6"/>
  <c r="O139" i="7"/>
  <c r="O182" i="7"/>
  <c r="AF182" i="6"/>
  <c r="O182" i="6"/>
  <c r="AE182" i="7"/>
  <c r="Z196" i="6"/>
  <c r="I196" i="7"/>
  <c r="I196" i="6"/>
  <c r="Z196" i="7"/>
  <c r="J141" i="7"/>
  <c r="AA141" i="6"/>
  <c r="J141" i="6"/>
  <c r="AA141" i="7"/>
  <c r="K155" i="7"/>
  <c r="K155" i="6"/>
  <c r="AB155" i="6"/>
  <c r="A162" i="7"/>
  <c r="X162" i="7"/>
  <c r="A162" i="6"/>
  <c r="X162" i="6"/>
  <c r="AB184" i="6"/>
  <c r="K184" i="6"/>
  <c r="K184" i="7"/>
  <c r="K201" i="7"/>
  <c r="K201" i="6"/>
  <c r="AB201" i="6"/>
  <c r="AC177" i="6"/>
  <c r="L177" i="7"/>
  <c r="L177" i="6"/>
  <c r="AB177" i="7"/>
  <c r="AC193" i="6"/>
  <c r="L193" i="7"/>
  <c r="L193" i="6"/>
  <c r="AB193" i="7"/>
  <c r="Z205" i="6"/>
  <c r="I205" i="7"/>
  <c r="I205" i="6"/>
  <c r="Z205" i="7"/>
  <c r="B146" i="7"/>
  <c r="Y146" i="7"/>
  <c r="B146" i="6"/>
  <c r="Y146" i="6"/>
  <c r="B162" i="7"/>
  <c r="Y162" i="7"/>
  <c r="B162" i="6"/>
  <c r="Y162" i="6"/>
  <c r="B178" i="7"/>
  <c r="Y178" i="7"/>
  <c r="B178" i="6"/>
  <c r="Y178" i="6"/>
  <c r="Z164" i="7"/>
  <c r="I164" i="7"/>
  <c r="I164" i="6"/>
  <c r="Z164" i="6"/>
  <c r="Z130" i="6"/>
  <c r="I130" i="7"/>
  <c r="I130" i="6"/>
  <c r="Z130" i="7"/>
  <c r="AB172" i="6"/>
  <c r="K172" i="6"/>
  <c r="K172" i="7"/>
  <c r="I185" i="7"/>
  <c r="Z185" i="6"/>
  <c r="I185" i="6"/>
  <c r="Z185" i="7"/>
  <c r="AD199" i="6"/>
  <c r="M199" i="7"/>
  <c r="M199" i="6"/>
  <c r="AC199" i="7"/>
  <c r="AC228" i="7"/>
  <c r="M228" i="7"/>
  <c r="M228" i="6"/>
  <c r="AD228" i="6"/>
  <c r="AD155" i="7"/>
  <c r="N155" i="7"/>
  <c r="N155" i="6"/>
  <c r="AE155" i="6"/>
  <c r="AE171" i="6"/>
  <c r="N171" i="7"/>
  <c r="N171" i="6"/>
  <c r="AD171" i="7"/>
  <c r="AE187" i="6"/>
  <c r="N187" i="7"/>
  <c r="N187" i="6"/>
  <c r="AD187" i="7"/>
  <c r="Y202" i="6"/>
  <c r="B202" i="7"/>
  <c r="B202" i="6"/>
  <c r="Y202" i="7"/>
  <c r="AE151" i="7"/>
  <c r="AF151" i="6"/>
  <c r="O151" i="6"/>
  <c r="O151" i="7"/>
  <c r="Z166" i="6"/>
  <c r="I166" i="7"/>
  <c r="I166" i="6"/>
  <c r="Z166" i="7"/>
  <c r="X179" i="6"/>
  <c r="A179" i="7"/>
  <c r="A179" i="6"/>
  <c r="X179" i="7"/>
  <c r="K205" i="7"/>
  <c r="K205" i="6"/>
  <c r="AB205" i="6"/>
  <c r="J151" i="7"/>
  <c r="AA151" i="6"/>
  <c r="J151" i="6"/>
  <c r="AA151" i="7"/>
  <c r="Y184" i="7"/>
  <c r="Y184" i="6"/>
  <c r="B184" i="6"/>
  <c r="B184" i="7"/>
  <c r="AA171" i="6"/>
  <c r="AA171" i="7"/>
  <c r="J171" i="6"/>
  <c r="J171" i="7"/>
  <c r="AA213" i="7"/>
  <c r="J213" i="7"/>
  <c r="J213" i="6"/>
  <c r="AA213" i="6"/>
  <c r="AA229" i="7"/>
  <c r="J229" i="7"/>
  <c r="J229" i="6"/>
  <c r="AA229" i="6"/>
  <c r="AB205" i="7"/>
  <c r="AC205" i="6"/>
  <c r="L205" i="6"/>
  <c r="L205" i="7"/>
  <c r="AD145" i="7"/>
  <c r="N145" i="7"/>
  <c r="N145" i="6"/>
  <c r="AE145" i="6"/>
  <c r="AD195" i="7"/>
  <c r="AE195" i="6"/>
  <c r="N195" i="6"/>
  <c r="N195" i="7"/>
  <c r="X143" i="7"/>
  <c r="X143" i="6"/>
  <c r="A143" i="6"/>
  <c r="A143" i="7"/>
  <c r="K233" i="7"/>
  <c r="K233" i="6"/>
  <c r="AB233" i="6"/>
  <c r="X122" i="6"/>
  <c r="A122" i="7"/>
  <c r="A122" i="6"/>
  <c r="X122" i="7"/>
  <c r="AF130" i="6"/>
  <c r="O130" i="7"/>
  <c r="O130" i="6"/>
  <c r="AE130" i="7"/>
  <c r="AA145" i="7"/>
  <c r="J145" i="7"/>
  <c r="J145" i="6"/>
  <c r="AA145" i="6"/>
  <c r="AB153" i="6"/>
  <c r="K153" i="6"/>
  <c r="K153" i="7"/>
  <c r="J169" i="7"/>
  <c r="AA169" i="6"/>
  <c r="J169" i="6"/>
  <c r="AA169" i="7"/>
  <c r="J185" i="7"/>
  <c r="AA185" i="7"/>
  <c r="J185" i="6"/>
  <c r="AA185" i="6"/>
  <c r="L200" i="7"/>
  <c r="AB200" i="7"/>
  <c r="L200" i="6"/>
  <c r="AC200" i="6"/>
  <c r="A171" i="7"/>
  <c r="X171" i="7"/>
  <c r="A171" i="6"/>
  <c r="X171" i="6"/>
  <c r="AE223" i="7"/>
  <c r="O223" i="7"/>
  <c r="O223" i="6"/>
  <c r="AF223" i="6"/>
  <c r="AB153" i="7"/>
  <c r="AC153" i="6"/>
  <c r="L153" i="6"/>
  <c r="L153" i="7"/>
  <c r="K161" i="7"/>
  <c r="K161" i="6"/>
  <c r="AB161" i="6"/>
  <c r="I198" i="7"/>
  <c r="Z198" i="6"/>
  <c r="I198" i="6"/>
  <c r="Z198" i="7"/>
  <c r="AA188" i="6"/>
  <c r="AA188" i="7"/>
  <c r="J188" i="6"/>
  <c r="J188" i="7"/>
  <c r="AA204" i="6"/>
  <c r="AA204" i="7"/>
  <c r="J204" i="6"/>
  <c r="J204" i="7"/>
  <c r="AC167" i="7"/>
  <c r="AD167" i="6"/>
  <c r="M167" i="6"/>
  <c r="M167" i="7"/>
  <c r="A155" i="7"/>
  <c r="X155" i="7"/>
  <c r="A155" i="6"/>
  <c r="X155" i="6"/>
  <c r="L146" i="7"/>
  <c r="AC146" i="6"/>
  <c r="L146" i="6"/>
  <c r="AB146" i="7"/>
  <c r="A158" i="7"/>
  <c r="X158" i="7"/>
  <c r="A158" i="6"/>
  <c r="X158" i="6"/>
  <c r="AB157" i="6"/>
  <c r="K157" i="6"/>
  <c r="K157" i="7"/>
  <c r="AE149" i="6"/>
  <c r="AD149" i="7"/>
  <c r="N149" i="6"/>
  <c r="N149" i="7"/>
  <c r="AA175" i="6"/>
  <c r="J175" i="7"/>
  <c r="J175" i="6"/>
  <c r="AA175" i="7"/>
  <c r="Y164" i="6"/>
  <c r="Y164" i="7"/>
  <c r="B164" i="6"/>
  <c r="B164" i="7"/>
  <c r="AA195" i="6"/>
  <c r="AA195" i="7"/>
  <c r="J195" i="6"/>
  <c r="J195" i="7"/>
  <c r="AB188" i="6"/>
  <c r="K188" i="6"/>
  <c r="K188" i="7"/>
  <c r="A203" i="7"/>
  <c r="X203" i="7"/>
  <c r="A203" i="6"/>
  <c r="X203" i="6"/>
  <c r="B143" i="7"/>
  <c r="Y143" i="7"/>
  <c r="B143" i="6"/>
  <c r="Y143" i="6"/>
  <c r="B159" i="7"/>
  <c r="Y159" i="7"/>
  <c r="B159" i="6"/>
  <c r="Y159" i="6"/>
  <c r="B175" i="7"/>
  <c r="Y175" i="7"/>
  <c r="B175" i="6"/>
  <c r="Y175" i="6"/>
  <c r="B191" i="7"/>
  <c r="Y191" i="7"/>
  <c r="B191" i="6"/>
  <c r="Y191" i="6"/>
  <c r="AD149" i="6"/>
  <c r="M149" i="7"/>
  <c r="M149" i="6"/>
  <c r="AC149" i="7"/>
  <c r="AC87" i="7"/>
  <c r="M87" i="7"/>
  <c r="M87" i="6"/>
  <c r="AD87" i="6"/>
  <c r="AF94" i="6"/>
  <c r="AE94" i="7"/>
  <c r="O94" i="6"/>
  <c r="O94" i="7"/>
  <c r="O102" i="7"/>
  <c r="AF102" i="6"/>
  <c r="O102" i="6"/>
  <c r="AE102" i="7"/>
  <c r="AD174" i="6"/>
  <c r="M174" i="7"/>
  <c r="M174" i="6"/>
  <c r="AC174" i="7"/>
  <c r="M195" i="7"/>
  <c r="AC195" i="7"/>
  <c r="M195" i="6"/>
  <c r="AD195" i="6"/>
  <c r="M190" i="7"/>
  <c r="AC190" i="7"/>
  <c r="M190" i="6"/>
  <c r="AD190" i="6"/>
  <c r="J152" i="7"/>
  <c r="AA152" i="7"/>
  <c r="J152" i="6"/>
  <c r="AA152" i="6"/>
  <c r="J168" i="7"/>
  <c r="AA168" i="7"/>
  <c r="J168" i="6"/>
  <c r="AA168" i="6"/>
  <c r="AF162" i="6"/>
  <c r="O162" i="7"/>
  <c r="O162" i="6"/>
  <c r="AE162" i="7"/>
  <c r="Z150" i="7"/>
  <c r="Z150" i="6"/>
  <c r="I150" i="6"/>
  <c r="I150" i="7"/>
  <c r="X131" i="6"/>
  <c r="A131" i="7"/>
  <c r="A131" i="6"/>
  <c r="X131" i="7"/>
  <c r="X150" i="7"/>
  <c r="X150" i="6"/>
  <c r="A150" i="6"/>
  <c r="A150" i="7"/>
  <c r="J165" i="7"/>
  <c r="AA165" i="7"/>
  <c r="J165" i="6"/>
  <c r="AA165" i="6"/>
  <c r="J181" i="7"/>
  <c r="AA181" i="6"/>
  <c r="J181" i="6"/>
  <c r="AA181" i="7"/>
  <c r="L196" i="7"/>
  <c r="AC196" i="6"/>
  <c r="L196" i="6"/>
  <c r="AB196" i="7"/>
  <c r="AF143" i="6"/>
  <c r="O143" i="7"/>
  <c r="O143" i="6"/>
  <c r="AE143" i="7"/>
  <c r="AE207" i="7"/>
  <c r="O207" i="7"/>
  <c r="O207" i="6"/>
  <c r="AF207" i="6"/>
  <c r="AB149" i="7"/>
  <c r="L149" i="7"/>
  <c r="L149" i="6"/>
  <c r="AC149" i="6"/>
  <c r="AB165" i="7"/>
  <c r="L165" i="7"/>
  <c r="L165" i="6"/>
  <c r="AC165" i="6"/>
  <c r="AC114" i="7"/>
  <c r="M114" i="7"/>
  <c r="M114" i="6"/>
  <c r="AD114" i="6"/>
  <c r="X129" i="6"/>
  <c r="X129" i="7"/>
  <c r="A129" i="6"/>
  <c r="A129" i="7"/>
  <c r="X102" i="6"/>
  <c r="A102" i="7"/>
  <c r="A102" i="6"/>
  <c r="X102" i="7"/>
  <c r="AF150" i="6"/>
  <c r="O150" i="7"/>
  <c r="O150" i="6"/>
  <c r="AE150" i="7"/>
  <c r="AB107" i="7"/>
  <c r="AC107" i="6"/>
  <c r="L107" i="6"/>
  <c r="L107" i="7"/>
  <c r="AB123" i="7"/>
  <c r="AC123" i="6"/>
  <c r="L123" i="6"/>
  <c r="L123" i="7"/>
  <c r="AB139" i="7"/>
  <c r="AC139" i="6"/>
  <c r="L139" i="6"/>
  <c r="L139" i="7"/>
  <c r="AB195" i="6"/>
  <c r="K195" i="6"/>
  <c r="K195" i="7"/>
  <c r="A205" i="7"/>
  <c r="X205" i="6"/>
  <c r="A205" i="6"/>
  <c r="X205" i="7"/>
  <c r="AE135" i="6"/>
  <c r="N135" i="7"/>
  <c r="N135" i="6"/>
  <c r="AD135" i="7"/>
  <c r="AF174" i="6"/>
  <c r="O174" i="7"/>
  <c r="O174" i="6"/>
  <c r="AE174" i="7"/>
  <c r="I189" i="7"/>
  <c r="Z189" i="6"/>
  <c r="I189" i="6"/>
  <c r="Z189" i="7"/>
  <c r="Z138" i="7"/>
  <c r="Z138" i="6"/>
  <c r="I138" i="6"/>
  <c r="I138" i="7"/>
  <c r="AB156" i="6"/>
  <c r="K156" i="6"/>
  <c r="K156" i="7"/>
  <c r="Y109" i="7"/>
  <c r="Y109" i="6"/>
  <c r="B109" i="6"/>
  <c r="B109" i="7"/>
  <c r="Y125" i="7"/>
  <c r="Y125" i="6"/>
  <c r="B125" i="6"/>
  <c r="B125" i="7"/>
  <c r="Y141" i="7"/>
  <c r="Y141" i="6"/>
  <c r="B141" i="6"/>
  <c r="B141" i="7"/>
  <c r="B138" i="7"/>
  <c r="Y138" i="7"/>
  <c r="B138" i="6"/>
  <c r="Y138" i="6"/>
  <c r="A130" i="7"/>
  <c r="X130" i="7"/>
  <c r="A130" i="6"/>
  <c r="X130" i="6"/>
  <c r="AD183" i="6"/>
  <c r="M183" i="7"/>
  <c r="M183" i="6"/>
  <c r="AC183" i="7"/>
  <c r="K197" i="7"/>
  <c r="K197" i="6"/>
  <c r="AB197" i="6"/>
  <c r="J197" i="7"/>
  <c r="AA197" i="7"/>
  <c r="J197" i="6"/>
  <c r="AA197" i="6"/>
  <c r="M144" i="7"/>
  <c r="AC144" i="7"/>
  <c r="M144" i="6"/>
  <c r="AD144" i="6"/>
  <c r="M175" i="7"/>
  <c r="AC175" i="7"/>
  <c r="M175" i="6"/>
  <c r="AD175" i="6"/>
  <c r="AB168" i="6"/>
  <c r="K168" i="6"/>
  <c r="K168" i="7"/>
  <c r="I230" i="7"/>
  <c r="Z230" i="6"/>
  <c r="I230" i="6"/>
  <c r="Z230" i="7"/>
  <c r="L156" i="7"/>
  <c r="AC156" i="6"/>
  <c r="L156" i="6"/>
  <c r="AB156" i="7"/>
  <c r="AC172" i="6"/>
  <c r="L172" i="7"/>
  <c r="L172" i="6"/>
  <c r="AB172" i="7"/>
  <c r="L188" i="7"/>
  <c r="AC188" i="6"/>
  <c r="L188" i="6"/>
  <c r="AB188" i="7"/>
  <c r="AB124" i="6"/>
  <c r="K124" i="6"/>
  <c r="K124" i="7"/>
  <c r="AC140" i="6"/>
  <c r="AB140" i="7"/>
  <c r="L140" i="6"/>
  <c r="L140" i="7"/>
  <c r="AF197" i="6"/>
  <c r="O197" i="7"/>
  <c r="O197" i="6"/>
  <c r="AE197" i="7"/>
  <c r="AE154" i="6"/>
  <c r="N154" i="7"/>
  <c r="N154" i="6"/>
  <c r="AD154" i="7"/>
  <c r="AE170" i="6"/>
  <c r="N170" i="7"/>
  <c r="N170" i="6"/>
  <c r="AD170" i="7"/>
  <c r="AE186" i="6"/>
  <c r="N186" i="7"/>
  <c r="N186" i="6"/>
  <c r="AD186" i="7"/>
  <c r="AE202" i="6"/>
  <c r="N202" i="7"/>
  <c r="N202" i="6"/>
  <c r="AD202" i="7"/>
  <c r="X174" i="6"/>
  <c r="A174" i="7"/>
  <c r="A174" i="6"/>
  <c r="X174" i="7"/>
  <c r="AE199" i="7"/>
  <c r="O199" i="7"/>
  <c r="O199" i="6"/>
  <c r="AF199" i="6"/>
  <c r="X227" i="6"/>
  <c r="X227" i="7"/>
  <c r="A227" i="6"/>
  <c r="A227" i="7"/>
  <c r="Y155" i="6"/>
  <c r="Y155" i="7"/>
  <c r="B155" i="6"/>
  <c r="B155" i="7"/>
  <c r="Y171" i="6"/>
  <c r="Y171" i="7"/>
  <c r="B171" i="6"/>
  <c r="B171" i="7"/>
  <c r="Y187" i="6"/>
  <c r="Y187" i="7"/>
  <c r="B187" i="6"/>
  <c r="B187" i="7"/>
  <c r="X144" i="6"/>
  <c r="X144" i="7"/>
  <c r="A144" i="6"/>
  <c r="A144" i="7"/>
  <c r="X219" i="7"/>
  <c r="X219" i="6"/>
  <c r="A219" i="6"/>
  <c r="A219" i="7"/>
  <c r="AA201" i="6"/>
  <c r="J201" i="7"/>
  <c r="J201" i="6"/>
  <c r="AA201" i="7"/>
  <c r="AF147" i="6"/>
  <c r="O147" i="7"/>
  <c r="O147" i="6"/>
  <c r="AE147" i="7"/>
  <c r="AF163" i="6"/>
  <c r="AE163" i="7"/>
  <c r="O163" i="6"/>
  <c r="O163" i="7"/>
  <c r="M184" i="7"/>
  <c r="AC184" i="7"/>
  <c r="M184" i="6"/>
  <c r="AD184" i="6"/>
  <c r="AB198" i="6"/>
  <c r="K198" i="6"/>
  <c r="K198" i="7"/>
  <c r="AB202" i="7"/>
  <c r="L202" i="7"/>
  <c r="L202" i="6"/>
  <c r="AC202" i="6"/>
  <c r="AC168" i="7"/>
  <c r="M168" i="7"/>
  <c r="M168" i="6"/>
  <c r="AD168" i="6"/>
  <c r="M224" i="7"/>
  <c r="AC224" i="7"/>
  <c r="M224" i="6"/>
  <c r="AD224" i="6"/>
  <c r="Z171" i="7"/>
  <c r="Z171" i="6"/>
  <c r="I171" i="6"/>
  <c r="I171" i="7"/>
  <c r="I144" i="7"/>
  <c r="Z144" i="7"/>
  <c r="I144" i="6"/>
  <c r="Z144" i="6"/>
  <c r="AF170" i="6"/>
  <c r="O170" i="7"/>
  <c r="O170" i="6"/>
  <c r="AE170" i="7"/>
  <c r="Z158" i="7"/>
  <c r="Z158" i="6"/>
  <c r="I158" i="6"/>
  <c r="I158" i="7"/>
  <c r="O202" i="7"/>
  <c r="AE202" i="7"/>
  <c r="O202" i="6"/>
  <c r="AF202" i="6"/>
  <c r="N143" i="7"/>
  <c r="AE143" i="6"/>
  <c r="N143" i="6"/>
  <c r="AD143" i="7"/>
  <c r="N159" i="7"/>
  <c r="AE159" i="6"/>
  <c r="N159" i="6"/>
  <c r="AD159" i="7"/>
  <c r="N175" i="7"/>
  <c r="AD175" i="7"/>
  <c r="N175" i="6"/>
  <c r="AE175" i="6"/>
  <c r="N191" i="7"/>
  <c r="AD191" i="7"/>
  <c r="N191" i="6"/>
  <c r="AE191" i="6"/>
  <c r="B206" i="7"/>
  <c r="Y206" i="7"/>
  <c r="B206" i="6"/>
  <c r="Y206" i="6"/>
  <c r="K149" i="7"/>
  <c r="K149" i="6"/>
  <c r="AB149" i="6"/>
  <c r="Z162" i="7"/>
  <c r="I162" i="7"/>
  <c r="I162" i="6"/>
  <c r="Z162" i="6"/>
  <c r="O179" i="7"/>
  <c r="AF179" i="6"/>
  <c r="O179" i="6"/>
  <c r="AE179" i="7"/>
  <c r="M192" i="7"/>
  <c r="AD192" i="6"/>
  <c r="M192" i="6"/>
  <c r="AC192" i="7"/>
  <c r="AE144" i="6"/>
  <c r="N144" i="7"/>
  <c r="N144" i="6"/>
  <c r="AD144" i="7"/>
  <c r="AD131" i="7"/>
  <c r="N131" i="7"/>
  <c r="N131" i="6"/>
  <c r="AE131" i="6"/>
  <c r="AC164" i="7"/>
  <c r="AD164" i="6"/>
  <c r="M164" i="6"/>
  <c r="M164" i="7"/>
  <c r="J176" i="7"/>
  <c r="AA176" i="7"/>
  <c r="J176" i="6"/>
  <c r="AA176" i="6"/>
  <c r="J192" i="7"/>
  <c r="AA192" i="7"/>
  <c r="J192" i="6"/>
  <c r="AA192" i="6"/>
  <c r="A142" i="7"/>
  <c r="X142" i="7"/>
  <c r="A142" i="6"/>
  <c r="X142" i="6"/>
  <c r="K225" i="7"/>
  <c r="K225" i="6"/>
  <c r="AB225" i="6"/>
  <c r="B133" i="7"/>
  <c r="Y133" i="7"/>
  <c r="B133" i="6"/>
  <c r="Y133" i="6"/>
  <c r="X135" i="6"/>
  <c r="X135" i="7"/>
  <c r="A135" i="6"/>
  <c r="A135" i="7"/>
  <c r="K144" i="7"/>
  <c r="K144" i="6"/>
  <c r="AB144" i="6"/>
  <c r="K136" i="7"/>
  <c r="K136" i="6"/>
  <c r="AB136" i="6"/>
  <c r="B126" i="7"/>
  <c r="Y126" i="6"/>
  <c r="B126" i="6"/>
  <c r="Y126" i="7"/>
  <c r="AF138" i="6"/>
  <c r="O138" i="7"/>
  <c r="O138" i="6"/>
  <c r="AE138" i="7"/>
  <c r="M155" i="7"/>
  <c r="AD155" i="6"/>
  <c r="M155" i="6"/>
  <c r="AC155" i="7"/>
  <c r="AF206" i="6"/>
  <c r="O206" i="7"/>
  <c r="O206" i="6"/>
  <c r="AE206" i="7"/>
  <c r="L148" i="7"/>
  <c r="AB148" i="7"/>
  <c r="L148" i="6"/>
  <c r="AC148" i="6"/>
  <c r="L164" i="7"/>
  <c r="AB164" i="7"/>
  <c r="L164" i="6"/>
  <c r="AC164" i="6"/>
  <c r="L180" i="7"/>
  <c r="AB180" i="7"/>
  <c r="L180" i="6"/>
  <c r="AC180" i="6"/>
  <c r="K171" i="7"/>
  <c r="K171" i="6"/>
  <c r="AB171" i="6"/>
  <c r="K221" i="7"/>
  <c r="K221" i="6"/>
  <c r="AB221" i="6"/>
  <c r="AA153" i="6"/>
  <c r="AA153" i="7"/>
  <c r="J153" i="6"/>
  <c r="J153" i="7"/>
  <c r="K200" i="7"/>
  <c r="K200" i="6"/>
  <c r="AB200" i="6"/>
  <c r="AA161" i="6"/>
  <c r="J161" i="7"/>
  <c r="J161" i="6"/>
  <c r="AA161" i="7"/>
  <c r="AA177" i="6"/>
  <c r="J177" i="7"/>
  <c r="J177" i="6"/>
  <c r="AA177" i="7"/>
  <c r="AA193" i="7"/>
  <c r="J193" i="7"/>
  <c r="J193" i="6"/>
  <c r="AA193" i="6"/>
  <c r="AD208" i="6"/>
  <c r="M208" i="7"/>
  <c r="M208" i="6"/>
  <c r="AC208" i="7"/>
  <c r="M204" i="7"/>
  <c r="AC204" i="7"/>
  <c r="M204" i="6"/>
  <c r="AD204" i="6"/>
  <c r="L145" i="7"/>
  <c r="AB145" i="7"/>
  <c r="L145" i="6"/>
  <c r="AC145" i="6"/>
  <c r="L161" i="7"/>
  <c r="AB161" i="7"/>
  <c r="L161" i="6"/>
  <c r="AC161" i="6"/>
  <c r="AC169" i="6"/>
  <c r="L169" i="7"/>
  <c r="L169" i="6"/>
  <c r="AB169" i="7"/>
  <c r="AC185" i="6"/>
  <c r="L185" i="7"/>
  <c r="L185" i="6"/>
  <c r="AB185" i="7"/>
  <c r="Y148" i="6"/>
  <c r="Y148" i="7"/>
  <c r="B148" i="6"/>
  <c r="B148" i="7"/>
  <c r="A223" i="7"/>
  <c r="X223" i="7"/>
  <c r="A223" i="6"/>
  <c r="X223" i="6"/>
  <c r="B154" i="7"/>
  <c r="Y154" i="7"/>
  <c r="B154" i="6"/>
  <c r="Y154" i="6"/>
  <c r="Y170" i="6"/>
  <c r="Y170" i="7"/>
  <c r="B170" i="6"/>
  <c r="B170" i="7"/>
  <c r="B186" i="7"/>
  <c r="Y186" i="7"/>
  <c r="B186" i="6"/>
  <c r="Y186" i="6"/>
  <c r="A189" i="7"/>
  <c r="X189" i="7"/>
  <c r="A189" i="6"/>
  <c r="X189" i="6"/>
  <c r="AA133" i="6"/>
  <c r="AA133" i="7"/>
  <c r="J133" i="6"/>
  <c r="J133" i="7"/>
  <c r="AD158" i="6"/>
  <c r="AC158" i="7"/>
  <c r="M158" i="6"/>
  <c r="M158" i="7"/>
  <c r="N146" i="7"/>
  <c r="AD146" i="7"/>
  <c r="N146" i="6"/>
  <c r="AE146" i="6"/>
  <c r="N162" i="7"/>
  <c r="AD162" i="7"/>
  <c r="N162" i="6"/>
  <c r="AE162" i="6"/>
  <c r="N178" i="7"/>
  <c r="AD178" i="7"/>
  <c r="N178" i="6"/>
  <c r="AE178" i="6"/>
  <c r="N194" i="7"/>
  <c r="AD194" i="7"/>
  <c r="N194" i="6"/>
  <c r="AE194" i="6"/>
  <c r="M143" i="7"/>
  <c r="AC143" i="7"/>
  <c r="M143" i="6"/>
  <c r="AD143" i="6"/>
  <c r="K204" i="7"/>
  <c r="K204" i="6"/>
  <c r="AB204" i="6"/>
  <c r="AE167" i="7"/>
  <c r="O167" i="7"/>
  <c r="O167" i="6"/>
  <c r="AF167" i="6"/>
  <c r="J180" i="7"/>
  <c r="AA180" i="6"/>
  <c r="J180" i="6"/>
  <c r="AA180" i="7"/>
  <c r="J196" i="7"/>
  <c r="AA196" i="6"/>
  <c r="J196" i="6"/>
  <c r="AA196" i="7"/>
  <c r="I145" i="7"/>
  <c r="Z145" i="6"/>
  <c r="I145" i="6"/>
  <c r="Z145" i="7"/>
  <c r="A198" i="7"/>
  <c r="X198" i="7"/>
  <c r="A198" i="6"/>
  <c r="X198" i="6"/>
  <c r="M188" i="7"/>
  <c r="AC188" i="7"/>
  <c r="M188" i="6"/>
  <c r="AD188" i="6"/>
  <c r="AC151" i="7"/>
  <c r="AD151" i="6"/>
  <c r="M151" i="6"/>
  <c r="M151" i="7"/>
  <c r="A166" i="7"/>
  <c r="X166" i="7"/>
  <c r="A166" i="6"/>
  <c r="X166" i="6"/>
  <c r="AF178" i="6"/>
  <c r="AE178" i="7"/>
  <c r="O178" i="6"/>
  <c r="O178" i="7"/>
  <c r="AC191" i="7"/>
  <c r="AD191" i="6"/>
  <c r="M191" i="6"/>
  <c r="M191" i="7"/>
  <c r="X206" i="6"/>
  <c r="A206" i="7"/>
  <c r="A206" i="6"/>
  <c r="X206" i="7"/>
  <c r="AD147" i="7"/>
  <c r="N147" i="7"/>
  <c r="N147" i="6"/>
  <c r="AE147" i="6"/>
  <c r="AD163" i="7"/>
  <c r="N163" i="7"/>
  <c r="N163" i="6"/>
  <c r="AE163" i="6"/>
  <c r="AE179" i="6"/>
  <c r="N179" i="7"/>
  <c r="N179" i="6"/>
  <c r="AD179" i="7"/>
  <c r="Y194" i="6"/>
  <c r="B194" i="7"/>
  <c r="B194" i="6"/>
  <c r="Y194" i="7"/>
  <c r="Z142" i="6"/>
  <c r="I142" i="7"/>
  <c r="I142" i="6"/>
  <c r="Z142" i="7"/>
  <c r="AF159" i="6"/>
  <c r="O159" i="7"/>
  <c r="O159" i="6"/>
  <c r="AE159" i="7"/>
  <c r="AC172" i="7"/>
  <c r="AD172" i="6"/>
  <c r="M172" i="6"/>
  <c r="M172" i="7"/>
  <c r="A187" i="7"/>
  <c r="X187" i="7"/>
  <c r="A187" i="6"/>
  <c r="X187" i="6"/>
  <c r="Z206" i="7"/>
  <c r="I206" i="7"/>
  <c r="I206" i="6"/>
  <c r="Z206" i="6"/>
  <c r="Y147" i="7"/>
  <c r="B147" i="7"/>
  <c r="B147" i="6"/>
  <c r="Y147" i="6"/>
  <c r="Y163" i="7"/>
  <c r="B163" i="7"/>
  <c r="B163" i="6"/>
  <c r="Y163" i="6"/>
  <c r="Y179" i="7"/>
  <c r="B179" i="7"/>
  <c r="B179" i="6"/>
  <c r="Y179" i="6"/>
  <c r="Y195" i="7"/>
  <c r="B195" i="7"/>
  <c r="B195" i="6"/>
  <c r="Y195" i="6"/>
  <c r="Y203" i="6"/>
  <c r="Y203" i="7"/>
  <c r="B203" i="6"/>
  <c r="B203" i="7"/>
  <c r="Z151" i="6"/>
  <c r="I151" i="7"/>
  <c r="I151" i="6"/>
  <c r="Z151" i="7"/>
  <c r="Z210" i="7"/>
  <c r="I210" i="7"/>
  <c r="I210" i="6"/>
  <c r="Z210" i="6"/>
  <c r="Z154" i="6"/>
  <c r="I154" i="7"/>
  <c r="I154" i="6"/>
  <c r="Z154" i="7"/>
  <c r="Z178" i="7"/>
  <c r="Z178" i="6"/>
  <c r="I178" i="6"/>
  <c r="I178" i="7"/>
  <c r="A191" i="7"/>
  <c r="X191" i="6"/>
  <c r="A191" i="6"/>
  <c r="X191" i="7"/>
  <c r="K174" i="7"/>
  <c r="K174" i="6"/>
  <c r="AB174" i="6"/>
  <c r="Z147" i="7"/>
  <c r="I147" i="7"/>
  <c r="I147" i="6"/>
  <c r="Z147" i="6"/>
  <c r="A180" i="7"/>
  <c r="X180" i="6"/>
  <c r="A180" i="6"/>
  <c r="X180" i="7"/>
  <c r="Z167" i="6"/>
  <c r="I167" i="7"/>
  <c r="I167" i="6"/>
  <c r="Z167" i="7"/>
  <c r="X196" i="6"/>
  <c r="A196" i="7"/>
  <c r="A196" i="6"/>
  <c r="X196" i="7"/>
  <c r="AC205" i="7"/>
  <c r="AD205" i="6"/>
  <c r="M205" i="6"/>
  <c r="M205" i="7"/>
  <c r="A199" i="7"/>
  <c r="X199" i="6"/>
  <c r="A199" i="6"/>
  <c r="X199" i="7"/>
  <c r="Y144" i="7"/>
  <c r="Y144" i="6"/>
  <c r="B144" i="6"/>
  <c r="B144" i="7"/>
  <c r="A139" i="7"/>
  <c r="X139" i="6"/>
  <c r="A139" i="6"/>
  <c r="X139" i="7"/>
  <c r="X169" i="7"/>
  <c r="A169" i="7"/>
  <c r="A169" i="6"/>
  <c r="X169" i="6"/>
  <c r="I201" i="7"/>
  <c r="Z201" i="7"/>
  <c r="I201" i="6"/>
  <c r="Z201" i="6"/>
  <c r="O194" i="7"/>
  <c r="AE194" i="7"/>
  <c r="O194" i="6"/>
  <c r="AF194" i="6"/>
  <c r="Z214" i="7"/>
  <c r="Z214" i="6"/>
  <c r="I214" i="6"/>
  <c r="I214" i="7"/>
  <c r="AE151" i="6"/>
  <c r="AD151" i="7"/>
  <c r="N151" i="6"/>
  <c r="N151" i="7"/>
  <c r="AE167" i="6"/>
  <c r="AD167" i="7"/>
  <c r="N167" i="6"/>
  <c r="N167" i="7"/>
  <c r="AD183" i="7"/>
  <c r="AE183" i="6"/>
  <c r="N183" i="6"/>
  <c r="N183" i="7"/>
  <c r="Y198" i="7"/>
  <c r="Y198" i="6"/>
  <c r="B198" i="6"/>
  <c r="B198" i="7"/>
  <c r="K145" i="7"/>
  <c r="K145" i="6"/>
  <c r="AB145" i="6"/>
  <c r="AA205" i="6"/>
  <c r="AA205" i="7"/>
  <c r="J205" i="6"/>
  <c r="J205" i="7"/>
  <c r="A151" i="7"/>
  <c r="X151" i="6"/>
  <c r="A151" i="6"/>
  <c r="X151" i="7"/>
  <c r="X211" i="7"/>
  <c r="A211" i="7"/>
  <c r="A211" i="6"/>
  <c r="X211" i="6"/>
  <c r="AE152" i="7"/>
  <c r="AF152" i="6"/>
  <c r="O152" i="6"/>
  <c r="O152" i="7"/>
  <c r="X160" i="7"/>
  <c r="X160" i="6"/>
  <c r="A160" i="6"/>
  <c r="A160" i="7"/>
  <c r="Z191" i="7"/>
  <c r="Z191" i="6"/>
  <c r="I191" i="6"/>
  <c r="I191" i="7"/>
  <c r="AB208" i="6"/>
  <c r="K208" i="6"/>
  <c r="K208" i="7"/>
  <c r="AA221" i="7"/>
  <c r="J221" i="7"/>
  <c r="J221" i="6"/>
  <c r="AA221" i="6"/>
  <c r="L209" i="7"/>
  <c r="AC209" i="6"/>
  <c r="L209" i="6"/>
  <c r="AB209" i="7"/>
  <c r="Z226" i="7"/>
  <c r="I226" i="7"/>
  <c r="I226" i="6"/>
  <c r="Z226" i="6"/>
  <c r="O148" i="7"/>
  <c r="AF148" i="6"/>
  <c r="O148" i="6"/>
  <c r="AE148" i="7"/>
  <c r="AD203" i="7"/>
  <c r="AE203" i="6"/>
  <c r="N203" i="6"/>
  <c r="N203" i="7"/>
  <c r="AE155" i="7"/>
  <c r="AF155" i="6"/>
  <c r="O155" i="6"/>
  <c r="O155" i="7"/>
  <c r="I170" i="7"/>
  <c r="Z170" i="7"/>
  <c r="I170" i="6"/>
  <c r="Z170" i="6"/>
  <c r="Z186" i="7"/>
  <c r="I186" i="7"/>
  <c r="I186" i="6"/>
  <c r="Z186" i="6"/>
  <c r="M200" i="7"/>
  <c r="AD200" i="6"/>
  <c r="M200" i="6"/>
  <c r="AC200" i="7"/>
  <c r="AD152" i="7"/>
  <c r="N152" i="7"/>
  <c r="N152" i="6"/>
  <c r="AE152" i="6"/>
  <c r="O135" i="7"/>
  <c r="AF135" i="6"/>
  <c r="O135" i="6"/>
  <c r="AE135" i="7"/>
  <c r="X195" i="6"/>
  <c r="A195" i="7"/>
  <c r="A195" i="6"/>
  <c r="X195" i="7"/>
  <c r="AA184" i="7"/>
  <c r="AA184" i="6"/>
  <c r="J184" i="6"/>
  <c r="J184" i="7"/>
  <c r="AA200" i="7"/>
  <c r="AA200" i="6"/>
  <c r="J200" i="6"/>
  <c r="J200" i="7"/>
  <c r="K164" i="7"/>
  <c r="K164" i="6"/>
  <c r="AB164" i="6"/>
  <c r="A182" i="7"/>
  <c r="X182" i="6"/>
  <c r="A182" i="6"/>
  <c r="X182" i="7"/>
  <c r="AC196" i="7"/>
  <c r="AD196" i="6"/>
  <c r="M196" i="6"/>
  <c r="M196" i="7"/>
  <c r="AD216" i="6"/>
  <c r="M216" i="7"/>
  <c r="M216" i="6"/>
  <c r="AC216" i="7"/>
  <c r="Y151" i="6"/>
  <c r="B151" i="7"/>
  <c r="B151" i="6"/>
  <c r="Y151" i="7"/>
  <c r="Y167" i="6"/>
  <c r="B167" i="7"/>
  <c r="B167" i="6"/>
  <c r="Y167" i="7"/>
  <c r="Y183" i="6"/>
  <c r="B183" i="7"/>
  <c r="B183" i="6"/>
  <c r="Y183" i="7"/>
  <c r="Y199" i="6"/>
  <c r="B199" i="7"/>
  <c r="B199" i="6"/>
  <c r="Y199" i="7"/>
  <c r="B207" i="7"/>
  <c r="Y207" i="7"/>
  <c r="B207" i="6"/>
  <c r="Y207" i="6"/>
  <c r="O171" i="7"/>
  <c r="AE171" i="7"/>
  <c r="O171" i="6"/>
  <c r="AF171" i="6"/>
  <c r="AB165" i="6"/>
  <c r="K165" i="6"/>
  <c r="K165" i="7"/>
  <c r="Z202" i="6"/>
  <c r="I202" i="7"/>
  <c r="I202" i="6"/>
  <c r="Z202" i="7"/>
  <c r="AD145" i="6"/>
  <c r="M145" i="7"/>
  <c r="M145" i="6"/>
  <c r="AC145" i="7"/>
  <c r="AE176" i="7"/>
  <c r="AF176" i="6"/>
  <c r="O176" i="6"/>
  <c r="O176" i="7"/>
  <c r="X159" i="6"/>
  <c r="X159" i="7"/>
  <c r="A159" i="6"/>
  <c r="A159" i="7"/>
  <c r="AB173" i="7"/>
  <c r="AC173" i="6"/>
  <c r="L173" i="6"/>
  <c r="L173" i="7"/>
  <c r="AB189" i="7"/>
  <c r="AC189" i="6"/>
  <c r="L189" i="6"/>
  <c r="L189" i="7"/>
  <c r="A202" i="7"/>
  <c r="X202" i="6"/>
  <c r="A202" i="6"/>
  <c r="X202" i="7"/>
  <c r="Y142" i="6"/>
  <c r="B142" i="7"/>
  <c r="B142" i="6"/>
  <c r="Y142" i="7"/>
  <c r="Y158" i="6"/>
  <c r="B158" i="7"/>
  <c r="B158" i="6"/>
  <c r="Y158" i="7"/>
  <c r="Y174" i="6"/>
  <c r="B174" i="7"/>
  <c r="B174" i="6"/>
  <c r="Y174" i="7"/>
  <c r="Y190" i="7"/>
  <c r="B190" i="7"/>
  <c r="B190" i="6"/>
  <c r="Y190" i="6"/>
  <c r="AB203" i="6"/>
  <c r="K203" i="6"/>
  <c r="K203" i="7"/>
  <c r="AE154" i="7"/>
  <c r="O154" i="7"/>
  <c r="O154" i="6"/>
  <c r="AF154" i="6"/>
  <c r="I169" i="7"/>
  <c r="Z169" i="6"/>
  <c r="I169" i="6"/>
  <c r="Z169" i="7"/>
  <c r="I182" i="7"/>
  <c r="Z182" i="7"/>
  <c r="I182" i="6"/>
  <c r="Z182" i="6"/>
  <c r="AF187" i="6"/>
  <c r="AE187" i="7"/>
  <c r="O187" i="6"/>
  <c r="O187" i="7"/>
  <c r="AB226" i="6"/>
  <c r="K226" i="6"/>
  <c r="K226" i="7"/>
  <c r="B200" i="7"/>
  <c r="Y200" i="7"/>
  <c r="B200" i="6"/>
  <c r="Y200" i="6"/>
  <c r="N142" i="7"/>
  <c r="AD142" i="7"/>
  <c r="N142" i="6"/>
  <c r="AE142" i="6"/>
  <c r="AD158" i="7"/>
  <c r="N158" i="7"/>
  <c r="N158" i="6"/>
  <c r="AE158" i="6"/>
  <c r="N174" i="7"/>
  <c r="AD174" i="7"/>
  <c r="N174" i="6"/>
  <c r="AE174" i="6"/>
  <c r="N190" i="7"/>
  <c r="AD190" i="7"/>
  <c r="N190" i="6"/>
  <c r="AE190" i="6"/>
  <c r="N206" i="7"/>
  <c r="AD206" i="7"/>
  <c r="N206" i="6"/>
  <c r="AE206" i="6"/>
  <c r="Z177" i="7"/>
  <c r="I177" i="7"/>
  <c r="I177" i="6"/>
  <c r="Z177" i="6"/>
  <c r="AB148" i="6"/>
  <c r="K148" i="6"/>
  <c r="K148" i="7"/>
  <c r="AC156" i="7"/>
  <c r="AD156" i="6"/>
  <c r="M156" i="6"/>
  <c r="M156" i="7"/>
  <c r="K169" i="7"/>
  <c r="K169" i="6"/>
  <c r="AB169" i="6"/>
  <c r="AB185" i="6"/>
  <c r="K185" i="6"/>
  <c r="K185" i="7"/>
  <c r="AB189" i="6"/>
  <c r="K189" i="6"/>
  <c r="K189" i="7"/>
  <c r="AD232" i="6"/>
  <c r="AC232" i="7"/>
  <c r="M232" i="6"/>
  <c r="M232" i="7"/>
  <c r="AE156" i="6"/>
  <c r="N156" i="7"/>
  <c r="N156" i="6"/>
  <c r="AD156" i="7"/>
  <c r="AB194" i="6"/>
  <c r="K194" i="6"/>
  <c r="K194" i="7"/>
  <c r="M157" i="7"/>
  <c r="AD157" i="6"/>
  <c r="M157" i="6"/>
  <c r="AC157" i="7"/>
  <c r="AF164" i="6"/>
  <c r="O164" i="7"/>
  <c r="O164" i="6"/>
  <c r="AE164" i="7"/>
  <c r="B172" i="7"/>
  <c r="Y172" i="6"/>
  <c r="B172" i="6"/>
  <c r="Y172" i="7"/>
  <c r="Y180" i="6"/>
  <c r="Y180" i="7"/>
  <c r="B180" i="6"/>
  <c r="B180" i="7"/>
  <c r="AA187" i="6"/>
  <c r="J187" i="7"/>
  <c r="J187" i="6"/>
  <c r="AA187" i="7"/>
  <c r="AB223" i="6"/>
  <c r="K223" i="6"/>
  <c r="K223" i="7"/>
  <c r="L216" i="7"/>
  <c r="AC216" i="6"/>
  <c r="L216" i="6"/>
  <c r="AB216" i="7"/>
  <c r="L232" i="7"/>
  <c r="AC232" i="6"/>
  <c r="L232" i="6"/>
  <c r="AB232" i="7"/>
  <c r="AD168" i="7"/>
  <c r="AE168" i="6"/>
  <c r="N168" i="6"/>
  <c r="N168" i="7"/>
  <c r="AD184" i="7"/>
  <c r="AE184" i="6"/>
  <c r="N184" i="6"/>
  <c r="N184" i="7"/>
  <c r="AD200" i="7"/>
  <c r="AE200" i="6"/>
  <c r="N200" i="6"/>
  <c r="N200" i="7"/>
  <c r="K262" i="7"/>
  <c r="K262" i="6"/>
  <c r="AB262" i="6"/>
  <c r="X204" i="7"/>
  <c r="X204" i="6"/>
  <c r="A204" i="6"/>
  <c r="A204" i="7"/>
  <c r="X232" i="7"/>
  <c r="A232" i="7"/>
  <c r="A232" i="6"/>
  <c r="X232" i="6"/>
  <c r="AB218" i="7"/>
  <c r="AC218" i="6"/>
  <c r="L218" i="6"/>
  <c r="L218" i="7"/>
  <c r="AB234" i="7"/>
  <c r="AC234" i="6"/>
  <c r="L234" i="6"/>
  <c r="L234" i="7"/>
  <c r="AD210" i="6"/>
  <c r="M210" i="7"/>
  <c r="M210" i="6"/>
  <c r="AC210" i="7"/>
  <c r="Y221" i="7"/>
  <c r="Y221" i="6"/>
  <c r="B221" i="6"/>
  <c r="B221" i="7"/>
  <c r="AC213" i="6"/>
  <c r="L213" i="7"/>
  <c r="L213" i="6"/>
  <c r="AB213" i="7"/>
  <c r="AC229" i="6"/>
  <c r="AB229" i="7"/>
  <c r="L229" i="6"/>
  <c r="L229" i="7"/>
  <c r="AF208" i="6"/>
  <c r="O208" i="7"/>
  <c r="O208" i="6"/>
  <c r="AE208" i="7"/>
  <c r="AD221" i="6"/>
  <c r="AC221" i="7"/>
  <c r="M221" i="6"/>
  <c r="M221" i="7"/>
  <c r="A236" i="7"/>
  <c r="X236" i="6"/>
  <c r="A236" i="6"/>
  <c r="X236" i="7"/>
  <c r="J223" i="7"/>
  <c r="AA223" i="7"/>
  <c r="J223" i="6"/>
  <c r="AA223" i="6"/>
  <c r="N248" i="7"/>
  <c r="AE248" i="6"/>
  <c r="N248" i="6"/>
  <c r="AD248" i="7"/>
  <c r="X213" i="6"/>
  <c r="A213" i="7"/>
  <c r="A213" i="6"/>
  <c r="X213" i="7"/>
  <c r="AE228" i="7"/>
  <c r="O228" i="7"/>
  <c r="O228" i="6"/>
  <c r="AF228" i="6"/>
  <c r="AB150" i="6"/>
  <c r="K150" i="6"/>
  <c r="K150" i="7"/>
  <c r="AE207" i="6"/>
  <c r="N207" i="7"/>
  <c r="N207" i="6"/>
  <c r="AD207" i="7"/>
  <c r="M176" i="7"/>
  <c r="AC176" i="7"/>
  <c r="M176" i="6"/>
  <c r="AD176" i="6"/>
  <c r="X207" i="6"/>
  <c r="X207" i="7"/>
  <c r="A207" i="6"/>
  <c r="A207" i="7"/>
  <c r="AA150" i="7"/>
  <c r="AA150" i="6"/>
  <c r="J150" i="6"/>
  <c r="J150" i="7"/>
  <c r="AA166" i="7"/>
  <c r="AA166" i="6"/>
  <c r="J166" i="6"/>
  <c r="J166" i="7"/>
  <c r="AA182" i="7"/>
  <c r="AA182" i="6"/>
  <c r="J182" i="6"/>
  <c r="J182" i="7"/>
  <c r="AA198" i="7"/>
  <c r="AA198" i="6"/>
  <c r="J198" i="6"/>
  <c r="J198" i="7"/>
  <c r="AE231" i="7"/>
  <c r="O231" i="7"/>
  <c r="O231" i="6"/>
  <c r="AF231" i="6"/>
  <c r="X148" i="7"/>
  <c r="X148" i="6"/>
  <c r="A148" i="6"/>
  <c r="A148" i="7"/>
  <c r="A156" i="7"/>
  <c r="X156" i="7"/>
  <c r="A156" i="6"/>
  <c r="X156" i="6"/>
  <c r="I163" i="7"/>
  <c r="Z163" i="6"/>
  <c r="I163" i="6"/>
  <c r="Z163" i="7"/>
  <c r="X172" i="7"/>
  <c r="A172" i="7"/>
  <c r="A172" i="6"/>
  <c r="X172" i="6"/>
  <c r="I179" i="7"/>
  <c r="Z179" i="6"/>
  <c r="I179" i="6"/>
  <c r="Z179" i="7"/>
  <c r="Z187" i="6"/>
  <c r="Z187" i="7"/>
  <c r="I187" i="6"/>
  <c r="I187" i="7"/>
  <c r="AB210" i="6"/>
  <c r="K210" i="6"/>
  <c r="K210" i="7"/>
  <c r="AC249" i="6"/>
  <c r="AB249" i="7"/>
  <c r="L249" i="6"/>
  <c r="L249" i="7"/>
  <c r="AE214" i="6"/>
  <c r="N214" i="7"/>
  <c r="N214" i="6"/>
  <c r="AD214" i="7"/>
  <c r="AC170" i="6"/>
  <c r="AB170" i="7"/>
  <c r="L170" i="6"/>
  <c r="L170" i="7"/>
  <c r="AB178" i="7"/>
  <c r="L178" i="7"/>
  <c r="L178" i="6"/>
  <c r="AC178" i="6"/>
  <c r="N185" i="7"/>
  <c r="AD185" i="7"/>
  <c r="N185" i="6"/>
  <c r="AE185" i="6"/>
  <c r="AE217" i="7"/>
  <c r="AF217" i="6"/>
  <c r="O217" i="6"/>
  <c r="O217" i="7"/>
  <c r="AC208" i="6"/>
  <c r="AB208" i="7"/>
  <c r="L208" i="6"/>
  <c r="L208" i="7"/>
  <c r="AC220" i="6"/>
  <c r="AB220" i="7"/>
  <c r="L220" i="6"/>
  <c r="L220" i="7"/>
  <c r="AE208" i="6"/>
  <c r="N208" i="7"/>
  <c r="N208" i="6"/>
  <c r="AD208" i="7"/>
  <c r="AE224" i="6"/>
  <c r="N224" i="7"/>
  <c r="N224" i="6"/>
  <c r="AD224" i="7"/>
  <c r="AC253" i="6"/>
  <c r="L253" i="7"/>
  <c r="L253" i="6"/>
  <c r="AB253" i="7"/>
  <c r="I220" i="7"/>
  <c r="Z220" i="7"/>
  <c r="I220" i="6"/>
  <c r="Z220" i="6"/>
  <c r="A235" i="7"/>
  <c r="X235" i="6"/>
  <c r="A235" i="6"/>
  <c r="X235" i="7"/>
  <c r="AD173" i="7"/>
  <c r="AE173" i="6"/>
  <c r="N173" i="6"/>
  <c r="N173" i="7"/>
  <c r="AD152" i="6"/>
  <c r="M152" i="7"/>
  <c r="M152" i="6"/>
  <c r="AC152" i="7"/>
  <c r="X167" i="6"/>
  <c r="A167" i="7"/>
  <c r="A167" i="6"/>
  <c r="X167" i="7"/>
  <c r="L181" i="7"/>
  <c r="AB181" i="7"/>
  <c r="L181" i="6"/>
  <c r="AC181" i="6"/>
  <c r="AB197" i="7"/>
  <c r="AC197" i="6"/>
  <c r="L197" i="6"/>
  <c r="L197" i="7"/>
  <c r="M212" i="7"/>
  <c r="AD212" i="6"/>
  <c r="M212" i="6"/>
  <c r="AC212" i="7"/>
  <c r="B150" i="7"/>
  <c r="Y150" i="7"/>
  <c r="B150" i="6"/>
  <c r="Y150" i="6"/>
  <c r="Y166" i="6"/>
  <c r="Y166" i="7"/>
  <c r="B166" i="6"/>
  <c r="B166" i="7"/>
  <c r="Y182" i="7"/>
  <c r="B182" i="7"/>
  <c r="B182" i="6"/>
  <c r="Y182" i="6"/>
  <c r="M178" i="7"/>
  <c r="AD178" i="6"/>
  <c r="M178" i="6"/>
  <c r="AC178" i="7"/>
  <c r="AC207" i="7"/>
  <c r="AD207" i="6"/>
  <c r="M207" i="6"/>
  <c r="M207" i="7"/>
  <c r="Z161" i="6"/>
  <c r="Z161" i="7"/>
  <c r="I161" i="6"/>
  <c r="I161" i="7"/>
  <c r="O175" i="7"/>
  <c r="AF175" i="6"/>
  <c r="O175" i="6"/>
  <c r="AE175" i="7"/>
  <c r="Z190" i="6"/>
  <c r="Z190" i="7"/>
  <c r="I190" i="6"/>
  <c r="I190" i="7"/>
  <c r="I194" i="7"/>
  <c r="Z194" i="7"/>
  <c r="I194" i="6"/>
  <c r="Z194" i="6"/>
  <c r="X200" i="6"/>
  <c r="A200" i="7"/>
  <c r="A200" i="6"/>
  <c r="X200" i="7"/>
  <c r="Y204" i="6"/>
  <c r="Y204" i="7"/>
  <c r="B204" i="6"/>
  <c r="B204" i="7"/>
  <c r="N150" i="7"/>
  <c r="AD150" i="7"/>
  <c r="N150" i="6"/>
  <c r="AE150" i="6"/>
  <c r="N166" i="7"/>
  <c r="AD166" i="7"/>
  <c r="N166" i="6"/>
  <c r="AE166" i="6"/>
  <c r="AD182" i="7"/>
  <c r="N182" i="7"/>
  <c r="N182" i="6"/>
  <c r="AE182" i="6"/>
  <c r="N198" i="7"/>
  <c r="AD198" i="7"/>
  <c r="N198" i="6"/>
  <c r="AE198" i="6"/>
  <c r="O146" i="7"/>
  <c r="AE146" i="7"/>
  <c r="O146" i="6"/>
  <c r="AF146" i="6"/>
  <c r="AD160" i="6"/>
  <c r="M160" i="7"/>
  <c r="M160" i="6"/>
  <c r="AC160" i="7"/>
  <c r="K181" i="7"/>
  <c r="K181" i="6"/>
  <c r="AB181" i="6"/>
  <c r="M185" i="7"/>
  <c r="AD185" i="6"/>
  <c r="M185" i="6"/>
  <c r="AC185" i="7"/>
  <c r="AF172" i="6"/>
  <c r="O172" i="7"/>
  <c r="O172" i="6"/>
  <c r="AE172" i="7"/>
  <c r="AB154" i="6"/>
  <c r="K154" i="6"/>
  <c r="K154" i="7"/>
  <c r="AC162" i="6"/>
  <c r="AB162" i="7"/>
  <c r="L162" i="6"/>
  <c r="L162" i="7"/>
  <c r="AE193" i="6"/>
  <c r="AD193" i="7"/>
  <c r="N193" i="6"/>
  <c r="N193" i="7"/>
  <c r="A210" i="7"/>
  <c r="X210" i="7"/>
  <c r="A210" i="6"/>
  <c r="X210" i="6"/>
  <c r="AA225" i="7"/>
  <c r="J225" i="7"/>
  <c r="J225" i="6"/>
  <c r="AA225" i="6"/>
  <c r="L201" i="7"/>
  <c r="AC201" i="6"/>
  <c r="L201" i="6"/>
  <c r="AB201" i="7"/>
  <c r="I143" i="7"/>
  <c r="Z143" i="7"/>
  <c r="I143" i="6"/>
  <c r="Z143" i="6"/>
  <c r="K158" i="7"/>
  <c r="K158" i="6"/>
  <c r="AB158" i="6"/>
  <c r="AE172" i="6"/>
  <c r="N172" i="7"/>
  <c r="N172" i="6"/>
  <c r="AD172" i="7"/>
  <c r="AE188" i="6"/>
  <c r="N188" i="7"/>
  <c r="N188" i="6"/>
  <c r="AD188" i="7"/>
  <c r="AE204" i="6"/>
  <c r="N204" i="7"/>
  <c r="N204" i="6"/>
  <c r="AD204" i="7"/>
  <c r="Y168" i="6"/>
  <c r="Y168" i="7"/>
  <c r="B168" i="6"/>
  <c r="B168" i="7"/>
  <c r="J155" i="7"/>
  <c r="AA155" i="6"/>
  <c r="J155" i="6"/>
  <c r="AA155" i="7"/>
  <c r="AB186" i="7"/>
  <c r="L186" i="7"/>
  <c r="L186" i="6"/>
  <c r="AC186" i="6"/>
  <c r="AE227" i="7"/>
  <c r="AF227" i="6"/>
  <c r="O227" i="6"/>
  <c r="O227" i="7"/>
  <c r="AF160" i="6"/>
  <c r="O160" i="7"/>
  <c r="O160" i="6"/>
  <c r="AE160" i="7"/>
  <c r="Y192" i="6"/>
  <c r="Y192" i="7"/>
  <c r="B192" i="6"/>
  <c r="B192" i="7"/>
  <c r="J179" i="7"/>
  <c r="AA179" i="6"/>
  <c r="J179" i="6"/>
  <c r="AA179" i="7"/>
  <c r="K173" i="7"/>
  <c r="K173" i="6"/>
  <c r="AB173" i="6"/>
  <c r="M193" i="7"/>
  <c r="AD193" i="6"/>
  <c r="M193" i="6"/>
  <c r="AC193" i="7"/>
  <c r="AF180" i="6"/>
  <c r="O180" i="7"/>
  <c r="O180" i="6"/>
  <c r="AE180" i="7"/>
  <c r="M153" i="7"/>
  <c r="AC153" i="7"/>
  <c r="M153" i="6"/>
  <c r="AD153" i="6"/>
  <c r="AD161" i="6"/>
  <c r="AC161" i="7"/>
  <c r="M161" i="6"/>
  <c r="M161" i="7"/>
  <c r="AE168" i="7"/>
  <c r="AF168" i="6"/>
  <c r="O168" i="6"/>
  <c r="O168" i="7"/>
  <c r="B196" i="7"/>
  <c r="Y196" i="6"/>
  <c r="B196" i="6"/>
  <c r="Y196" i="7"/>
  <c r="N197" i="7"/>
  <c r="AE197" i="6"/>
  <c r="N197" i="6"/>
  <c r="AD197" i="7"/>
  <c r="I207" i="7"/>
  <c r="Z207" i="7"/>
  <c r="I207" i="6"/>
  <c r="Z207" i="6"/>
  <c r="N211" i="7"/>
  <c r="AE211" i="6"/>
  <c r="N211" i="6"/>
  <c r="AD211" i="7"/>
  <c r="N227" i="7"/>
  <c r="AE227" i="6"/>
  <c r="N227" i="6"/>
  <c r="AD227" i="7"/>
  <c r="Y215" i="6"/>
  <c r="B215" i="7"/>
  <c r="B215" i="6"/>
  <c r="Y215" i="7"/>
  <c r="Y231" i="6"/>
  <c r="B231" i="7"/>
  <c r="B231" i="6"/>
  <c r="Y231" i="7"/>
  <c r="J143" i="7"/>
  <c r="AA143" i="6"/>
  <c r="J143" i="6"/>
  <c r="AA143" i="7"/>
  <c r="AC214" i="6"/>
  <c r="AB214" i="7"/>
  <c r="L214" i="6"/>
  <c r="L214" i="7"/>
  <c r="AB190" i="6"/>
  <c r="K190" i="6"/>
  <c r="K190" i="7"/>
  <c r="M197" i="7"/>
  <c r="AC197" i="7"/>
  <c r="M197" i="6"/>
  <c r="AD197" i="6"/>
  <c r="O200" i="7"/>
  <c r="AE200" i="7"/>
  <c r="O200" i="6"/>
  <c r="AF200" i="6"/>
  <c r="AD220" i="6"/>
  <c r="AC220" i="7"/>
  <c r="M220" i="6"/>
  <c r="M220" i="7"/>
  <c r="AD215" i="7"/>
  <c r="N215" i="7"/>
  <c r="N215" i="6"/>
  <c r="AE215" i="6"/>
  <c r="AD231" i="7"/>
  <c r="N231" i="7"/>
  <c r="N231" i="6"/>
  <c r="AE231" i="6"/>
  <c r="Y219" i="7"/>
  <c r="Y219" i="6"/>
  <c r="B219" i="6"/>
  <c r="B219" i="7"/>
  <c r="Y235" i="7"/>
  <c r="Y235" i="6"/>
  <c r="B235" i="6"/>
  <c r="B235" i="7"/>
  <c r="AE216" i="7"/>
  <c r="AF216" i="6"/>
  <c r="O216" i="6"/>
  <c r="O216" i="7"/>
  <c r="I231" i="7"/>
  <c r="Z231" i="7"/>
  <c r="I231" i="6"/>
  <c r="Z231" i="6"/>
  <c r="AE217" i="6"/>
  <c r="AD217" i="7"/>
  <c r="N217" i="6"/>
  <c r="N217" i="7"/>
  <c r="AE233" i="6"/>
  <c r="AD233" i="7"/>
  <c r="N233" i="6"/>
  <c r="N233" i="7"/>
  <c r="AE210" i="6"/>
  <c r="N210" i="7"/>
  <c r="N210" i="6"/>
  <c r="AD210" i="7"/>
  <c r="AB209" i="6"/>
  <c r="K209" i="6"/>
  <c r="K209" i="7"/>
  <c r="AA159" i="7"/>
  <c r="AA159" i="6"/>
  <c r="J159" i="6"/>
  <c r="J159" i="7"/>
  <c r="AB219" i="6"/>
  <c r="K219" i="6"/>
  <c r="K219" i="7"/>
  <c r="O233" i="7"/>
  <c r="AF233" i="6"/>
  <c r="O233" i="6"/>
  <c r="AE233" i="7"/>
  <c r="O191" i="7"/>
  <c r="AE191" i="7"/>
  <c r="O191" i="6"/>
  <c r="AF191" i="6"/>
  <c r="AD148" i="6"/>
  <c r="AC148" i="7"/>
  <c r="M148" i="6"/>
  <c r="M148" i="7"/>
  <c r="A163" i="7"/>
  <c r="X163" i="6"/>
  <c r="A163" i="6"/>
  <c r="X163" i="7"/>
  <c r="X175" i="6"/>
  <c r="X175" i="7"/>
  <c r="A175" i="6"/>
  <c r="A175" i="7"/>
  <c r="AB182" i="7"/>
  <c r="L182" i="7"/>
  <c r="L182" i="6"/>
  <c r="AC182" i="6"/>
  <c r="AE169" i="6"/>
  <c r="AD169" i="7"/>
  <c r="N169" i="6"/>
  <c r="N169" i="7"/>
  <c r="K183" i="7"/>
  <c r="K183" i="6"/>
  <c r="AB183" i="6"/>
  <c r="AB178" i="6"/>
  <c r="K178" i="6"/>
  <c r="K178" i="7"/>
  <c r="AD165" i="6"/>
  <c r="AC165" i="7"/>
  <c r="M165" i="6"/>
  <c r="M165" i="7"/>
  <c r="AF196" i="6"/>
  <c r="O196" i="7"/>
  <c r="O196" i="6"/>
  <c r="AE196" i="7"/>
  <c r="AA217" i="7"/>
  <c r="J217" i="7"/>
  <c r="J217" i="6"/>
  <c r="AA217" i="6"/>
  <c r="J233" i="7"/>
  <c r="AA233" i="7"/>
  <c r="J233" i="6"/>
  <c r="AA233" i="6"/>
  <c r="AE215" i="7"/>
  <c r="AF215" i="6"/>
  <c r="O215" i="6"/>
  <c r="O215" i="7"/>
  <c r="AA147" i="7"/>
  <c r="J147" i="7"/>
  <c r="J147" i="6"/>
  <c r="AA147" i="6"/>
  <c r="N199" i="7"/>
  <c r="AD199" i="7"/>
  <c r="N199" i="6"/>
  <c r="AE199" i="6"/>
  <c r="I146" i="7"/>
  <c r="Z146" i="7"/>
  <c r="I146" i="6"/>
  <c r="Z146" i="6"/>
  <c r="A183" i="7"/>
  <c r="X183" i="6"/>
  <c r="A183" i="6"/>
  <c r="X183" i="7"/>
  <c r="AF195" i="6"/>
  <c r="O195" i="7"/>
  <c r="O195" i="6"/>
  <c r="AE195" i="7"/>
  <c r="AD148" i="7"/>
  <c r="AE148" i="6"/>
  <c r="N148" i="6"/>
  <c r="N148" i="7"/>
  <c r="AE164" i="6"/>
  <c r="AD164" i="7"/>
  <c r="N164" i="6"/>
  <c r="N164" i="7"/>
  <c r="AE180" i="6"/>
  <c r="AD180" i="7"/>
  <c r="N180" i="6"/>
  <c r="N180" i="7"/>
  <c r="AE196" i="6"/>
  <c r="AD196" i="7"/>
  <c r="N196" i="6"/>
  <c r="N196" i="7"/>
  <c r="X164" i="7"/>
  <c r="X164" i="6"/>
  <c r="A164" i="6"/>
  <c r="A164" i="7"/>
  <c r="Z195" i="7"/>
  <c r="Z195" i="6"/>
  <c r="I195" i="6"/>
  <c r="I195" i="7"/>
  <c r="K182" i="7"/>
  <c r="K182" i="6"/>
  <c r="AB182" i="6"/>
  <c r="M189" i="7"/>
  <c r="AC189" i="7"/>
  <c r="M189" i="6"/>
  <c r="AD189" i="6"/>
  <c r="N157" i="7"/>
  <c r="AD157" i="7"/>
  <c r="N157" i="6"/>
  <c r="AE157" i="6"/>
  <c r="A188" i="7"/>
  <c r="X188" i="7"/>
  <c r="A188" i="6"/>
  <c r="X188" i="6"/>
  <c r="Z175" i="7"/>
  <c r="Z175" i="6"/>
  <c r="I175" i="6"/>
  <c r="I175" i="7"/>
  <c r="AB227" i="6"/>
  <c r="K227" i="6"/>
  <c r="K227" i="7"/>
  <c r="AA142" i="7"/>
  <c r="J142" i="7"/>
  <c r="J142" i="6"/>
  <c r="AA142" i="6"/>
  <c r="J158" i="7"/>
  <c r="AA158" i="7"/>
  <c r="J158" i="6"/>
  <c r="AA158" i="6"/>
  <c r="AA174" i="7"/>
  <c r="J174" i="7"/>
  <c r="J174" i="6"/>
  <c r="AA174" i="6"/>
  <c r="J190" i="7"/>
  <c r="AA190" i="7"/>
  <c r="J190" i="6"/>
  <c r="AA190" i="6"/>
  <c r="AA206" i="7"/>
  <c r="J206" i="7"/>
  <c r="J206" i="6"/>
  <c r="AA206" i="6"/>
  <c r="AF144" i="6"/>
  <c r="O144" i="7"/>
  <c r="O144" i="6"/>
  <c r="AE144" i="7"/>
  <c r="Y152" i="7"/>
  <c r="B152" i="7"/>
  <c r="B152" i="6"/>
  <c r="Y152" i="6"/>
  <c r="B160" i="7"/>
  <c r="Y160" i="7"/>
  <c r="B160" i="6"/>
  <c r="Y160" i="6"/>
  <c r="AA167" i="6"/>
  <c r="AA167" i="7"/>
  <c r="J167" i="6"/>
  <c r="J167" i="7"/>
  <c r="Y176" i="6"/>
  <c r="B176" i="7"/>
  <c r="B176" i="6"/>
  <c r="Y176" i="7"/>
  <c r="J183" i="7"/>
  <c r="AA183" i="7"/>
  <c r="J183" i="6"/>
  <c r="AA183" i="6"/>
  <c r="AA191" i="7"/>
  <c r="AA191" i="6"/>
  <c r="J191" i="6"/>
  <c r="J191" i="7"/>
  <c r="AB154" i="7"/>
  <c r="AC154" i="6"/>
  <c r="L154" i="6"/>
  <c r="L154" i="7"/>
  <c r="AE161" i="6"/>
  <c r="AD161" i="7"/>
  <c r="N161" i="6"/>
  <c r="N161" i="7"/>
  <c r="X168" i="7"/>
  <c r="X168" i="6"/>
  <c r="A168" i="6"/>
  <c r="A168" i="7"/>
  <c r="X176" i="6"/>
  <c r="A176" i="7"/>
  <c r="A176" i="6"/>
  <c r="X176" i="7"/>
  <c r="Z183" i="6"/>
  <c r="Z183" i="7"/>
  <c r="I183" i="6"/>
  <c r="I183" i="7"/>
  <c r="L194" i="7"/>
  <c r="AC194" i="6"/>
  <c r="L194" i="6"/>
  <c r="AB194" i="7"/>
  <c r="AE201" i="6"/>
  <c r="AD201" i="7"/>
  <c r="N201" i="6"/>
  <c r="N201" i="7"/>
  <c r="AF204" i="6"/>
  <c r="O204" i="7"/>
  <c r="O204" i="6"/>
  <c r="AE204" i="7"/>
  <c r="Z209" i="7"/>
  <c r="Z209" i="6"/>
  <c r="I209" i="6"/>
  <c r="I209" i="7"/>
  <c r="N223" i="7"/>
  <c r="AE223" i="6"/>
  <c r="N223" i="6"/>
  <c r="AD223" i="7"/>
  <c r="Y211" i="7"/>
  <c r="Y211" i="6"/>
  <c r="B211" i="6"/>
  <c r="B211" i="7"/>
  <c r="Y227" i="7"/>
  <c r="Y227" i="6"/>
  <c r="B227" i="6"/>
  <c r="B227" i="7"/>
  <c r="AA262" i="7"/>
  <c r="AA262" i="6"/>
  <c r="J262" i="6"/>
  <c r="J262" i="7"/>
  <c r="I223" i="7"/>
  <c r="Z223" i="7"/>
  <c r="I223" i="6"/>
  <c r="Z223" i="6"/>
  <c r="AD209" i="7"/>
  <c r="AE209" i="6"/>
  <c r="N209" i="6"/>
  <c r="N209" i="7"/>
  <c r="AD225" i="7"/>
  <c r="AE225" i="6"/>
  <c r="N225" i="6"/>
  <c r="N225" i="7"/>
  <c r="AB257" i="7"/>
  <c r="AC257" i="6"/>
  <c r="L257" i="6"/>
  <c r="L257" i="7"/>
  <c r="AD214" i="6"/>
  <c r="AC214" i="7"/>
  <c r="M214" i="6"/>
  <c r="M214" i="7"/>
  <c r="AC190" i="6"/>
  <c r="L190" i="7"/>
  <c r="L190" i="6"/>
  <c r="AB190" i="7"/>
  <c r="AD177" i="7"/>
  <c r="N177" i="7"/>
  <c r="N177" i="6"/>
  <c r="AE177" i="6"/>
  <c r="AB150" i="7"/>
  <c r="L150" i="7"/>
  <c r="L150" i="6"/>
  <c r="AC150" i="6"/>
  <c r="L158" i="7"/>
  <c r="AB158" i="7"/>
  <c r="L158" i="6"/>
  <c r="AC158" i="6"/>
  <c r="AE165" i="6"/>
  <c r="AD165" i="7"/>
  <c r="N165" i="6"/>
  <c r="N165" i="7"/>
  <c r="X192" i="6"/>
  <c r="A192" i="7"/>
  <c r="A192" i="6"/>
  <c r="X192" i="7"/>
  <c r="I199" i="7"/>
  <c r="Z199" i="7"/>
  <c r="I199" i="6"/>
  <c r="Z199" i="6"/>
  <c r="AA203" i="7"/>
  <c r="J203" i="7"/>
  <c r="J203" i="6"/>
  <c r="AA203" i="6"/>
  <c r="A231" i="7"/>
  <c r="X231" i="6"/>
  <c r="A231" i="6"/>
  <c r="X231" i="7"/>
  <c r="AE219" i="6"/>
  <c r="AD219" i="7"/>
  <c r="N219" i="6"/>
  <c r="N219" i="7"/>
  <c r="AE235" i="6"/>
  <c r="AD235" i="7"/>
  <c r="N235" i="6"/>
  <c r="N235" i="7"/>
  <c r="Y223" i="6"/>
  <c r="Y223" i="7"/>
  <c r="B223" i="6"/>
  <c r="B223" i="7"/>
  <c r="AA246" i="6"/>
  <c r="AA246" i="7"/>
  <c r="J246" i="6"/>
  <c r="J246" i="7"/>
  <c r="A221" i="7"/>
  <c r="X221" i="7"/>
  <c r="A221" i="6"/>
  <c r="X221" i="6"/>
  <c r="AD211" i="6"/>
  <c r="M211" i="7"/>
  <c r="M211" i="6"/>
  <c r="AC211" i="7"/>
  <c r="O218" i="7"/>
  <c r="AF218" i="6"/>
  <c r="O218" i="6"/>
  <c r="AE218" i="7"/>
  <c r="B210" i="7"/>
  <c r="Y210" i="6"/>
  <c r="B210" i="6"/>
  <c r="Y210" i="7"/>
  <c r="L224" i="7"/>
  <c r="AC224" i="6"/>
  <c r="L224" i="6"/>
  <c r="AB224" i="7"/>
  <c r="AD160" i="7"/>
  <c r="AE160" i="6"/>
  <c r="N160" i="6"/>
  <c r="N160" i="7"/>
  <c r="AD176" i="7"/>
  <c r="AE176" i="6"/>
  <c r="N176" i="6"/>
  <c r="N176" i="7"/>
  <c r="AD192" i="7"/>
  <c r="AE192" i="6"/>
  <c r="N192" i="6"/>
  <c r="N192" i="7"/>
  <c r="Z155" i="6"/>
  <c r="Z155" i="7"/>
  <c r="I155" i="6"/>
  <c r="I155" i="7"/>
  <c r="AB186" i="6"/>
  <c r="K186" i="6"/>
  <c r="K186" i="7"/>
  <c r="K146" i="7"/>
  <c r="K146" i="6"/>
  <c r="AB146" i="6"/>
  <c r="AC173" i="7"/>
  <c r="AD173" i="6"/>
  <c r="M173" i="6"/>
  <c r="M173" i="7"/>
  <c r="AD181" i="6"/>
  <c r="M181" i="7"/>
  <c r="M181" i="6"/>
  <c r="AC181" i="7"/>
  <c r="AF188" i="6"/>
  <c r="AE188" i="7"/>
  <c r="O188" i="6"/>
  <c r="O188" i="7"/>
  <c r="Z224" i="7"/>
  <c r="I224" i="7"/>
  <c r="I224" i="6"/>
  <c r="Z224" i="6"/>
  <c r="L212" i="7"/>
  <c r="AC212" i="6"/>
  <c r="L212" i="6"/>
  <c r="AB212" i="7"/>
  <c r="L228" i="7"/>
  <c r="AC228" i="6"/>
  <c r="L228" i="6"/>
  <c r="AB228" i="7"/>
  <c r="AD216" i="7"/>
  <c r="AE216" i="6"/>
  <c r="N216" i="6"/>
  <c r="N216" i="7"/>
  <c r="AD232" i="7"/>
  <c r="AE232" i="6"/>
  <c r="N232" i="6"/>
  <c r="N232" i="7"/>
  <c r="Z211" i="7"/>
  <c r="Z211" i="6"/>
  <c r="I211" i="6"/>
  <c r="I211" i="7"/>
  <c r="AC227" i="7"/>
  <c r="M227" i="7"/>
  <c r="M227" i="6"/>
  <c r="AD227" i="6"/>
  <c r="Z232" i="7"/>
  <c r="I232" i="7"/>
  <c r="I232" i="6"/>
  <c r="Z232" i="6"/>
  <c r="AE211" i="7"/>
  <c r="AF211" i="6"/>
  <c r="O211" i="6"/>
  <c r="O211" i="7"/>
  <c r="AB210" i="7"/>
  <c r="AC210" i="6"/>
  <c r="L210" i="6"/>
  <c r="L210" i="7"/>
  <c r="AB226" i="7"/>
  <c r="AC226" i="6"/>
  <c r="L226" i="6"/>
  <c r="L226" i="7"/>
  <c r="Y259" i="7"/>
  <c r="B259" i="7"/>
  <c r="B259" i="6"/>
  <c r="Y259" i="6"/>
  <c r="A218" i="7"/>
  <c r="X218" i="6"/>
  <c r="A218" i="6"/>
  <c r="X218" i="7"/>
  <c r="X248" i="7"/>
  <c r="X248" i="6"/>
  <c r="A248" i="6"/>
  <c r="A248" i="7"/>
  <c r="AC221" i="6"/>
  <c r="L221" i="7"/>
  <c r="L221" i="6"/>
  <c r="AB221" i="7"/>
  <c r="Y239" i="6"/>
  <c r="B239" i="7"/>
  <c r="B239" i="6"/>
  <c r="Y239" i="7"/>
  <c r="Z215" i="6"/>
  <c r="Z215" i="7"/>
  <c r="I215" i="6"/>
  <c r="I215" i="7"/>
  <c r="M229" i="7"/>
  <c r="AC229" i="7"/>
  <c r="M229" i="6"/>
  <c r="AD229" i="6"/>
  <c r="J215" i="7"/>
  <c r="AA215" i="6"/>
  <c r="J215" i="6"/>
  <c r="AA215" i="7"/>
  <c r="J231" i="7"/>
  <c r="AA231" i="6"/>
  <c r="J231" i="6"/>
  <c r="AA231" i="7"/>
  <c r="A209" i="7"/>
  <c r="X209" i="6"/>
  <c r="A209" i="6"/>
  <c r="X209" i="7"/>
  <c r="O225" i="7"/>
  <c r="AE225" i="7"/>
  <c r="O225" i="6"/>
  <c r="AF225" i="6"/>
  <c r="I221" i="7"/>
  <c r="Z221" i="7"/>
  <c r="I221" i="6"/>
  <c r="Z221" i="6"/>
  <c r="AA212" i="7"/>
  <c r="AA212" i="6"/>
  <c r="J212" i="6"/>
  <c r="J212" i="7"/>
  <c r="Y188" i="6"/>
  <c r="Y188" i="7"/>
  <c r="B188" i="6"/>
  <c r="B188" i="7"/>
  <c r="K211" i="7"/>
  <c r="K211" i="6"/>
  <c r="AB211" i="6"/>
  <c r="Z222" i="6"/>
  <c r="Z222" i="7"/>
  <c r="I222" i="6"/>
  <c r="I222" i="7"/>
  <c r="K222" i="7"/>
  <c r="K222" i="6"/>
  <c r="AB222" i="6"/>
  <c r="AF203" i="6"/>
  <c r="O203" i="7"/>
  <c r="O203" i="6"/>
  <c r="AE203" i="7"/>
  <c r="AA146" i="7"/>
  <c r="AA146" i="6"/>
  <c r="J146" i="6"/>
  <c r="J146" i="7"/>
  <c r="AA162" i="6"/>
  <c r="AA162" i="7"/>
  <c r="J162" i="6"/>
  <c r="J162" i="7"/>
  <c r="AA178" i="7"/>
  <c r="AA178" i="6"/>
  <c r="J178" i="6"/>
  <c r="J178" i="7"/>
  <c r="AA194" i="7"/>
  <c r="AA194" i="6"/>
  <c r="J194" i="6"/>
  <c r="J194" i="7"/>
  <c r="K217" i="7"/>
  <c r="K217" i="6"/>
  <c r="AB217" i="6"/>
  <c r="B156" i="7"/>
  <c r="Y156" i="7"/>
  <c r="B156" i="6"/>
  <c r="Y156" i="6"/>
  <c r="J163" i="7"/>
  <c r="AA163" i="6"/>
  <c r="J163" i="6"/>
  <c r="AA163" i="7"/>
  <c r="AE213" i="6"/>
  <c r="AD213" i="7"/>
  <c r="N213" i="6"/>
  <c r="N213" i="7"/>
  <c r="AD229" i="7"/>
  <c r="AE229" i="6"/>
  <c r="N229" i="6"/>
  <c r="N229" i="7"/>
  <c r="Z208" i="6"/>
  <c r="Z208" i="7"/>
  <c r="I208" i="6"/>
  <c r="I208" i="7"/>
  <c r="AB162" i="6"/>
  <c r="K162" i="6"/>
  <c r="K162" i="7"/>
  <c r="AB218" i="6"/>
  <c r="K218" i="6"/>
  <c r="K218" i="7"/>
  <c r="AC230" i="6"/>
  <c r="L230" i="7"/>
  <c r="L230" i="6"/>
  <c r="AB230" i="7"/>
  <c r="Y209" i="6"/>
  <c r="Y209" i="7"/>
  <c r="B209" i="6"/>
  <c r="B209" i="7"/>
  <c r="AB166" i="7"/>
  <c r="L166" i="7"/>
  <c r="L166" i="6"/>
  <c r="AC166" i="6"/>
  <c r="N153" i="7"/>
  <c r="AE153" i="6"/>
  <c r="N153" i="6"/>
  <c r="AD153" i="7"/>
  <c r="L174" i="7"/>
  <c r="AC174" i="6"/>
  <c r="L174" i="6"/>
  <c r="AB174" i="7"/>
  <c r="AD181" i="7"/>
  <c r="N181" i="7"/>
  <c r="N181" i="6"/>
  <c r="AE181" i="6"/>
  <c r="AD189" i="7"/>
  <c r="N189" i="7"/>
  <c r="N189" i="6"/>
  <c r="AE189" i="6"/>
  <c r="AD213" i="6"/>
  <c r="M213" i="7"/>
  <c r="M213" i="6"/>
  <c r="AC213" i="7"/>
  <c r="AB220" i="6"/>
  <c r="K220" i="6"/>
  <c r="K220" i="7"/>
  <c r="AA216" i="6"/>
  <c r="J216" i="7"/>
  <c r="J216" i="6"/>
  <c r="AA216" i="7"/>
  <c r="AB219" i="7"/>
  <c r="AC219" i="6"/>
  <c r="L219" i="6"/>
  <c r="L219" i="7"/>
  <c r="Z251" i="7"/>
  <c r="Z251" i="6"/>
  <c r="I251" i="6"/>
  <c r="I251" i="7"/>
  <c r="AC225" i="6"/>
  <c r="L225" i="7"/>
  <c r="L225" i="6"/>
  <c r="AB225" i="7"/>
  <c r="Y255" i="6"/>
  <c r="B255" i="7"/>
  <c r="B255" i="6"/>
  <c r="Y255" i="7"/>
  <c r="K274" i="7"/>
  <c r="K274" i="6"/>
  <c r="AB274" i="6"/>
  <c r="AE256" i="7"/>
  <c r="AF256" i="6"/>
  <c r="O256" i="6"/>
  <c r="O256" i="7"/>
  <c r="AB243" i="7"/>
  <c r="L243" i="7"/>
  <c r="L243" i="6"/>
  <c r="AC243" i="6"/>
  <c r="AB259" i="7"/>
  <c r="L259" i="7"/>
  <c r="L259" i="6"/>
  <c r="AC259" i="6"/>
  <c r="X247" i="7"/>
  <c r="X247" i="6"/>
  <c r="A247" i="6"/>
  <c r="A247" i="7"/>
  <c r="AC236" i="6"/>
  <c r="L236" i="7"/>
  <c r="L236" i="6"/>
  <c r="AB236" i="7"/>
  <c r="AA267" i="7"/>
  <c r="AA267" i="6"/>
  <c r="J267" i="6"/>
  <c r="J267" i="7"/>
  <c r="AA283" i="6"/>
  <c r="J283" i="7"/>
  <c r="J283" i="6"/>
  <c r="AA283" i="7"/>
  <c r="X277" i="6"/>
  <c r="A277" i="7"/>
  <c r="A277" i="6"/>
  <c r="X277" i="7"/>
  <c r="AB244" i="6"/>
  <c r="K244" i="6"/>
  <c r="K244" i="7"/>
  <c r="AE234" i="6"/>
  <c r="N234" i="7"/>
  <c r="N234" i="6"/>
  <c r="AD234" i="7"/>
  <c r="AF240" i="6"/>
  <c r="O240" i="7"/>
  <c r="O240" i="6"/>
  <c r="AE240" i="7"/>
  <c r="Z248" i="6"/>
  <c r="Z248" i="7"/>
  <c r="I248" i="6"/>
  <c r="I248" i="7"/>
  <c r="X242" i="6"/>
  <c r="X242" i="7"/>
  <c r="A242" i="6"/>
  <c r="A242" i="7"/>
  <c r="A228" i="7"/>
  <c r="X228" i="7"/>
  <c r="A228" i="6"/>
  <c r="X228" i="6"/>
  <c r="A229" i="7"/>
  <c r="X229" i="7"/>
  <c r="A229" i="6"/>
  <c r="X229" i="6"/>
  <c r="N226" i="7"/>
  <c r="AD226" i="7"/>
  <c r="N226" i="6"/>
  <c r="AE226" i="6"/>
  <c r="I263" i="7"/>
  <c r="Z263" i="7"/>
  <c r="I263" i="6"/>
  <c r="Z263" i="6"/>
  <c r="N249" i="7"/>
  <c r="AD249" i="7"/>
  <c r="N249" i="6"/>
  <c r="AE249" i="6"/>
  <c r="M269" i="7"/>
  <c r="AC269" i="7"/>
  <c r="M269" i="6"/>
  <c r="AD269" i="6"/>
  <c r="AD273" i="6"/>
  <c r="AC273" i="7"/>
  <c r="M273" i="6"/>
  <c r="M273" i="7"/>
  <c r="I254" i="7"/>
  <c r="Z254" i="6"/>
  <c r="I254" i="6"/>
  <c r="Z254" i="7"/>
  <c r="I242" i="7"/>
  <c r="Z242" i="7"/>
  <c r="I242" i="6"/>
  <c r="Z242" i="6"/>
  <c r="A269" i="7"/>
  <c r="X269" i="6"/>
  <c r="A269" i="6"/>
  <c r="X269" i="7"/>
  <c r="N238" i="7"/>
  <c r="AE238" i="6"/>
  <c r="N238" i="6"/>
  <c r="AD238" i="7"/>
  <c r="N254" i="7"/>
  <c r="AE254" i="6"/>
  <c r="N254" i="6"/>
  <c r="AD254" i="7"/>
  <c r="A254" i="7"/>
  <c r="X254" i="6"/>
  <c r="A254" i="6"/>
  <c r="X254" i="7"/>
  <c r="AD253" i="6"/>
  <c r="M253" i="7"/>
  <c r="M253" i="6"/>
  <c r="AC253" i="7"/>
  <c r="L239" i="7"/>
  <c r="AC239" i="6"/>
  <c r="L239" i="6"/>
  <c r="AB239" i="7"/>
  <c r="L255" i="7"/>
  <c r="AC255" i="6"/>
  <c r="L255" i="6"/>
  <c r="AB255" i="7"/>
  <c r="I261" i="7"/>
  <c r="Z261" i="6"/>
  <c r="I261" i="6"/>
  <c r="Z261" i="7"/>
  <c r="B260" i="7"/>
  <c r="Y260" i="7"/>
  <c r="B260" i="6"/>
  <c r="Y260" i="6"/>
  <c r="X257" i="6"/>
  <c r="X257" i="7"/>
  <c r="A257" i="6"/>
  <c r="A257" i="7"/>
  <c r="AB236" i="6"/>
  <c r="K236" i="6"/>
  <c r="K236" i="7"/>
  <c r="AA224" i="6"/>
  <c r="J224" i="7"/>
  <c r="J224" i="6"/>
  <c r="AA224" i="7"/>
  <c r="AA242" i="6"/>
  <c r="J242" i="7"/>
  <c r="J242" i="6"/>
  <c r="AA242" i="7"/>
  <c r="A184" i="7"/>
  <c r="X184" i="7"/>
  <c r="A184" i="6"/>
  <c r="X184" i="6"/>
  <c r="K213" i="7"/>
  <c r="K213" i="6"/>
  <c r="AB213" i="6"/>
  <c r="I218" i="7"/>
  <c r="Z218" i="6"/>
  <c r="I218" i="6"/>
  <c r="Z218" i="7"/>
  <c r="J154" i="7"/>
  <c r="AA154" i="7"/>
  <c r="J154" i="6"/>
  <c r="AA154" i="6"/>
  <c r="J170" i="7"/>
  <c r="AA170" i="7"/>
  <c r="J170" i="6"/>
  <c r="AA170" i="6"/>
  <c r="AA186" i="7"/>
  <c r="AA186" i="6"/>
  <c r="J186" i="6"/>
  <c r="J186" i="7"/>
  <c r="J202" i="7"/>
  <c r="AA202" i="7"/>
  <c r="J202" i="6"/>
  <c r="AA202" i="6"/>
  <c r="X152" i="7"/>
  <c r="X152" i="6"/>
  <c r="A152" i="6"/>
  <c r="A152" i="7"/>
  <c r="Z159" i="7"/>
  <c r="I159" i="7"/>
  <c r="I159" i="6"/>
  <c r="Z159" i="6"/>
  <c r="AB166" i="6"/>
  <c r="K166" i="6"/>
  <c r="K166" i="7"/>
  <c r="AD221" i="7"/>
  <c r="AE221" i="6"/>
  <c r="N221" i="6"/>
  <c r="N221" i="7"/>
  <c r="AB241" i="7"/>
  <c r="AC241" i="6"/>
  <c r="L241" i="6"/>
  <c r="L241" i="7"/>
  <c r="L206" i="7"/>
  <c r="AB206" i="7"/>
  <c r="L206" i="6"/>
  <c r="AC206" i="6"/>
  <c r="Z235" i="7"/>
  <c r="I235" i="7"/>
  <c r="I235" i="6"/>
  <c r="Z235" i="6"/>
  <c r="AB222" i="7"/>
  <c r="L222" i="7"/>
  <c r="L222" i="6"/>
  <c r="AC222" i="6"/>
  <c r="Y243" i="7"/>
  <c r="B243" i="7"/>
  <c r="B243" i="6"/>
  <c r="Y243" i="6"/>
  <c r="AF213" i="6"/>
  <c r="AE213" i="7"/>
  <c r="O213" i="6"/>
  <c r="O213" i="7"/>
  <c r="AD169" i="6"/>
  <c r="AC169" i="7"/>
  <c r="M169" i="6"/>
  <c r="M169" i="7"/>
  <c r="O156" i="7"/>
  <c r="AE156" i="7"/>
  <c r="O156" i="6"/>
  <c r="AF156" i="6"/>
  <c r="M177" i="7"/>
  <c r="AC177" i="7"/>
  <c r="M177" i="6"/>
  <c r="AD177" i="6"/>
  <c r="AE184" i="7"/>
  <c r="AF184" i="6"/>
  <c r="O184" i="6"/>
  <c r="O184" i="7"/>
  <c r="AE192" i="7"/>
  <c r="O192" i="7"/>
  <c r="O192" i="6"/>
  <c r="AF192" i="6"/>
  <c r="AB206" i="6"/>
  <c r="K206" i="6"/>
  <c r="K206" i="7"/>
  <c r="AB214" i="6"/>
  <c r="K214" i="6"/>
  <c r="K214" i="7"/>
  <c r="AE212" i="6"/>
  <c r="AD212" i="7"/>
  <c r="N212" i="6"/>
  <c r="N212" i="7"/>
  <c r="AE228" i="6"/>
  <c r="N228" i="7"/>
  <c r="N228" i="6"/>
  <c r="AD228" i="7"/>
  <c r="X208" i="6"/>
  <c r="A208" i="7"/>
  <c r="A208" i="6"/>
  <c r="X208" i="7"/>
  <c r="I225" i="7"/>
  <c r="Z225" i="6"/>
  <c r="I225" i="6"/>
  <c r="Z225" i="7"/>
  <c r="AE252" i="7"/>
  <c r="AF252" i="6"/>
  <c r="O252" i="6"/>
  <c r="O252" i="7"/>
  <c r="B240" i="7"/>
  <c r="Y240" i="7"/>
  <c r="B240" i="6"/>
  <c r="Y240" i="6"/>
  <c r="B256" i="7"/>
  <c r="Y256" i="7"/>
  <c r="B256" i="6"/>
  <c r="Y256" i="6"/>
  <c r="O245" i="7"/>
  <c r="AF245" i="6"/>
  <c r="O245" i="6"/>
  <c r="AE245" i="7"/>
  <c r="AC215" i="6"/>
  <c r="L215" i="7"/>
  <c r="L215" i="6"/>
  <c r="AB215" i="7"/>
  <c r="Z219" i="6"/>
  <c r="I219" i="7"/>
  <c r="I219" i="6"/>
  <c r="Z219" i="7"/>
  <c r="O221" i="7"/>
  <c r="AE221" i="7"/>
  <c r="O221" i="6"/>
  <c r="AF221" i="6"/>
  <c r="AC236" i="7"/>
  <c r="AD236" i="6"/>
  <c r="M236" i="6"/>
  <c r="M236" i="7"/>
  <c r="AD215" i="6"/>
  <c r="AC215" i="7"/>
  <c r="M215" i="6"/>
  <c r="M215" i="7"/>
  <c r="AE222" i="7"/>
  <c r="O222" i="7"/>
  <c r="O222" i="6"/>
  <c r="AF222" i="6"/>
  <c r="AB212" i="6"/>
  <c r="K212" i="6"/>
  <c r="K212" i="7"/>
  <c r="Y216" i="7"/>
  <c r="Y216" i="6"/>
  <c r="B216" i="6"/>
  <c r="B216" i="7"/>
  <c r="Y232" i="7"/>
  <c r="Y232" i="6"/>
  <c r="B232" i="6"/>
  <c r="B232" i="7"/>
  <c r="O224" i="7"/>
  <c r="AF224" i="6"/>
  <c r="O224" i="6"/>
  <c r="AE224" i="7"/>
  <c r="J211" i="7"/>
  <c r="AA211" i="7"/>
  <c r="J211" i="6"/>
  <c r="AA211" i="6"/>
  <c r="J227" i="7"/>
  <c r="AA227" i="7"/>
  <c r="J227" i="6"/>
  <c r="AA227" i="6"/>
  <c r="N264" i="7"/>
  <c r="AD264" i="7"/>
  <c r="N264" i="6"/>
  <c r="AE264" i="6"/>
  <c r="Z216" i="7"/>
  <c r="Z216" i="6"/>
  <c r="I216" i="6"/>
  <c r="I216" i="7"/>
  <c r="M230" i="7"/>
  <c r="AC230" i="7"/>
  <c r="M230" i="6"/>
  <c r="AD230" i="6"/>
  <c r="AE222" i="6"/>
  <c r="N222" i="7"/>
  <c r="N222" i="6"/>
  <c r="AD222" i="7"/>
  <c r="AC225" i="7"/>
  <c r="AD225" i="6"/>
  <c r="M225" i="6"/>
  <c r="M225" i="7"/>
  <c r="AA258" i="7"/>
  <c r="J258" i="7"/>
  <c r="J258" i="6"/>
  <c r="AA258" i="6"/>
  <c r="M241" i="7"/>
  <c r="AD241" i="6"/>
  <c r="M241" i="6"/>
  <c r="AC241" i="7"/>
  <c r="A214" i="7"/>
  <c r="X214" i="6"/>
  <c r="A214" i="6"/>
  <c r="X214" i="7"/>
  <c r="X216" i="7"/>
  <c r="X216" i="6"/>
  <c r="A216" i="6"/>
  <c r="A216" i="7"/>
  <c r="A230" i="7"/>
  <c r="X230" i="6"/>
  <c r="A230" i="6"/>
  <c r="X230" i="7"/>
  <c r="AB245" i="7"/>
  <c r="AC245" i="6"/>
  <c r="L245" i="6"/>
  <c r="L245" i="7"/>
  <c r="L223" i="7"/>
  <c r="AB223" i="7"/>
  <c r="L223" i="6"/>
  <c r="AC223" i="6"/>
  <c r="N205" i="7"/>
  <c r="AE205" i="6"/>
  <c r="N205" i="6"/>
  <c r="AD205" i="7"/>
  <c r="AA209" i="7"/>
  <c r="J209" i="7"/>
  <c r="J209" i="6"/>
  <c r="AA209" i="6"/>
  <c r="Y222" i="7"/>
  <c r="B222" i="7"/>
  <c r="B222" i="6"/>
  <c r="Y222" i="6"/>
  <c r="J210" i="7"/>
  <c r="AA210" i="7"/>
  <c r="J210" i="6"/>
  <c r="AA210" i="6"/>
  <c r="J226" i="7"/>
  <c r="AA226" i="7"/>
  <c r="J226" i="6"/>
  <c r="AA226" i="6"/>
  <c r="N260" i="7"/>
  <c r="AD260" i="7"/>
  <c r="N260" i="6"/>
  <c r="AE260" i="6"/>
  <c r="AE220" i="7"/>
  <c r="AF220" i="6"/>
  <c r="O220" i="6"/>
  <c r="O220" i="7"/>
  <c r="M233" i="7"/>
  <c r="AD233" i="6"/>
  <c r="M233" i="6"/>
  <c r="AC233" i="7"/>
  <c r="B220" i="7"/>
  <c r="Y220" i="6"/>
  <c r="B220" i="6"/>
  <c r="Y220" i="7"/>
  <c r="I236" i="7"/>
  <c r="Z236" i="6"/>
  <c r="I236" i="6"/>
  <c r="Z236" i="7"/>
  <c r="Z212" i="7"/>
  <c r="I212" i="7"/>
  <c r="I212" i="6"/>
  <c r="Z212" i="6"/>
  <c r="M226" i="7"/>
  <c r="AC226" i="7"/>
  <c r="M226" i="6"/>
  <c r="AD226" i="6"/>
  <c r="Y251" i="7"/>
  <c r="B251" i="7"/>
  <c r="B251" i="6"/>
  <c r="Y251" i="6"/>
  <c r="Z217" i="6"/>
  <c r="Z217" i="7"/>
  <c r="I217" i="6"/>
  <c r="I217" i="7"/>
  <c r="O226" i="7"/>
  <c r="AF226" i="6"/>
  <c r="O226" i="6"/>
  <c r="AE226" i="7"/>
  <c r="AF234" i="6"/>
  <c r="AE234" i="7"/>
  <c r="O234" i="6"/>
  <c r="O234" i="7"/>
  <c r="X240" i="6"/>
  <c r="A240" i="7"/>
  <c r="A240" i="6"/>
  <c r="X240" i="7"/>
  <c r="K278" i="7"/>
  <c r="K278" i="6"/>
  <c r="AB278" i="6"/>
  <c r="K216" i="7"/>
  <c r="K216" i="6"/>
  <c r="AB216" i="6"/>
  <c r="AB248" i="6"/>
  <c r="K248" i="6"/>
  <c r="K248" i="7"/>
  <c r="AD239" i="7"/>
  <c r="AE239" i="6"/>
  <c r="N239" i="6"/>
  <c r="N239" i="7"/>
  <c r="L266" i="7"/>
  <c r="AC266" i="6"/>
  <c r="L266" i="6"/>
  <c r="AB266" i="7"/>
  <c r="A259" i="7"/>
  <c r="X259" i="7"/>
  <c r="A259" i="6"/>
  <c r="X259" i="6"/>
  <c r="X272" i="7"/>
  <c r="A272" i="7"/>
  <c r="A272" i="6"/>
  <c r="X272" i="6"/>
  <c r="X292" i="6"/>
  <c r="A292" i="7"/>
  <c r="A292" i="6"/>
  <c r="X292" i="7"/>
  <c r="N251" i="7"/>
  <c r="AE251" i="6"/>
  <c r="N251" i="6"/>
  <c r="AD251" i="7"/>
  <c r="K263" i="7"/>
  <c r="K263" i="6"/>
  <c r="AB263" i="6"/>
  <c r="X220" i="7"/>
  <c r="X220" i="6"/>
  <c r="A220" i="6"/>
  <c r="A220" i="7"/>
  <c r="K234" i="7"/>
  <c r="K234" i="6"/>
  <c r="AB234" i="6"/>
  <c r="AB170" i="6"/>
  <c r="K170" i="6"/>
  <c r="K170" i="7"/>
  <c r="Z213" i="6"/>
  <c r="Z213" i="7"/>
  <c r="I213" i="6"/>
  <c r="I213" i="7"/>
  <c r="AB235" i="6"/>
  <c r="K235" i="6"/>
  <c r="K235" i="7"/>
  <c r="AD220" i="7"/>
  <c r="N220" i="7"/>
  <c r="N220" i="6"/>
  <c r="AE220" i="6"/>
  <c r="L237" i="7"/>
  <c r="AB237" i="7"/>
  <c r="L237" i="6"/>
  <c r="AC237" i="6"/>
  <c r="X217" i="6"/>
  <c r="X217" i="7"/>
  <c r="A217" i="6"/>
  <c r="A217" i="7"/>
  <c r="K254" i="7"/>
  <c r="K254" i="6"/>
  <c r="AB254" i="6"/>
  <c r="K202" i="7"/>
  <c r="K202" i="6"/>
  <c r="AB202" i="6"/>
  <c r="M223" i="7"/>
  <c r="AC223" i="7"/>
  <c r="M223" i="6"/>
  <c r="AD223" i="6"/>
  <c r="AB217" i="7"/>
  <c r="AC217" i="6"/>
  <c r="L217" i="6"/>
  <c r="L217" i="7"/>
  <c r="AB233" i="7"/>
  <c r="L233" i="7"/>
  <c r="L233" i="6"/>
  <c r="AC233" i="6"/>
  <c r="X212" i="7"/>
  <c r="A212" i="7"/>
  <c r="A212" i="6"/>
  <c r="X212" i="6"/>
  <c r="AF232" i="6"/>
  <c r="O232" i="7"/>
  <c r="O232" i="6"/>
  <c r="AE232" i="7"/>
  <c r="AA219" i="6"/>
  <c r="AA219" i="7"/>
  <c r="J219" i="6"/>
  <c r="J219" i="7"/>
  <c r="AA235" i="7"/>
  <c r="AA235" i="6"/>
  <c r="J235" i="6"/>
  <c r="J235" i="7"/>
  <c r="AA199" i="7"/>
  <c r="AA199" i="6"/>
  <c r="J199" i="6"/>
  <c r="J199" i="7"/>
  <c r="M222" i="7"/>
  <c r="AD222" i="6"/>
  <c r="M222" i="6"/>
  <c r="AC222" i="7"/>
  <c r="N240" i="7"/>
  <c r="AE240" i="6"/>
  <c r="N240" i="6"/>
  <c r="AD240" i="7"/>
  <c r="AB198" i="7"/>
  <c r="AC198" i="6"/>
  <c r="L198" i="6"/>
  <c r="L198" i="7"/>
  <c r="AC234" i="7"/>
  <c r="AD234" i="6"/>
  <c r="M234" i="6"/>
  <c r="M234" i="7"/>
  <c r="AF214" i="6"/>
  <c r="AE214" i="7"/>
  <c r="O214" i="6"/>
  <c r="O214" i="7"/>
  <c r="AE256" i="6"/>
  <c r="N256" i="7"/>
  <c r="N256" i="6"/>
  <c r="AD256" i="7"/>
  <c r="Y217" i="6"/>
  <c r="B217" i="7"/>
  <c r="B217" i="6"/>
  <c r="Y217" i="7"/>
  <c r="A225" i="7"/>
  <c r="X225" i="7"/>
  <c r="A225" i="6"/>
  <c r="X225" i="6"/>
  <c r="Y233" i="6"/>
  <c r="B233" i="7"/>
  <c r="B233" i="6"/>
  <c r="Y233" i="7"/>
  <c r="Z259" i="6"/>
  <c r="I259" i="7"/>
  <c r="I259" i="6"/>
  <c r="Z259" i="7"/>
  <c r="AC201" i="7"/>
  <c r="AD201" i="6"/>
  <c r="M201" i="6"/>
  <c r="M201" i="7"/>
  <c r="X215" i="6"/>
  <c r="A215" i="7"/>
  <c r="A215" i="6"/>
  <c r="X215" i="7"/>
  <c r="B214" i="7"/>
  <c r="Y214" i="6"/>
  <c r="B214" i="6"/>
  <c r="Y214" i="7"/>
  <c r="B230" i="7"/>
  <c r="Y230" i="6"/>
  <c r="B230" i="6"/>
  <c r="Y230" i="7"/>
  <c r="AA218" i="7"/>
  <c r="AA218" i="6"/>
  <c r="J218" i="6"/>
  <c r="J218" i="7"/>
  <c r="AA234" i="7"/>
  <c r="AA234" i="6"/>
  <c r="J234" i="6"/>
  <c r="J234" i="7"/>
  <c r="AE212" i="7"/>
  <c r="AF212" i="6"/>
  <c r="O212" i="6"/>
  <c r="O212" i="7"/>
  <c r="Z227" i="6"/>
  <c r="I227" i="7"/>
  <c r="I227" i="6"/>
  <c r="Z227" i="7"/>
  <c r="Y212" i="6"/>
  <c r="Y212" i="7"/>
  <c r="B212" i="6"/>
  <c r="B212" i="7"/>
  <c r="Y228" i="6"/>
  <c r="Y228" i="7"/>
  <c r="B228" i="6"/>
  <c r="B228" i="7"/>
  <c r="AA208" i="6"/>
  <c r="J208" i="7"/>
  <c r="J208" i="6"/>
  <c r="AA208" i="7"/>
  <c r="M218" i="7"/>
  <c r="AC218" i="7"/>
  <c r="M218" i="6"/>
  <c r="AD218" i="6"/>
  <c r="X233" i="7"/>
  <c r="X233" i="6"/>
  <c r="A233" i="6"/>
  <c r="A233" i="7"/>
  <c r="Y213" i="7"/>
  <c r="Y213" i="6"/>
  <c r="B213" i="6"/>
  <c r="B213" i="7"/>
  <c r="J220" i="7"/>
  <c r="AA220" i="7"/>
  <c r="J220" i="6"/>
  <c r="AA220" i="6"/>
  <c r="N230" i="7"/>
  <c r="AD230" i="7"/>
  <c r="N230" i="6"/>
  <c r="AE230" i="6"/>
  <c r="N252" i="7"/>
  <c r="AD252" i="7"/>
  <c r="N252" i="6"/>
  <c r="AE252" i="6"/>
  <c r="AB246" i="6"/>
  <c r="K246" i="6"/>
  <c r="K246" i="7"/>
  <c r="AC257" i="7"/>
  <c r="M257" i="7"/>
  <c r="M257" i="6"/>
  <c r="AD257" i="6"/>
  <c r="Y248" i="6"/>
  <c r="Y248" i="7"/>
  <c r="B248" i="6"/>
  <c r="B248" i="7"/>
  <c r="AB232" i="6"/>
  <c r="K232" i="6"/>
  <c r="K232" i="7"/>
  <c r="AB239" i="6"/>
  <c r="K239" i="6"/>
  <c r="K239" i="7"/>
  <c r="K260" i="7"/>
  <c r="K260" i="6"/>
  <c r="AB260" i="6"/>
  <c r="AF230" i="6"/>
  <c r="AE230" i="7"/>
  <c r="O230" i="6"/>
  <c r="O230" i="7"/>
  <c r="AE241" i="6"/>
  <c r="N241" i="7"/>
  <c r="N241" i="6"/>
  <c r="AD241" i="7"/>
  <c r="AE257" i="6"/>
  <c r="N257" i="7"/>
  <c r="N257" i="6"/>
  <c r="AD257" i="7"/>
  <c r="X237" i="6"/>
  <c r="A237" i="7"/>
  <c r="A237" i="6"/>
  <c r="X237" i="7"/>
  <c r="I237" i="7"/>
  <c r="Z237" i="6"/>
  <c r="I237" i="6"/>
  <c r="Z237" i="7"/>
  <c r="J257" i="7"/>
  <c r="AA257" i="6"/>
  <c r="J257" i="6"/>
  <c r="AA257" i="7"/>
  <c r="AA245" i="6"/>
  <c r="AA245" i="7"/>
  <c r="J245" i="6"/>
  <c r="J245" i="7"/>
  <c r="AB279" i="7"/>
  <c r="L279" i="7"/>
  <c r="L279" i="6"/>
  <c r="AC279" i="6"/>
  <c r="AD246" i="7"/>
  <c r="N246" i="7"/>
  <c r="N246" i="6"/>
  <c r="AE246" i="6"/>
  <c r="AD262" i="7"/>
  <c r="N262" i="7"/>
  <c r="N262" i="6"/>
  <c r="AE262" i="6"/>
  <c r="K250" i="7"/>
  <c r="K250" i="6"/>
  <c r="AB250" i="6"/>
  <c r="Z264" i="7"/>
  <c r="I264" i="7"/>
  <c r="I264" i="6"/>
  <c r="Z264" i="6"/>
  <c r="AB251" i="7"/>
  <c r="L251" i="7"/>
  <c r="L251" i="6"/>
  <c r="AC251" i="6"/>
  <c r="X258" i="7"/>
  <c r="A258" i="7"/>
  <c r="A258" i="6"/>
  <c r="X258" i="6"/>
  <c r="B250" i="7"/>
  <c r="Y250" i="6"/>
  <c r="B250" i="6"/>
  <c r="Y250" i="7"/>
  <c r="AD240" i="6"/>
  <c r="AC240" i="7"/>
  <c r="M240" i="6"/>
  <c r="M240" i="7"/>
  <c r="AA275" i="6"/>
  <c r="J275" i="7"/>
  <c r="J275" i="6"/>
  <c r="AA275" i="7"/>
  <c r="AA291" i="6"/>
  <c r="J291" i="7"/>
  <c r="J291" i="6"/>
  <c r="AA291" i="7"/>
  <c r="AB231" i="6"/>
  <c r="K231" i="6"/>
  <c r="K231" i="7"/>
  <c r="M219" i="7"/>
  <c r="AC219" i="7"/>
  <c r="M219" i="6"/>
  <c r="AD219" i="6"/>
  <c r="Z228" i="6"/>
  <c r="Z228" i="7"/>
  <c r="I228" i="6"/>
  <c r="I228" i="7"/>
  <c r="O229" i="7"/>
  <c r="AF229" i="6"/>
  <c r="O229" i="6"/>
  <c r="AE229" i="7"/>
  <c r="L211" i="7"/>
  <c r="AC211" i="6"/>
  <c r="L211" i="6"/>
  <c r="AB211" i="7"/>
  <c r="AE218" i="6"/>
  <c r="AD218" i="7"/>
  <c r="N218" i="6"/>
  <c r="N218" i="7"/>
  <c r="K243" i="7"/>
  <c r="K243" i="6"/>
  <c r="AB243" i="6"/>
  <c r="X261" i="7"/>
  <c r="X261" i="6"/>
  <c r="A261" i="6"/>
  <c r="A261" i="7"/>
  <c r="AB247" i="7"/>
  <c r="L247" i="7"/>
  <c r="L247" i="6"/>
  <c r="AC247" i="6"/>
  <c r="AB263" i="7"/>
  <c r="L263" i="7"/>
  <c r="L263" i="6"/>
  <c r="AC263" i="6"/>
  <c r="AC275" i="6"/>
  <c r="L275" i="7"/>
  <c r="L275" i="6"/>
  <c r="AB275" i="7"/>
  <c r="AD250" i="6"/>
  <c r="M250" i="7"/>
  <c r="M250" i="6"/>
  <c r="AC250" i="7"/>
  <c r="X238" i="6"/>
  <c r="A238" i="7"/>
  <c r="A238" i="6"/>
  <c r="X238" i="7"/>
  <c r="AF250" i="6"/>
  <c r="O250" i="7"/>
  <c r="O250" i="6"/>
  <c r="AE250" i="7"/>
  <c r="AA254" i="6"/>
  <c r="J254" i="7"/>
  <c r="J254" i="6"/>
  <c r="AA254" i="7"/>
  <c r="I247" i="7"/>
  <c r="Z247" i="7"/>
  <c r="I247" i="6"/>
  <c r="Z247" i="6"/>
  <c r="AC254" i="7"/>
  <c r="AD254" i="6"/>
  <c r="M254" i="6"/>
  <c r="M254" i="7"/>
  <c r="AF254" i="6"/>
  <c r="O254" i="7"/>
  <c r="O254" i="6"/>
  <c r="AE254" i="7"/>
  <c r="AF243" i="6"/>
  <c r="AE243" i="7"/>
  <c r="O243" i="6"/>
  <c r="O243" i="7"/>
  <c r="Z283" i="7"/>
  <c r="I283" i="7"/>
  <c r="I283" i="6"/>
  <c r="Z283" i="6"/>
  <c r="B262" i="7"/>
  <c r="Y262" i="6"/>
  <c r="B262" i="6"/>
  <c r="Y262" i="7"/>
  <c r="AB271" i="7"/>
  <c r="L271" i="7"/>
  <c r="L271" i="6"/>
  <c r="AC271" i="6"/>
  <c r="N263" i="7"/>
  <c r="AD263" i="7"/>
  <c r="N263" i="6"/>
  <c r="AE263" i="6"/>
  <c r="AF244" i="6"/>
  <c r="O244" i="7"/>
  <c r="O244" i="6"/>
  <c r="AE244" i="7"/>
  <c r="B208" i="7"/>
  <c r="Y208" i="6"/>
  <c r="B208" i="6"/>
  <c r="Y208" i="7"/>
  <c r="B224" i="7"/>
  <c r="Y224" i="6"/>
  <c r="B224" i="6"/>
  <c r="Y224" i="7"/>
  <c r="J250" i="7"/>
  <c r="AA250" i="6"/>
  <c r="J250" i="6"/>
  <c r="AA250" i="7"/>
  <c r="K215" i="7"/>
  <c r="K215" i="6"/>
  <c r="AB215" i="6"/>
  <c r="AC242" i="7"/>
  <c r="AD242" i="6"/>
  <c r="M242" i="6"/>
  <c r="M242" i="7"/>
  <c r="AF259" i="6"/>
  <c r="O259" i="7"/>
  <c r="O259" i="6"/>
  <c r="AE259" i="7"/>
  <c r="AE247" i="7"/>
  <c r="O247" i="7"/>
  <c r="O247" i="6"/>
  <c r="AF247" i="6"/>
  <c r="M275" i="7"/>
  <c r="AD275" i="6"/>
  <c r="M275" i="6"/>
  <c r="AC275" i="7"/>
  <c r="AE250" i="6"/>
  <c r="N250" i="7"/>
  <c r="N250" i="6"/>
  <c r="AD250" i="7"/>
  <c r="X268" i="6"/>
  <c r="A268" i="7"/>
  <c r="A268" i="6"/>
  <c r="X268" i="7"/>
  <c r="Y264" i="7"/>
  <c r="B264" i="7"/>
  <c r="B264" i="6"/>
  <c r="Y264" i="6"/>
  <c r="Z238" i="6"/>
  <c r="I238" i="7"/>
  <c r="I238" i="6"/>
  <c r="Z238" i="7"/>
  <c r="AB270" i="6"/>
  <c r="K270" i="6"/>
  <c r="K270" i="7"/>
  <c r="AF210" i="6"/>
  <c r="AE210" i="7"/>
  <c r="O210" i="6"/>
  <c r="O210" i="7"/>
  <c r="B226" i="7"/>
  <c r="Y226" i="6"/>
  <c r="B226" i="6"/>
  <c r="Y226" i="7"/>
  <c r="AA214" i="6"/>
  <c r="AA214" i="7"/>
  <c r="J214" i="6"/>
  <c r="J214" i="7"/>
  <c r="AA230" i="6"/>
  <c r="AA230" i="7"/>
  <c r="J230" i="6"/>
  <c r="J230" i="7"/>
  <c r="AD209" i="6"/>
  <c r="AC209" i="7"/>
  <c r="M209" i="6"/>
  <c r="M209" i="7"/>
  <c r="X224" i="6"/>
  <c r="A224" i="7"/>
  <c r="A224" i="6"/>
  <c r="X224" i="7"/>
  <c r="M249" i="7"/>
  <c r="AC249" i="7"/>
  <c r="M249" i="6"/>
  <c r="AD249" i="6"/>
  <c r="Y236" i="6"/>
  <c r="B236" i="7"/>
  <c r="B236" i="6"/>
  <c r="Y236" i="7"/>
  <c r="B252" i="7"/>
  <c r="Y252" i="6"/>
  <c r="B252" i="6"/>
  <c r="Y252" i="7"/>
  <c r="AD263" i="6"/>
  <c r="M263" i="7"/>
  <c r="M263" i="6"/>
  <c r="AC263" i="7"/>
  <c r="X260" i="7"/>
  <c r="A260" i="7"/>
  <c r="A260" i="6"/>
  <c r="X260" i="6"/>
  <c r="N245" i="7"/>
  <c r="AD245" i="7"/>
  <c r="N245" i="6"/>
  <c r="AE245" i="6"/>
  <c r="N261" i="7"/>
  <c r="AD261" i="7"/>
  <c r="N261" i="6"/>
  <c r="AE261" i="6"/>
  <c r="I240" i="7"/>
  <c r="Z240" i="7"/>
  <c r="I240" i="6"/>
  <c r="Z240" i="6"/>
  <c r="AB264" i="6"/>
  <c r="K264" i="6"/>
  <c r="K264" i="7"/>
  <c r="AA279" i="7"/>
  <c r="AA279" i="6"/>
  <c r="J279" i="6"/>
  <c r="J279" i="7"/>
  <c r="AB272" i="6"/>
  <c r="K272" i="6"/>
  <c r="K272" i="7"/>
  <c r="M235" i="7"/>
  <c r="AC235" i="7"/>
  <c r="M235" i="6"/>
  <c r="AD235" i="6"/>
  <c r="A222" i="7"/>
  <c r="X222" i="6"/>
  <c r="A222" i="6"/>
  <c r="X222" i="7"/>
  <c r="Z203" i="7"/>
  <c r="I203" i="7"/>
  <c r="I203" i="6"/>
  <c r="Z203" i="6"/>
  <c r="AB229" i="6"/>
  <c r="K229" i="6"/>
  <c r="K229" i="7"/>
  <c r="AA232" i="6"/>
  <c r="J232" i="7"/>
  <c r="J232" i="6"/>
  <c r="AA232" i="7"/>
  <c r="K228" i="7"/>
  <c r="K228" i="6"/>
  <c r="AB228" i="6"/>
  <c r="AB242" i="6"/>
  <c r="K242" i="6"/>
  <c r="K242" i="7"/>
  <c r="K271" i="7"/>
  <c r="K271" i="6"/>
  <c r="AB271" i="6"/>
  <c r="K283" i="7"/>
  <c r="K283" i="6"/>
  <c r="AB283" i="6"/>
  <c r="AB279" i="6"/>
  <c r="K279" i="6"/>
  <c r="K279" i="7"/>
  <c r="AE265" i="7"/>
  <c r="AF265" i="6"/>
  <c r="O265" i="6"/>
  <c r="O265" i="7"/>
  <c r="AB282" i="6"/>
  <c r="K282" i="6"/>
  <c r="K282" i="7"/>
  <c r="K247" i="7"/>
  <c r="K247" i="6"/>
  <c r="AB247" i="6"/>
  <c r="O273" i="7"/>
  <c r="AE273" i="7"/>
  <c r="O273" i="6"/>
  <c r="AF273" i="6"/>
  <c r="A264" i="7"/>
  <c r="X264" i="7"/>
  <c r="A264" i="6"/>
  <c r="X264" i="6"/>
  <c r="AB250" i="7"/>
  <c r="L250" i="7"/>
  <c r="L250" i="6"/>
  <c r="AC250" i="6"/>
  <c r="I271" i="7"/>
  <c r="Z271" i="7"/>
  <c r="I271" i="6"/>
  <c r="Z271" i="6"/>
  <c r="I244" i="7"/>
  <c r="Z244" i="6"/>
  <c r="I244" i="6"/>
  <c r="Z244" i="7"/>
  <c r="AE261" i="7"/>
  <c r="AF261" i="6"/>
  <c r="O261" i="6"/>
  <c r="O261" i="7"/>
  <c r="J248" i="7"/>
  <c r="AA248" i="7"/>
  <c r="J248" i="6"/>
  <c r="AA248" i="6"/>
  <c r="AA264" i="7"/>
  <c r="J264" i="7"/>
  <c r="J264" i="6"/>
  <c r="AA264" i="6"/>
  <c r="AF242" i="6"/>
  <c r="O242" i="7"/>
  <c r="O242" i="6"/>
  <c r="AE242" i="7"/>
  <c r="AC255" i="7"/>
  <c r="AD255" i="6"/>
  <c r="M255" i="6"/>
  <c r="M255" i="7"/>
  <c r="AB227" i="7"/>
  <c r="AC227" i="6"/>
  <c r="L227" i="6"/>
  <c r="L227" i="7"/>
  <c r="AB235" i="7"/>
  <c r="AC235" i="6"/>
  <c r="L235" i="6"/>
  <c r="L235" i="7"/>
  <c r="AB293" i="6"/>
  <c r="K293" i="6"/>
  <c r="K293" i="7"/>
  <c r="AC291" i="7"/>
  <c r="AD291" i="6"/>
  <c r="M291" i="6"/>
  <c r="M291" i="7"/>
  <c r="AA273" i="7"/>
  <c r="AA273" i="6"/>
  <c r="J273" i="6"/>
  <c r="J273" i="7"/>
  <c r="AA289" i="7"/>
  <c r="AA289" i="6"/>
  <c r="J289" i="6"/>
  <c r="J289" i="7"/>
  <c r="B268" i="7"/>
  <c r="Y268" i="7"/>
  <c r="B268" i="6"/>
  <c r="Y268" i="6"/>
  <c r="B284" i="7"/>
  <c r="Y284" i="7"/>
  <c r="B284" i="6"/>
  <c r="Y284" i="6"/>
  <c r="O269" i="7"/>
  <c r="AE269" i="7"/>
  <c r="O269" i="6"/>
  <c r="AF269" i="6"/>
  <c r="AD270" i="7"/>
  <c r="AE270" i="6"/>
  <c r="N270" i="6"/>
  <c r="N270" i="7"/>
  <c r="AD286" i="7"/>
  <c r="AE286" i="6"/>
  <c r="N286" i="6"/>
  <c r="N286" i="7"/>
  <c r="Z266" i="7"/>
  <c r="Z266" i="6"/>
  <c r="I266" i="6"/>
  <c r="I266" i="7"/>
  <c r="AD290" i="6"/>
  <c r="M290" i="7"/>
  <c r="M290" i="6"/>
  <c r="AC290" i="7"/>
  <c r="M313" i="7"/>
  <c r="AD313" i="6"/>
  <c r="M313" i="6"/>
  <c r="AC313" i="7"/>
  <c r="M279" i="7"/>
  <c r="AC279" i="7"/>
  <c r="M279" i="6"/>
  <c r="AD279" i="6"/>
  <c r="AB267" i="6"/>
  <c r="K267" i="6"/>
  <c r="K267" i="7"/>
  <c r="AB269" i="7"/>
  <c r="L269" i="7"/>
  <c r="L269" i="6"/>
  <c r="AC269" i="6"/>
  <c r="N276" i="7"/>
  <c r="AE276" i="6"/>
  <c r="N276" i="6"/>
  <c r="AD276" i="7"/>
  <c r="AB278" i="7"/>
  <c r="L278" i="7"/>
  <c r="L278" i="6"/>
  <c r="AC278" i="6"/>
  <c r="X265" i="7"/>
  <c r="X265" i="6"/>
  <c r="A265" i="6"/>
  <c r="A265" i="7"/>
  <c r="L248" i="7"/>
  <c r="AC248" i="6"/>
  <c r="L248" i="6"/>
  <c r="AB248" i="7"/>
  <c r="Y238" i="6"/>
  <c r="B238" i="7"/>
  <c r="B238" i="6"/>
  <c r="Y238" i="7"/>
  <c r="AC260" i="6"/>
  <c r="AB260" i="7"/>
  <c r="L260" i="6"/>
  <c r="L260" i="7"/>
  <c r="Y293" i="6"/>
  <c r="B293" i="7"/>
  <c r="B293" i="6"/>
  <c r="Y293" i="7"/>
  <c r="Z262" i="6"/>
  <c r="Z262" i="7"/>
  <c r="I262" i="6"/>
  <c r="I262" i="7"/>
  <c r="K241" i="7"/>
  <c r="K241" i="6"/>
  <c r="AB241" i="6"/>
  <c r="M248" i="7"/>
  <c r="AD248" i="6"/>
  <c r="M248" i="6"/>
  <c r="AC248" i="7"/>
  <c r="AD256" i="6"/>
  <c r="AC256" i="7"/>
  <c r="M256" i="6"/>
  <c r="M256" i="7"/>
  <c r="AE263" i="7"/>
  <c r="O263" i="7"/>
  <c r="O263" i="6"/>
  <c r="AF263" i="6"/>
  <c r="AE269" i="6"/>
  <c r="N269" i="7"/>
  <c r="N269" i="6"/>
  <c r="AD269" i="7"/>
  <c r="AE285" i="6"/>
  <c r="N285" i="7"/>
  <c r="N285" i="6"/>
  <c r="AD285" i="7"/>
  <c r="M270" i="7"/>
  <c r="AC270" i="7"/>
  <c r="M270" i="6"/>
  <c r="AD270" i="6"/>
  <c r="L283" i="7"/>
  <c r="AB283" i="7"/>
  <c r="L283" i="6"/>
  <c r="AC283" i="6"/>
  <c r="AB259" i="6"/>
  <c r="K259" i="6"/>
  <c r="K259" i="7"/>
  <c r="Y242" i="6"/>
  <c r="Y242" i="7"/>
  <c r="B242" i="6"/>
  <c r="B242" i="7"/>
  <c r="AA249" i="7"/>
  <c r="J249" i="7"/>
  <c r="J249" i="6"/>
  <c r="AA249" i="6"/>
  <c r="AB258" i="6"/>
  <c r="K258" i="6"/>
  <c r="K258" i="7"/>
  <c r="AF288" i="6"/>
  <c r="O288" i="7"/>
  <c r="O288" i="6"/>
  <c r="AE288" i="7"/>
  <c r="Y246" i="6"/>
  <c r="B246" i="7"/>
  <c r="B246" i="6"/>
  <c r="Y246" i="7"/>
  <c r="B254" i="7"/>
  <c r="Y254" i="7"/>
  <c r="B254" i="6"/>
  <c r="Y254" i="6"/>
  <c r="AA261" i="7"/>
  <c r="AA261" i="6"/>
  <c r="J261" i="6"/>
  <c r="J261" i="7"/>
  <c r="AD265" i="7"/>
  <c r="N265" i="7"/>
  <c r="N265" i="6"/>
  <c r="AE265" i="6"/>
  <c r="N281" i="7"/>
  <c r="AD281" i="7"/>
  <c r="N281" i="6"/>
  <c r="AE281" i="6"/>
  <c r="AB298" i="6"/>
  <c r="K298" i="6"/>
  <c r="K298" i="7"/>
  <c r="AE296" i="7"/>
  <c r="AF296" i="6"/>
  <c r="O296" i="6"/>
  <c r="O296" i="7"/>
  <c r="AE275" i="6"/>
  <c r="AD275" i="7"/>
  <c r="N275" i="6"/>
  <c r="N275" i="7"/>
  <c r="AD291" i="7"/>
  <c r="AE291" i="6"/>
  <c r="N291" i="6"/>
  <c r="N291" i="7"/>
  <c r="AE209" i="7"/>
  <c r="AF209" i="6"/>
  <c r="O209" i="6"/>
  <c r="O209" i="7"/>
  <c r="K261" i="7"/>
  <c r="K261" i="6"/>
  <c r="AB261" i="6"/>
  <c r="AD255" i="7"/>
  <c r="AE255" i="6"/>
  <c r="N255" i="6"/>
  <c r="N255" i="7"/>
  <c r="N243" i="7"/>
  <c r="AD243" i="7"/>
  <c r="N243" i="6"/>
  <c r="AE243" i="6"/>
  <c r="Z280" i="6"/>
  <c r="I280" i="7"/>
  <c r="I280" i="6"/>
  <c r="Z280" i="7"/>
  <c r="AE242" i="6"/>
  <c r="N242" i="7"/>
  <c r="N242" i="6"/>
  <c r="AD242" i="7"/>
  <c r="N258" i="7"/>
  <c r="AE258" i="6"/>
  <c r="N258" i="6"/>
  <c r="AD258" i="7"/>
  <c r="Z257" i="6"/>
  <c r="I257" i="7"/>
  <c r="I257" i="6"/>
  <c r="Z257" i="7"/>
  <c r="AC251" i="7"/>
  <c r="AD251" i="6"/>
  <c r="M251" i="6"/>
  <c r="M251" i="7"/>
  <c r="AA241" i="7"/>
  <c r="AA241" i="6"/>
  <c r="J241" i="6"/>
  <c r="J241" i="7"/>
  <c r="AB238" i="6"/>
  <c r="K238" i="6"/>
  <c r="K238" i="7"/>
  <c r="Y218" i="6"/>
  <c r="B218" i="7"/>
  <c r="B218" i="6"/>
  <c r="Y218" i="7"/>
  <c r="Y234" i="6"/>
  <c r="B234" i="7"/>
  <c r="B234" i="6"/>
  <c r="Y234" i="7"/>
  <c r="AA222" i="7"/>
  <c r="AA222" i="6"/>
  <c r="J222" i="6"/>
  <c r="J222" i="7"/>
  <c r="AE244" i="6"/>
  <c r="AD244" i="7"/>
  <c r="N244" i="6"/>
  <c r="N244" i="7"/>
  <c r="M217" i="7"/>
  <c r="AD217" i="6"/>
  <c r="M217" i="6"/>
  <c r="AC217" i="7"/>
  <c r="K230" i="7"/>
  <c r="K230" i="6"/>
  <c r="AB230" i="6"/>
  <c r="X256" i="6"/>
  <c r="X256" i="7"/>
  <c r="A256" i="6"/>
  <c r="A256" i="7"/>
  <c r="Y244" i="6"/>
  <c r="B244" i="7"/>
  <c r="B244" i="6"/>
  <c r="Y244" i="7"/>
  <c r="O292" i="7"/>
  <c r="AF292" i="6"/>
  <c r="O292" i="6"/>
  <c r="AE292" i="7"/>
  <c r="J228" i="7"/>
  <c r="AA228" i="7"/>
  <c r="J228" i="6"/>
  <c r="AA228" i="6"/>
  <c r="N237" i="7"/>
  <c r="AD237" i="7"/>
  <c r="N237" i="6"/>
  <c r="AE237" i="6"/>
  <c r="AD253" i="7"/>
  <c r="N253" i="7"/>
  <c r="N253" i="6"/>
  <c r="AE253" i="6"/>
  <c r="A280" i="7"/>
  <c r="X280" i="7"/>
  <c r="A280" i="6"/>
  <c r="X280" i="6"/>
  <c r="X284" i="6"/>
  <c r="X284" i="7"/>
  <c r="A284" i="6"/>
  <c r="A284" i="7"/>
  <c r="AA271" i="6"/>
  <c r="AA271" i="7"/>
  <c r="J271" i="6"/>
  <c r="J271" i="7"/>
  <c r="J287" i="7"/>
  <c r="AA287" i="7"/>
  <c r="J287" i="6"/>
  <c r="AA287" i="6"/>
  <c r="Z303" i="7"/>
  <c r="Z303" i="6"/>
  <c r="I303" i="6"/>
  <c r="I303" i="7"/>
  <c r="L231" i="7"/>
  <c r="AB231" i="7"/>
  <c r="L231" i="6"/>
  <c r="AC231" i="6"/>
  <c r="L261" i="7"/>
  <c r="AB261" i="7"/>
  <c r="L261" i="6"/>
  <c r="AC261" i="6"/>
  <c r="Y225" i="7"/>
  <c r="Y225" i="6"/>
  <c r="B225" i="6"/>
  <c r="B225" i="7"/>
  <c r="AA207" i="7"/>
  <c r="J207" i="7"/>
  <c r="J207" i="6"/>
  <c r="AA207" i="6"/>
  <c r="Z229" i="6"/>
  <c r="Z229" i="7"/>
  <c r="I229" i="6"/>
  <c r="I229" i="7"/>
  <c r="AE236" i="6"/>
  <c r="N236" i="7"/>
  <c r="N236" i="6"/>
  <c r="AD236" i="7"/>
  <c r="Z243" i="6"/>
  <c r="I243" i="7"/>
  <c r="I243" i="6"/>
  <c r="Z243" i="7"/>
  <c r="K224" i="7"/>
  <c r="K224" i="6"/>
  <c r="AB224" i="6"/>
  <c r="K245" i="7"/>
  <c r="K245" i="6"/>
  <c r="AB245" i="6"/>
  <c r="I260" i="7"/>
  <c r="Z260" i="6"/>
  <c r="I260" i="6"/>
  <c r="Z260" i="7"/>
  <c r="AC247" i="7"/>
  <c r="AD247" i="6"/>
  <c r="M247" i="6"/>
  <c r="M247" i="7"/>
  <c r="AA238" i="7"/>
  <c r="AA238" i="6"/>
  <c r="J238" i="6"/>
  <c r="J238" i="7"/>
  <c r="X244" i="6"/>
  <c r="A244" i="7"/>
  <c r="A244" i="6"/>
  <c r="X244" i="7"/>
  <c r="AB251" i="6"/>
  <c r="K251" i="6"/>
  <c r="K251" i="7"/>
  <c r="Z245" i="7"/>
  <c r="I245" i="7"/>
  <c r="I245" i="6"/>
  <c r="Z245" i="6"/>
  <c r="AF272" i="6"/>
  <c r="AE272" i="7"/>
  <c r="O272" i="6"/>
  <c r="O272" i="7"/>
  <c r="AE248" i="7"/>
  <c r="AF248" i="6"/>
  <c r="O248" i="6"/>
  <c r="O248" i="7"/>
  <c r="AD261" i="6"/>
  <c r="AC261" i="7"/>
  <c r="M261" i="6"/>
  <c r="M261" i="7"/>
  <c r="AA247" i="6"/>
  <c r="AA247" i="7"/>
  <c r="J247" i="6"/>
  <c r="J247" i="7"/>
  <c r="AA263" i="6"/>
  <c r="AA263" i="7"/>
  <c r="J263" i="6"/>
  <c r="J263" i="7"/>
  <c r="AF241" i="6"/>
  <c r="AE241" i="7"/>
  <c r="O241" i="6"/>
  <c r="O241" i="7"/>
  <c r="I256" i="7"/>
  <c r="Z256" i="7"/>
  <c r="I256" i="6"/>
  <c r="Z256" i="6"/>
  <c r="Y245" i="6"/>
  <c r="Y245" i="7"/>
  <c r="B245" i="6"/>
  <c r="B245" i="7"/>
  <c r="L240" i="7"/>
  <c r="AC240" i="6"/>
  <c r="L240" i="6"/>
  <c r="AB240" i="7"/>
  <c r="AE247" i="6"/>
  <c r="AD247" i="7"/>
  <c r="N247" i="6"/>
  <c r="N247" i="7"/>
  <c r="L256" i="7"/>
  <c r="AC256" i="6"/>
  <c r="L256" i="6"/>
  <c r="AB256" i="7"/>
  <c r="AB264" i="7"/>
  <c r="AC264" i="6"/>
  <c r="L264" i="6"/>
  <c r="L264" i="7"/>
  <c r="X276" i="7"/>
  <c r="A276" i="7"/>
  <c r="A276" i="6"/>
  <c r="X276" i="6"/>
  <c r="O264" i="7"/>
  <c r="AF264" i="6"/>
  <c r="O264" i="6"/>
  <c r="AE264" i="7"/>
  <c r="J251" i="7"/>
  <c r="AA251" i="6"/>
  <c r="J251" i="6"/>
  <c r="AA251" i="7"/>
  <c r="O276" i="7"/>
  <c r="AF276" i="6"/>
  <c r="O276" i="6"/>
  <c r="AE276" i="7"/>
  <c r="M246" i="7"/>
  <c r="AC246" i="7"/>
  <c r="M246" i="6"/>
  <c r="AD246" i="6"/>
  <c r="K275" i="7"/>
  <c r="K275" i="6"/>
  <c r="AB275" i="6"/>
  <c r="Y277" i="7"/>
  <c r="Y277" i="6"/>
  <c r="B277" i="6"/>
  <c r="B277" i="7"/>
  <c r="Z293" i="7"/>
  <c r="Z293" i="6"/>
  <c r="I293" i="6"/>
  <c r="I293" i="7"/>
  <c r="I277" i="7"/>
  <c r="Z277" i="6"/>
  <c r="I277" i="6"/>
  <c r="Z277" i="7"/>
  <c r="AD245" i="6"/>
  <c r="M245" i="7"/>
  <c r="M245" i="6"/>
  <c r="AC245" i="7"/>
  <c r="AD274" i="6"/>
  <c r="M274" i="7"/>
  <c r="M274" i="6"/>
  <c r="AC274" i="7"/>
  <c r="Y261" i="7"/>
  <c r="B261" i="7"/>
  <c r="B261" i="6"/>
  <c r="Y261" i="6"/>
  <c r="O238" i="7"/>
  <c r="AE238" i="7"/>
  <c r="O238" i="6"/>
  <c r="AF238" i="6"/>
  <c r="I253" i="7"/>
  <c r="Z253" i="6"/>
  <c r="I253" i="6"/>
  <c r="Z253" i="7"/>
  <c r="I267" i="7"/>
  <c r="Z267" i="6"/>
  <c r="I267" i="6"/>
  <c r="Z267" i="7"/>
  <c r="AE277" i="7"/>
  <c r="AF277" i="6"/>
  <c r="O277" i="6"/>
  <c r="O277" i="7"/>
  <c r="AE312" i="7"/>
  <c r="AF312" i="6"/>
  <c r="O312" i="6"/>
  <c r="O312" i="7"/>
  <c r="AB280" i="7"/>
  <c r="AC280" i="6"/>
  <c r="L280" i="6"/>
  <c r="L280" i="7"/>
  <c r="O304" i="7"/>
  <c r="AF304" i="6"/>
  <c r="O304" i="6"/>
  <c r="AE304" i="7"/>
  <c r="AE281" i="7"/>
  <c r="AF281" i="6"/>
  <c r="O281" i="6"/>
  <c r="O281" i="7"/>
  <c r="X296" i="7"/>
  <c r="A296" i="7"/>
  <c r="A296" i="6"/>
  <c r="X296" i="6"/>
  <c r="AB267" i="7"/>
  <c r="AC267" i="6"/>
  <c r="L267" i="6"/>
  <c r="L267" i="7"/>
  <c r="AB238" i="7"/>
  <c r="AC238" i="6"/>
  <c r="L238" i="6"/>
  <c r="L238" i="7"/>
  <c r="AB254" i="7"/>
  <c r="AC254" i="6"/>
  <c r="L254" i="6"/>
  <c r="L254" i="7"/>
  <c r="M285" i="7"/>
  <c r="AC285" i="7"/>
  <c r="M285" i="6"/>
  <c r="AD285" i="6"/>
  <c r="X249" i="6"/>
  <c r="A249" i="7"/>
  <c r="A249" i="6"/>
  <c r="X249" i="7"/>
  <c r="Z285" i="7"/>
  <c r="I285" i="7"/>
  <c r="I285" i="6"/>
  <c r="Z285" i="6"/>
  <c r="AF271" i="6"/>
  <c r="O271" i="7"/>
  <c r="O271" i="6"/>
  <c r="AE271" i="7"/>
  <c r="AC276" i="6"/>
  <c r="L276" i="7"/>
  <c r="L276" i="6"/>
  <c r="AB276" i="7"/>
  <c r="AC292" i="6"/>
  <c r="L292" i="7"/>
  <c r="L292" i="6"/>
  <c r="AB292" i="7"/>
  <c r="AB268" i="6"/>
  <c r="K268" i="6"/>
  <c r="K268" i="7"/>
  <c r="AE274" i="6"/>
  <c r="N274" i="7"/>
  <c r="N274" i="6"/>
  <c r="AD274" i="7"/>
  <c r="AE290" i="6"/>
  <c r="N290" i="7"/>
  <c r="N290" i="6"/>
  <c r="AD290" i="7"/>
  <c r="AF285" i="6"/>
  <c r="AE285" i="7"/>
  <c r="O285" i="6"/>
  <c r="O285" i="7"/>
  <c r="X312" i="7"/>
  <c r="X312" i="6"/>
  <c r="A312" i="6"/>
  <c r="A312" i="7"/>
  <c r="AA280" i="7"/>
  <c r="AA280" i="6"/>
  <c r="J280" i="6"/>
  <c r="J280" i="7"/>
  <c r="X226" i="7"/>
  <c r="X226" i="6"/>
  <c r="A226" i="6"/>
  <c r="A226" i="7"/>
  <c r="X234" i="7"/>
  <c r="A234" i="7"/>
  <c r="A234" i="6"/>
  <c r="X234" i="6"/>
  <c r="AF236" i="6"/>
  <c r="O236" i="7"/>
  <c r="O236" i="6"/>
  <c r="AE236" i="7"/>
  <c r="K240" i="7"/>
  <c r="K240" i="6"/>
  <c r="AB240" i="6"/>
  <c r="M252" i="7"/>
  <c r="AC252" i="7"/>
  <c r="M252" i="6"/>
  <c r="AD252" i="6"/>
  <c r="K286" i="7"/>
  <c r="K286" i="6"/>
  <c r="AB286" i="6"/>
  <c r="AB249" i="6"/>
  <c r="K249" i="6"/>
  <c r="K249" i="7"/>
  <c r="AF253" i="6"/>
  <c r="AE253" i="7"/>
  <c r="O253" i="6"/>
  <c r="O253" i="7"/>
  <c r="Z241" i="6"/>
  <c r="Z241" i="7"/>
  <c r="I241" i="6"/>
  <c r="I241" i="7"/>
  <c r="I233" i="7"/>
  <c r="Z233" i="7"/>
  <c r="I233" i="6"/>
  <c r="Z233" i="6"/>
  <c r="AC237" i="7"/>
  <c r="M237" i="7"/>
  <c r="M237" i="6"/>
  <c r="AD237" i="6"/>
  <c r="X245" i="7"/>
  <c r="A245" i="7"/>
  <c r="A245" i="6"/>
  <c r="X245" i="6"/>
  <c r="AF257" i="6"/>
  <c r="AE257" i="7"/>
  <c r="O257" i="6"/>
  <c r="O257" i="7"/>
  <c r="O284" i="7"/>
  <c r="AF284" i="6"/>
  <c r="O284" i="6"/>
  <c r="AE284" i="7"/>
  <c r="AB257" i="6"/>
  <c r="K257" i="6"/>
  <c r="K257" i="7"/>
  <c r="AC264" i="7"/>
  <c r="AD264" i="6"/>
  <c r="M264" i="6"/>
  <c r="M264" i="7"/>
  <c r="M281" i="7"/>
  <c r="AD281" i="6"/>
  <c r="M281" i="6"/>
  <c r="AC281" i="7"/>
  <c r="Z250" i="6"/>
  <c r="Z250" i="7"/>
  <c r="I250" i="6"/>
  <c r="I250" i="7"/>
  <c r="AA253" i="6"/>
  <c r="AA253" i="7"/>
  <c r="J253" i="6"/>
  <c r="J253" i="7"/>
  <c r="Z269" i="7"/>
  <c r="I269" i="7"/>
  <c r="I269" i="6"/>
  <c r="Z269" i="6"/>
  <c r="AB242" i="7"/>
  <c r="L242" i="7"/>
  <c r="L242" i="6"/>
  <c r="AC242" i="6"/>
  <c r="AB258" i="7"/>
  <c r="L258" i="7"/>
  <c r="L258" i="6"/>
  <c r="AC258" i="6"/>
  <c r="O237" i="7"/>
  <c r="AF237" i="6"/>
  <c r="O237" i="6"/>
  <c r="AE237" i="7"/>
  <c r="Z252" i="6"/>
  <c r="Z252" i="7"/>
  <c r="I252" i="6"/>
  <c r="I252" i="7"/>
  <c r="AA240" i="7"/>
  <c r="J240" i="7"/>
  <c r="J240" i="6"/>
  <c r="AA240" i="6"/>
  <c r="AA256" i="7"/>
  <c r="J256" i="7"/>
  <c r="J256" i="6"/>
  <c r="AA256" i="6"/>
  <c r="AC289" i="7"/>
  <c r="AD289" i="6"/>
  <c r="M289" i="6"/>
  <c r="M289" i="7"/>
  <c r="I249" i="7"/>
  <c r="Z249" i="6"/>
  <c r="I249" i="6"/>
  <c r="Z249" i="7"/>
  <c r="A262" i="7"/>
  <c r="X262" i="7"/>
  <c r="A262" i="6"/>
  <c r="X262" i="6"/>
  <c r="M231" i="7"/>
  <c r="AD231" i="6"/>
  <c r="M231" i="6"/>
  <c r="AC231" i="7"/>
  <c r="Y263" i="6"/>
  <c r="Y263" i="7"/>
  <c r="B263" i="6"/>
  <c r="B263" i="7"/>
  <c r="Z255" i="6"/>
  <c r="Z255" i="7"/>
  <c r="I255" i="6"/>
  <c r="I255" i="7"/>
  <c r="AA239" i="6"/>
  <c r="J239" i="7"/>
  <c r="J239" i="6"/>
  <c r="AA239" i="7"/>
  <c r="AA255" i="6"/>
  <c r="J255" i="7"/>
  <c r="J255" i="6"/>
  <c r="AA255" i="7"/>
  <c r="Z287" i="6"/>
  <c r="I287" i="7"/>
  <c r="I287" i="6"/>
  <c r="Z287" i="7"/>
  <c r="AE249" i="7"/>
  <c r="O249" i="7"/>
  <c r="O249" i="6"/>
  <c r="AF249" i="6"/>
  <c r="Y237" i="6"/>
  <c r="B237" i="7"/>
  <c r="B237" i="6"/>
  <c r="Y237" i="7"/>
  <c r="Y253" i="6"/>
  <c r="B253" i="7"/>
  <c r="B253" i="6"/>
  <c r="Y253" i="7"/>
  <c r="AE280" i="7"/>
  <c r="AF280" i="6"/>
  <c r="O280" i="6"/>
  <c r="O280" i="7"/>
  <c r="O246" i="7"/>
  <c r="AF246" i="6"/>
  <c r="O246" i="6"/>
  <c r="AE246" i="7"/>
  <c r="AC259" i="7"/>
  <c r="M259" i="7"/>
  <c r="M259" i="6"/>
  <c r="AD259" i="6"/>
  <c r="K237" i="7"/>
  <c r="K237" i="6"/>
  <c r="AB237" i="6"/>
  <c r="M244" i="7"/>
  <c r="AD244" i="6"/>
  <c r="M244" i="6"/>
  <c r="AC244" i="7"/>
  <c r="O251" i="7"/>
  <c r="AE251" i="7"/>
  <c r="O251" i="6"/>
  <c r="AF251" i="6"/>
  <c r="AD260" i="6"/>
  <c r="M260" i="7"/>
  <c r="M260" i="6"/>
  <c r="AC260" i="7"/>
  <c r="X288" i="6"/>
  <c r="A288" i="7"/>
  <c r="A288" i="6"/>
  <c r="X288" i="7"/>
  <c r="J237" i="7"/>
  <c r="AA237" i="7"/>
  <c r="J237" i="6"/>
  <c r="AA237" i="6"/>
  <c r="L244" i="7"/>
  <c r="AB244" i="7"/>
  <c r="L244" i="6"/>
  <c r="AC244" i="6"/>
  <c r="AB252" i="7"/>
  <c r="AC252" i="6"/>
  <c r="L252" i="6"/>
  <c r="L252" i="7"/>
  <c r="AE259" i="6"/>
  <c r="N259" i="7"/>
  <c r="N259" i="6"/>
  <c r="AD259" i="7"/>
  <c r="Z279" i="6"/>
  <c r="I279" i="7"/>
  <c r="I279" i="6"/>
  <c r="Z279" i="7"/>
  <c r="AD277" i="7"/>
  <c r="AE277" i="6"/>
  <c r="N277" i="6"/>
  <c r="N277" i="7"/>
  <c r="X293" i="7"/>
  <c r="X293" i="6"/>
  <c r="A293" i="6"/>
  <c r="A293" i="7"/>
  <c r="O289" i="7"/>
  <c r="AE289" i="7"/>
  <c r="O289" i="6"/>
  <c r="AF289" i="6"/>
  <c r="L291" i="7"/>
  <c r="AB291" i="7"/>
  <c r="L291" i="6"/>
  <c r="AC291" i="6"/>
  <c r="X282" i="6"/>
  <c r="X282" i="7"/>
  <c r="A282" i="6"/>
  <c r="A282" i="7"/>
  <c r="AA265" i="7"/>
  <c r="AA265" i="6"/>
  <c r="J265" i="6"/>
  <c r="J265" i="7"/>
  <c r="AA281" i="7"/>
  <c r="AA281" i="6"/>
  <c r="J281" i="6"/>
  <c r="J281" i="7"/>
  <c r="A275" i="7"/>
  <c r="X275" i="7"/>
  <c r="A275" i="6"/>
  <c r="X275" i="6"/>
  <c r="B276" i="7"/>
  <c r="Y276" i="7"/>
  <c r="B276" i="6"/>
  <c r="Y276" i="6"/>
  <c r="B292" i="7"/>
  <c r="Y292" i="7"/>
  <c r="B292" i="6"/>
  <c r="Y292" i="6"/>
  <c r="AE308" i="7"/>
  <c r="AF308" i="6"/>
  <c r="O308" i="6"/>
  <c r="O308" i="7"/>
  <c r="AD278" i="7"/>
  <c r="AE278" i="6"/>
  <c r="N278" i="6"/>
  <c r="N278" i="7"/>
  <c r="Z265" i="7"/>
  <c r="Z265" i="6"/>
  <c r="I265" i="6"/>
  <c r="I265" i="7"/>
  <c r="J270" i="7"/>
  <c r="AA270" i="6"/>
  <c r="J270" i="6"/>
  <c r="AA270" i="7"/>
  <c r="Z289" i="6"/>
  <c r="I289" i="7"/>
  <c r="I289" i="6"/>
  <c r="Z289" i="7"/>
  <c r="Z284" i="6"/>
  <c r="I284" i="7"/>
  <c r="I284" i="6"/>
  <c r="Z284" i="7"/>
  <c r="Y267" i="7"/>
  <c r="B267" i="7"/>
  <c r="B267" i="6"/>
  <c r="Y267" i="6"/>
  <c r="Z273" i="6"/>
  <c r="I273" i="7"/>
  <c r="I273" i="6"/>
  <c r="Z273" i="7"/>
  <c r="AC272" i="6"/>
  <c r="L272" i="7"/>
  <c r="L272" i="6"/>
  <c r="AB272" i="7"/>
  <c r="AC288" i="6"/>
  <c r="L288" i="7"/>
  <c r="L288" i="6"/>
  <c r="AB288" i="7"/>
  <c r="Z272" i="6"/>
  <c r="I272" i="7"/>
  <c r="I272" i="6"/>
  <c r="Z272" i="7"/>
  <c r="I288" i="7"/>
  <c r="Z288" i="6"/>
  <c r="I288" i="6"/>
  <c r="Z288" i="7"/>
  <c r="AE255" i="7"/>
  <c r="O255" i="7"/>
  <c r="O255" i="6"/>
  <c r="AF255" i="6"/>
  <c r="O260" i="7"/>
  <c r="AE260" i="7"/>
  <c r="O260" i="6"/>
  <c r="AF260" i="6"/>
  <c r="AB246" i="7"/>
  <c r="AC246" i="6"/>
  <c r="L246" i="6"/>
  <c r="L246" i="7"/>
  <c r="AC262" i="6"/>
  <c r="L262" i="7"/>
  <c r="L262" i="6"/>
  <c r="AB262" i="7"/>
  <c r="X241" i="6"/>
  <c r="A241" i="7"/>
  <c r="A241" i="6"/>
  <c r="X241" i="7"/>
  <c r="K255" i="7"/>
  <c r="K255" i="6"/>
  <c r="AB255" i="6"/>
  <c r="AA243" i="6"/>
  <c r="AA243" i="7"/>
  <c r="J243" i="6"/>
  <c r="J243" i="7"/>
  <c r="AA259" i="6"/>
  <c r="AA259" i="7"/>
  <c r="J259" i="6"/>
  <c r="J259" i="7"/>
  <c r="AD238" i="6"/>
  <c r="AC238" i="7"/>
  <c r="M238" i="6"/>
  <c r="M238" i="7"/>
  <c r="A253" i="7"/>
  <c r="X253" i="7"/>
  <c r="A253" i="6"/>
  <c r="X253" i="6"/>
  <c r="X239" i="7"/>
  <c r="X239" i="6"/>
  <c r="A239" i="6"/>
  <c r="A239" i="7"/>
  <c r="Z246" i="6"/>
  <c r="I246" i="7"/>
  <c r="I246" i="6"/>
  <c r="Z246" i="7"/>
  <c r="AB253" i="6"/>
  <c r="K253" i="6"/>
  <c r="K253" i="7"/>
  <c r="AD268" i="7"/>
  <c r="N268" i="7"/>
  <c r="N268" i="6"/>
  <c r="AE268" i="6"/>
  <c r="L268" i="7"/>
  <c r="AB268" i="7"/>
  <c r="L268" i="6"/>
  <c r="AC268" i="6"/>
  <c r="L284" i="7"/>
  <c r="AB284" i="7"/>
  <c r="L284" i="6"/>
  <c r="AC284" i="6"/>
  <c r="AB265" i="7"/>
  <c r="L265" i="7"/>
  <c r="L265" i="6"/>
  <c r="AC265" i="6"/>
  <c r="B269" i="7"/>
  <c r="Y269" i="6"/>
  <c r="B269" i="6"/>
  <c r="Y269" i="7"/>
  <c r="B285" i="7"/>
  <c r="Y285" i="6"/>
  <c r="B285" i="6"/>
  <c r="Y285" i="7"/>
  <c r="O270" i="7"/>
  <c r="AF270" i="6"/>
  <c r="O270" i="6"/>
  <c r="AE270" i="7"/>
  <c r="M283" i="7"/>
  <c r="AC283" i="7"/>
  <c r="M283" i="6"/>
  <c r="AD283" i="6"/>
  <c r="X252" i="6"/>
  <c r="A252" i="7"/>
  <c r="A252" i="6"/>
  <c r="X252" i="7"/>
  <c r="AF262" i="6"/>
  <c r="AE262" i="7"/>
  <c r="O262" i="6"/>
  <c r="O262" i="7"/>
  <c r="A243" i="7"/>
  <c r="X243" i="6"/>
  <c r="A243" i="6"/>
  <c r="X243" i="7"/>
  <c r="X251" i="6"/>
  <c r="X251" i="7"/>
  <c r="A251" i="6"/>
  <c r="A251" i="7"/>
  <c r="Z258" i="7"/>
  <c r="I258" i="7"/>
  <c r="I258" i="6"/>
  <c r="Z258" i="6"/>
  <c r="O268" i="7"/>
  <c r="AE268" i="7"/>
  <c r="O268" i="6"/>
  <c r="AF268" i="6"/>
  <c r="AE273" i="6"/>
  <c r="N273" i="7"/>
  <c r="N273" i="6"/>
  <c r="AD273" i="7"/>
  <c r="AE289" i="6"/>
  <c r="N289" i="7"/>
  <c r="N289" i="6"/>
  <c r="AD289" i="7"/>
  <c r="N266" i="7"/>
  <c r="AD266" i="7"/>
  <c r="N266" i="6"/>
  <c r="AE266" i="6"/>
  <c r="N282" i="7"/>
  <c r="AD282" i="7"/>
  <c r="N282" i="6"/>
  <c r="AE282" i="6"/>
  <c r="K292" i="7"/>
  <c r="K292" i="6"/>
  <c r="AB292" i="6"/>
  <c r="A270" i="7"/>
  <c r="X270" i="7"/>
  <c r="A270" i="6"/>
  <c r="X270" i="6"/>
  <c r="AF286" i="6"/>
  <c r="O286" i="7"/>
  <c r="O286" i="6"/>
  <c r="AE286" i="7"/>
  <c r="N267" i="7"/>
  <c r="AE267" i="6"/>
  <c r="N267" i="6"/>
  <c r="AD267" i="7"/>
  <c r="N283" i="7"/>
  <c r="AD283" i="7"/>
  <c r="N283" i="6"/>
  <c r="AE283" i="6"/>
  <c r="AB265" i="6"/>
  <c r="K265" i="6"/>
  <c r="K265" i="7"/>
  <c r="M272" i="7"/>
  <c r="AC272" i="7"/>
  <c r="M272" i="6"/>
  <c r="AD272" i="6"/>
  <c r="AB270" i="7"/>
  <c r="AC270" i="6"/>
  <c r="L270" i="6"/>
  <c r="L270" i="7"/>
  <c r="AB286" i="7"/>
  <c r="AC286" i="6"/>
  <c r="L286" i="6"/>
  <c r="L286" i="7"/>
  <c r="X273" i="6"/>
  <c r="X273" i="7"/>
  <c r="A273" i="6"/>
  <c r="A273" i="7"/>
  <c r="Z292" i="7"/>
  <c r="Z292" i="6"/>
  <c r="I292" i="6"/>
  <c r="I292" i="7"/>
  <c r="J272" i="7"/>
  <c r="AA272" i="6"/>
  <c r="J272" i="6"/>
  <c r="AA272" i="7"/>
  <c r="AE258" i="7"/>
  <c r="AF258" i="6"/>
  <c r="O258" i="6"/>
  <c r="O258" i="7"/>
  <c r="Y229" i="6"/>
  <c r="Y229" i="7"/>
  <c r="B229" i="6"/>
  <c r="B229" i="7"/>
  <c r="I239" i="7"/>
  <c r="Z239" i="6"/>
  <c r="I239" i="6"/>
  <c r="Z239" i="7"/>
  <c r="AD243" i="6"/>
  <c r="M243" i="7"/>
  <c r="M243" i="6"/>
  <c r="AC243" i="7"/>
  <c r="K256" i="7"/>
  <c r="K256" i="6"/>
  <c r="AB256" i="6"/>
  <c r="L287" i="7"/>
  <c r="AC287" i="6"/>
  <c r="L287" i="6"/>
  <c r="AB287" i="7"/>
  <c r="AC277" i="6"/>
  <c r="AB277" i="7"/>
  <c r="L277" i="6"/>
  <c r="L277" i="7"/>
  <c r="B280" i="7"/>
  <c r="Y280" i="6"/>
  <c r="B280" i="6"/>
  <c r="Y280" i="7"/>
  <c r="AD266" i="6"/>
  <c r="M266" i="7"/>
  <c r="M266" i="6"/>
  <c r="AC266" i="7"/>
  <c r="X255" i="7"/>
  <c r="X255" i="6"/>
  <c r="A255" i="6"/>
  <c r="A255" i="7"/>
  <c r="X263" i="6"/>
  <c r="A263" i="7"/>
  <c r="A263" i="6"/>
  <c r="X263" i="7"/>
  <c r="AC265" i="7"/>
  <c r="M265" i="7"/>
  <c r="M265" i="6"/>
  <c r="AD265" i="6"/>
  <c r="M282" i="7"/>
  <c r="AC282" i="7"/>
  <c r="M282" i="6"/>
  <c r="AD282" i="6"/>
  <c r="AD301" i="6"/>
  <c r="M301" i="7"/>
  <c r="M301" i="6"/>
  <c r="AC301" i="7"/>
  <c r="AA276" i="6"/>
  <c r="J276" i="7"/>
  <c r="J276" i="6"/>
  <c r="AA276" i="7"/>
  <c r="AC258" i="7"/>
  <c r="M258" i="7"/>
  <c r="M258" i="6"/>
  <c r="AD258" i="6"/>
  <c r="J244" i="7"/>
  <c r="AA244" i="6"/>
  <c r="J244" i="6"/>
  <c r="AA244" i="7"/>
  <c r="AA260" i="6"/>
  <c r="J260" i="7"/>
  <c r="J260" i="6"/>
  <c r="AA260" i="7"/>
  <c r="AD239" i="6"/>
  <c r="AC239" i="7"/>
  <c r="M239" i="6"/>
  <c r="M239" i="7"/>
  <c r="K252" i="7"/>
  <c r="K252" i="6"/>
  <c r="AB252" i="6"/>
  <c r="Y241" i="7"/>
  <c r="B241" i="7"/>
  <c r="B241" i="6"/>
  <c r="Y241" i="6"/>
  <c r="Y257" i="7"/>
  <c r="B257" i="7"/>
  <c r="B257" i="6"/>
  <c r="Y257" i="6"/>
  <c r="K310" i="7"/>
  <c r="K310" i="6"/>
  <c r="AB310" i="6"/>
  <c r="AA269" i="7"/>
  <c r="J269" i="7"/>
  <c r="J269" i="6"/>
  <c r="AA269" i="6"/>
  <c r="AA285" i="7"/>
  <c r="J285" i="7"/>
  <c r="J285" i="6"/>
  <c r="AA285" i="6"/>
  <c r="X286" i="6"/>
  <c r="A286" i="7"/>
  <c r="A286" i="6"/>
  <c r="X286" i="7"/>
  <c r="X281" i="6"/>
  <c r="A281" i="7"/>
  <c r="A281" i="6"/>
  <c r="X281" i="7"/>
  <c r="X290" i="6"/>
  <c r="X290" i="7"/>
  <c r="A290" i="6"/>
  <c r="A290" i="7"/>
  <c r="AE271" i="6"/>
  <c r="N271" i="7"/>
  <c r="N271" i="6"/>
  <c r="AD271" i="7"/>
  <c r="AD287" i="7"/>
  <c r="AE287" i="6"/>
  <c r="N287" i="6"/>
  <c r="N287" i="7"/>
  <c r="A285" i="7"/>
  <c r="X285" i="7"/>
  <c r="A285" i="6"/>
  <c r="X285" i="6"/>
  <c r="AB294" i="6"/>
  <c r="K294" i="6"/>
  <c r="K294" i="7"/>
  <c r="Z299" i="6"/>
  <c r="I299" i="7"/>
  <c r="I299" i="6"/>
  <c r="Z299" i="7"/>
  <c r="Y273" i="7"/>
  <c r="B273" i="7"/>
  <c r="B273" i="6"/>
  <c r="Y273" i="6"/>
  <c r="Y289" i="7"/>
  <c r="Y289" i="6"/>
  <c r="B289" i="6"/>
  <c r="B289" i="7"/>
  <c r="A274" i="7"/>
  <c r="X274" i="7"/>
  <c r="A274" i="6"/>
  <c r="X274" i="6"/>
  <c r="K290" i="7"/>
  <c r="K290" i="6"/>
  <c r="AB290" i="6"/>
  <c r="AB288" i="6"/>
  <c r="K288" i="6"/>
  <c r="K288" i="7"/>
  <c r="Y247" i="6"/>
  <c r="B247" i="7"/>
  <c r="B247" i="6"/>
  <c r="Y247" i="7"/>
  <c r="Z291" i="6"/>
  <c r="Z291" i="7"/>
  <c r="I291" i="6"/>
  <c r="I291" i="7"/>
  <c r="A250" i="7"/>
  <c r="X250" i="7"/>
  <c r="A250" i="6"/>
  <c r="X250" i="6"/>
  <c r="O239" i="7"/>
  <c r="AF239" i="6"/>
  <c r="O239" i="6"/>
  <c r="AE239" i="7"/>
  <c r="X266" i="6"/>
  <c r="X266" i="7"/>
  <c r="A266" i="6"/>
  <c r="A266" i="7"/>
  <c r="Y272" i="6"/>
  <c r="B272" i="7"/>
  <c r="B272" i="6"/>
  <c r="Y272" i="7"/>
  <c r="Y288" i="6"/>
  <c r="B288" i="7"/>
  <c r="B288" i="6"/>
  <c r="Y288" i="7"/>
  <c r="AE282" i="7"/>
  <c r="O282" i="7"/>
  <c r="O282" i="6"/>
  <c r="AF282" i="6"/>
  <c r="B265" i="7"/>
  <c r="Y265" i="7"/>
  <c r="B265" i="6"/>
  <c r="Y265" i="6"/>
  <c r="B281" i="7"/>
  <c r="Y281" i="7"/>
  <c r="B281" i="6"/>
  <c r="Y281" i="6"/>
  <c r="M267" i="7"/>
  <c r="AC267" i="7"/>
  <c r="M267" i="6"/>
  <c r="AD267" i="6"/>
  <c r="AB280" i="6"/>
  <c r="K280" i="6"/>
  <c r="K280" i="7"/>
  <c r="A289" i="7"/>
  <c r="X289" i="6"/>
  <c r="A289" i="6"/>
  <c r="X289" i="7"/>
  <c r="AA268" i="7"/>
  <c r="J268" i="7"/>
  <c r="J268" i="6"/>
  <c r="AA268" i="6"/>
  <c r="AA284" i="7"/>
  <c r="J284" i="7"/>
  <c r="J284" i="6"/>
  <c r="AA284" i="6"/>
  <c r="AA236" i="7"/>
  <c r="AA236" i="6"/>
  <c r="J236" i="6"/>
  <c r="J236" i="7"/>
  <c r="AA252" i="7"/>
  <c r="AA252" i="6"/>
  <c r="J252" i="6"/>
  <c r="J252" i="7"/>
  <c r="Z275" i="7"/>
  <c r="Z275" i="6"/>
  <c r="I275" i="6"/>
  <c r="I275" i="7"/>
  <c r="X246" i="6"/>
  <c r="A246" i="7"/>
  <c r="A246" i="6"/>
  <c r="X246" i="7"/>
  <c r="AC262" i="7"/>
  <c r="AD262" i="6"/>
  <c r="M262" i="6"/>
  <c r="M262" i="7"/>
  <c r="Y249" i="7"/>
  <c r="Y249" i="6"/>
  <c r="B249" i="6"/>
  <c r="B249" i="7"/>
  <c r="K266" i="7"/>
  <c r="K266" i="6"/>
  <c r="AB266" i="6"/>
  <c r="B258" i="7"/>
  <c r="Y258" i="6"/>
  <c r="B258" i="6"/>
  <c r="Y258" i="7"/>
  <c r="AC277" i="7"/>
  <c r="AD277" i="6"/>
  <c r="M277" i="6"/>
  <c r="M277" i="7"/>
  <c r="AD286" i="6"/>
  <c r="AC286" i="7"/>
  <c r="M286" i="6"/>
  <c r="M286" i="7"/>
  <c r="X300" i="7"/>
  <c r="A300" i="7"/>
  <c r="A300" i="6"/>
  <c r="X300" i="6"/>
  <c r="AA277" i="6"/>
  <c r="J277" i="7"/>
  <c r="J277" i="6"/>
  <c r="AA277" i="7"/>
  <c r="AB276" i="6"/>
  <c r="K276" i="6"/>
  <c r="K276" i="7"/>
  <c r="AB306" i="6"/>
  <c r="K306" i="6"/>
  <c r="K306" i="7"/>
  <c r="AB273" i="6"/>
  <c r="K273" i="6"/>
  <c r="K273" i="7"/>
  <c r="AF278" i="6"/>
  <c r="AE278" i="7"/>
  <c r="O278" i="6"/>
  <c r="O278" i="7"/>
  <c r="AD278" i="6"/>
  <c r="M278" i="7"/>
  <c r="M278" i="6"/>
  <c r="AC278" i="7"/>
  <c r="K287" i="7"/>
  <c r="K287" i="6"/>
  <c r="AB287" i="6"/>
  <c r="K291" i="7"/>
  <c r="K291" i="6"/>
  <c r="AB291" i="6"/>
  <c r="Z307" i="7"/>
  <c r="Z307" i="6"/>
  <c r="I307" i="6"/>
  <c r="I307" i="7"/>
  <c r="AD279" i="7"/>
  <c r="AE279" i="6"/>
  <c r="N279" i="6"/>
  <c r="N279" i="7"/>
  <c r="X267" i="6"/>
  <c r="A267" i="7"/>
  <c r="A267" i="6"/>
  <c r="X267" i="7"/>
  <c r="AB330" i="6"/>
  <c r="K330" i="6"/>
  <c r="K330" i="7"/>
  <c r="Y271" i="7"/>
  <c r="Y271" i="6"/>
  <c r="B271" i="6"/>
  <c r="B271" i="7"/>
  <c r="J278" i="7"/>
  <c r="AA278" i="6"/>
  <c r="J278" i="6"/>
  <c r="AA278" i="7"/>
  <c r="AB282" i="7"/>
  <c r="L282" i="7"/>
  <c r="L282" i="6"/>
  <c r="AC282" i="6"/>
  <c r="I268" i="7"/>
  <c r="Z268" i="7"/>
  <c r="I268" i="6"/>
  <c r="Z268" i="6"/>
  <c r="J288" i="7"/>
  <c r="AA288" i="7"/>
  <c r="J288" i="6"/>
  <c r="AA288" i="6"/>
  <c r="AE274" i="7"/>
  <c r="AF274" i="6"/>
  <c r="O274" i="6"/>
  <c r="O274" i="7"/>
  <c r="AC287" i="7"/>
  <c r="M287" i="7"/>
  <c r="M287" i="6"/>
  <c r="AD287" i="6"/>
  <c r="Y270" i="6"/>
  <c r="B270" i="7"/>
  <c r="B270" i="6"/>
  <c r="Y270" i="7"/>
  <c r="Y286" i="6"/>
  <c r="B286" i="7"/>
  <c r="B286" i="6"/>
  <c r="Y286" i="7"/>
  <c r="AB299" i="6"/>
  <c r="K299" i="6"/>
  <c r="K299" i="7"/>
  <c r="AF275" i="6"/>
  <c r="AE275" i="7"/>
  <c r="O275" i="6"/>
  <c r="O275" i="7"/>
  <c r="B283" i="7"/>
  <c r="Y283" i="7"/>
  <c r="B283" i="6"/>
  <c r="Y283" i="6"/>
  <c r="AA290" i="7"/>
  <c r="AA290" i="6"/>
  <c r="J290" i="6"/>
  <c r="J290" i="7"/>
  <c r="AC294" i="6"/>
  <c r="L294" i="7"/>
  <c r="L294" i="6"/>
  <c r="AB294" i="7"/>
  <c r="AB310" i="7"/>
  <c r="L310" i="7"/>
  <c r="L310" i="6"/>
  <c r="AC310" i="6"/>
  <c r="X283" i="6"/>
  <c r="A283" i="7"/>
  <c r="A283" i="6"/>
  <c r="X283" i="7"/>
  <c r="AE293" i="6"/>
  <c r="N293" i="7"/>
  <c r="N293" i="6"/>
  <c r="AD293" i="7"/>
  <c r="AB307" i="6"/>
  <c r="K307" i="6"/>
  <c r="K307" i="7"/>
  <c r="X301" i="6"/>
  <c r="X301" i="7"/>
  <c r="A301" i="6"/>
  <c r="A301" i="7"/>
  <c r="AE320" i="6"/>
  <c r="N320" i="7"/>
  <c r="N320" i="6"/>
  <c r="AD320" i="7"/>
  <c r="X271" i="7"/>
  <c r="A271" i="7"/>
  <c r="A271" i="6"/>
  <c r="X271" i="6"/>
  <c r="Z278" i="6"/>
  <c r="I278" i="7"/>
  <c r="I278" i="6"/>
  <c r="Z278" i="7"/>
  <c r="K285" i="7"/>
  <c r="K285" i="6"/>
  <c r="AB285" i="6"/>
  <c r="M292" i="7"/>
  <c r="AC292" i="7"/>
  <c r="M292" i="6"/>
  <c r="AD292" i="6"/>
  <c r="B300" i="7"/>
  <c r="Y300" i="7"/>
  <c r="B300" i="6"/>
  <c r="Y300" i="6"/>
  <c r="B323" i="7"/>
  <c r="Y323" i="7"/>
  <c r="B323" i="6"/>
  <c r="Y323" i="6"/>
  <c r="AF305" i="6"/>
  <c r="O305" i="7"/>
  <c r="O305" i="6"/>
  <c r="AE305" i="7"/>
  <c r="X291" i="7"/>
  <c r="X291" i="6"/>
  <c r="A291" i="6"/>
  <c r="A291" i="7"/>
  <c r="Z282" i="6"/>
  <c r="Z282" i="7"/>
  <c r="I282" i="6"/>
  <c r="I282" i="7"/>
  <c r="Z290" i="6"/>
  <c r="I290" i="7"/>
  <c r="I290" i="6"/>
  <c r="Z290" i="7"/>
  <c r="AE301" i="6"/>
  <c r="AD301" i="7"/>
  <c r="N301" i="6"/>
  <c r="N301" i="7"/>
  <c r="O301" i="7"/>
  <c r="AE301" i="7"/>
  <c r="O301" i="6"/>
  <c r="AF301" i="6"/>
  <c r="L303" i="7"/>
  <c r="AB303" i="7"/>
  <c r="L303" i="6"/>
  <c r="AC303" i="6"/>
  <c r="AB314" i="6"/>
  <c r="K314" i="6"/>
  <c r="K314" i="7"/>
  <c r="K327" i="7"/>
  <c r="K327" i="6"/>
  <c r="AB327" i="6"/>
  <c r="M334" i="7"/>
  <c r="AD334" i="6"/>
  <c r="M334" i="6"/>
  <c r="AC334" i="7"/>
  <c r="AE360" i="7"/>
  <c r="O360" i="7"/>
  <c r="O360" i="6"/>
  <c r="AF360" i="6"/>
  <c r="A302" i="7"/>
  <c r="X302" i="6"/>
  <c r="A302" i="6"/>
  <c r="X302" i="7"/>
  <c r="AA326" i="7"/>
  <c r="AA326" i="6"/>
  <c r="J326" i="6"/>
  <c r="J326" i="7"/>
  <c r="B307" i="7"/>
  <c r="Y307" i="7"/>
  <c r="B307" i="6"/>
  <c r="Y307" i="6"/>
  <c r="AB314" i="7"/>
  <c r="L314" i="7"/>
  <c r="L314" i="6"/>
  <c r="AC314" i="6"/>
  <c r="AD321" i="7"/>
  <c r="N321" i="7"/>
  <c r="N321" i="6"/>
  <c r="AE321" i="6"/>
  <c r="J297" i="7"/>
  <c r="AA297" i="7"/>
  <c r="J297" i="6"/>
  <c r="AA297" i="6"/>
  <c r="Z359" i="6"/>
  <c r="Z359" i="7"/>
  <c r="I359" i="6"/>
  <c r="I359" i="7"/>
  <c r="AD300" i="6"/>
  <c r="AC300" i="7"/>
  <c r="M300" i="6"/>
  <c r="M300" i="7"/>
  <c r="AA339" i="6"/>
  <c r="J339" i="7"/>
  <c r="J339" i="6"/>
  <c r="AA339" i="7"/>
  <c r="AD338" i="7"/>
  <c r="N338" i="7"/>
  <c r="N338" i="6"/>
  <c r="AE338" i="6"/>
  <c r="X313" i="6"/>
  <c r="X313" i="7"/>
  <c r="A313" i="6"/>
  <c r="A313" i="7"/>
  <c r="AA300" i="7"/>
  <c r="AA300" i="6"/>
  <c r="J300" i="6"/>
  <c r="J300" i="7"/>
  <c r="J309" i="7"/>
  <c r="AA309" i="6"/>
  <c r="J309" i="6"/>
  <c r="AA309" i="7"/>
  <c r="B327" i="7"/>
  <c r="Y327" i="7"/>
  <c r="B327" i="6"/>
  <c r="Y327" i="6"/>
  <c r="Z305" i="7"/>
  <c r="Z305" i="6"/>
  <c r="I305" i="6"/>
  <c r="I305" i="7"/>
  <c r="AA317" i="7"/>
  <c r="AA317" i="6"/>
  <c r="J317" i="6"/>
  <c r="J317" i="7"/>
  <c r="N315" i="7"/>
  <c r="AE315" i="6"/>
  <c r="N315" i="6"/>
  <c r="AD315" i="7"/>
  <c r="AC324" i="6"/>
  <c r="L324" i="7"/>
  <c r="L324" i="6"/>
  <c r="AB324" i="7"/>
  <c r="AE339" i="6"/>
  <c r="N339" i="7"/>
  <c r="N339" i="6"/>
  <c r="AD339" i="7"/>
  <c r="AA295" i="7"/>
  <c r="AA295" i="6"/>
  <c r="J295" i="6"/>
  <c r="J295" i="7"/>
  <c r="AA311" i="7"/>
  <c r="AA311" i="6"/>
  <c r="J311" i="6"/>
  <c r="J311" i="7"/>
  <c r="Z300" i="7"/>
  <c r="Z300" i="6"/>
  <c r="I300" i="6"/>
  <c r="I300" i="7"/>
  <c r="O313" i="7"/>
  <c r="AF313" i="6"/>
  <c r="O313" i="6"/>
  <c r="AE313" i="7"/>
  <c r="B301" i="7"/>
  <c r="Y301" i="7"/>
  <c r="B301" i="6"/>
  <c r="Y301" i="6"/>
  <c r="AC325" i="7"/>
  <c r="AD325" i="6"/>
  <c r="M325" i="6"/>
  <c r="M325" i="7"/>
  <c r="M284" i="7"/>
  <c r="AD284" i="6"/>
  <c r="M284" i="6"/>
  <c r="AC284" i="7"/>
  <c r="AF291" i="6"/>
  <c r="AE291" i="7"/>
  <c r="O291" i="6"/>
  <c r="O291" i="7"/>
  <c r="AC298" i="6"/>
  <c r="AB298" i="7"/>
  <c r="L298" i="6"/>
  <c r="L298" i="7"/>
  <c r="AD317" i="6"/>
  <c r="M317" i="7"/>
  <c r="M317" i="6"/>
  <c r="AC317" i="7"/>
  <c r="O279" i="7"/>
  <c r="AF279" i="6"/>
  <c r="O279" i="6"/>
  <c r="AE279" i="7"/>
  <c r="AC311" i="6"/>
  <c r="L311" i="7"/>
  <c r="L311" i="6"/>
  <c r="AB311" i="7"/>
  <c r="AF287" i="6"/>
  <c r="O287" i="7"/>
  <c r="O287" i="6"/>
  <c r="AE287" i="7"/>
  <c r="N297" i="7"/>
  <c r="AD297" i="7"/>
  <c r="N297" i="6"/>
  <c r="AE297" i="6"/>
  <c r="AD298" i="6"/>
  <c r="AC298" i="7"/>
  <c r="M298" i="6"/>
  <c r="M298" i="7"/>
  <c r="AB299" i="7"/>
  <c r="L299" i="7"/>
  <c r="L299" i="6"/>
  <c r="AC299" i="6"/>
  <c r="Z297" i="7"/>
  <c r="Z297" i="6"/>
  <c r="I297" i="6"/>
  <c r="I297" i="7"/>
  <c r="AD294" i="6"/>
  <c r="M294" i="7"/>
  <c r="M294" i="6"/>
  <c r="AC294" i="7"/>
  <c r="Z274" i="7"/>
  <c r="I274" i="7"/>
  <c r="I274" i="6"/>
  <c r="Z274" i="6"/>
  <c r="L274" i="7"/>
  <c r="AB274" i="7"/>
  <c r="L274" i="6"/>
  <c r="AC274" i="6"/>
  <c r="L290" i="7"/>
  <c r="AC290" i="6"/>
  <c r="L290" i="6"/>
  <c r="AB290" i="7"/>
  <c r="Z276" i="7"/>
  <c r="Z276" i="6"/>
  <c r="I276" i="6"/>
  <c r="I276" i="7"/>
  <c r="AE266" i="7"/>
  <c r="O266" i="7"/>
  <c r="O266" i="6"/>
  <c r="AF266" i="6"/>
  <c r="Z281" i="7"/>
  <c r="Z281" i="6"/>
  <c r="I281" i="6"/>
  <c r="I281" i="7"/>
  <c r="AD305" i="6"/>
  <c r="M305" i="7"/>
  <c r="M305" i="6"/>
  <c r="AC305" i="7"/>
  <c r="Y278" i="6"/>
  <c r="B278" i="7"/>
  <c r="B278" i="6"/>
  <c r="Y278" i="7"/>
  <c r="AC297" i="7"/>
  <c r="AD297" i="6"/>
  <c r="M297" i="6"/>
  <c r="M297" i="7"/>
  <c r="N272" i="7"/>
  <c r="AD272" i="7"/>
  <c r="N272" i="6"/>
  <c r="AE272" i="6"/>
  <c r="X279" i="7"/>
  <c r="A279" i="7"/>
  <c r="A279" i="6"/>
  <c r="X279" i="6"/>
  <c r="Z286" i="7"/>
  <c r="Z286" i="6"/>
  <c r="I286" i="6"/>
  <c r="I286" i="7"/>
  <c r="M293" i="7"/>
  <c r="AC293" i="7"/>
  <c r="M293" i="6"/>
  <c r="AD293" i="6"/>
  <c r="L302" i="7"/>
  <c r="AC302" i="6"/>
  <c r="L302" i="6"/>
  <c r="AB302" i="7"/>
  <c r="A352" i="7"/>
  <c r="X352" i="7"/>
  <c r="A352" i="6"/>
  <c r="X352" i="6"/>
  <c r="B287" i="7"/>
  <c r="Y287" i="7"/>
  <c r="B287" i="6"/>
  <c r="Y287" i="6"/>
  <c r="AB325" i="7"/>
  <c r="L325" i="7"/>
  <c r="L325" i="6"/>
  <c r="AC325" i="6"/>
  <c r="X316" i="6"/>
  <c r="A316" i="7"/>
  <c r="A316" i="6"/>
  <c r="X316" i="7"/>
  <c r="AF324" i="6"/>
  <c r="O324" i="7"/>
  <c r="O324" i="6"/>
  <c r="AE324" i="7"/>
  <c r="AF267" i="6"/>
  <c r="AE267" i="7"/>
  <c r="O267" i="6"/>
  <c r="O267" i="7"/>
  <c r="B275" i="7"/>
  <c r="Y275" i="7"/>
  <c r="B275" i="6"/>
  <c r="Y275" i="6"/>
  <c r="AA282" i="7"/>
  <c r="AA282" i="6"/>
  <c r="J282" i="6"/>
  <c r="J282" i="7"/>
  <c r="L289" i="7"/>
  <c r="AB289" i="7"/>
  <c r="L289" i="6"/>
  <c r="AC289" i="6"/>
  <c r="I311" i="7"/>
  <c r="Z311" i="7"/>
  <c r="I311" i="6"/>
  <c r="Z311" i="6"/>
  <c r="B308" i="7"/>
  <c r="Y308" i="7"/>
  <c r="B308" i="6"/>
  <c r="Y308" i="6"/>
  <c r="AE297" i="7"/>
  <c r="O297" i="7"/>
  <c r="O297" i="6"/>
  <c r="AF297" i="6"/>
  <c r="AC280" i="7"/>
  <c r="AD280" i="6"/>
  <c r="M280" i="6"/>
  <c r="M280" i="7"/>
  <c r="X309" i="7"/>
  <c r="X309" i="6"/>
  <c r="A309" i="6"/>
  <c r="A309" i="7"/>
  <c r="J286" i="7"/>
  <c r="AA286" i="6"/>
  <c r="J286" i="6"/>
  <c r="AA286" i="7"/>
  <c r="Z295" i="6"/>
  <c r="Z295" i="7"/>
  <c r="I295" i="6"/>
  <c r="I295" i="7"/>
  <c r="AD309" i="7"/>
  <c r="AE309" i="6"/>
  <c r="N309" i="6"/>
  <c r="N309" i="7"/>
  <c r="L295" i="7"/>
  <c r="AC295" i="6"/>
  <c r="L295" i="6"/>
  <c r="AB295" i="7"/>
  <c r="X294" i="6"/>
  <c r="A294" i="7"/>
  <c r="A294" i="6"/>
  <c r="X294" i="7"/>
  <c r="AA305" i="6"/>
  <c r="J305" i="7"/>
  <c r="J305" i="6"/>
  <c r="AA305" i="7"/>
  <c r="AB297" i="7"/>
  <c r="AC297" i="6"/>
  <c r="L297" i="6"/>
  <c r="L297" i="7"/>
  <c r="Z336" i="6"/>
  <c r="I336" i="7"/>
  <c r="I336" i="6"/>
  <c r="Z336" i="7"/>
  <c r="AD330" i="7"/>
  <c r="AE330" i="6"/>
  <c r="N330" i="6"/>
  <c r="N330" i="7"/>
  <c r="AB316" i="6"/>
  <c r="K316" i="6"/>
  <c r="K316" i="7"/>
  <c r="Z343" i="6"/>
  <c r="Z343" i="7"/>
  <c r="I343" i="6"/>
  <c r="I343" i="7"/>
  <c r="AA308" i="6"/>
  <c r="AA308" i="7"/>
  <c r="J308" i="6"/>
  <c r="J308" i="7"/>
  <c r="N318" i="7"/>
  <c r="AD318" i="7"/>
  <c r="N318" i="6"/>
  <c r="AE318" i="6"/>
  <c r="AA324" i="7"/>
  <c r="AA324" i="6"/>
  <c r="J324" i="6"/>
  <c r="J324" i="7"/>
  <c r="AC330" i="6"/>
  <c r="AB330" i="7"/>
  <c r="L330" i="6"/>
  <c r="L330" i="7"/>
  <c r="Z337" i="7"/>
  <c r="Z337" i="6"/>
  <c r="I337" i="6"/>
  <c r="I337" i="7"/>
  <c r="AC328" i="7"/>
  <c r="M328" i="7"/>
  <c r="M328" i="6"/>
  <c r="AD328" i="6"/>
  <c r="M311" i="7"/>
  <c r="AD311" i="6"/>
  <c r="M311" i="6"/>
  <c r="AC311" i="7"/>
  <c r="X303" i="7"/>
  <c r="A303" i="7"/>
  <c r="A303" i="6"/>
  <c r="X303" i="6"/>
  <c r="Z310" i="7"/>
  <c r="I310" i="7"/>
  <c r="I310" i="6"/>
  <c r="Z310" i="6"/>
  <c r="M318" i="7"/>
  <c r="AC318" i="7"/>
  <c r="M318" i="6"/>
  <c r="AD318" i="6"/>
  <c r="AE325" i="7"/>
  <c r="O325" i="7"/>
  <c r="O325" i="6"/>
  <c r="AF325" i="6"/>
  <c r="AC327" i="7"/>
  <c r="M327" i="7"/>
  <c r="M327" i="6"/>
  <c r="AD327" i="6"/>
  <c r="AB319" i="6"/>
  <c r="K319" i="6"/>
  <c r="K319" i="7"/>
  <c r="M326" i="7"/>
  <c r="AC326" i="7"/>
  <c r="M326" i="6"/>
  <c r="AD326" i="6"/>
  <c r="AE333" i="7"/>
  <c r="AF333" i="6"/>
  <c r="O333" i="6"/>
  <c r="O333" i="7"/>
  <c r="J328" i="7"/>
  <c r="AA328" i="6"/>
  <c r="J328" i="6"/>
  <c r="AA328" i="7"/>
  <c r="O314" i="7"/>
  <c r="AF314" i="6"/>
  <c r="O314" i="6"/>
  <c r="AE314" i="7"/>
  <c r="Z329" i="6"/>
  <c r="Z329" i="7"/>
  <c r="I329" i="6"/>
  <c r="I329" i="7"/>
  <c r="X342" i="6"/>
  <c r="A342" i="7"/>
  <c r="A342" i="6"/>
  <c r="X342" i="7"/>
  <c r="AB321" i="6"/>
  <c r="K321" i="6"/>
  <c r="K321" i="7"/>
  <c r="AD303" i="6"/>
  <c r="AC303" i="7"/>
  <c r="M303" i="6"/>
  <c r="M303" i="7"/>
  <c r="L323" i="7"/>
  <c r="AB323" i="7"/>
  <c r="L323" i="6"/>
  <c r="AC323" i="6"/>
  <c r="N299" i="7"/>
  <c r="AE299" i="6"/>
  <c r="N299" i="6"/>
  <c r="AD299" i="7"/>
  <c r="B315" i="7"/>
  <c r="Y315" i="6"/>
  <c r="B315" i="6"/>
  <c r="Y315" i="7"/>
  <c r="AD296" i="7"/>
  <c r="AE296" i="6"/>
  <c r="N296" i="6"/>
  <c r="N296" i="7"/>
  <c r="AD304" i="7"/>
  <c r="N304" i="7"/>
  <c r="N304" i="6"/>
  <c r="AE304" i="6"/>
  <c r="A311" i="7"/>
  <c r="X311" i="7"/>
  <c r="A311" i="6"/>
  <c r="X311" i="6"/>
  <c r="Y325" i="6"/>
  <c r="B325" i="7"/>
  <c r="B325" i="6"/>
  <c r="Y325" i="7"/>
  <c r="Y304" i="6"/>
  <c r="Y304" i="7"/>
  <c r="B304" i="6"/>
  <c r="B304" i="7"/>
  <c r="Z321" i="7"/>
  <c r="I321" i="7"/>
  <c r="I321" i="6"/>
  <c r="Z321" i="6"/>
  <c r="K354" i="7"/>
  <c r="K354" i="6"/>
  <c r="AB354" i="6"/>
  <c r="AE319" i="7"/>
  <c r="AF319" i="6"/>
  <c r="O319" i="6"/>
  <c r="O319" i="7"/>
  <c r="AD331" i="7"/>
  <c r="AE331" i="6"/>
  <c r="N331" i="6"/>
  <c r="N331" i="7"/>
  <c r="AC293" i="6"/>
  <c r="AB293" i="7"/>
  <c r="L293" i="6"/>
  <c r="L293" i="7"/>
  <c r="J303" i="7"/>
  <c r="AA303" i="7"/>
  <c r="J303" i="6"/>
  <c r="AA303" i="6"/>
  <c r="AE293" i="7"/>
  <c r="O293" i="7"/>
  <c r="O293" i="6"/>
  <c r="AF293" i="6"/>
  <c r="M306" i="7"/>
  <c r="AC306" i="7"/>
  <c r="M306" i="6"/>
  <c r="AD306" i="6"/>
  <c r="AD357" i="6"/>
  <c r="M357" i="7"/>
  <c r="M357" i="6"/>
  <c r="AC357" i="7"/>
  <c r="Y309" i="6"/>
  <c r="B309" i="7"/>
  <c r="B309" i="6"/>
  <c r="Y309" i="7"/>
  <c r="L281" i="7"/>
  <c r="AB281" i="7"/>
  <c r="L281" i="6"/>
  <c r="AC281" i="6"/>
  <c r="AD288" i="7"/>
  <c r="AE288" i="6"/>
  <c r="N288" i="6"/>
  <c r="N288" i="7"/>
  <c r="A304" i="7"/>
  <c r="X304" i="6"/>
  <c r="A304" i="6"/>
  <c r="X304" i="7"/>
  <c r="L306" i="7"/>
  <c r="AC306" i="6"/>
  <c r="L306" i="6"/>
  <c r="AB306" i="7"/>
  <c r="I296" i="7"/>
  <c r="Z296" i="6"/>
  <c r="I296" i="6"/>
  <c r="Z296" i="7"/>
  <c r="AD313" i="7"/>
  <c r="AE313" i="6"/>
  <c r="N313" i="6"/>
  <c r="N313" i="7"/>
  <c r="N284" i="7"/>
  <c r="AE284" i="6"/>
  <c r="N284" i="6"/>
  <c r="AD284" i="7"/>
  <c r="AE292" i="6"/>
  <c r="AD292" i="7"/>
  <c r="N292" i="6"/>
  <c r="N292" i="7"/>
  <c r="N305" i="7"/>
  <c r="AD305" i="7"/>
  <c r="N305" i="6"/>
  <c r="AE305" i="6"/>
  <c r="X305" i="7"/>
  <c r="A305" i="7"/>
  <c r="A305" i="6"/>
  <c r="X305" i="6"/>
  <c r="AB307" i="7"/>
  <c r="AC307" i="6"/>
  <c r="L307" i="6"/>
  <c r="L307" i="7"/>
  <c r="AB340" i="6"/>
  <c r="K340" i="6"/>
  <c r="K340" i="7"/>
  <c r="AF309" i="6"/>
  <c r="O309" i="7"/>
  <c r="O309" i="6"/>
  <c r="AE309" i="7"/>
  <c r="I314" i="7"/>
  <c r="Z314" i="6"/>
  <c r="I314" i="6"/>
  <c r="Z314" i="7"/>
  <c r="M295" i="7"/>
  <c r="AD295" i="6"/>
  <c r="M295" i="6"/>
  <c r="AC295" i="7"/>
  <c r="A310" i="7"/>
  <c r="X310" i="6"/>
  <c r="A310" i="6"/>
  <c r="X310" i="7"/>
  <c r="AD337" i="6"/>
  <c r="M337" i="7"/>
  <c r="M337" i="6"/>
  <c r="AC337" i="7"/>
  <c r="AE307" i="6"/>
  <c r="AD307" i="7"/>
  <c r="N307" i="6"/>
  <c r="N307" i="7"/>
  <c r="Z335" i="6"/>
  <c r="I335" i="7"/>
  <c r="I335" i="6"/>
  <c r="Z335" i="7"/>
  <c r="AF299" i="6"/>
  <c r="AE299" i="7"/>
  <c r="O299" i="6"/>
  <c r="O299" i="7"/>
  <c r="AE307" i="7"/>
  <c r="AF307" i="6"/>
  <c r="O307" i="6"/>
  <c r="O307" i="7"/>
  <c r="Z315" i="7"/>
  <c r="I315" i="7"/>
  <c r="I315" i="6"/>
  <c r="Z315" i="6"/>
  <c r="J315" i="7"/>
  <c r="AA315" i="7"/>
  <c r="J315" i="6"/>
  <c r="AA315" i="6"/>
  <c r="AC322" i="6"/>
  <c r="L322" i="7"/>
  <c r="L322" i="6"/>
  <c r="AB322" i="7"/>
  <c r="AE329" i="6"/>
  <c r="AD329" i="7"/>
  <c r="N329" i="6"/>
  <c r="N329" i="7"/>
  <c r="AC338" i="6"/>
  <c r="AB338" i="7"/>
  <c r="L338" i="6"/>
  <c r="L338" i="7"/>
  <c r="AA336" i="6"/>
  <c r="AA336" i="7"/>
  <c r="J336" i="6"/>
  <c r="J336" i="7"/>
  <c r="AE322" i="7"/>
  <c r="AF322" i="6"/>
  <c r="O322" i="6"/>
  <c r="O322" i="7"/>
  <c r="AC335" i="7"/>
  <c r="M335" i="7"/>
  <c r="M335" i="6"/>
  <c r="AD335" i="6"/>
  <c r="I270" i="7"/>
  <c r="Z270" i="7"/>
  <c r="I270" i="6"/>
  <c r="Z270" i="6"/>
  <c r="X287" i="7"/>
  <c r="A287" i="7"/>
  <c r="A287" i="6"/>
  <c r="X287" i="6"/>
  <c r="O300" i="7"/>
  <c r="AF300" i="6"/>
  <c r="O300" i="6"/>
  <c r="AE300" i="7"/>
  <c r="B279" i="7"/>
  <c r="Y279" i="6"/>
  <c r="B279" i="6"/>
  <c r="Y279" i="7"/>
  <c r="AB277" i="6"/>
  <c r="K277" i="6"/>
  <c r="K277" i="7"/>
  <c r="AD337" i="7"/>
  <c r="N337" i="7"/>
  <c r="N337" i="6"/>
  <c r="AE337" i="6"/>
  <c r="AD334" i="7"/>
  <c r="N334" i="7"/>
  <c r="N334" i="6"/>
  <c r="AE334" i="6"/>
  <c r="X329" i="6"/>
  <c r="A329" i="7"/>
  <c r="A329" i="6"/>
  <c r="X329" i="7"/>
  <c r="X334" i="6"/>
  <c r="X334" i="7"/>
  <c r="A334" i="6"/>
  <c r="A334" i="7"/>
  <c r="AF330" i="6"/>
  <c r="O330" i="7"/>
  <c r="O330" i="6"/>
  <c r="AE330" i="7"/>
  <c r="AE322" i="6"/>
  <c r="N322" i="7"/>
  <c r="N322" i="6"/>
  <c r="AD322" i="7"/>
  <c r="Y305" i="6"/>
  <c r="Y305" i="7"/>
  <c r="B305" i="6"/>
  <c r="B305" i="7"/>
  <c r="AC341" i="7"/>
  <c r="AD341" i="6"/>
  <c r="M341" i="6"/>
  <c r="M341" i="7"/>
  <c r="O306" i="7"/>
  <c r="AE306" i="7"/>
  <c r="O306" i="6"/>
  <c r="AF306" i="6"/>
  <c r="L327" i="7"/>
  <c r="AC327" i="6"/>
  <c r="L327" i="6"/>
  <c r="AB327" i="7"/>
  <c r="AD303" i="7"/>
  <c r="AE303" i="6"/>
  <c r="N303" i="6"/>
  <c r="N303" i="7"/>
  <c r="L319" i="7"/>
  <c r="AB319" i="7"/>
  <c r="L319" i="6"/>
  <c r="AC319" i="6"/>
  <c r="Y324" i="6"/>
  <c r="Y324" i="7"/>
  <c r="B324" i="6"/>
  <c r="B324" i="7"/>
  <c r="AA331" i="7"/>
  <c r="J331" i="7"/>
  <c r="J331" i="6"/>
  <c r="AA331" i="6"/>
  <c r="AE290" i="7"/>
  <c r="O290" i="7"/>
  <c r="O290" i="6"/>
  <c r="AF290" i="6"/>
  <c r="B274" i="7"/>
  <c r="Y274" i="6"/>
  <c r="B274" i="6"/>
  <c r="Y274" i="7"/>
  <c r="Y290" i="6"/>
  <c r="B290" i="7"/>
  <c r="B290" i="6"/>
  <c r="Y290" i="7"/>
  <c r="AB334" i="6"/>
  <c r="K334" i="6"/>
  <c r="K334" i="7"/>
  <c r="AD309" i="6"/>
  <c r="M309" i="7"/>
  <c r="M309" i="6"/>
  <c r="AC309" i="7"/>
  <c r="J307" i="7"/>
  <c r="AA307" i="7"/>
  <c r="J307" i="6"/>
  <c r="AA307" i="6"/>
  <c r="A297" i="7"/>
  <c r="X297" i="6"/>
  <c r="A297" i="6"/>
  <c r="X297" i="7"/>
  <c r="AA292" i="6"/>
  <c r="AA292" i="7"/>
  <c r="J292" i="6"/>
  <c r="J292" i="7"/>
  <c r="A278" i="7"/>
  <c r="X278" i="6"/>
  <c r="A278" i="6"/>
  <c r="X278" i="7"/>
  <c r="AB269" i="6"/>
  <c r="K269" i="6"/>
  <c r="K269" i="7"/>
  <c r="J318" i="7"/>
  <c r="AA318" i="6"/>
  <c r="J318" i="6"/>
  <c r="AA318" i="7"/>
  <c r="AA304" i="7"/>
  <c r="AA304" i="6"/>
  <c r="J304" i="6"/>
  <c r="J304" i="7"/>
  <c r="J313" i="7"/>
  <c r="AA313" i="6"/>
  <c r="J313" i="6"/>
  <c r="AA313" i="7"/>
  <c r="Y319" i="7"/>
  <c r="Y319" i="6"/>
  <c r="B319" i="6"/>
  <c r="B319" i="7"/>
  <c r="A323" i="7"/>
  <c r="X323" i="6"/>
  <c r="A323" i="6"/>
  <c r="X323" i="7"/>
  <c r="K302" i="7"/>
  <c r="K302" i="6"/>
  <c r="AB302" i="6"/>
  <c r="AB273" i="7"/>
  <c r="AC273" i="6"/>
  <c r="L273" i="6"/>
  <c r="L273" i="7"/>
  <c r="AD280" i="7"/>
  <c r="N280" i="7"/>
  <c r="N280" i="6"/>
  <c r="AE280" i="6"/>
  <c r="AA293" i="6"/>
  <c r="AA293" i="7"/>
  <c r="J293" i="6"/>
  <c r="J293" i="7"/>
  <c r="X328" i="6"/>
  <c r="X328" i="7"/>
  <c r="A328" i="6"/>
  <c r="A328" i="7"/>
  <c r="Y299" i="6"/>
  <c r="Y299" i="7"/>
  <c r="B299" i="6"/>
  <c r="B299" i="7"/>
  <c r="Y317" i="6"/>
  <c r="Y317" i="7"/>
  <c r="B317" i="6"/>
  <c r="B317" i="7"/>
  <c r="AC305" i="6"/>
  <c r="L305" i="7"/>
  <c r="L305" i="6"/>
  <c r="AB305" i="7"/>
  <c r="AD312" i="7"/>
  <c r="AE312" i="6"/>
  <c r="N312" i="6"/>
  <c r="N312" i="7"/>
  <c r="Z320" i="7"/>
  <c r="Z320" i="6"/>
  <c r="I320" i="6"/>
  <c r="I320" i="7"/>
  <c r="X318" i="6"/>
  <c r="X318" i="7"/>
  <c r="A318" i="6"/>
  <c r="A318" i="7"/>
  <c r="K284" i="7"/>
  <c r="K284" i="6"/>
  <c r="AB284" i="6"/>
  <c r="AD288" i="6"/>
  <c r="AC288" i="7"/>
  <c r="M288" i="6"/>
  <c r="M288" i="7"/>
  <c r="AD268" i="6"/>
  <c r="M268" i="7"/>
  <c r="M268" i="6"/>
  <c r="AC268" i="7"/>
  <c r="I312" i="7"/>
  <c r="Z312" i="6"/>
  <c r="I312" i="6"/>
  <c r="Z312" i="7"/>
  <c r="K309" i="7"/>
  <c r="K309" i="6"/>
  <c r="AB309" i="6"/>
  <c r="AC321" i="7"/>
  <c r="AD321" i="6"/>
  <c r="M321" i="6"/>
  <c r="M321" i="7"/>
  <c r="K304" i="7"/>
  <c r="K304" i="6"/>
  <c r="AB304" i="6"/>
  <c r="X298" i="6"/>
  <c r="A298" i="7"/>
  <c r="A298" i="6"/>
  <c r="X298" i="7"/>
  <c r="AA310" i="6"/>
  <c r="AA310" i="7"/>
  <c r="J310" i="6"/>
  <c r="J310" i="7"/>
  <c r="AB334" i="7"/>
  <c r="AC334" i="6"/>
  <c r="L334" i="6"/>
  <c r="L334" i="7"/>
  <c r="Z341" i="6"/>
  <c r="I341" i="7"/>
  <c r="I341" i="6"/>
  <c r="Z341" i="7"/>
  <c r="AB318" i="6"/>
  <c r="K318" i="6"/>
  <c r="K318" i="7"/>
  <c r="I294" i="7"/>
  <c r="Z294" i="6"/>
  <c r="I294" i="6"/>
  <c r="Z294" i="7"/>
  <c r="I302" i="7"/>
  <c r="Z302" i="7"/>
  <c r="I302" i="6"/>
  <c r="Z302" i="6"/>
  <c r="X315" i="7"/>
  <c r="A315" i="7"/>
  <c r="A315" i="6"/>
  <c r="X315" i="6"/>
  <c r="Z322" i="7"/>
  <c r="I322" i="7"/>
  <c r="I322" i="6"/>
  <c r="Z322" i="6"/>
  <c r="J333" i="7"/>
  <c r="AA333" i="7"/>
  <c r="J333" i="6"/>
  <c r="AA333" i="6"/>
  <c r="A364" i="7"/>
  <c r="X364" i="6"/>
  <c r="A364" i="6"/>
  <c r="X364" i="7"/>
  <c r="AB315" i="7"/>
  <c r="L315" i="7"/>
  <c r="L315" i="6"/>
  <c r="AC315" i="6"/>
  <c r="N302" i="7"/>
  <c r="AD302" i="7"/>
  <c r="N302" i="6"/>
  <c r="AE302" i="6"/>
  <c r="K317" i="7"/>
  <c r="K317" i="6"/>
  <c r="AB317" i="6"/>
  <c r="N314" i="7"/>
  <c r="AD314" i="7"/>
  <c r="N314" i="6"/>
  <c r="AE314" i="6"/>
  <c r="AA274" i="7"/>
  <c r="J274" i="7"/>
  <c r="J274" i="6"/>
  <c r="AA274" i="6"/>
  <c r="B291" i="7"/>
  <c r="Y291" i="7"/>
  <c r="B291" i="6"/>
  <c r="Y291" i="6"/>
  <c r="Y296" i="7"/>
  <c r="B296" i="7"/>
  <c r="B296" i="6"/>
  <c r="Y296" i="6"/>
  <c r="Y312" i="7"/>
  <c r="B312" i="7"/>
  <c r="B312" i="6"/>
  <c r="Y312" i="6"/>
  <c r="AC302" i="7"/>
  <c r="AD302" i="6"/>
  <c r="M302" i="6"/>
  <c r="M302" i="7"/>
  <c r="K289" i="7"/>
  <c r="K289" i="6"/>
  <c r="AB289" i="6"/>
  <c r="O341" i="7"/>
  <c r="AF341" i="6"/>
  <c r="O341" i="6"/>
  <c r="AE341" i="7"/>
  <c r="J365" i="7"/>
  <c r="AA365" i="6"/>
  <c r="J365" i="6"/>
  <c r="AA365" i="7"/>
  <c r="B332" i="7"/>
  <c r="Y332" i="6"/>
  <c r="B332" i="6"/>
  <c r="Y332" i="7"/>
  <c r="K346" i="7"/>
  <c r="K346" i="6"/>
  <c r="AB346" i="6"/>
  <c r="M310" i="7"/>
  <c r="AC310" i="7"/>
  <c r="M310" i="6"/>
  <c r="AD310" i="6"/>
  <c r="Y297" i="6"/>
  <c r="B297" i="7"/>
  <c r="B297" i="6"/>
  <c r="Y297" i="7"/>
  <c r="Y313" i="7"/>
  <c r="B313" i="7"/>
  <c r="B313" i="6"/>
  <c r="Y313" i="6"/>
  <c r="AF298" i="6"/>
  <c r="AE298" i="7"/>
  <c r="O298" i="6"/>
  <c r="O298" i="7"/>
  <c r="I313" i="7"/>
  <c r="Z313" i="7"/>
  <c r="I313" i="6"/>
  <c r="Z313" i="6"/>
  <c r="AD295" i="7"/>
  <c r="N295" i="7"/>
  <c r="N295" i="6"/>
  <c r="AE295" i="6"/>
  <c r="AD311" i="7"/>
  <c r="N311" i="7"/>
  <c r="N311" i="6"/>
  <c r="AE311" i="6"/>
  <c r="X321" i="7"/>
  <c r="X321" i="6"/>
  <c r="A321" i="6"/>
  <c r="A321" i="7"/>
  <c r="Z328" i="6"/>
  <c r="I328" i="7"/>
  <c r="I328" i="6"/>
  <c r="Z328" i="7"/>
  <c r="AB335" i="6"/>
  <c r="K335" i="6"/>
  <c r="K335" i="7"/>
  <c r="Y266" i="7"/>
  <c r="B266" i="7"/>
  <c r="B266" i="6"/>
  <c r="Y266" i="6"/>
  <c r="B282" i="7"/>
  <c r="Y282" i="7"/>
  <c r="B282" i="6"/>
  <c r="Y282" i="6"/>
  <c r="X308" i="7"/>
  <c r="A308" i="7"/>
  <c r="A308" i="6"/>
  <c r="X308" i="6"/>
  <c r="M276" i="7"/>
  <c r="AD276" i="6"/>
  <c r="M276" i="6"/>
  <c r="AC276" i="7"/>
  <c r="AF283" i="6"/>
  <c r="AE283" i="7"/>
  <c r="O283" i="6"/>
  <c r="O283" i="7"/>
  <c r="J301" i="7"/>
  <c r="AA301" i="6"/>
  <c r="J301" i="6"/>
  <c r="AA301" i="7"/>
  <c r="X295" i="6"/>
  <c r="A295" i="7"/>
  <c r="A295" i="6"/>
  <c r="X295" i="7"/>
  <c r="K350" i="7"/>
  <c r="K350" i="6"/>
  <c r="AB350" i="6"/>
  <c r="I331" i="7"/>
  <c r="Z331" i="6"/>
  <c r="I331" i="6"/>
  <c r="Z331" i="7"/>
  <c r="AD308" i="6"/>
  <c r="AC308" i="7"/>
  <c r="M308" i="6"/>
  <c r="M308" i="7"/>
  <c r="Y316" i="6"/>
  <c r="Y316" i="7"/>
  <c r="B316" i="6"/>
  <c r="B316" i="7"/>
  <c r="J323" i="7"/>
  <c r="AA323" i="7"/>
  <c r="J323" i="6"/>
  <c r="AA323" i="6"/>
  <c r="AB324" i="6"/>
  <c r="K324" i="6"/>
  <c r="K324" i="7"/>
  <c r="AA299" i="6"/>
  <c r="J299" i="7"/>
  <c r="J299" i="6"/>
  <c r="AA299" i="7"/>
  <c r="AA320" i="6"/>
  <c r="J320" i="7"/>
  <c r="J320" i="6"/>
  <c r="AA320" i="7"/>
  <c r="K303" i="7"/>
  <c r="K303" i="6"/>
  <c r="AB303" i="6"/>
  <c r="AC271" i="7"/>
  <c r="M271" i="7"/>
  <c r="M271" i="6"/>
  <c r="AD271" i="6"/>
  <c r="AB285" i="7"/>
  <c r="L285" i="7"/>
  <c r="L285" i="6"/>
  <c r="AC285" i="6"/>
  <c r="K295" i="7"/>
  <c r="K295" i="6"/>
  <c r="AB295" i="6"/>
  <c r="I304" i="7"/>
  <c r="Z304" i="7"/>
  <c r="I304" i="6"/>
  <c r="Z304" i="6"/>
  <c r="AA266" i="7"/>
  <c r="J266" i="7"/>
  <c r="J266" i="6"/>
  <c r="AA266" i="6"/>
  <c r="I347" i="7"/>
  <c r="Z347" i="6"/>
  <c r="I347" i="6"/>
  <c r="Z347" i="7"/>
  <c r="J296" i="7"/>
  <c r="AA296" i="6"/>
  <c r="J296" i="6"/>
  <c r="AA296" i="7"/>
  <c r="J312" i="7"/>
  <c r="AA312" i="6"/>
  <c r="J312" i="6"/>
  <c r="AA312" i="7"/>
  <c r="L321" i="7"/>
  <c r="AB321" i="7"/>
  <c r="L321" i="6"/>
  <c r="AC321" i="6"/>
  <c r="K301" i="7"/>
  <c r="K301" i="6"/>
  <c r="AB301" i="6"/>
  <c r="N327" i="7"/>
  <c r="AD327" i="7"/>
  <c r="N327" i="6"/>
  <c r="AE327" i="6"/>
  <c r="AB300" i="6"/>
  <c r="K300" i="6"/>
  <c r="K300" i="7"/>
  <c r="K338" i="7"/>
  <c r="K338" i="6"/>
  <c r="AB338" i="6"/>
  <c r="A337" i="7"/>
  <c r="X337" i="7"/>
  <c r="A337" i="6"/>
  <c r="X337" i="6"/>
  <c r="AA332" i="7"/>
  <c r="J332" i="7"/>
  <c r="J332" i="6"/>
  <c r="AA332" i="6"/>
  <c r="AC319" i="7"/>
  <c r="M319" i="7"/>
  <c r="M319" i="6"/>
  <c r="AD319" i="6"/>
  <c r="AB332" i="6"/>
  <c r="K332" i="6"/>
  <c r="K332" i="7"/>
  <c r="AC361" i="7"/>
  <c r="M361" i="7"/>
  <c r="M361" i="6"/>
  <c r="AD361" i="6"/>
  <c r="K320" i="7"/>
  <c r="K320" i="6"/>
  <c r="AB320" i="6"/>
  <c r="AF320" i="6"/>
  <c r="AE320" i="7"/>
  <c r="O320" i="6"/>
  <c r="O320" i="7"/>
  <c r="Y298" i="6"/>
  <c r="B298" i="7"/>
  <c r="B298" i="6"/>
  <c r="Y298" i="7"/>
  <c r="AA314" i="6"/>
  <c r="AA314" i="7"/>
  <c r="J314" i="6"/>
  <c r="J314" i="7"/>
  <c r="AA294" i="6"/>
  <c r="AA294" i="7"/>
  <c r="J294" i="6"/>
  <c r="J294" i="7"/>
  <c r="AD314" i="6"/>
  <c r="AC314" i="7"/>
  <c r="M314" i="6"/>
  <c r="M314" i="7"/>
  <c r="AC335" i="6"/>
  <c r="L335" i="7"/>
  <c r="L335" i="6"/>
  <c r="AB335" i="7"/>
  <c r="AB323" i="6"/>
  <c r="K323" i="6"/>
  <c r="K323" i="7"/>
  <c r="AC330" i="7"/>
  <c r="M330" i="7"/>
  <c r="M330" i="6"/>
  <c r="AD330" i="6"/>
  <c r="X299" i="7"/>
  <c r="X299" i="6"/>
  <c r="A299" i="6"/>
  <c r="A299" i="7"/>
  <c r="I316" i="7"/>
  <c r="Z316" i="6"/>
  <c r="I316" i="6"/>
  <c r="Z316" i="7"/>
  <c r="N335" i="7"/>
  <c r="AE335" i="6"/>
  <c r="N335" i="6"/>
  <c r="AD335" i="7"/>
  <c r="AB281" i="6"/>
  <c r="K281" i="6"/>
  <c r="K281" i="7"/>
  <c r="AB308" i="6"/>
  <c r="K308" i="6"/>
  <c r="K308" i="7"/>
  <c r="J298" i="7"/>
  <c r="AA298" i="7"/>
  <c r="J298" i="6"/>
  <c r="AA298" i="6"/>
  <c r="AA306" i="6"/>
  <c r="AA306" i="7"/>
  <c r="J306" i="6"/>
  <c r="J306" i="7"/>
  <c r="L313" i="7"/>
  <c r="AB313" i="7"/>
  <c r="L313" i="6"/>
  <c r="AC313" i="6"/>
  <c r="O317" i="7"/>
  <c r="AF317" i="6"/>
  <c r="O317" i="6"/>
  <c r="AE317" i="7"/>
  <c r="Y340" i="6"/>
  <c r="Y340" i="7"/>
  <c r="B340" i="6"/>
  <c r="B340" i="7"/>
  <c r="AA340" i="6"/>
  <c r="AA340" i="7"/>
  <c r="J340" i="6"/>
  <c r="J340" i="7"/>
  <c r="A326" i="7"/>
  <c r="X326" i="7"/>
  <c r="A326" i="6"/>
  <c r="X326" i="6"/>
  <c r="AF338" i="6"/>
  <c r="AE338" i="7"/>
  <c r="O338" i="6"/>
  <c r="O338" i="7"/>
  <c r="AB326" i="6"/>
  <c r="K326" i="6"/>
  <c r="K326" i="7"/>
  <c r="Y318" i="6"/>
  <c r="B318" i="7"/>
  <c r="B318" i="6"/>
  <c r="Y318" i="7"/>
  <c r="AA325" i="6"/>
  <c r="J325" i="7"/>
  <c r="J325" i="6"/>
  <c r="AA325" i="7"/>
  <c r="AA341" i="6"/>
  <c r="J341" i="7"/>
  <c r="J341" i="6"/>
  <c r="AA341" i="7"/>
  <c r="I308" i="7"/>
  <c r="Z308" i="7"/>
  <c r="I308" i="6"/>
  <c r="Z308" i="6"/>
  <c r="AE294" i="6"/>
  <c r="N294" i="7"/>
  <c r="N294" i="6"/>
  <c r="AD294" i="7"/>
  <c r="AE310" i="6"/>
  <c r="N310" i="7"/>
  <c r="N310" i="6"/>
  <c r="AD310" i="7"/>
  <c r="X336" i="6"/>
  <c r="A336" i="7"/>
  <c r="A336" i="6"/>
  <c r="X336" i="7"/>
  <c r="Z306" i="6"/>
  <c r="I306" i="7"/>
  <c r="I306" i="6"/>
  <c r="Z306" i="7"/>
  <c r="AB326" i="7"/>
  <c r="AC326" i="6"/>
  <c r="L326" i="6"/>
  <c r="L326" i="7"/>
  <c r="Z333" i="7"/>
  <c r="Z333" i="6"/>
  <c r="I333" i="6"/>
  <c r="I333" i="7"/>
  <c r="Y303" i="6"/>
  <c r="Y303" i="7"/>
  <c r="B303" i="6"/>
  <c r="B303" i="7"/>
  <c r="AA319" i="6"/>
  <c r="J319" i="7"/>
  <c r="J319" i="6"/>
  <c r="AA319" i="7"/>
  <c r="O326" i="7"/>
  <c r="AF326" i="6"/>
  <c r="O326" i="6"/>
  <c r="AE326" i="7"/>
  <c r="X332" i="7"/>
  <c r="A332" i="7"/>
  <c r="A332" i="6"/>
  <c r="X332" i="6"/>
  <c r="Y306" i="7"/>
  <c r="B306" i="7"/>
  <c r="B306" i="6"/>
  <c r="Y306" i="6"/>
  <c r="AA322" i="7"/>
  <c r="J322" i="7"/>
  <c r="J322" i="6"/>
  <c r="AA322" i="6"/>
  <c r="AD324" i="7"/>
  <c r="N324" i="7"/>
  <c r="N324" i="6"/>
  <c r="AE324" i="6"/>
  <c r="AD341" i="7"/>
  <c r="N341" i="7"/>
  <c r="N341" i="6"/>
  <c r="AE341" i="6"/>
  <c r="X314" i="7"/>
  <c r="A314" i="7"/>
  <c r="A314" i="6"/>
  <c r="X314" i="6"/>
  <c r="X306" i="6"/>
  <c r="A306" i="7"/>
  <c r="A306" i="6"/>
  <c r="X306" i="7"/>
  <c r="K331" i="7"/>
  <c r="K331" i="6"/>
  <c r="AB331" i="6"/>
  <c r="M338" i="7"/>
  <c r="AD338" i="6"/>
  <c r="M338" i="6"/>
  <c r="AC338" i="7"/>
  <c r="K362" i="7"/>
  <c r="K362" i="6"/>
  <c r="AB362" i="6"/>
  <c r="Z363" i="6"/>
  <c r="I363" i="7"/>
  <c r="I363" i="6"/>
  <c r="Z363" i="7"/>
  <c r="AC299" i="7"/>
  <c r="AD299" i="6"/>
  <c r="M299" i="6"/>
  <c r="M299" i="7"/>
  <c r="AA316" i="7"/>
  <c r="AA316" i="6"/>
  <c r="J316" i="6"/>
  <c r="J316" i="7"/>
  <c r="AB296" i="7"/>
  <c r="AC296" i="6"/>
  <c r="L296" i="6"/>
  <c r="L296" i="7"/>
  <c r="AC312" i="6"/>
  <c r="L312" i="7"/>
  <c r="L312" i="6"/>
  <c r="AB312" i="7"/>
  <c r="AF340" i="6"/>
  <c r="O340" i="7"/>
  <c r="O340" i="6"/>
  <c r="AE340" i="7"/>
  <c r="N300" i="7"/>
  <c r="AD300" i="7"/>
  <c r="N300" i="6"/>
  <c r="AE300" i="6"/>
  <c r="L309" i="7"/>
  <c r="AC309" i="6"/>
  <c r="L309" i="6"/>
  <c r="AB309" i="7"/>
  <c r="K322" i="7"/>
  <c r="K322" i="6"/>
  <c r="AB322" i="6"/>
  <c r="X317" i="7"/>
  <c r="X317" i="6"/>
  <c r="A317" i="6"/>
  <c r="A317" i="7"/>
  <c r="Z324" i="7"/>
  <c r="I324" i="7"/>
  <c r="I324" i="6"/>
  <c r="Z324" i="6"/>
  <c r="Z332" i="6"/>
  <c r="I332" i="7"/>
  <c r="I332" i="6"/>
  <c r="Z332" i="7"/>
  <c r="AB339" i="6"/>
  <c r="K339" i="6"/>
  <c r="K339" i="7"/>
  <c r="Y337" i="6"/>
  <c r="B337" i="7"/>
  <c r="B337" i="6"/>
  <c r="Y337" i="7"/>
  <c r="X322" i="7"/>
  <c r="A322" i="7"/>
  <c r="A322" i="6"/>
  <c r="X322" i="6"/>
  <c r="AC339" i="7"/>
  <c r="AD339" i="6"/>
  <c r="M339" i="6"/>
  <c r="M339" i="7"/>
  <c r="M316" i="7"/>
  <c r="AD316" i="6"/>
  <c r="M316" i="6"/>
  <c r="AC316" i="7"/>
  <c r="M332" i="7"/>
  <c r="AC332" i="7"/>
  <c r="M332" i="6"/>
  <c r="AD332" i="6"/>
  <c r="L336" i="7"/>
  <c r="AC336" i="6"/>
  <c r="L336" i="6"/>
  <c r="AB336" i="7"/>
  <c r="AF356" i="6"/>
  <c r="AE356" i="7"/>
  <c r="O356" i="6"/>
  <c r="O356" i="7"/>
  <c r="J354" i="7"/>
  <c r="AA354" i="6"/>
  <c r="J354" i="6"/>
  <c r="AA354" i="7"/>
  <c r="Y344" i="7"/>
  <c r="Y344" i="6"/>
  <c r="B344" i="6"/>
  <c r="B344" i="7"/>
  <c r="N319" i="7"/>
  <c r="AD319" i="7"/>
  <c r="N319" i="6"/>
  <c r="AE319" i="6"/>
  <c r="O349" i="7"/>
  <c r="AF349" i="6"/>
  <c r="O349" i="6"/>
  <c r="AE349" i="7"/>
  <c r="B335" i="7"/>
  <c r="Y335" i="6"/>
  <c r="B335" i="6"/>
  <c r="Y335" i="7"/>
  <c r="AB337" i="7"/>
  <c r="L337" i="7"/>
  <c r="L337" i="6"/>
  <c r="AC337" i="6"/>
  <c r="O357" i="7"/>
  <c r="AF357" i="6"/>
  <c r="O357" i="6"/>
  <c r="AE357" i="7"/>
  <c r="X344" i="7"/>
  <c r="A344" i="7"/>
  <c r="A344" i="6"/>
  <c r="X344" i="6"/>
  <c r="Z348" i="6"/>
  <c r="I348" i="7"/>
  <c r="I348" i="6"/>
  <c r="Z348" i="7"/>
  <c r="AD362" i="6"/>
  <c r="AC362" i="7"/>
  <c r="M362" i="6"/>
  <c r="M362" i="7"/>
  <c r="J389" i="7"/>
  <c r="AA389" i="6"/>
  <c r="J389" i="6"/>
  <c r="AA389" i="7"/>
  <c r="Y353" i="6"/>
  <c r="B353" i="7"/>
  <c r="B353" i="6"/>
  <c r="Y353" i="7"/>
  <c r="AD323" i="6"/>
  <c r="M323" i="7"/>
  <c r="M323" i="6"/>
  <c r="AC323" i="7"/>
  <c r="AF302" i="6"/>
  <c r="O302" i="7"/>
  <c r="O302" i="6"/>
  <c r="AE302" i="7"/>
  <c r="A324" i="7"/>
  <c r="X324" i="7"/>
  <c r="A324" i="6"/>
  <c r="X324" i="6"/>
  <c r="L300" i="7"/>
  <c r="AB300" i="7"/>
  <c r="L300" i="6"/>
  <c r="AC300" i="6"/>
  <c r="O316" i="7"/>
  <c r="AE316" i="7"/>
  <c r="O316" i="6"/>
  <c r="AF316" i="6"/>
  <c r="B295" i="7"/>
  <c r="Y295" i="7"/>
  <c r="B295" i="6"/>
  <c r="Y295" i="6"/>
  <c r="J302" i="7"/>
  <c r="AA302" i="6"/>
  <c r="J302" i="6"/>
  <c r="AA302" i="7"/>
  <c r="K341" i="7"/>
  <c r="K341" i="6"/>
  <c r="AB341" i="6"/>
  <c r="AB343" i="7"/>
  <c r="L343" i="7"/>
  <c r="L343" i="6"/>
  <c r="AC343" i="6"/>
  <c r="L359" i="7"/>
  <c r="AB359" i="7"/>
  <c r="L359" i="6"/>
  <c r="AC359" i="6"/>
  <c r="M379" i="7"/>
  <c r="AC379" i="7"/>
  <c r="M379" i="6"/>
  <c r="AD379" i="6"/>
  <c r="L320" i="7"/>
  <c r="AC320" i="6"/>
  <c r="L320" i="6"/>
  <c r="AB320" i="7"/>
  <c r="Y330" i="6"/>
  <c r="Y330" i="7"/>
  <c r="B330" i="6"/>
  <c r="B330" i="7"/>
  <c r="Z355" i="6"/>
  <c r="I355" i="7"/>
  <c r="I355" i="6"/>
  <c r="Z355" i="7"/>
  <c r="O331" i="7"/>
  <c r="AE331" i="7"/>
  <c r="O331" i="6"/>
  <c r="AF331" i="6"/>
  <c r="AE339" i="7"/>
  <c r="AF339" i="6"/>
  <c r="O339" i="6"/>
  <c r="O339" i="7"/>
  <c r="N348" i="7"/>
  <c r="AD348" i="7"/>
  <c r="N348" i="6"/>
  <c r="AE348" i="6"/>
  <c r="I365" i="7"/>
  <c r="Z365" i="7"/>
  <c r="I365" i="6"/>
  <c r="Z365" i="6"/>
  <c r="L354" i="7"/>
  <c r="AB354" i="7"/>
  <c r="L354" i="6"/>
  <c r="AC354" i="6"/>
  <c r="Z373" i="6"/>
  <c r="I373" i="7"/>
  <c r="I373" i="6"/>
  <c r="Z373" i="7"/>
  <c r="AC358" i="6"/>
  <c r="L358" i="7"/>
  <c r="L358" i="6"/>
  <c r="AB358" i="7"/>
  <c r="AB305" i="6"/>
  <c r="K305" i="6"/>
  <c r="K305" i="7"/>
  <c r="Y333" i="6"/>
  <c r="B333" i="7"/>
  <c r="B333" i="6"/>
  <c r="Y333" i="7"/>
  <c r="AF318" i="6"/>
  <c r="O318" i="7"/>
  <c r="O318" i="6"/>
  <c r="AE318" i="7"/>
  <c r="I342" i="7"/>
  <c r="Z342" i="7"/>
  <c r="I342" i="6"/>
  <c r="Z342" i="6"/>
  <c r="AB347" i="7"/>
  <c r="AC347" i="6"/>
  <c r="L347" i="6"/>
  <c r="L347" i="7"/>
  <c r="AB363" i="7"/>
  <c r="AC363" i="6"/>
  <c r="L363" i="6"/>
  <c r="L363" i="7"/>
  <c r="AF386" i="6"/>
  <c r="AE386" i="7"/>
  <c r="O386" i="6"/>
  <c r="O386" i="7"/>
  <c r="Y322" i="7"/>
  <c r="Y322" i="6"/>
  <c r="B322" i="6"/>
  <c r="B322" i="7"/>
  <c r="Y334" i="7"/>
  <c r="B334" i="7"/>
  <c r="B334" i="6"/>
  <c r="Y334" i="6"/>
  <c r="I326" i="7"/>
  <c r="Z326" i="6"/>
  <c r="I326" i="6"/>
  <c r="Z326" i="7"/>
  <c r="Z334" i="6"/>
  <c r="I334" i="7"/>
  <c r="I334" i="6"/>
  <c r="Z334" i="7"/>
  <c r="AC301" i="6"/>
  <c r="AB301" i="7"/>
  <c r="L301" i="6"/>
  <c r="L301" i="7"/>
  <c r="AE317" i="6"/>
  <c r="N317" i="7"/>
  <c r="N317" i="6"/>
  <c r="AD317" i="7"/>
  <c r="X333" i="7"/>
  <c r="X333" i="6"/>
  <c r="A333" i="6"/>
  <c r="A333" i="7"/>
  <c r="A338" i="7"/>
  <c r="X338" i="7"/>
  <c r="A338" i="6"/>
  <c r="X338" i="6"/>
  <c r="AE315" i="7"/>
  <c r="O315" i="7"/>
  <c r="O315" i="6"/>
  <c r="AF315" i="6"/>
  <c r="AB337" i="6"/>
  <c r="K337" i="6"/>
  <c r="K337" i="7"/>
  <c r="J358" i="7"/>
  <c r="AA358" i="6"/>
  <c r="J358" i="6"/>
  <c r="AA358" i="7"/>
  <c r="Y348" i="7"/>
  <c r="Y348" i="6"/>
  <c r="B348" i="6"/>
  <c r="B348" i="7"/>
  <c r="J321" i="7"/>
  <c r="AA321" i="7"/>
  <c r="J321" i="6"/>
  <c r="AA321" i="6"/>
  <c r="K388" i="7"/>
  <c r="K388" i="6"/>
  <c r="AB388" i="6"/>
  <c r="AB353" i="7"/>
  <c r="L353" i="7"/>
  <c r="L353" i="6"/>
  <c r="AC353" i="6"/>
  <c r="AC350" i="7"/>
  <c r="AD350" i="6"/>
  <c r="M350" i="6"/>
  <c r="M350" i="7"/>
  <c r="AB392" i="6"/>
  <c r="K392" i="6"/>
  <c r="K392" i="7"/>
  <c r="AF348" i="6"/>
  <c r="AE348" i="7"/>
  <c r="O348" i="6"/>
  <c r="O348" i="7"/>
  <c r="AD307" i="6"/>
  <c r="M307" i="7"/>
  <c r="M307" i="6"/>
  <c r="AC307" i="7"/>
  <c r="AF328" i="6"/>
  <c r="O328" i="7"/>
  <c r="O328" i="6"/>
  <c r="AE328" i="7"/>
  <c r="AC304" i="6"/>
  <c r="L304" i="7"/>
  <c r="L304" i="6"/>
  <c r="AB304" i="7"/>
  <c r="X320" i="7"/>
  <c r="A320" i="7"/>
  <c r="A320" i="6"/>
  <c r="X320" i="6"/>
  <c r="AD296" i="6"/>
  <c r="M296" i="7"/>
  <c r="M296" i="6"/>
  <c r="AC296" i="7"/>
  <c r="O303" i="7"/>
  <c r="AE303" i="7"/>
  <c r="O303" i="6"/>
  <c r="AF303" i="6"/>
  <c r="AD312" i="6"/>
  <c r="M312" i="7"/>
  <c r="M312" i="6"/>
  <c r="AC312" i="7"/>
  <c r="X340" i="7"/>
  <c r="A340" i="7"/>
  <c r="A340" i="6"/>
  <c r="X340" i="6"/>
  <c r="B320" i="7"/>
  <c r="Y320" i="6"/>
  <c r="B320" i="6"/>
  <c r="Y320" i="7"/>
  <c r="AA327" i="7"/>
  <c r="J327" i="7"/>
  <c r="J327" i="6"/>
  <c r="AA327" i="6"/>
  <c r="AA335" i="6"/>
  <c r="AA335" i="7"/>
  <c r="J335" i="6"/>
  <c r="J335" i="7"/>
  <c r="Y329" i="6"/>
  <c r="B329" i="7"/>
  <c r="B329" i="6"/>
  <c r="Y329" i="7"/>
  <c r="AD315" i="6"/>
  <c r="M315" i="7"/>
  <c r="M315" i="6"/>
  <c r="AC315" i="7"/>
  <c r="AD331" i="6"/>
  <c r="M331" i="7"/>
  <c r="M331" i="6"/>
  <c r="AC331" i="7"/>
  <c r="X356" i="6"/>
  <c r="X356" i="7"/>
  <c r="A356" i="6"/>
  <c r="A356" i="7"/>
  <c r="AC329" i="6"/>
  <c r="L329" i="7"/>
  <c r="L329" i="6"/>
  <c r="AB329" i="7"/>
  <c r="AC328" i="6"/>
  <c r="L328" i="7"/>
  <c r="L328" i="6"/>
  <c r="AB328" i="7"/>
  <c r="X348" i="7"/>
  <c r="X348" i="6"/>
  <c r="A348" i="6"/>
  <c r="A348" i="7"/>
  <c r="J346" i="7"/>
  <c r="AA346" i="6"/>
  <c r="J346" i="6"/>
  <c r="AA346" i="7"/>
  <c r="J362" i="7"/>
  <c r="AA362" i="6"/>
  <c r="J362" i="6"/>
  <c r="AA362" i="7"/>
  <c r="Y352" i="6"/>
  <c r="Y352" i="7"/>
  <c r="B352" i="6"/>
  <c r="B352" i="7"/>
  <c r="AE323" i="7"/>
  <c r="O323" i="7"/>
  <c r="O323" i="6"/>
  <c r="AF323" i="6"/>
  <c r="X331" i="7"/>
  <c r="X331" i="6"/>
  <c r="A331" i="6"/>
  <c r="A331" i="7"/>
  <c r="AB333" i="6"/>
  <c r="K333" i="6"/>
  <c r="K333" i="7"/>
  <c r="M340" i="7"/>
  <c r="AC340" i="7"/>
  <c r="M340" i="6"/>
  <c r="AD340" i="6"/>
  <c r="L351" i="7"/>
  <c r="AB351" i="7"/>
  <c r="L351" i="6"/>
  <c r="AC351" i="6"/>
  <c r="AA367" i="6"/>
  <c r="J367" i="7"/>
  <c r="J367" i="6"/>
  <c r="AA367" i="7"/>
  <c r="Y394" i="7"/>
  <c r="B394" i="7"/>
  <c r="B394" i="6"/>
  <c r="Y394" i="6"/>
  <c r="AC324" i="7"/>
  <c r="AD324" i="6"/>
  <c r="M324" i="6"/>
  <c r="M324" i="7"/>
  <c r="B338" i="7"/>
  <c r="Y338" i="6"/>
  <c r="B338" i="6"/>
  <c r="Y338" i="7"/>
  <c r="N328" i="7"/>
  <c r="AD328" i="7"/>
  <c r="N328" i="6"/>
  <c r="AE328" i="6"/>
  <c r="AE336" i="6"/>
  <c r="N336" i="7"/>
  <c r="N336" i="6"/>
  <c r="AD336" i="7"/>
  <c r="A360" i="7"/>
  <c r="X360" i="7"/>
  <c r="A360" i="6"/>
  <c r="X360" i="6"/>
  <c r="AD356" i="7"/>
  <c r="N356" i="7"/>
  <c r="N356" i="6"/>
  <c r="AE356" i="6"/>
  <c r="AC346" i="6"/>
  <c r="AB346" i="7"/>
  <c r="L346" i="6"/>
  <c r="L346" i="7"/>
  <c r="X361" i="7"/>
  <c r="X361" i="6"/>
  <c r="A361" i="6"/>
  <c r="A361" i="7"/>
  <c r="Z385" i="7"/>
  <c r="Z385" i="6"/>
  <c r="I385" i="6"/>
  <c r="I385" i="7"/>
  <c r="K351" i="7"/>
  <c r="K351" i="6"/>
  <c r="AB351" i="6"/>
  <c r="A339" i="7"/>
  <c r="X339" i="7"/>
  <c r="A339" i="6"/>
  <c r="X339" i="6"/>
  <c r="K400" i="7"/>
  <c r="K400" i="6"/>
  <c r="AB400" i="6"/>
  <c r="I356" i="7"/>
  <c r="Z356" i="7"/>
  <c r="I356" i="6"/>
  <c r="Z356" i="6"/>
  <c r="AE374" i="7"/>
  <c r="AF374" i="6"/>
  <c r="O374" i="6"/>
  <c r="O374" i="7"/>
  <c r="Y345" i="6"/>
  <c r="B345" i="7"/>
  <c r="B345" i="6"/>
  <c r="Y345" i="7"/>
  <c r="Y361" i="6"/>
  <c r="B361" i="7"/>
  <c r="B361" i="6"/>
  <c r="Y361" i="7"/>
  <c r="O332" i="7"/>
  <c r="AE332" i="7"/>
  <c r="O332" i="6"/>
  <c r="AF332" i="6"/>
  <c r="O310" i="7"/>
  <c r="AE310" i="7"/>
  <c r="O310" i="6"/>
  <c r="AF310" i="6"/>
  <c r="I339" i="7"/>
  <c r="Z339" i="7"/>
  <c r="I339" i="6"/>
  <c r="Z339" i="6"/>
  <c r="AB308" i="7"/>
  <c r="L308" i="7"/>
  <c r="L308" i="6"/>
  <c r="AC308" i="6"/>
  <c r="Z327" i="7"/>
  <c r="I327" i="7"/>
  <c r="I327" i="6"/>
  <c r="Z327" i="6"/>
  <c r="Z298" i="7"/>
  <c r="Z298" i="6"/>
  <c r="I298" i="6"/>
  <c r="I298" i="7"/>
  <c r="A341" i="7"/>
  <c r="X341" i="6"/>
  <c r="A341" i="6"/>
  <c r="X341" i="7"/>
  <c r="Y341" i="7"/>
  <c r="Y341" i="6"/>
  <c r="B341" i="6"/>
  <c r="B341" i="7"/>
  <c r="Z325" i="6"/>
  <c r="I325" i="7"/>
  <c r="I325" i="6"/>
  <c r="Z325" i="7"/>
  <c r="AA350" i="7"/>
  <c r="AA350" i="6"/>
  <c r="J350" i="6"/>
  <c r="J350" i="7"/>
  <c r="L341" i="7"/>
  <c r="AC341" i="6"/>
  <c r="L341" i="6"/>
  <c r="AB341" i="7"/>
  <c r="N371" i="7"/>
  <c r="AE371" i="6"/>
  <c r="N371" i="6"/>
  <c r="AD371" i="7"/>
  <c r="Z397" i="7"/>
  <c r="Z397" i="6"/>
  <c r="I397" i="6"/>
  <c r="I397" i="7"/>
  <c r="AA334" i="7"/>
  <c r="J334" i="7"/>
  <c r="J334" i="6"/>
  <c r="AA334" i="6"/>
  <c r="J342" i="7"/>
  <c r="AA342" i="6"/>
  <c r="J342" i="6"/>
  <c r="AA342" i="7"/>
  <c r="K364" i="7"/>
  <c r="K364" i="6"/>
  <c r="AB364" i="6"/>
  <c r="K296" i="7"/>
  <c r="K296" i="6"/>
  <c r="AB296" i="6"/>
  <c r="X335" i="7"/>
  <c r="X335" i="6"/>
  <c r="A335" i="6"/>
  <c r="A335" i="7"/>
  <c r="M322" i="7"/>
  <c r="AD322" i="6"/>
  <c r="M322" i="6"/>
  <c r="AC322" i="7"/>
  <c r="AF329" i="6"/>
  <c r="AE329" i="7"/>
  <c r="O329" i="6"/>
  <c r="O329" i="7"/>
  <c r="AE337" i="7"/>
  <c r="O337" i="7"/>
  <c r="O337" i="6"/>
  <c r="AF337" i="6"/>
  <c r="L340" i="7"/>
  <c r="AB340" i="7"/>
  <c r="L340" i="6"/>
  <c r="AC340" i="6"/>
  <c r="L368" i="7"/>
  <c r="AB368" i="7"/>
  <c r="L368" i="6"/>
  <c r="AC368" i="6"/>
  <c r="B356" i="7"/>
  <c r="Y356" i="7"/>
  <c r="B356" i="6"/>
  <c r="Y356" i="6"/>
  <c r="AB343" i="6"/>
  <c r="K343" i="6"/>
  <c r="K343" i="7"/>
  <c r="AC355" i="6"/>
  <c r="AB355" i="7"/>
  <c r="L355" i="6"/>
  <c r="L355" i="7"/>
  <c r="AA373" i="6"/>
  <c r="J373" i="7"/>
  <c r="J373" i="6"/>
  <c r="AA373" i="7"/>
  <c r="AD343" i="6"/>
  <c r="AC343" i="7"/>
  <c r="M343" i="6"/>
  <c r="M343" i="7"/>
  <c r="B326" i="7"/>
  <c r="Y326" i="7"/>
  <c r="B326" i="6"/>
  <c r="Y326" i="6"/>
  <c r="AE344" i="7"/>
  <c r="O344" i="7"/>
  <c r="O344" i="6"/>
  <c r="AF344" i="6"/>
  <c r="AA330" i="6"/>
  <c r="J330" i="7"/>
  <c r="J330" i="6"/>
  <c r="AA330" i="7"/>
  <c r="AA338" i="6"/>
  <c r="AA338" i="7"/>
  <c r="J338" i="6"/>
  <c r="J338" i="7"/>
  <c r="Y360" i="7"/>
  <c r="B360" i="7"/>
  <c r="B360" i="6"/>
  <c r="Y360" i="6"/>
  <c r="N383" i="7"/>
  <c r="AD383" i="7"/>
  <c r="N383" i="6"/>
  <c r="AE383" i="6"/>
  <c r="I330" i="7"/>
  <c r="Z330" i="6"/>
  <c r="I330" i="6"/>
  <c r="Z330" i="7"/>
  <c r="Z338" i="7"/>
  <c r="I338" i="7"/>
  <c r="I338" i="6"/>
  <c r="Z338" i="6"/>
  <c r="X357" i="7"/>
  <c r="X357" i="6"/>
  <c r="A357" i="6"/>
  <c r="A357" i="7"/>
  <c r="Y374" i="6"/>
  <c r="B374" i="7"/>
  <c r="B374" i="6"/>
  <c r="Y374" i="7"/>
  <c r="AC345" i="6"/>
  <c r="AB345" i="7"/>
  <c r="L345" i="6"/>
  <c r="L345" i="7"/>
  <c r="AC361" i="6"/>
  <c r="AB361" i="7"/>
  <c r="L361" i="6"/>
  <c r="L361" i="7"/>
  <c r="AB313" i="6"/>
  <c r="K313" i="6"/>
  <c r="K313" i="7"/>
  <c r="M304" i="7"/>
  <c r="AD304" i="6"/>
  <c r="M304" i="6"/>
  <c r="AC304" i="7"/>
  <c r="AE321" i="7"/>
  <c r="AF321" i="6"/>
  <c r="O321" i="6"/>
  <c r="O321" i="7"/>
  <c r="B336" i="7"/>
  <c r="Y336" i="6"/>
  <c r="B336" i="6"/>
  <c r="Y336" i="7"/>
  <c r="AE352" i="7"/>
  <c r="O352" i="7"/>
  <c r="O352" i="6"/>
  <c r="AF352" i="6"/>
  <c r="AC318" i="6"/>
  <c r="L318" i="7"/>
  <c r="L318" i="6"/>
  <c r="AB318" i="7"/>
  <c r="N325" i="7"/>
  <c r="AD325" i="7"/>
  <c r="N325" i="6"/>
  <c r="AE325" i="6"/>
  <c r="AD333" i="7"/>
  <c r="AE333" i="6"/>
  <c r="N333" i="6"/>
  <c r="N333" i="7"/>
  <c r="AB332" i="7"/>
  <c r="AC332" i="6"/>
  <c r="L332" i="6"/>
  <c r="L332" i="7"/>
  <c r="K342" i="7"/>
  <c r="K342" i="6"/>
  <c r="AB342" i="6"/>
  <c r="Y339" i="6"/>
  <c r="Y339" i="7"/>
  <c r="B339" i="6"/>
  <c r="B339" i="7"/>
  <c r="M354" i="7"/>
  <c r="AC354" i="7"/>
  <c r="M354" i="6"/>
  <c r="AD354" i="6"/>
  <c r="B382" i="7"/>
  <c r="Y382" i="7"/>
  <c r="B382" i="6"/>
  <c r="Y382" i="6"/>
  <c r="Y349" i="6"/>
  <c r="Y349" i="7"/>
  <c r="B349" i="6"/>
  <c r="B349" i="7"/>
  <c r="AE365" i="6"/>
  <c r="N365" i="7"/>
  <c r="N365" i="6"/>
  <c r="AD365" i="7"/>
  <c r="X390" i="6"/>
  <c r="X390" i="7"/>
  <c r="A390" i="6"/>
  <c r="A390" i="7"/>
  <c r="N332" i="7"/>
  <c r="AD332" i="7"/>
  <c r="N332" i="6"/>
  <c r="AE332" i="6"/>
  <c r="AE340" i="6"/>
  <c r="N340" i="7"/>
  <c r="N340" i="6"/>
  <c r="AD340" i="7"/>
  <c r="K348" i="7"/>
  <c r="K348" i="6"/>
  <c r="AB348" i="6"/>
  <c r="AA351" i="6"/>
  <c r="AA351" i="7"/>
  <c r="J351" i="6"/>
  <c r="J351" i="7"/>
  <c r="AF398" i="6"/>
  <c r="O398" i="7"/>
  <c r="O398" i="6"/>
  <c r="AE398" i="7"/>
  <c r="Z349" i="7"/>
  <c r="I349" i="7"/>
  <c r="I349" i="6"/>
  <c r="Z349" i="6"/>
  <c r="AF351" i="6"/>
  <c r="AE351" i="7"/>
  <c r="O351" i="6"/>
  <c r="O351" i="7"/>
  <c r="AB384" i="6"/>
  <c r="K384" i="6"/>
  <c r="K384" i="7"/>
  <c r="I323" i="7"/>
  <c r="Z323" i="6"/>
  <c r="I323" i="6"/>
  <c r="Z323" i="7"/>
  <c r="AE306" i="6"/>
  <c r="AD306" i="7"/>
  <c r="N306" i="6"/>
  <c r="N306" i="7"/>
  <c r="X325" i="6"/>
  <c r="A325" i="7"/>
  <c r="A325" i="6"/>
  <c r="X325" i="7"/>
  <c r="X330" i="6"/>
  <c r="X330" i="7"/>
  <c r="A330" i="6"/>
  <c r="A330" i="7"/>
  <c r="AB325" i="6"/>
  <c r="K325" i="6"/>
  <c r="K325" i="7"/>
  <c r="AB358" i="6"/>
  <c r="K358" i="6"/>
  <c r="K358" i="7"/>
  <c r="I360" i="7"/>
  <c r="Z360" i="6"/>
  <c r="I360" i="6"/>
  <c r="Z360" i="7"/>
  <c r="N387" i="7"/>
  <c r="AE387" i="6"/>
  <c r="N387" i="6"/>
  <c r="AD387" i="7"/>
  <c r="J352" i="7"/>
  <c r="AA352" i="6"/>
  <c r="J352" i="6"/>
  <c r="AA352" i="7"/>
  <c r="AB297" i="6"/>
  <c r="K297" i="6"/>
  <c r="K297" i="7"/>
  <c r="X327" i="6"/>
  <c r="A327" i="7"/>
  <c r="A327" i="6"/>
  <c r="X327" i="7"/>
  <c r="AB329" i="6"/>
  <c r="K329" i="6"/>
  <c r="K329" i="7"/>
  <c r="AD344" i="7"/>
  <c r="N344" i="7"/>
  <c r="N344" i="6"/>
  <c r="AE344" i="6"/>
  <c r="AD360" i="7"/>
  <c r="N360" i="7"/>
  <c r="N360" i="6"/>
  <c r="AE360" i="6"/>
  <c r="L350" i="7"/>
  <c r="AB350" i="7"/>
  <c r="L350" i="6"/>
  <c r="AC350" i="6"/>
  <c r="J364" i="7"/>
  <c r="AA364" i="6"/>
  <c r="J364" i="6"/>
  <c r="AA364" i="7"/>
  <c r="AB328" i="6"/>
  <c r="K328" i="6"/>
  <c r="K328" i="7"/>
  <c r="Z309" i="6"/>
  <c r="I309" i="7"/>
  <c r="I309" i="6"/>
  <c r="Z309" i="7"/>
  <c r="AC329" i="7"/>
  <c r="M329" i="7"/>
  <c r="M329" i="6"/>
  <c r="AD329" i="6"/>
  <c r="AF294" i="6"/>
  <c r="AE294" i="7"/>
  <c r="O294" i="6"/>
  <c r="O294" i="7"/>
  <c r="AE308" i="6"/>
  <c r="AD308" i="7"/>
  <c r="N308" i="6"/>
  <c r="N308" i="7"/>
  <c r="AE326" i="6"/>
  <c r="N326" i="7"/>
  <c r="N326" i="6"/>
  <c r="AD326" i="7"/>
  <c r="Y302" i="6"/>
  <c r="B302" i="7"/>
  <c r="B302" i="6"/>
  <c r="Y302" i="7"/>
  <c r="Z319" i="6"/>
  <c r="Z319" i="7"/>
  <c r="I319" i="6"/>
  <c r="I319" i="7"/>
  <c r="AF295" i="6"/>
  <c r="O295" i="7"/>
  <c r="O295" i="6"/>
  <c r="AE295" i="7"/>
  <c r="Z340" i="6"/>
  <c r="Z340" i="7"/>
  <c r="I340" i="6"/>
  <c r="I340" i="7"/>
  <c r="AC339" i="6"/>
  <c r="L339" i="7"/>
  <c r="L339" i="6"/>
  <c r="AB339" i="7"/>
  <c r="X307" i="6"/>
  <c r="A307" i="7"/>
  <c r="A307" i="6"/>
  <c r="X307" i="7"/>
  <c r="AD316" i="7"/>
  <c r="N316" i="7"/>
  <c r="N316" i="6"/>
  <c r="AE316" i="6"/>
  <c r="AC345" i="7"/>
  <c r="AD345" i="6"/>
  <c r="M345" i="6"/>
  <c r="M345" i="7"/>
  <c r="I318" i="7"/>
  <c r="Z318" i="6"/>
  <c r="I318" i="6"/>
  <c r="Z318" i="7"/>
  <c r="AA356" i="6"/>
  <c r="J356" i="7"/>
  <c r="J356" i="6"/>
  <c r="AA356" i="7"/>
  <c r="AD371" i="6"/>
  <c r="AC371" i="7"/>
  <c r="M371" i="6"/>
  <c r="M371" i="7"/>
  <c r="AB396" i="7"/>
  <c r="AC396" i="6"/>
  <c r="L396" i="6"/>
  <c r="L396" i="7"/>
  <c r="B357" i="7"/>
  <c r="Y357" i="6"/>
  <c r="B357" i="6"/>
  <c r="Y357" i="7"/>
  <c r="L376" i="7"/>
  <c r="AB376" i="7"/>
  <c r="L376" i="6"/>
  <c r="AC376" i="6"/>
  <c r="I345" i="7"/>
  <c r="Z345" i="6"/>
  <c r="I345" i="6"/>
  <c r="Z345" i="7"/>
  <c r="AF335" i="6"/>
  <c r="AE335" i="7"/>
  <c r="O335" i="6"/>
  <c r="O335" i="7"/>
  <c r="I351" i="7"/>
  <c r="Z351" i="6"/>
  <c r="I351" i="6"/>
  <c r="Z351" i="7"/>
  <c r="AF353" i="6"/>
  <c r="AE353" i="7"/>
  <c r="O353" i="6"/>
  <c r="O353" i="7"/>
  <c r="AA344" i="6"/>
  <c r="J344" i="7"/>
  <c r="J344" i="6"/>
  <c r="AA344" i="7"/>
  <c r="AA360" i="7"/>
  <c r="J360" i="7"/>
  <c r="J360" i="6"/>
  <c r="AA360" i="6"/>
  <c r="AA343" i="7"/>
  <c r="AA343" i="6"/>
  <c r="J343" i="6"/>
  <c r="J343" i="7"/>
  <c r="AA359" i="7"/>
  <c r="AA359" i="6"/>
  <c r="J359" i="6"/>
  <c r="J359" i="7"/>
  <c r="A374" i="7"/>
  <c r="X374" i="6"/>
  <c r="A374" i="6"/>
  <c r="X374" i="7"/>
  <c r="AD347" i="7"/>
  <c r="N347" i="7"/>
  <c r="N347" i="6"/>
  <c r="AE347" i="6"/>
  <c r="AB392" i="7"/>
  <c r="AC392" i="6"/>
  <c r="L392" i="6"/>
  <c r="L392" i="7"/>
  <c r="Y342" i="7"/>
  <c r="B342" i="7"/>
  <c r="B342" i="6"/>
  <c r="Y342" i="6"/>
  <c r="AE298" i="6"/>
  <c r="N298" i="7"/>
  <c r="N298" i="6"/>
  <c r="AD298" i="7"/>
  <c r="Y321" i="7"/>
  <c r="B321" i="7"/>
  <c r="B321" i="6"/>
  <c r="Y321" i="6"/>
  <c r="Y328" i="6"/>
  <c r="B328" i="7"/>
  <c r="B328" i="6"/>
  <c r="Y328" i="7"/>
  <c r="L333" i="7"/>
  <c r="AC333" i="6"/>
  <c r="L333" i="6"/>
  <c r="AB333" i="7"/>
  <c r="L362" i="7"/>
  <c r="AB362" i="7"/>
  <c r="L362" i="6"/>
  <c r="AC362" i="6"/>
  <c r="X353" i="7"/>
  <c r="X353" i="6"/>
  <c r="A353" i="6"/>
  <c r="A353" i="7"/>
  <c r="AB316" i="7"/>
  <c r="AC316" i="6"/>
  <c r="L316" i="6"/>
  <c r="L316" i="7"/>
  <c r="AD323" i="7"/>
  <c r="AE323" i="6"/>
  <c r="N323" i="6"/>
  <c r="N323" i="7"/>
  <c r="J337" i="7"/>
  <c r="AA337" i="7"/>
  <c r="J337" i="6"/>
  <c r="AA337" i="6"/>
  <c r="AE327" i="7"/>
  <c r="AF327" i="6"/>
  <c r="O327" i="6"/>
  <c r="O327" i="7"/>
  <c r="K336" i="7"/>
  <c r="K336" i="6"/>
  <c r="AB336" i="6"/>
  <c r="X394" i="6"/>
  <c r="A394" i="7"/>
  <c r="A394" i="6"/>
  <c r="X394" i="7"/>
  <c r="K355" i="7"/>
  <c r="K355" i="6"/>
  <c r="AB355" i="6"/>
  <c r="AB365" i="6"/>
  <c r="K365" i="6"/>
  <c r="K365" i="7"/>
  <c r="Z381" i="6"/>
  <c r="I381" i="7"/>
  <c r="I381" i="6"/>
  <c r="Z381" i="7"/>
  <c r="AB363" i="6"/>
  <c r="K363" i="6"/>
  <c r="K363" i="7"/>
  <c r="X319" i="6"/>
  <c r="X319" i="7"/>
  <c r="A319" i="6"/>
  <c r="A319" i="7"/>
  <c r="AB317" i="7"/>
  <c r="AC317" i="6"/>
  <c r="L317" i="6"/>
  <c r="L317" i="7"/>
  <c r="K315" i="7"/>
  <c r="K315" i="6"/>
  <c r="AB315" i="6"/>
  <c r="Y331" i="6"/>
  <c r="B331" i="7"/>
  <c r="B331" i="6"/>
  <c r="Y331" i="7"/>
  <c r="AC336" i="7"/>
  <c r="M336" i="7"/>
  <c r="M336" i="6"/>
  <c r="AD336" i="6"/>
  <c r="X345" i="6"/>
  <c r="A345" i="7"/>
  <c r="A345" i="6"/>
  <c r="X345" i="7"/>
  <c r="K359" i="7"/>
  <c r="K359" i="6"/>
  <c r="AB359" i="6"/>
  <c r="AD320" i="6"/>
  <c r="AC320" i="7"/>
  <c r="M320" i="6"/>
  <c r="M320" i="7"/>
  <c r="J329" i="7"/>
  <c r="AA329" i="6"/>
  <c r="J329" i="6"/>
  <c r="AA329" i="7"/>
  <c r="M353" i="7"/>
  <c r="AC353" i="7"/>
  <c r="M353" i="6"/>
  <c r="AD353" i="6"/>
  <c r="AB311" i="6"/>
  <c r="K311" i="6"/>
  <c r="K311" i="7"/>
  <c r="Z301" i="7"/>
  <c r="Z301" i="6"/>
  <c r="I301" i="6"/>
  <c r="I301" i="7"/>
  <c r="AE311" i="7"/>
  <c r="AF311" i="6"/>
  <c r="O311" i="6"/>
  <c r="O311" i="7"/>
  <c r="Y294" i="7"/>
  <c r="Y294" i="6"/>
  <c r="B294" i="6"/>
  <c r="B294" i="7"/>
  <c r="Y310" i="7"/>
  <c r="Y310" i="6"/>
  <c r="B310" i="6"/>
  <c r="B310" i="7"/>
  <c r="AC333" i="7"/>
  <c r="AD333" i="6"/>
  <c r="M333" i="6"/>
  <c r="M333" i="7"/>
  <c r="O336" i="7"/>
  <c r="AF336" i="6"/>
  <c r="O336" i="6"/>
  <c r="AE336" i="7"/>
  <c r="AB331" i="7"/>
  <c r="AC331" i="6"/>
  <c r="L331" i="6"/>
  <c r="L331" i="7"/>
  <c r="Z317" i="7"/>
  <c r="Z317" i="6"/>
  <c r="I317" i="6"/>
  <c r="I317" i="7"/>
  <c r="B311" i="7"/>
  <c r="Y311" i="6"/>
  <c r="B311" i="6"/>
  <c r="Y311" i="7"/>
  <c r="AE334" i="7"/>
  <c r="AF334" i="6"/>
  <c r="O334" i="6"/>
  <c r="O334" i="7"/>
  <c r="B314" i="7"/>
  <c r="Y314" i="7"/>
  <c r="B314" i="6"/>
  <c r="Y314" i="6"/>
  <c r="M346" i="7"/>
  <c r="AC346" i="7"/>
  <c r="M346" i="6"/>
  <c r="AD346" i="6"/>
  <c r="M349" i="7"/>
  <c r="AC349" i="7"/>
  <c r="M349" i="6"/>
  <c r="AD349" i="6"/>
  <c r="AD352" i="7"/>
  <c r="N352" i="7"/>
  <c r="N352" i="6"/>
  <c r="AE352" i="6"/>
  <c r="L342" i="7"/>
  <c r="AB342" i="7"/>
  <c r="L342" i="6"/>
  <c r="AC342" i="6"/>
  <c r="I369" i="7"/>
  <c r="Z369" i="6"/>
  <c r="I369" i="6"/>
  <c r="Z369" i="7"/>
  <c r="X378" i="7"/>
  <c r="X378" i="6"/>
  <c r="A378" i="6"/>
  <c r="A378" i="7"/>
  <c r="K312" i="7"/>
  <c r="K312" i="6"/>
  <c r="AB312" i="6"/>
  <c r="X370" i="6"/>
  <c r="X370" i="7"/>
  <c r="A370" i="6"/>
  <c r="A370" i="7"/>
  <c r="Y364" i="6"/>
  <c r="B364" i="7"/>
  <c r="B364" i="6"/>
  <c r="Y364" i="7"/>
  <c r="L357" i="7"/>
  <c r="AC357" i="6"/>
  <c r="L357" i="6"/>
  <c r="AB357" i="7"/>
  <c r="AB366" i="7"/>
  <c r="AC366" i="6"/>
  <c r="L366" i="6"/>
  <c r="L366" i="7"/>
  <c r="AA355" i="6"/>
  <c r="J355" i="7"/>
  <c r="J355" i="6"/>
  <c r="AA355" i="7"/>
  <c r="Z344" i="6"/>
  <c r="Z344" i="7"/>
  <c r="I344" i="6"/>
  <c r="I344" i="7"/>
  <c r="Z346" i="7"/>
  <c r="Z346" i="6"/>
  <c r="I346" i="6"/>
  <c r="I346" i="7"/>
  <c r="J369" i="7"/>
  <c r="AA369" i="6"/>
  <c r="J369" i="6"/>
  <c r="AA369" i="7"/>
  <c r="AC391" i="7"/>
  <c r="M391" i="7"/>
  <c r="M391" i="6"/>
  <c r="AD391" i="6"/>
  <c r="Y347" i="6"/>
  <c r="B347" i="7"/>
  <c r="B347" i="6"/>
  <c r="Y347" i="7"/>
  <c r="Y363" i="6"/>
  <c r="B363" i="7"/>
  <c r="B363" i="6"/>
  <c r="Y363" i="7"/>
  <c r="AD353" i="7"/>
  <c r="AE353" i="6"/>
  <c r="N353" i="6"/>
  <c r="N353" i="7"/>
  <c r="AD342" i="6"/>
  <c r="AC342" i="7"/>
  <c r="M342" i="6"/>
  <c r="M342" i="7"/>
  <c r="O361" i="7"/>
  <c r="AF361" i="6"/>
  <c r="O361" i="6"/>
  <c r="AE361" i="7"/>
  <c r="N342" i="7"/>
  <c r="AD342" i="7"/>
  <c r="N342" i="6"/>
  <c r="AE342" i="6"/>
  <c r="N358" i="7"/>
  <c r="AD358" i="7"/>
  <c r="N358" i="6"/>
  <c r="AE358" i="6"/>
  <c r="Y378" i="7"/>
  <c r="Y378" i="6"/>
  <c r="B378" i="6"/>
  <c r="B378" i="7"/>
  <c r="M363" i="7"/>
  <c r="AD363" i="6"/>
  <c r="M363" i="6"/>
  <c r="AC363" i="7"/>
  <c r="M359" i="7"/>
  <c r="AC359" i="7"/>
  <c r="M359" i="6"/>
  <c r="AD359" i="6"/>
  <c r="AE382" i="7"/>
  <c r="O382" i="7"/>
  <c r="O382" i="6"/>
  <c r="AF382" i="6"/>
  <c r="X354" i="6"/>
  <c r="A354" i="7"/>
  <c r="A354" i="6"/>
  <c r="X354" i="7"/>
  <c r="AC347" i="7"/>
  <c r="M347" i="7"/>
  <c r="M347" i="6"/>
  <c r="AD347" i="6"/>
  <c r="AF383" i="6"/>
  <c r="O383" i="7"/>
  <c r="O383" i="6"/>
  <c r="AE383" i="7"/>
  <c r="Z371" i="7"/>
  <c r="I371" i="7"/>
  <c r="I371" i="6"/>
  <c r="Z371" i="6"/>
  <c r="B383" i="7"/>
  <c r="Y383" i="7"/>
  <c r="B383" i="6"/>
  <c r="Y383" i="6"/>
  <c r="B399" i="7"/>
  <c r="Y399" i="7"/>
  <c r="B399" i="6"/>
  <c r="Y399" i="6"/>
  <c r="Z376" i="7"/>
  <c r="I376" i="7"/>
  <c r="I376" i="6"/>
  <c r="Z376" i="6"/>
  <c r="AA396" i="7"/>
  <c r="J396" i="7"/>
  <c r="J396" i="6"/>
  <c r="AA396" i="6"/>
  <c r="J375" i="7"/>
  <c r="AA375" i="7"/>
  <c r="J375" i="6"/>
  <c r="AA375" i="6"/>
  <c r="X362" i="6"/>
  <c r="A362" i="7"/>
  <c r="A362" i="6"/>
  <c r="X362" i="7"/>
  <c r="AB388" i="7"/>
  <c r="AC388" i="6"/>
  <c r="L388" i="6"/>
  <c r="L388" i="7"/>
  <c r="A347" i="7"/>
  <c r="X347" i="7"/>
  <c r="A347" i="6"/>
  <c r="X347" i="6"/>
  <c r="AD351" i="6"/>
  <c r="M351" i="7"/>
  <c r="M351" i="6"/>
  <c r="AC351" i="7"/>
  <c r="L364" i="7"/>
  <c r="AB364" i="7"/>
  <c r="L364" i="6"/>
  <c r="AC364" i="6"/>
  <c r="Z393" i="7"/>
  <c r="I393" i="7"/>
  <c r="I393" i="6"/>
  <c r="Z393" i="6"/>
  <c r="I350" i="7"/>
  <c r="Z350" i="7"/>
  <c r="I350" i="6"/>
  <c r="Z350" i="6"/>
  <c r="X359" i="7"/>
  <c r="A359" i="7"/>
  <c r="A359" i="6"/>
  <c r="X359" i="6"/>
  <c r="Z390" i="7"/>
  <c r="Z390" i="6"/>
  <c r="I390" i="6"/>
  <c r="I390" i="7"/>
  <c r="X371" i="7"/>
  <c r="A371" i="7"/>
  <c r="A371" i="6"/>
  <c r="X371" i="6"/>
  <c r="AB370" i="6"/>
  <c r="K370" i="6"/>
  <c r="K370" i="7"/>
  <c r="K369" i="7"/>
  <c r="K369" i="6"/>
  <c r="AB369" i="6"/>
  <c r="Z382" i="7"/>
  <c r="I382" i="7"/>
  <c r="I382" i="6"/>
  <c r="Z382" i="6"/>
  <c r="AE399" i="7"/>
  <c r="AF399" i="6"/>
  <c r="O399" i="6"/>
  <c r="O399" i="7"/>
  <c r="K386" i="7"/>
  <c r="K386" i="6"/>
  <c r="AB386" i="6"/>
  <c r="AF347" i="6"/>
  <c r="AE347" i="7"/>
  <c r="O347" i="6"/>
  <c r="O347" i="7"/>
  <c r="B354" i="7"/>
  <c r="Y354" i="6"/>
  <c r="B354" i="6"/>
  <c r="Y354" i="7"/>
  <c r="AA361" i="7"/>
  <c r="AA361" i="6"/>
  <c r="J361" i="6"/>
  <c r="J361" i="7"/>
  <c r="AC387" i="7"/>
  <c r="AD387" i="6"/>
  <c r="M387" i="6"/>
  <c r="M387" i="7"/>
  <c r="AA393" i="7"/>
  <c r="J393" i="7"/>
  <c r="J393" i="6"/>
  <c r="AA393" i="6"/>
  <c r="AB356" i="7"/>
  <c r="AC356" i="6"/>
  <c r="L356" i="6"/>
  <c r="L356" i="7"/>
  <c r="Z388" i="6"/>
  <c r="I388" i="7"/>
  <c r="I388" i="6"/>
  <c r="Z388" i="7"/>
  <c r="L349" i="7"/>
  <c r="AC349" i="6"/>
  <c r="L349" i="6"/>
  <c r="AB349" i="7"/>
  <c r="AB347" i="6"/>
  <c r="K347" i="6"/>
  <c r="K347" i="7"/>
  <c r="AB380" i="7"/>
  <c r="L380" i="7"/>
  <c r="L380" i="6"/>
  <c r="AC380" i="6"/>
  <c r="AA348" i="7"/>
  <c r="AA348" i="6"/>
  <c r="J348" i="6"/>
  <c r="J348" i="7"/>
  <c r="AB352" i="6"/>
  <c r="K352" i="6"/>
  <c r="K352" i="7"/>
  <c r="AA347" i="6"/>
  <c r="J347" i="7"/>
  <c r="J347" i="6"/>
  <c r="AA347" i="7"/>
  <c r="J363" i="7"/>
  <c r="AA363" i="7"/>
  <c r="J363" i="6"/>
  <c r="AA363" i="6"/>
  <c r="A346" i="7"/>
  <c r="X346" i="6"/>
  <c r="A346" i="6"/>
  <c r="X346" i="7"/>
  <c r="J349" i="7"/>
  <c r="AA349" i="7"/>
  <c r="J349" i="6"/>
  <c r="AA349" i="6"/>
  <c r="AF342" i="6"/>
  <c r="O342" i="7"/>
  <c r="O342" i="6"/>
  <c r="AE342" i="7"/>
  <c r="M344" i="7"/>
  <c r="AD344" i="6"/>
  <c r="M344" i="6"/>
  <c r="AC344" i="7"/>
  <c r="B355" i="7"/>
  <c r="Y355" i="6"/>
  <c r="B355" i="6"/>
  <c r="Y355" i="7"/>
  <c r="AE345" i="6"/>
  <c r="AD345" i="7"/>
  <c r="N345" i="6"/>
  <c r="N345" i="7"/>
  <c r="AE361" i="6"/>
  <c r="AD361" i="7"/>
  <c r="N361" i="6"/>
  <c r="N361" i="7"/>
  <c r="A349" i="7"/>
  <c r="X349" i="6"/>
  <c r="A349" i="6"/>
  <c r="X349" i="7"/>
  <c r="AC383" i="7"/>
  <c r="M383" i="7"/>
  <c r="M383" i="6"/>
  <c r="AD383" i="6"/>
  <c r="AD350" i="7"/>
  <c r="N350" i="7"/>
  <c r="N350" i="6"/>
  <c r="AE350" i="6"/>
  <c r="A366" i="7"/>
  <c r="X366" i="6"/>
  <c r="A366" i="6"/>
  <c r="X366" i="7"/>
  <c r="AD395" i="6"/>
  <c r="AC395" i="7"/>
  <c r="M395" i="6"/>
  <c r="M395" i="7"/>
  <c r="Z377" i="6"/>
  <c r="I377" i="7"/>
  <c r="I377" i="6"/>
  <c r="Z377" i="7"/>
  <c r="AD367" i="7"/>
  <c r="N367" i="7"/>
  <c r="N367" i="6"/>
  <c r="AE367" i="6"/>
  <c r="X398" i="7"/>
  <c r="A398" i="7"/>
  <c r="A398" i="6"/>
  <c r="X398" i="6"/>
  <c r="X350" i="6"/>
  <c r="A350" i="7"/>
  <c r="A350" i="6"/>
  <c r="X350" i="7"/>
  <c r="AC355" i="7"/>
  <c r="AD355" i="6"/>
  <c r="M355" i="6"/>
  <c r="M355" i="7"/>
  <c r="L370" i="7"/>
  <c r="AC370" i="6"/>
  <c r="L370" i="6"/>
  <c r="AB370" i="7"/>
  <c r="AE343" i="7"/>
  <c r="AF343" i="6"/>
  <c r="O343" i="6"/>
  <c r="O343" i="7"/>
  <c r="Y350" i="6"/>
  <c r="B350" i="7"/>
  <c r="B350" i="6"/>
  <c r="Y350" i="7"/>
  <c r="X358" i="6"/>
  <c r="X358" i="7"/>
  <c r="A358" i="6"/>
  <c r="A358" i="7"/>
  <c r="N379" i="7"/>
  <c r="AD379" i="7"/>
  <c r="N379" i="6"/>
  <c r="AE379" i="6"/>
  <c r="K380" i="7"/>
  <c r="K380" i="6"/>
  <c r="AB380" i="6"/>
  <c r="AA353" i="7"/>
  <c r="AA353" i="6"/>
  <c r="J353" i="6"/>
  <c r="J353" i="7"/>
  <c r="AB368" i="6"/>
  <c r="K368" i="6"/>
  <c r="K368" i="7"/>
  <c r="Y362" i="6"/>
  <c r="B362" i="7"/>
  <c r="B362" i="6"/>
  <c r="Y362" i="7"/>
  <c r="AB377" i="6"/>
  <c r="K377" i="6"/>
  <c r="K377" i="7"/>
  <c r="B367" i="7"/>
  <c r="Y367" i="6"/>
  <c r="B367" i="6"/>
  <c r="Y367" i="7"/>
  <c r="Y375" i="7"/>
  <c r="B375" i="7"/>
  <c r="B375" i="6"/>
  <c r="Y375" i="6"/>
  <c r="Y391" i="7"/>
  <c r="B391" i="7"/>
  <c r="B391" i="6"/>
  <c r="Y391" i="6"/>
  <c r="X369" i="7"/>
  <c r="A369" i="7"/>
  <c r="A369" i="6"/>
  <c r="X369" i="6"/>
  <c r="X385" i="7"/>
  <c r="A385" i="7"/>
  <c r="A385" i="6"/>
  <c r="X385" i="6"/>
  <c r="Z399" i="7"/>
  <c r="I399" i="7"/>
  <c r="I399" i="6"/>
  <c r="Z399" i="6"/>
  <c r="J383" i="7"/>
  <c r="AA383" i="7"/>
  <c r="J383" i="6"/>
  <c r="AA383" i="6"/>
  <c r="N401" i="7"/>
  <c r="AD401" i="7"/>
  <c r="N401" i="6"/>
  <c r="AE401" i="6"/>
  <c r="AD348" i="6"/>
  <c r="AC348" i="7"/>
  <c r="M348" i="6"/>
  <c r="M348" i="7"/>
  <c r="AD399" i="7"/>
  <c r="N399" i="7"/>
  <c r="N399" i="6"/>
  <c r="AE399" i="6"/>
  <c r="AD374" i="6"/>
  <c r="M374" i="7"/>
  <c r="M374" i="6"/>
  <c r="AC374" i="7"/>
  <c r="X393" i="6"/>
  <c r="A393" i="7"/>
  <c r="A393" i="6"/>
  <c r="X393" i="7"/>
  <c r="AA391" i="7"/>
  <c r="AA391" i="6"/>
  <c r="J391" i="6"/>
  <c r="J391" i="7"/>
  <c r="L344" i="7"/>
  <c r="AB344" i="7"/>
  <c r="L344" i="6"/>
  <c r="AC344" i="6"/>
  <c r="N391" i="7"/>
  <c r="AE391" i="6"/>
  <c r="N391" i="6"/>
  <c r="AD391" i="7"/>
  <c r="A395" i="7"/>
  <c r="X395" i="6"/>
  <c r="A395" i="6"/>
  <c r="X395" i="7"/>
  <c r="AC373" i="6"/>
  <c r="AB373" i="7"/>
  <c r="L373" i="6"/>
  <c r="L373" i="7"/>
  <c r="AC389" i="6"/>
  <c r="AB389" i="7"/>
  <c r="L389" i="6"/>
  <c r="L389" i="7"/>
  <c r="Z383" i="7"/>
  <c r="Z383" i="6"/>
  <c r="I383" i="6"/>
  <c r="I383" i="7"/>
  <c r="AF384" i="6"/>
  <c r="O384" i="7"/>
  <c r="O384" i="6"/>
  <c r="AE384" i="7"/>
  <c r="AC397" i="7"/>
  <c r="M397" i="7"/>
  <c r="M397" i="6"/>
  <c r="AD397" i="6"/>
  <c r="AD381" i="7"/>
  <c r="N381" i="7"/>
  <c r="N381" i="6"/>
  <c r="AE381" i="6"/>
  <c r="AA399" i="7"/>
  <c r="J399" i="7"/>
  <c r="J399" i="6"/>
  <c r="AA399" i="6"/>
  <c r="N363" i="7"/>
  <c r="AD363" i="7"/>
  <c r="N363" i="6"/>
  <c r="AE363" i="6"/>
  <c r="Y369" i="7"/>
  <c r="Y369" i="6"/>
  <c r="B369" i="6"/>
  <c r="B369" i="7"/>
  <c r="O392" i="7"/>
  <c r="AE392" i="7"/>
  <c r="O392" i="6"/>
  <c r="AF392" i="6"/>
  <c r="A351" i="7"/>
  <c r="X351" i="6"/>
  <c r="A351" i="6"/>
  <c r="X351" i="7"/>
  <c r="Z358" i="7"/>
  <c r="I358" i="7"/>
  <c r="I358" i="6"/>
  <c r="Z358" i="6"/>
  <c r="AD367" i="6"/>
  <c r="M367" i="7"/>
  <c r="M367" i="6"/>
  <c r="AC367" i="7"/>
  <c r="AA397" i="7"/>
  <c r="J397" i="7"/>
  <c r="J397" i="6"/>
  <c r="AA397" i="6"/>
  <c r="O375" i="7"/>
  <c r="AF375" i="6"/>
  <c r="O375" i="6"/>
  <c r="AE375" i="7"/>
  <c r="O391" i="7"/>
  <c r="AE391" i="7"/>
  <c r="O391" i="6"/>
  <c r="AF391" i="6"/>
  <c r="AA366" i="7"/>
  <c r="AA366" i="6"/>
  <c r="J366" i="6"/>
  <c r="J366" i="7"/>
  <c r="AB381" i="7"/>
  <c r="L381" i="7"/>
  <c r="L381" i="6"/>
  <c r="AC381" i="6"/>
  <c r="AB397" i="7"/>
  <c r="AC397" i="6"/>
  <c r="L397" i="6"/>
  <c r="L397" i="7"/>
  <c r="AF376" i="6"/>
  <c r="O376" i="7"/>
  <c r="O376" i="6"/>
  <c r="AE376" i="7"/>
  <c r="I391" i="7"/>
  <c r="Z391" i="7"/>
  <c r="I391" i="6"/>
  <c r="Z391" i="6"/>
  <c r="N373" i="7"/>
  <c r="AE373" i="6"/>
  <c r="N373" i="6"/>
  <c r="AD373" i="7"/>
  <c r="N389" i="7"/>
  <c r="AE389" i="6"/>
  <c r="N389" i="6"/>
  <c r="AD389" i="7"/>
  <c r="K367" i="7"/>
  <c r="K367" i="6"/>
  <c r="AB367" i="6"/>
  <c r="M382" i="7"/>
  <c r="AC382" i="7"/>
  <c r="M382" i="6"/>
  <c r="AD382" i="6"/>
  <c r="K391" i="7"/>
  <c r="K391" i="6"/>
  <c r="AB391" i="6"/>
  <c r="X384" i="6"/>
  <c r="X384" i="7"/>
  <c r="A384" i="6"/>
  <c r="A384" i="7"/>
  <c r="Z368" i="7"/>
  <c r="I368" i="7"/>
  <c r="I368" i="6"/>
  <c r="Z368" i="6"/>
  <c r="Z386" i="6"/>
  <c r="I386" i="7"/>
  <c r="I386" i="6"/>
  <c r="Z386" i="7"/>
  <c r="X401" i="7"/>
  <c r="X401" i="6"/>
  <c r="A401" i="6"/>
  <c r="A401" i="7"/>
  <c r="AE362" i="7"/>
  <c r="AF362" i="6"/>
  <c r="O362" i="6"/>
  <c r="O362" i="7"/>
  <c r="Y390" i="7"/>
  <c r="Y390" i="6"/>
  <c r="B390" i="6"/>
  <c r="B390" i="7"/>
  <c r="I357" i="7"/>
  <c r="Z357" i="7"/>
  <c r="I357" i="6"/>
  <c r="Z357" i="6"/>
  <c r="N351" i="7"/>
  <c r="AD351" i="7"/>
  <c r="N351" i="6"/>
  <c r="AE351" i="6"/>
  <c r="AC380" i="7"/>
  <c r="AD380" i="6"/>
  <c r="M380" i="6"/>
  <c r="M380" i="7"/>
  <c r="AD372" i="6"/>
  <c r="M372" i="7"/>
  <c r="M372" i="6"/>
  <c r="AC372" i="7"/>
  <c r="K385" i="7"/>
  <c r="K385" i="6"/>
  <c r="AB385" i="6"/>
  <c r="K389" i="7"/>
  <c r="K389" i="6"/>
  <c r="AB389" i="6"/>
  <c r="K393" i="7"/>
  <c r="K393" i="6"/>
  <c r="AB393" i="6"/>
  <c r="Z374" i="6"/>
  <c r="I374" i="7"/>
  <c r="I374" i="6"/>
  <c r="Z374" i="7"/>
  <c r="M356" i="7"/>
  <c r="AD356" i="6"/>
  <c r="M356" i="6"/>
  <c r="AC356" i="7"/>
  <c r="AE363" i="7"/>
  <c r="AF363" i="6"/>
  <c r="O363" i="6"/>
  <c r="O363" i="7"/>
  <c r="O394" i="7"/>
  <c r="AF394" i="6"/>
  <c r="O394" i="6"/>
  <c r="AE394" i="7"/>
  <c r="AF400" i="6"/>
  <c r="O400" i="7"/>
  <c r="O400" i="6"/>
  <c r="AE400" i="7"/>
  <c r="AE385" i="6"/>
  <c r="N385" i="7"/>
  <c r="N385" i="6"/>
  <c r="AD385" i="7"/>
  <c r="Y365" i="6"/>
  <c r="Y365" i="7"/>
  <c r="B365" i="6"/>
  <c r="B365" i="7"/>
  <c r="B368" i="7"/>
  <c r="Y368" i="7"/>
  <c r="B368" i="6"/>
  <c r="Y368" i="6"/>
  <c r="K376" i="7"/>
  <c r="K376" i="6"/>
  <c r="AB376" i="6"/>
  <c r="AD358" i="6"/>
  <c r="M358" i="7"/>
  <c r="M358" i="6"/>
  <c r="AC358" i="7"/>
  <c r="AB373" i="6"/>
  <c r="K373" i="6"/>
  <c r="K373" i="7"/>
  <c r="N368" i="7"/>
  <c r="AD368" i="7"/>
  <c r="N368" i="6"/>
  <c r="AE368" i="6"/>
  <c r="J378" i="7"/>
  <c r="AA378" i="7"/>
  <c r="J378" i="6"/>
  <c r="AA378" i="6"/>
  <c r="J394" i="7"/>
  <c r="AA394" i="7"/>
  <c r="J394" i="6"/>
  <c r="AA394" i="6"/>
  <c r="AB371" i="7"/>
  <c r="L371" i="7"/>
  <c r="L371" i="6"/>
  <c r="AC371" i="6"/>
  <c r="AA388" i="7"/>
  <c r="J388" i="7"/>
  <c r="J388" i="6"/>
  <c r="AA388" i="6"/>
  <c r="AF395" i="6"/>
  <c r="AE395" i="7"/>
  <c r="O395" i="6"/>
  <c r="O395" i="7"/>
  <c r="O380" i="7"/>
  <c r="AF380" i="6"/>
  <c r="O380" i="6"/>
  <c r="AE380" i="7"/>
  <c r="Y376" i="7"/>
  <c r="Y376" i="6"/>
  <c r="B376" i="6"/>
  <c r="B376" i="7"/>
  <c r="AB398" i="7"/>
  <c r="L398" i="7"/>
  <c r="L398" i="6"/>
  <c r="AC398" i="6"/>
  <c r="Z372" i="7"/>
  <c r="Z372" i="6"/>
  <c r="I372" i="6"/>
  <c r="I372" i="7"/>
  <c r="AE385" i="7"/>
  <c r="O385" i="7"/>
  <c r="O385" i="6"/>
  <c r="AF385" i="6"/>
  <c r="AD394" i="7"/>
  <c r="N394" i="7"/>
  <c r="N394" i="6"/>
  <c r="AE394" i="6"/>
  <c r="Y389" i="7"/>
  <c r="Y389" i="6"/>
  <c r="B389" i="6"/>
  <c r="B389" i="7"/>
  <c r="B398" i="7"/>
  <c r="Y398" i="7"/>
  <c r="B398" i="6"/>
  <c r="Y398" i="6"/>
  <c r="AD400" i="6"/>
  <c r="AC400" i="7"/>
  <c r="M400" i="6"/>
  <c r="M400" i="7"/>
  <c r="AE370" i="6"/>
  <c r="AD370" i="7"/>
  <c r="N370" i="6"/>
  <c r="N370" i="7"/>
  <c r="AA372" i="7"/>
  <c r="J372" i="7"/>
  <c r="J372" i="6"/>
  <c r="AA372" i="6"/>
  <c r="AB379" i="7"/>
  <c r="AC379" i="6"/>
  <c r="L379" i="6"/>
  <c r="L379" i="7"/>
  <c r="I396" i="7"/>
  <c r="Z396" i="6"/>
  <c r="I396" i="6"/>
  <c r="Z396" i="7"/>
  <c r="Y377" i="6"/>
  <c r="B377" i="7"/>
  <c r="B377" i="6"/>
  <c r="Y377" i="7"/>
  <c r="Y351" i="7"/>
  <c r="B351" i="7"/>
  <c r="B351" i="6"/>
  <c r="Y351" i="6"/>
  <c r="O370" i="7"/>
  <c r="AE370" i="7"/>
  <c r="O370" i="6"/>
  <c r="AF370" i="6"/>
  <c r="N357" i="7"/>
  <c r="AD357" i="7"/>
  <c r="N357" i="6"/>
  <c r="AE357" i="6"/>
  <c r="O345" i="7"/>
  <c r="AE345" i="7"/>
  <c r="O345" i="6"/>
  <c r="AF345" i="6"/>
  <c r="AD369" i="7"/>
  <c r="AE369" i="6"/>
  <c r="N369" i="6"/>
  <c r="N369" i="7"/>
  <c r="B385" i="7"/>
  <c r="Y385" i="7"/>
  <c r="B385" i="6"/>
  <c r="Y385" i="6"/>
  <c r="AF378" i="6"/>
  <c r="AE378" i="7"/>
  <c r="O378" i="6"/>
  <c r="O378" i="7"/>
  <c r="AD392" i="6"/>
  <c r="AC392" i="7"/>
  <c r="M392" i="6"/>
  <c r="M392" i="7"/>
  <c r="AB383" i="6"/>
  <c r="K383" i="6"/>
  <c r="K383" i="7"/>
  <c r="K353" i="7"/>
  <c r="K353" i="6"/>
  <c r="AB353" i="6"/>
  <c r="M360" i="7"/>
  <c r="AD360" i="6"/>
  <c r="M360" i="6"/>
  <c r="AC360" i="7"/>
  <c r="AC377" i="7"/>
  <c r="M377" i="7"/>
  <c r="M377" i="6"/>
  <c r="AD377" i="6"/>
  <c r="AC399" i="6"/>
  <c r="AB399" i="7"/>
  <c r="L399" i="6"/>
  <c r="L399" i="7"/>
  <c r="AC386" i="6"/>
  <c r="L386" i="7"/>
  <c r="L386" i="6"/>
  <c r="AB386" i="7"/>
  <c r="AE379" i="7"/>
  <c r="AF379" i="6"/>
  <c r="O379" i="6"/>
  <c r="O379" i="7"/>
  <c r="O372" i="7"/>
  <c r="AF372" i="6"/>
  <c r="O372" i="6"/>
  <c r="AE372" i="7"/>
  <c r="AA386" i="6"/>
  <c r="AA386" i="7"/>
  <c r="J386" i="6"/>
  <c r="J386" i="7"/>
  <c r="AB398" i="6"/>
  <c r="K398" i="6"/>
  <c r="K398" i="7"/>
  <c r="AB372" i="6"/>
  <c r="K372" i="6"/>
  <c r="K372" i="7"/>
  <c r="AD375" i="6"/>
  <c r="AC375" i="7"/>
  <c r="M375" i="6"/>
  <c r="M375" i="7"/>
  <c r="AE343" i="6"/>
  <c r="N343" i="7"/>
  <c r="N343" i="6"/>
  <c r="AD343" i="7"/>
  <c r="Z353" i="7"/>
  <c r="Z353" i="6"/>
  <c r="I353" i="6"/>
  <c r="I353" i="7"/>
  <c r="AF355" i="6"/>
  <c r="AE355" i="7"/>
  <c r="O355" i="6"/>
  <c r="O355" i="7"/>
  <c r="AB401" i="6"/>
  <c r="K401" i="6"/>
  <c r="K401" i="7"/>
  <c r="A379" i="7"/>
  <c r="X379" i="6"/>
  <c r="A379" i="6"/>
  <c r="X379" i="7"/>
  <c r="AE378" i="6"/>
  <c r="N378" i="7"/>
  <c r="N378" i="6"/>
  <c r="AD378" i="7"/>
  <c r="AD398" i="6"/>
  <c r="AC398" i="7"/>
  <c r="M398" i="6"/>
  <c r="M398" i="7"/>
  <c r="I387" i="7"/>
  <c r="Z387" i="6"/>
  <c r="I387" i="6"/>
  <c r="Z387" i="7"/>
  <c r="A377" i="7"/>
  <c r="X377" i="6"/>
  <c r="A377" i="6"/>
  <c r="X377" i="7"/>
  <c r="B388" i="7"/>
  <c r="Y388" i="6"/>
  <c r="B388" i="6"/>
  <c r="Y388" i="7"/>
  <c r="AB367" i="7"/>
  <c r="AC367" i="6"/>
  <c r="L367" i="6"/>
  <c r="L367" i="7"/>
  <c r="AD378" i="6"/>
  <c r="M378" i="7"/>
  <c r="M378" i="6"/>
  <c r="AC378" i="7"/>
  <c r="O393" i="7"/>
  <c r="AF393" i="6"/>
  <c r="O393" i="6"/>
  <c r="AE393" i="7"/>
  <c r="AE373" i="7"/>
  <c r="AF373" i="6"/>
  <c r="O373" i="6"/>
  <c r="O373" i="7"/>
  <c r="B393" i="7"/>
  <c r="Y393" i="6"/>
  <c r="B393" i="6"/>
  <c r="Y393" i="7"/>
  <c r="Z370" i="7"/>
  <c r="Z370" i="6"/>
  <c r="I370" i="6"/>
  <c r="I370" i="7"/>
  <c r="X392" i="6"/>
  <c r="A392" i="7"/>
  <c r="A392" i="6"/>
  <c r="X392" i="7"/>
  <c r="AB387" i="7"/>
  <c r="L387" i="7"/>
  <c r="L387" i="6"/>
  <c r="AC387" i="6"/>
  <c r="X355" i="7"/>
  <c r="A355" i="7"/>
  <c r="A355" i="6"/>
  <c r="X355" i="6"/>
  <c r="A383" i="7"/>
  <c r="X383" i="7"/>
  <c r="A383" i="6"/>
  <c r="X383" i="6"/>
  <c r="O397" i="7"/>
  <c r="AF397" i="6"/>
  <c r="O397" i="6"/>
  <c r="AE397" i="7"/>
  <c r="AE389" i="7"/>
  <c r="AF389" i="6"/>
  <c r="O389" i="6"/>
  <c r="O389" i="7"/>
  <c r="X365" i="7"/>
  <c r="X365" i="6"/>
  <c r="A365" i="6"/>
  <c r="A365" i="7"/>
  <c r="B343" i="7"/>
  <c r="Y343" i="7"/>
  <c r="B343" i="6"/>
  <c r="Y343" i="6"/>
  <c r="Y359" i="6"/>
  <c r="B359" i="7"/>
  <c r="B359" i="6"/>
  <c r="Y359" i="7"/>
  <c r="AE349" i="6"/>
  <c r="N349" i="7"/>
  <c r="N349" i="6"/>
  <c r="AD349" i="7"/>
  <c r="AF366" i="6"/>
  <c r="O366" i="7"/>
  <c r="O366" i="6"/>
  <c r="AE366" i="7"/>
  <c r="I352" i="7"/>
  <c r="Z352" i="6"/>
  <c r="I352" i="6"/>
  <c r="Z352" i="7"/>
  <c r="K356" i="7"/>
  <c r="K356" i="6"/>
  <c r="AB356" i="6"/>
  <c r="AC364" i="7"/>
  <c r="M364" i="7"/>
  <c r="M364" i="6"/>
  <c r="AD364" i="6"/>
  <c r="AB352" i="7"/>
  <c r="AC352" i="6"/>
  <c r="L352" i="6"/>
  <c r="L352" i="7"/>
  <c r="N359" i="7"/>
  <c r="AE359" i="6"/>
  <c r="N359" i="6"/>
  <c r="AD359" i="7"/>
  <c r="J377" i="7"/>
  <c r="AA377" i="7"/>
  <c r="J377" i="6"/>
  <c r="AA377" i="6"/>
  <c r="AA401" i="7"/>
  <c r="AA401" i="6"/>
  <c r="J401" i="6"/>
  <c r="J401" i="7"/>
  <c r="AE377" i="6"/>
  <c r="N377" i="7"/>
  <c r="N377" i="6"/>
  <c r="AD377" i="7"/>
  <c r="AA395" i="6"/>
  <c r="J395" i="7"/>
  <c r="J395" i="6"/>
  <c r="AA395" i="7"/>
  <c r="Z362" i="6"/>
  <c r="Z362" i="7"/>
  <c r="I362" i="6"/>
  <c r="I362" i="7"/>
  <c r="Y386" i="6"/>
  <c r="Y386" i="7"/>
  <c r="B386" i="6"/>
  <c r="B386" i="7"/>
  <c r="Y358" i="7"/>
  <c r="Y358" i="6"/>
  <c r="B358" i="6"/>
  <c r="B358" i="7"/>
  <c r="Y372" i="6"/>
  <c r="B372" i="7"/>
  <c r="B372" i="6"/>
  <c r="Y372" i="7"/>
  <c r="AE390" i="7"/>
  <c r="O390" i="7"/>
  <c r="O390" i="6"/>
  <c r="AF390" i="6"/>
  <c r="AD354" i="7"/>
  <c r="N354" i="7"/>
  <c r="N354" i="6"/>
  <c r="AE354" i="6"/>
  <c r="AC372" i="6"/>
  <c r="L372" i="7"/>
  <c r="L372" i="6"/>
  <c r="AB372" i="7"/>
  <c r="K360" i="7"/>
  <c r="K360" i="6"/>
  <c r="AB360" i="6"/>
  <c r="O346" i="7"/>
  <c r="AF346" i="6"/>
  <c r="O346" i="6"/>
  <c r="AE346" i="7"/>
  <c r="Z361" i="7"/>
  <c r="Z361" i="6"/>
  <c r="I361" i="6"/>
  <c r="I361" i="7"/>
  <c r="A386" i="7"/>
  <c r="X386" i="6"/>
  <c r="A386" i="6"/>
  <c r="X386" i="7"/>
  <c r="X387" i="7"/>
  <c r="A387" i="7"/>
  <c r="A387" i="6"/>
  <c r="X387" i="6"/>
  <c r="AB357" i="6"/>
  <c r="K357" i="6"/>
  <c r="K357" i="7"/>
  <c r="AB378" i="6"/>
  <c r="K378" i="6"/>
  <c r="K378" i="7"/>
  <c r="AA345" i="6"/>
  <c r="J345" i="7"/>
  <c r="J345" i="6"/>
  <c r="AA345" i="7"/>
  <c r="X372" i="7"/>
  <c r="A372" i="7"/>
  <c r="A372" i="6"/>
  <c r="X372" i="6"/>
  <c r="AB385" i="7"/>
  <c r="AC385" i="6"/>
  <c r="L385" i="6"/>
  <c r="L385" i="7"/>
  <c r="A380" i="7"/>
  <c r="X380" i="6"/>
  <c r="A380" i="6"/>
  <c r="X380" i="7"/>
  <c r="AC381" i="7"/>
  <c r="M381" i="7"/>
  <c r="M381" i="6"/>
  <c r="AD381" i="6"/>
  <c r="AB394" i="6"/>
  <c r="K394" i="6"/>
  <c r="K394" i="7"/>
  <c r="O350" i="7"/>
  <c r="AE350" i="7"/>
  <c r="O350" i="6"/>
  <c r="AF350" i="6"/>
  <c r="Y366" i="6"/>
  <c r="Y366" i="7"/>
  <c r="B366" i="6"/>
  <c r="B366" i="7"/>
  <c r="AD395" i="7"/>
  <c r="AE395" i="6"/>
  <c r="N395" i="6"/>
  <c r="N395" i="7"/>
  <c r="AC360" i="6"/>
  <c r="AB360" i="7"/>
  <c r="L360" i="6"/>
  <c r="L360" i="7"/>
  <c r="M369" i="7"/>
  <c r="AD369" i="6"/>
  <c r="M369" i="6"/>
  <c r="AC369" i="7"/>
  <c r="B379" i="7"/>
  <c r="Y379" i="6"/>
  <c r="B379" i="6"/>
  <c r="Y379" i="7"/>
  <c r="B395" i="7"/>
  <c r="Y395" i="6"/>
  <c r="B395" i="6"/>
  <c r="Y395" i="7"/>
  <c r="Y373" i="7"/>
  <c r="Y373" i="6"/>
  <c r="B373" i="6"/>
  <c r="B373" i="7"/>
  <c r="M390" i="7"/>
  <c r="AD390" i="6"/>
  <c r="M390" i="6"/>
  <c r="AC390" i="7"/>
  <c r="AA371" i="6"/>
  <c r="J371" i="7"/>
  <c r="J371" i="6"/>
  <c r="AA371" i="7"/>
  <c r="J387" i="7"/>
  <c r="AA387" i="6"/>
  <c r="J387" i="6"/>
  <c r="AA387" i="7"/>
  <c r="M366" i="7"/>
  <c r="AD366" i="6"/>
  <c r="M366" i="6"/>
  <c r="AC366" i="7"/>
  <c r="AC384" i="6"/>
  <c r="AB384" i="7"/>
  <c r="L384" i="6"/>
  <c r="L384" i="7"/>
  <c r="AE367" i="7"/>
  <c r="AF367" i="6"/>
  <c r="O367" i="6"/>
  <c r="O367" i="7"/>
  <c r="M388" i="7"/>
  <c r="AD388" i="6"/>
  <c r="M388" i="6"/>
  <c r="AC388" i="7"/>
  <c r="AE364" i="6"/>
  <c r="N364" i="7"/>
  <c r="N364" i="6"/>
  <c r="AD364" i="7"/>
  <c r="L395" i="7"/>
  <c r="AC395" i="6"/>
  <c r="L395" i="6"/>
  <c r="AB395" i="7"/>
  <c r="AB382" i="7"/>
  <c r="L382" i="7"/>
  <c r="L382" i="6"/>
  <c r="AC382" i="6"/>
  <c r="X373" i="6"/>
  <c r="X373" i="7"/>
  <c r="A373" i="6"/>
  <c r="A373" i="7"/>
  <c r="AC376" i="7"/>
  <c r="M376" i="7"/>
  <c r="M376" i="6"/>
  <c r="AD376" i="6"/>
  <c r="J370" i="7"/>
  <c r="AA370" i="7"/>
  <c r="J370" i="6"/>
  <c r="AA370" i="6"/>
  <c r="J382" i="7"/>
  <c r="AA382" i="7"/>
  <c r="J382" i="6"/>
  <c r="AA382" i="6"/>
  <c r="J398" i="7"/>
  <c r="AA398" i="7"/>
  <c r="J398" i="6"/>
  <c r="AA398" i="6"/>
  <c r="AB399" i="6"/>
  <c r="K399" i="6"/>
  <c r="K399" i="7"/>
  <c r="Z364" i="7"/>
  <c r="Z364" i="6"/>
  <c r="I364" i="6"/>
  <c r="I364" i="7"/>
  <c r="J376" i="7"/>
  <c r="AA376" i="7"/>
  <c r="J376" i="6"/>
  <c r="AA376" i="6"/>
  <c r="X389" i="7"/>
  <c r="X389" i="6"/>
  <c r="A389" i="6"/>
  <c r="A389" i="7"/>
  <c r="Z400" i="6"/>
  <c r="I400" i="7"/>
  <c r="I400" i="6"/>
  <c r="Z400" i="7"/>
  <c r="Z392" i="6"/>
  <c r="Z392" i="7"/>
  <c r="I392" i="6"/>
  <c r="I392" i="7"/>
  <c r="K395" i="7"/>
  <c r="K395" i="6"/>
  <c r="AB395" i="6"/>
  <c r="K371" i="7"/>
  <c r="K371" i="6"/>
  <c r="AB371" i="6"/>
  <c r="K381" i="7"/>
  <c r="K381" i="6"/>
  <c r="AB381" i="6"/>
  <c r="K375" i="7"/>
  <c r="K375" i="6"/>
  <c r="AB375" i="6"/>
  <c r="K397" i="7"/>
  <c r="K397" i="6"/>
  <c r="AB397" i="6"/>
  <c r="Z395" i="6"/>
  <c r="I395" i="7"/>
  <c r="I395" i="6"/>
  <c r="Z395" i="7"/>
  <c r="AD393" i="7"/>
  <c r="N393" i="7"/>
  <c r="N393" i="6"/>
  <c r="AE393" i="6"/>
  <c r="AE365" i="7"/>
  <c r="O365" i="7"/>
  <c r="O365" i="6"/>
  <c r="AF365" i="6"/>
  <c r="B397" i="7"/>
  <c r="Y397" i="6"/>
  <c r="B397" i="6"/>
  <c r="Y397" i="7"/>
  <c r="K382" i="7"/>
  <c r="K382" i="6"/>
  <c r="AB382" i="6"/>
  <c r="AF396" i="6"/>
  <c r="O396" i="7"/>
  <c r="O396" i="6"/>
  <c r="AE396" i="7"/>
  <c r="Y384" i="6"/>
  <c r="B384" i="7"/>
  <c r="B384" i="6"/>
  <c r="Y384" i="7"/>
  <c r="AE366" i="6"/>
  <c r="AD366" i="7"/>
  <c r="N366" i="6"/>
  <c r="N366" i="7"/>
  <c r="AF377" i="6"/>
  <c r="O377" i="7"/>
  <c r="O377" i="6"/>
  <c r="AE377" i="7"/>
  <c r="AC391" i="6"/>
  <c r="AB391" i="7"/>
  <c r="L391" i="6"/>
  <c r="L391" i="7"/>
  <c r="AD355" i="7"/>
  <c r="AE355" i="6"/>
  <c r="N355" i="6"/>
  <c r="N355" i="7"/>
  <c r="B400" i="7"/>
  <c r="Y400" i="7"/>
  <c r="B400" i="6"/>
  <c r="Y400" i="6"/>
  <c r="AE390" i="6"/>
  <c r="N390" i="7"/>
  <c r="N390" i="6"/>
  <c r="AD390" i="7"/>
  <c r="X381" i="7"/>
  <c r="A381" i="7"/>
  <c r="A381" i="6"/>
  <c r="X381" i="6"/>
  <c r="AF359" i="6"/>
  <c r="O359" i="7"/>
  <c r="O359" i="6"/>
  <c r="AE359" i="7"/>
  <c r="B371" i="7"/>
  <c r="Y371" i="7"/>
  <c r="B371" i="6"/>
  <c r="Y371" i="6"/>
  <c r="N384" i="7"/>
  <c r="AD384" i="7"/>
  <c r="N384" i="6"/>
  <c r="AE384" i="6"/>
  <c r="N400" i="7"/>
  <c r="AD400" i="7"/>
  <c r="N400" i="6"/>
  <c r="AE400" i="6"/>
  <c r="M385" i="7"/>
  <c r="AC385" i="7"/>
  <c r="M385" i="6"/>
  <c r="AD385" i="6"/>
  <c r="AB378" i="7"/>
  <c r="AC378" i="6"/>
  <c r="L378" i="6"/>
  <c r="L378" i="7"/>
  <c r="J368" i="7"/>
  <c r="AA368" i="7"/>
  <c r="J368" i="6"/>
  <c r="AA368" i="6"/>
  <c r="Z380" i="7"/>
  <c r="Z380" i="6"/>
  <c r="I380" i="6"/>
  <c r="I380" i="7"/>
  <c r="M368" i="7"/>
  <c r="AC368" i="7"/>
  <c r="M368" i="6"/>
  <c r="AD368" i="6"/>
  <c r="Z366" i="7"/>
  <c r="Z366" i="6"/>
  <c r="I366" i="6"/>
  <c r="I366" i="7"/>
  <c r="Z401" i="6"/>
  <c r="Z401" i="7"/>
  <c r="I401" i="6"/>
  <c r="I401" i="7"/>
  <c r="A375" i="7"/>
  <c r="X375" i="7"/>
  <c r="A375" i="6"/>
  <c r="X375" i="6"/>
  <c r="K374" i="7"/>
  <c r="K374" i="6"/>
  <c r="AB374" i="6"/>
  <c r="Y380" i="6"/>
  <c r="B380" i="7"/>
  <c r="B380" i="6"/>
  <c r="Y380" i="7"/>
  <c r="AD346" i="7"/>
  <c r="N346" i="7"/>
  <c r="N346" i="6"/>
  <c r="AE346" i="6"/>
  <c r="AD362" i="7"/>
  <c r="N362" i="7"/>
  <c r="N362" i="6"/>
  <c r="AE362" i="6"/>
  <c r="AA385" i="7"/>
  <c r="AA385" i="6"/>
  <c r="J385" i="6"/>
  <c r="J385" i="7"/>
  <c r="L348" i="7"/>
  <c r="AC348" i="6"/>
  <c r="L348" i="6"/>
  <c r="AB348" i="7"/>
  <c r="O354" i="7"/>
  <c r="AE354" i="7"/>
  <c r="O354" i="6"/>
  <c r="AF354" i="6"/>
  <c r="Y370" i="6"/>
  <c r="B370" i="7"/>
  <c r="B370" i="6"/>
  <c r="Y370" i="7"/>
  <c r="X343" i="6"/>
  <c r="A343" i="7"/>
  <c r="A343" i="6"/>
  <c r="X343" i="7"/>
  <c r="AC389" i="7"/>
  <c r="AD389" i="6"/>
  <c r="M389" i="6"/>
  <c r="M389" i="7"/>
  <c r="AB349" i="6"/>
  <c r="K349" i="6"/>
  <c r="K349" i="7"/>
  <c r="L377" i="7"/>
  <c r="AC377" i="6"/>
  <c r="L377" i="6"/>
  <c r="AB377" i="7"/>
  <c r="L393" i="7"/>
  <c r="AC393" i="6"/>
  <c r="L393" i="6"/>
  <c r="AB393" i="7"/>
  <c r="AC401" i="6"/>
  <c r="L401" i="7"/>
  <c r="L401" i="6"/>
  <c r="AB401" i="7"/>
  <c r="X388" i="7"/>
  <c r="X388" i="6"/>
  <c r="A388" i="6"/>
  <c r="A388" i="7"/>
  <c r="AB379" i="6"/>
  <c r="K379" i="6"/>
  <c r="K379" i="7"/>
  <c r="AF358" i="6"/>
  <c r="AE358" i="7"/>
  <c r="O358" i="6"/>
  <c r="O358" i="7"/>
  <c r="AA381" i="6"/>
  <c r="AA381" i="7"/>
  <c r="J381" i="6"/>
  <c r="J381" i="7"/>
  <c r="K345" i="7"/>
  <c r="K345" i="6"/>
  <c r="AB345" i="6"/>
  <c r="AC365" i="6"/>
  <c r="L365" i="7"/>
  <c r="L365" i="6"/>
  <c r="AB365" i="7"/>
  <c r="N372" i="7"/>
  <c r="AD372" i="7"/>
  <c r="N372" i="6"/>
  <c r="AE372" i="6"/>
  <c r="Y387" i="6"/>
  <c r="B387" i="7"/>
  <c r="B387" i="6"/>
  <c r="Y387" i="7"/>
  <c r="I375" i="7"/>
  <c r="Z375" i="7"/>
  <c r="I375" i="6"/>
  <c r="Z375" i="6"/>
  <c r="B381" i="7"/>
  <c r="Y381" i="7"/>
  <c r="B381" i="6"/>
  <c r="Y381" i="6"/>
  <c r="A396" i="7"/>
  <c r="X396" i="7"/>
  <c r="A396" i="6"/>
  <c r="X396" i="6"/>
  <c r="J379" i="7"/>
  <c r="AA379" i="7"/>
  <c r="J379" i="6"/>
  <c r="AA379" i="6"/>
  <c r="AE397" i="6"/>
  <c r="AD397" i="7"/>
  <c r="N397" i="6"/>
  <c r="N397" i="7"/>
  <c r="Y346" i="6"/>
  <c r="B346" i="7"/>
  <c r="B346" i="6"/>
  <c r="Y346" i="7"/>
  <c r="AC399" i="7"/>
  <c r="M399" i="7"/>
  <c r="M399" i="6"/>
  <c r="AD399" i="6"/>
  <c r="Z398" i="6"/>
  <c r="Z398" i="7"/>
  <c r="I398" i="6"/>
  <c r="I398" i="7"/>
  <c r="AC396" i="7"/>
  <c r="AD396" i="6"/>
  <c r="M396" i="6"/>
  <c r="M396" i="7"/>
  <c r="AF368" i="6"/>
  <c r="O368" i="7"/>
  <c r="O368" i="6"/>
  <c r="AE368" i="7"/>
  <c r="AD374" i="7"/>
  <c r="AE374" i="6"/>
  <c r="N374" i="6"/>
  <c r="N374" i="7"/>
  <c r="AD398" i="7"/>
  <c r="AE398" i="6"/>
  <c r="N398" i="6"/>
  <c r="N398" i="7"/>
  <c r="AB396" i="6"/>
  <c r="K396" i="6"/>
  <c r="K396" i="7"/>
  <c r="AB369" i="7"/>
  <c r="L369" i="7"/>
  <c r="L369" i="6"/>
  <c r="AC369" i="6"/>
  <c r="AD380" i="7"/>
  <c r="AE380" i="6"/>
  <c r="N380" i="6"/>
  <c r="N380" i="7"/>
  <c r="AD396" i="7"/>
  <c r="AE396" i="6"/>
  <c r="N396" i="6"/>
  <c r="N396" i="7"/>
  <c r="AE401" i="7"/>
  <c r="AF401" i="6"/>
  <c r="O401" i="6"/>
  <c r="O401" i="7"/>
  <c r="Z367" i="6"/>
  <c r="Z367" i="7"/>
  <c r="I367" i="6"/>
  <c r="I367" i="7"/>
  <c r="AA374" i="7"/>
  <c r="J374" i="7"/>
  <c r="J374" i="6"/>
  <c r="AA374" i="6"/>
  <c r="AA390" i="6"/>
  <c r="J390" i="7"/>
  <c r="J390" i="6"/>
  <c r="AA390" i="7"/>
  <c r="AB344" i="6"/>
  <c r="K344" i="6"/>
  <c r="K344" i="7"/>
  <c r="K390" i="7"/>
  <c r="K390" i="6"/>
  <c r="AB390" i="6"/>
  <c r="Y392" i="7"/>
  <c r="Y392" i="6"/>
  <c r="B392" i="6"/>
  <c r="B392" i="7"/>
  <c r="AE369" i="7"/>
  <c r="AF369" i="6"/>
  <c r="O369" i="6"/>
  <c r="O369" i="7"/>
  <c r="L383" i="7"/>
  <c r="AC383" i="6"/>
  <c r="L383" i="6"/>
  <c r="AB383" i="7"/>
  <c r="X397" i="7"/>
  <c r="X397" i="6"/>
  <c r="A397" i="6"/>
  <c r="A397" i="7"/>
  <c r="O381" i="7"/>
  <c r="AE381" i="7"/>
  <c r="O381" i="6"/>
  <c r="AF381" i="6"/>
  <c r="X367" i="6"/>
  <c r="X367" i="7"/>
  <c r="A367" i="6"/>
  <c r="A367" i="7"/>
  <c r="AC365" i="7"/>
  <c r="M365" i="7"/>
  <c r="M365" i="6"/>
  <c r="AD365" i="6"/>
  <c r="AA380" i="6"/>
  <c r="J380" i="7"/>
  <c r="J380" i="6"/>
  <c r="AA380" i="7"/>
  <c r="Z384" i="6"/>
  <c r="I384" i="7"/>
  <c r="I384" i="6"/>
  <c r="Z384" i="7"/>
  <c r="AE386" i="6"/>
  <c r="N386" i="7"/>
  <c r="N386" i="6"/>
  <c r="AD386" i="7"/>
  <c r="Y396" i="6"/>
  <c r="B396" i="7"/>
  <c r="B396" i="6"/>
  <c r="Y396" i="7"/>
  <c r="Z354" i="7"/>
  <c r="I354" i="7"/>
  <c r="I354" i="6"/>
  <c r="Z354" i="6"/>
  <c r="X363" i="6"/>
  <c r="A363" i="7"/>
  <c r="A363" i="6"/>
  <c r="X363" i="7"/>
  <c r="Z389" i="6"/>
  <c r="Z389" i="7"/>
  <c r="I389" i="6"/>
  <c r="I389" i="7"/>
  <c r="O371" i="7"/>
  <c r="AE371" i="7"/>
  <c r="O371" i="6"/>
  <c r="AF371" i="6"/>
  <c r="AD384" i="6"/>
  <c r="M384" i="7"/>
  <c r="M384" i="6"/>
  <c r="AC384" i="7"/>
  <c r="X399" i="7"/>
  <c r="X399" i="6"/>
  <c r="A399" i="6"/>
  <c r="A399" i="7"/>
  <c r="K361" i="7"/>
  <c r="K361" i="6"/>
  <c r="AB361" i="6"/>
  <c r="Y401" i="6"/>
  <c r="Y401" i="7"/>
  <c r="B401" i="6"/>
  <c r="B401" i="7"/>
  <c r="AE382" i="6"/>
  <c r="N382" i="7"/>
  <c r="N382" i="6"/>
  <c r="AD382" i="7"/>
  <c r="AA392" i="7"/>
  <c r="J392" i="7"/>
  <c r="J392" i="6"/>
  <c r="AA392" i="6"/>
  <c r="AA357" i="7"/>
  <c r="AA357" i="6"/>
  <c r="J357" i="6"/>
  <c r="J357" i="7"/>
  <c r="N375" i="7"/>
  <c r="AD375" i="7"/>
  <c r="N375" i="6"/>
  <c r="AE375" i="6"/>
  <c r="AC400" i="6"/>
  <c r="AB400" i="7"/>
  <c r="L400" i="6"/>
  <c r="L400" i="7"/>
  <c r="Z378" i="7"/>
  <c r="Z378" i="6"/>
  <c r="I378" i="6"/>
  <c r="I378" i="7"/>
  <c r="X391" i="7"/>
  <c r="X391" i="6"/>
  <c r="A391" i="6"/>
  <c r="A391" i="7"/>
  <c r="K366" i="7"/>
  <c r="K366" i="6"/>
  <c r="AB366" i="6"/>
  <c r="M373" i="7"/>
  <c r="AC373" i="7"/>
  <c r="M373" i="6"/>
  <c r="AD373" i="6"/>
  <c r="N388" i="7"/>
  <c r="AD388" i="7"/>
  <c r="N388" i="6"/>
  <c r="AE388" i="6"/>
  <c r="X376" i="6"/>
  <c r="X376" i="7"/>
  <c r="A376" i="6"/>
  <c r="A376" i="7"/>
  <c r="O388" i="7"/>
  <c r="AE388" i="7"/>
  <c r="O388" i="6"/>
  <c r="AF388" i="6"/>
  <c r="AB374" i="7"/>
  <c r="AC374" i="6"/>
  <c r="L374" i="6"/>
  <c r="L374" i="7"/>
  <c r="AB394" i="7"/>
  <c r="AC394" i="6"/>
  <c r="L394" i="6"/>
  <c r="L394" i="7"/>
  <c r="AC370" i="7"/>
  <c r="AD370" i="6"/>
  <c r="M370" i="6"/>
  <c r="M370" i="7"/>
  <c r="J384" i="7"/>
  <c r="AA384" i="6"/>
  <c r="J384" i="6"/>
  <c r="AA384" i="7"/>
  <c r="J400" i="7"/>
  <c r="AA400" i="6"/>
  <c r="J400" i="6"/>
  <c r="AA400" i="7"/>
  <c r="AD393" i="6"/>
  <c r="M393" i="7"/>
  <c r="M393" i="6"/>
  <c r="AC393" i="7"/>
  <c r="AD386" i="6"/>
  <c r="M386" i="7"/>
  <c r="M386" i="6"/>
  <c r="AC386" i="7"/>
  <c r="A400" i="7"/>
  <c r="X400" i="7"/>
  <c r="A400" i="6"/>
  <c r="X400" i="6"/>
  <c r="AC352" i="7"/>
  <c r="M352" i="7"/>
  <c r="M352" i="6"/>
  <c r="AD352" i="6"/>
  <c r="A368" i="7"/>
  <c r="X368" i="7"/>
  <c r="A368" i="6"/>
  <c r="X368" i="6"/>
  <c r="AE376" i="6"/>
  <c r="N376" i="7"/>
  <c r="N376" i="6"/>
  <c r="AD376" i="7"/>
  <c r="AD392" i="7"/>
  <c r="N392" i="7"/>
  <c r="N392" i="6"/>
  <c r="AE392" i="6"/>
  <c r="I379" i="7"/>
  <c r="Z379" i="7"/>
  <c r="I379" i="6"/>
  <c r="Z379" i="6"/>
  <c r="M401" i="7"/>
  <c r="AC401" i="7"/>
  <c r="M401" i="6"/>
  <c r="AD401" i="6"/>
  <c r="L390" i="7"/>
  <c r="AB390" i="7"/>
  <c r="L390" i="6"/>
  <c r="AC390" i="6"/>
  <c r="AB375" i="7"/>
  <c r="L375" i="7"/>
  <c r="L375" i="6"/>
  <c r="AC375" i="6"/>
  <c r="M394" i="7"/>
  <c r="AC394" i="7"/>
  <c r="M394" i="6"/>
  <c r="AD394" i="6"/>
  <c r="Z394" i="7"/>
  <c r="I394" i="7"/>
  <c r="I394" i="6"/>
  <c r="Z394" i="6"/>
  <c r="O387" i="7"/>
  <c r="AE387" i="7"/>
  <c r="O387" i="6"/>
  <c r="AF387" i="6"/>
  <c r="AF364" i="6"/>
  <c r="AE364" i="7"/>
  <c r="O364" i="6"/>
  <c r="O364" i="7"/>
  <c r="A382" i="7"/>
  <c r="X382" i="7"/>
  <c r="A382" i="6"/>
  <c r="X382" i="6"/>
  <c r="AB387" i="6"/>
  <c r="K387" i="6"/>
  <c r="K38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6A2FA9-0763-4F43-8018-6EF7D98FBD7C}" keepAlive="1" name="Zapytanie — dane" description="Połączenie z zapytaniem „dane” w skoroszycie." type="5" refreshedVersion="7" background="1" saveData="1">
    <dbPr connection="Provider=Microsoft.Mashup.OleDb.1;Data Source=$Workbook$;Location=dane;Extended Properties=&quot;&quot;" command="SELECT * FROM [dane]"/>
  </connection>
  <connection id="2" xr16:uid="{F82CF567-FF2A-4F03-9C33-ACCEC98EA7B2}" keepAlive="1" name="Zapytanie — dane (2)" description="Połączenie z zapytaniem „dane (2)” w skoroszycie." type="5" refreshedVersion="7" background="1" saveData="1">
    <dbPr connection="Provider=Microsoft.Mashup.OleDb.1;Data Source=$Workbook$;Location=&quot;dane (2)&quot;;Extended Properties=&quot;&quot;" command="SELECT * FROM [dane (2)]"/>
  </connection>
  <connection id="3" xr16:uid="{626F4CD6-0CFD-47DA-A2F2-EE120C4D0A62}" keepAlive="1" name="Zapytanie — dane (3)" description="Połączenie z zapytaniem „dane (3)” w skoroszycie." type="5" refreshedVersion="7" background="1" saveData="1">
    <dbPr connection="Provider=Microsoft.Mashup.OleDb.1;Data Source=$Workbook$;Location=&quot;dane (3)&quot;;Extended Properties=&quot;&quot;" command="SELECT * FROM [dane (3)]"/>
  </connection>
  <connection id="4" xr16:uid="{7FECD191-82B7-4631-B901-C2F39A1691B4}" keepAlive="1" name="Zapytanie — dane (4)" description="Połączenie z zapytaniem „dane (4)” w skoroszycie." type="5" refreshedVersion="7" background="1" saveData="1">
    <dbPr connection="Provider=Microsoft.Mashup.OleDb.1;Data Source=$Workbook$;Location=&quot;dane (4)&quot;;Extended Properties=&quot;&quot;" command="SELECT * FROM [dane (4)]"/>
  </connection>
  <connection id="5" xr16:uid="{30C70807-FB6C-42CA-A08D-7C21A152E94F}" keepAlive="1" name="Zapytanie — dane (5)" description="Połączenie z zapytaniem „dane (5)” w skoroszycie." type="5" refreshedVersion="7" background="1" saveData="1">
    <dbPr connection="Provider=Microsoft.Mashup.OleDb.1;Data Source=$Workbook$;Location=&quot;dane (5)&quot;;Extended Properties=&quot;&quot;" command="SELECT * FROM [dane (5)]"/>
  </connection>
</connections>
</file>

<file path=xl/sharedStrings.xml><?xml version="1.0" encoding="utf-8"?>
<sst xmlns="http://schemas.openxmlformats.org/spreadsheetml/2006/main" count="12643" uniqueCount="105">
  <si>
    <t>Column26</t>
  </si>
  <si>
    <t>1</t>
  </si>
  <si>
    <t>0</t>
  </si>
  <si>
    <t>?</t>
  </si>
  <si>
    <t>normal</t>
  </si>
  <si>
    <t>notpresent</t>
  </si>
  <si>
    <t>yes</t>
  </si>
  <si>
    <t>no</t>
  </si>
  <si>
    <t>good</t>
  </si>
  <si>
    <t>ckd</t>
  </si>
  <si>
    <t/>
  </si>
  <si>
    <t>4</t>
  </si>
  <si>
    <t>2</t>
  </si>
  <si>
    <t>3</t>
  </si>
  <si>
    <t>poor</t>
  </si>
  <si>
    <t>abnormal</t>
  </si>
  <si>
    <t>present</t>
  </si>
  <si>
    <t>5</t>
  </si>
  <si>
    <t xml:space="preserve"> yes</t>
  </si>
  <si>
    <t xml:space="preserve">ckd	</t>
  </si>
  <si>
    <t xml:space="preserve">	no</t>
  </si>
  <si>
    <t xml:space="preserve">	yes</t>
  </si>
  <si>
    <t>notckd</t>
  </si>
  <si>
    <t>Wiek</t>
  </si>
  <si>
    <t>Ciśnienie krwi</t>
  </si>
  <si>
    <t>Gęstość względna</t>
  </si>
  <si>
    <t>Albumina</t>
  </si>
  <si>
    <t>Cukier</t>
  </si>
  <si>
    <t>Czerwone krwinki</t>
  </si>
  <si>
    <t>Ropa</t>
  </si>
  <si>
    <t>Bakterie</t>
  </si>
  <si>
    <t>ropa2</t>
  </si>
  <si>
    <t>glukoza we krwi</t>
  </si>
  <si>
    <t>Blood Urea</t>
  </si>
  <si>
    <t>kreatynina</t>
  </si>
  <si>
    <t>sód</t>
  </si>
  <si>
    <t>potas</t>
  </si>
  <si>
    <t>hemoglobina</t>
  </si>
  <si>
    <t>PCV</t>
  </si>
  <si>
    <t>białe krwinki</t>
  </si>
  <si>
    <t>czerwone krwinki2</t>
  </si>
  <si>
    <t>nadciśnienie</t>
  </si>
  <si>
    <t>cukrzyca</t>
  </si>
  <si>
    <t>choroba wieńcowa</t>
  </si>
  <si>
    <t>apetyt</t>
  </si>
  <si>
    <t>Obrzęk stóp</t>
  </si>
  <si>
    <t>anemia</t>
  </si>
  <si>
    <t>klasa</t>
  </si>
  <si>
    <t>czerwone krwinki3</t>
  </si>
  <si>
    <t>odchylenie standardowe</t>
  </si>
  <si>
    <t>Column27</t>
  </si>
  <si>
    <t>frequency</t>
  </si>
  <si>
    <t>Column28</t>
  </si>
  <si>
    <t>Column29</t>
  </si>
  <si>
    <t>Więcej</t>
  </si>
  <si>
    <t>Częstość</t>
  </si>
  <si>
    <t>zdrowy</t>
  </si>
  <si>
    <t>średnia chorzy</t>
  </si>
  <si>
    <t>srednia zdrowi</t>
  </si>
  <si>
    <t>odchylenie stadnardowe zdrowi</t>
  </si>
  <si>
    <t>komórki ropnia</t>
  </si>
  <si>
    <t>grudki komórek</t>
  </si>
  <si>
    <t>mocznik</t>
  </si>
  <si>
    <t>hematokryt</t>
  </si>
  <si>
    <t>średnia</t>
  </si>
  <si>
    <t>normal -&gt;1</t>
  </si>
  <si>
    <t xml:space="preserve">abnormal -&gt; 0 </t>
  </si>
  <si>
    <t>present -&gt; 1</t>
  </si>
  <si>
    <t>notpresent -&gt; 0</t>
  </si>
  <si>
    <t xml:space="preserve">	1</t>
  </si>
  <si>
    <t xml:space="preserve">	0</t>
  </si>
  <si>
    <t>yes-&gt;1</t>
  </si>
  <si>
    <t>no-&gt;0</t>
  </si>
  <si>
    <t>good-&gt;1</t>
  </si>
  <si>
    <t>poor-&gt;0</t>
  </si>
  <si>
    <t>ckd-&gt;1</t>
  </si>
  <si>
    <t>notckd-&gt;0</t>
  </si>
  <si>
    <t xml:space="preserve">1	</t>
  </si>
  <si>
    <t>chorzy</t>
  </si>
  <si>
    <t>nie chorzy</t>
  </si>
  <si>
    <t>0-&gt;0</t>
  </si>
  <si>
    <t>1-&gt;0,2</t>
  </si>
  <si>
    <t>2-&gt;0,4</t>
  </si>
  <si>
    <t>3-&gt;0,6</t>
  </si>
  <si>
    <t>4-&gt;0,8</t>
  </si>
  <si>
    <t>5-&gt;1</t>
  </si>
  <si>
    <t>1,025 -&gt;1 (81)</t>
  </si>
  <si>
    <t>1,005 -&gt;0 (7)</t>
  </si>
  <si>
    <t>1,015 -&gt;0,5 (75)</t>
  </si>
  <si>
    <t>1,010 -&gt;0,25 (84)</t>
  </si>
  <si>
    <t>1,020 -&gt;0,75 (106)</t>
  </si>
  <si>
    <t>? (47)</t>
  </si>
  <si>
    <t xml:space="preserve">1-&gt;0,2 </t>
  </si>
  <si>
    <t>wiek nowy</t>
  </si>
  <si>
    <t>ciśnienie krwi nowe</t>
  </si>
  <si>
    <t>glukoza nowa</t>
  </si>
  <si>
    <t>mocnik nowy</t>
  </si>
  <si>
    <t>kreatynina nowa</t>
  </si>
  <si>
    <t>sód nowy</t>
  </si>
  <si>
    <t>potas nowy</t>
  </si>
  <si>
    <t>hematokryt nowy</t>
  </si>
  <si>
    <t>MAX</t>
  </si>
  <si>
    <t>MIN</t>
  </si>
  <si>
    <t>RÓŻNICA</t>
  </si>
  <si>
    <t>hemoglobina nowa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</si>
</sst>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6" fillId="3" borderId="4" xfId="0" applyFont="1" applyFill="1" applyBorder="1"/>
    <xf numFmtId="0" fontId="0" fillId="2" borderId="4" xfId="0" applyNumberFormat="1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</cellXfs>
  <cellStyles count="1">
    <cellStyle name="Normalny" xfId="0" builtinId="0"/>
  </cellStyles>
  <dxfs count="18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Gęstość względna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Gęstość względna</a:t>
          </a:r>
        </a:p>
      </cx:txPr>
    </cx:title>
    <cx:plotArea>
      <cx:plotAreaRegion>
        <cx:series layoutId="clusteredColumn" uniqueId="{5BD7305A-18C0-4638-A1FC-BA87A389FEF8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A1E9CF5-4317-4A37-844C-BD904392999D}">
          <cx:spPr>
            <a:ln>
              <a:solidFill>
                <a:schemeClr val="accent1">
                  <a:alpha val="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solidFill>
        <a:schemeClr val="accent1">
          <a:alpha val="2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Gęstość względna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Gęstość względna</a:t>
          </a:r>
        </a:p>
      </cx:txPr>
    </cx:title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clusteredColumn" uniqueId="{2B3123EF-6515-44F8-8C54-3C5F332CED73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B4EBA3F-4E68-4741-B826-63D66B9CE3C7}">
          <cx:spPr>
            <a:ln>
              <a:solidFill>
                <a:schemeClr val="accent1">
                  <a:alpha val="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302202</xdr:colOff>
      <xdr:row>25</xdr:row>
      <xdr:rowOff>38100</xdr:rowOff>
    </xdr:from>
    <xdr:to>
      <xdr:col>41</xdr:col>
      <xdr:colOff>42429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F49FA5E2-6765-42F0-B198-17603A860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05727" y="4800600"/>
              <a:ext cx="461702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34</xdr:col>
      <xdr:colOff>28451</xdr:colOff>
      <xdr:row>4</xdr:row>
      <xdr:rowOff>163534</xdr:rowOff>
    </xdr:from>
    <xdr:to>
      <xdr:col>41</xdr:col>
      <xdr:colOff>335230</xdr:colOff>
      <xdr:row>19</xdr:row>
      <xdr:rowOff>49234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Wykres 7">
              <a:extLst>
                <a:ext uri="{FF2B5EF4-FFF2-40B4-BE49-F238E27FC236}">
                  <a16:creationId xmlns:a16="http://schemas.microsoft.com/office/drawing/2014/main" id="{76DF37AD-CC77-4F3D-9D4A-B5012A2E01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41576" y="925534"/>
              <a:ext cx="45739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408321FB-329C-4835-BB79-85060EE7B0C1}" autoFormatId="16" applyNumberFormats="0" applyBorderFormats="0" applyFontFormats="0" applyPatternFormats="0" applyAlignmentFormats="0" applyWidthHeightFormats="0">
  <queryTableRefresh nextId="34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  <queryTableDeletedFields count="4">
      <deletedField name="Column26"/>
      <deletedField name="Column6"/>
      <deletedField name="Column17"/>
      <deletedField name="Column1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7B29EDA-20B0-41D7-8406-4E44206E4C57}" autoFormatId="16" applyNumberFormats="0" applyBorderFormats="0" applyFontFormats="0" applyPatternFormats="0" applyAlignmentFormats="0" applyWidthHeightFormats="0">
  <queryTableRefresh nextId="33" unboundColumnsRight="3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29" dataBound="0" tableColumnId="30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30" dataBound="0" tableColumnId="31"/>
      <queryTableField id="31" dataBound="0" tableColumnId="32"/>
      <queryTableField id="32" dataBound="0" tableColumnId="3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E5657F67-633A-4B1B-BA28-6BA7549D0863}" autoFormatId="16" applyNumberFormats="0" applyBorderFormats="0" applyFontFormats="0" applyPatternFormats="0" applyAlignmentFormats="0" applyWidthHeightFormats="0">
  <queryTableRefresh nextId="33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  <queryTableDeletedFields count="4">
      <deletedField name="Column26"/>
      <deletedField name="Column6"/>
      <deletedField name="Column17"/>
      <deletedField name="Column18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E40B14E-0FF3-44E6-8B96-26D6833F2F61}" autoFormatId="16" applyNumberFormats="0" applyBorderFormats="0" applyFontFormats="0" applyPatternFormats="0" applyAlignmentFormats="0" applyWidthHeightFormats="0">
  <queryTableRefresh nextId="33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  <queryTableDeletedFields count="4">
      <deletedField name="Column26"/>
      <deletedField name="Column6"/>
      <deletedField name="Column17"/>
      <deletedField name="Column18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CA4049F8-E767-4FC5-B193-E49E411E7160}" autoFormatId="16" applyNumberFormats="0" applyBorderFormats="0" applyFontFormats="0" applyPatternFormats="0" applyAlignmentFormats="0" applyWidthHeightFormats="0">
  <queryTableRefresh nextId="33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  <queryTableDeletedFields count="4">
      <deletedField name="Column26"/>
      <deletedField name="Column6"/>
      <deletedField name="Column17"/>
      <deletedField name="Column1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C3B846-47A1-4BCF-A35B-A0F201BA4F03}" name="dane36" displayName="dane36" ref="A1:V402" tableType="queryTable" totalsRowCount="1" dataDxfId="183">
  <tableColumns count="22">
    <tableColumn id="1" xr3:uid="{BBF8F357-4B47-4BB0-BD15-553E8F79CD2A}" uniqueName="1" name="Wiek" totalsRowLabel="średnia" queryTableFieldId="1" dataDxfId="182" totalsRowDxfId="181"/>
    <tableColumn id="2" xr3:uid="{E9F67069-A09E-41B3-9D48-E17D624FF199}" uniqueName="2" name="Ciśnienie krwi" queryTableFieldId="2" dataDxfId="180" totalsRowDxfId="179"/>
    <tableColumn id="3" xr3:uid="{6B3598EE-2A55-4607-9679-1602A71FFB31}" uniqueName="3" name="Gęstość względna" queryTableFieldId="3" dataDxfId="178" totalsRowDxfId="177"/>
    <tableColumn id="4" xr3:uid="{461270CC-FC2C-48DB-A3DB-53CCF7D41EAD}" uniqueName="4" name="Albumina" queryTableFieldId="4" dataDxfId="176" totalsRowDxfId="175"/>
    <tableColumn id="5" xr3:uid="{1CB743E5-4877-4538-88AE-86111AFAEF63}" uniqueName="5" name="Cukier" queryTableFieldId="5" dataDxfId="174" totalsRowDxfId="173"/>
    <tableColumn id="7" xr3:uid="{82512640-242A-4A39-84D0-49CBB798489E}" uniqueName="7" name="komórki ropnia" queryTableFieldId="7" dataDxfId="172"/>
    <tableColumn id="8" xr3:uid="{FC6DE69C-1976-49CE-B782-2DD72C9E83A3}" uniqueName="8" name="grudki komórek" queryTableFieldId="8" dataDxfId="171" totalsRowDxfId="170"/>
    <tableColumn id="9" xr3:uid="{892F842C-FA88-436B-A8E0-650083CEB962}" uniqueName="9" name="Bakterie" queryTableFieldId="9" dataDxfId="169" totalsRowDxfId="168"/>
    <tableColumn id="10" xr3:uid="{FCF673D4-9A3D-412B-85D6-0098A8C7A846}" uniqueName="10" name="glukoza we krwi" queryTableFieldId="10" dataDxfId="167" totalsRowDxfId="166"/>
    <tableColumn id="11" xr3:uid="{12BF9740-53A5-4978-A2C0-7D6C94CA9B31}" uniqueName="11" name="mocznik" queryTableFieldId="11" dataDxfId="165" totalsRowDxfId="164"/>
    <tableColumn id="12" xr3:uid="{C3B9937A-B78C-4AB7-83E4-84531D41FFB7}" uniqueName="12" name="kreatynina" queryTableFieldId="12" dataDxfId="163" totalsRowDxfId="162"/>
    <tableColumn id="13" xr3:uid="{D220CB82-8976-4244-AC29-8FCE10D6F326}" uniqueName="13" name="sód" queryTableFieldId="13" dataDxfId="161" totalsRowDxfId="160"/>
    <tableColumn id="14" xr3:uid="{9686D4B6-A1EF-4F9A-92F7-F94955222F05}" uniqueName="14" name="potas" queryTableFieldId="14" dataDxfId="159" totalsRowDxfId="158"/>
    <tableColumn id="15" xr3:uid="{C2C6BF8D-D81F-47BF-810C-F93563ED39EE}" uniqueName="15" name="hemoglobina" queryTableFieldId="15" dataDxfId="157" totalsRowDxfId="156"/>
    <tableColumn id="16" xr3:uid="{F448499D-AF21-426A-9B99-02D18EC42626}" uniqueName="16" name="hematokryt" queryTableFieldId="16" dataDxfId="155" totalsRowDxfId="154"/>
    <tableColumn id="19" xr3:uid="{5B39245B-09AF-4953-96CC-7497DD8F77A8}" uniqueName="19" name="nadciśnienie" queryTableFieldId="19" dataDxfId="153" totalsRowDxfId="152"/>
    <tableColumn id="20" xr3:uid="{D849C2AC-6CE9-4871-B95F-F3EE505889EE}" uniqueName="20" name="cukrzyca" queryTableFieldId="20" dataDxfId="151" totalsRowDxfId="150"/>
    <tableColumn id="21" xr3:uid="{98FCFF37-A170-49C3-BA89-E04BF91A9260}" uniqueName="21" name="choroba wieńcowa" queryTableFieldId="21" dataDxfId="149" totalsRowDxfId="148"/>
    <tableColumn id="22" xr3:uid="{EA2C7070-D1B9-4663-9250-223B583EC7FD}" uniqueName="22" name="apetyt" queryTableFieldId="22" dataDxfId="147" totalsRowDxfId="146"/>
    <tableColumn id="23" xr3:uid="{C309F691-6FD8-466C-A7DE-5D71E8323399}" uniqueName="23" name="Obrzęk stóp" queryTableFieldId="23" dataDxfId="145" totalsRowDxfId="144"/>
    <tableColumn id="24" xr3:uid="{AE615490-0C1C-4EF0-84A5-DA948F756DE3}" uniqueName="24" name="anemia" queryTableFieldId="24" dataDxfId="143" totalsRowDxfId="142"/>
    <tableColumn id="25" xr3:uid="{0207F67C-8AF0-4ACB-B180-D7518BF1783B}" uniqueName="25" name="klasa" queryTableFieldId="25" dataDxfId="141" totalsRowDxfId="14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FEAC8-39E9-4617-A411-451FBDFBDBEA}" name="dane" displayName="dane" ref="A1:AD401" tableType="queryTable" totalsRowShown="0" dataDxfId="139">
  <tableColumns count="30">
    <tableColumn id="1" xr3:uid="{27B68E68-226F-422B-B661-AD512AFEAC88}" uniqueName="1" name="Wiek" queryTableFieldId="1" dataDxfId="138"/>
    <tableColumn id="2" xr3:uid="{10A3FDC9-D243-44F6-B47E-E7E76AD672FD}" uniqueName="2" name="Ciśnienie krwi" queryTableFieldId="2" dataDxfId="137"/>
    <tableColumn id="3" xr3:uid="{450895D9-7DE6-4385-BA0E-D12CD1B1711F}" uniqueName="3" name="Gęstość względna" queryTableFieldId="3" dataDxfId="136"/>
    <tableColumn id="4" xr3:uid="{8E194554-404A-4594-BAD0-D2CE88F6A0CA}" uniqueName="4" name="Albumina" queryTableFieldId="4" dataDxfId="135"/>
    <tableColumn id="5" xr3:uid="{C6766E3E-900F-43B0-8E79-9D589D172D9B}" uniqueName="5" name="Cukier" queryTableFieldId="5" dataDxfId="134"/>
    <tableColumn id="6" xr3:uid="{267D1E35-D213-4A86-8F4C-BB65F66A841E}" uniqueName="6" name="Czerwone krwinki" queryTableFieldId="6" dataDxfId="133"/>
    <tableColumn id="7" xr3:uid="{6913D59C-4BDA-42BF-BD90-F72D53B97050}" uniqueName="7" name="Ropa" queryTableFieldId="7" dataDxfId="132"/>
    <tableColumn id="8" xr3:uid="{87F049E8-BF51-4790-8F27-F8565DF8A847}" uniqueName="8" name="ropa2" queryTableFieldId="8" dataDxfId="131"/>
    <tableColumn id="9" xr3:uid="{309B2CF6-6B1F-4943-B1B9-41C099996444}" uniqueName="9" name="Bakterie" queryTableFieldId="9" dataDxfId="130"/>
    <tableColumn id="10" xr3:uid="{0BD56DB4-4B93-4630-BE6D-137D2B0E5965}" uniqueName="10" name="glukoza we krwi" queryTableFieldId="10" dataDxfId="129"/>
    <tableColumn id="11" xr3:uid="{849BCA35-0814-4675-AA96-EAAFA4655FBC}" uniqueName="11" name="Blood Urea" queryTableFieldId="11" dataDxfId="128"/>
    <tableColumn id="12" xr3:uid="{337CEBC0-3C97-4387-83DD-FE5225B6D948}" uniqueName="12" name="kreatynina" queryTableFieldId="12" dataDxfId="127"/>
    <tableColumn id="13" xr3:uid="{DB89176B-9922-459A-A3EB-D1BF430C9346}" uniqueName="13" name="sód" queryTableFieldId="13" dataDxfId="126"/>
    <tableColumn id="14" xr3:uid="{0DC4902A-2C71-4EE5-ABDC-7834C88BE5B9}" uniqueName="14" name="potas" queryTableFieldId="14" dataDxfId="125"/>
    <tableColumn id="15" xr3:uid="{F2D3D78F-338B-45A2-8C5C-A02028F7AC51}" uniqueName="15" name="hemoglobina" queryTableFieldId="15" dataDxfId="124"/>
    <tableColumn id="16" xr3:uid="{644D1C03-94AB-4FD3-9006-56084822B4D3}" uniqueName="16" name="PCV" queryTableFieldId="16" dataDxfId="123"/>
    <tableColumn id="17" xr3:uid="{83D48A69-46B8-404C-A47A-45CF938F7AA9}" uniqueName="17" name="białe krwinki" queryTableFieldId="17" dataDxfId="122"/>
    <tableColumn id="18" xr3:uid="{85C0C993-9103-4D1F-9267-DBEC2D8E40F5}" uniqueName="18" name="czerwone krwinki2" queryTableFieldId="18" dataDxfId="121"/>
    <tableColumn id="30" xr3:uid="{E17A505C-5500-435C-B6DC-5D2071B8F58F}" uniqueName="30" name="czerwone krwinki3" queryTableFieldId="29" dataDxfId="120"/>
    <tableColumn id="19" xr3:uid="{9245DFA8-ED3F-4293-895E-1412712EAB0E}" uniqueName="19" name="nadciśnienie" queryTableFieldId="19" dataDxfId="119"/>
    <tableColumn id="20" xr3:uid="{8334CD28-49AF-4043-81EF-35F41720885B}" uniqueName="20" name="cukrzyca" queryTableFieldId="20" dataDxfId="118"/>
    <tableColumn id="21" xr3:uid="{EAEAC8DD-504D-4D12-8947-0DB188FAE549}" uniqueName="21" name="choroba wieńcowa" queryTableFieldId="21" dataDxfId="117"/>
    <tableColumn id="22" xr3:uid="{86818D8C-A116-4FFD-8302-CE9B4DD8C7C4}" uniqueName="22" name="apetyt" queryTableFieldId="22" dataDxfId="116"/>
    <tableColumn id="23" xr3:uid="{AA08CE04-BE1A-429C-8F4E-5FA41D7C0504}" uniqueName="23" name="Obrzęk stóp" queryTableFieldId="23" dataDxfId="115"/>
    <tableColumn id="24" xr3:uid="{1A25DB42-78D7-4645-B7A3-54A80326617A}" uniqueName="24" name="anemia" queryTableFieldId="24" dataDxfId="114"/>
    <tableColumn id="25" xr3:uid="{9A32A380-7E4A-4AFB-ADA8-20D6E440F13C}" uniqueName="25" name="klasa" queryTableFieldId="25" dataDxfId="113"/>
    <tableColumn id="26" xr3:uid="{4C1594D1-10FA-4217-AC9A-C588C048A0F0}" uniqueName="26" name="Column26" queryTableFieldId="26" dataDxfId="112"/>
    <tableColumn id="31" xr3:uid="{B7415944-D223-40EC-A186-F73A74ECF28F}" uniqueName="31" name="Column27" queryTableFieldId="30" dataDxfId="111"/>
    <tableColumn id="32" xr3:uid="{4A8F74F6-81AC-4C78-B988-12AFCC2908C3}" uniqueName="32" name="Column28" queryTableFieldId="31" dataDxfId="110"/>
    <tableColumn id="33" xr3:uid="{C1DEAD52-FE59-4E0E-97ED-093EA90DC618}" uniqueName="33" name="Column29" queryTableFieldId="32" dataDxfId="109">
      <calculatedColumnFormula>COUNTIF($Z$252:$Z$401,AB2)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3EE693-4F5F-4B77-9B93-14E953CED029}" name="dane3" displayName="dane3" ref="A1:V402" tableType="queryTable" totalsRowCount="1" dataDxfId="108">
  <tableColumns count="22">
    <tableColumn id="1" xr3:uid="{8FD091C2-A4FA-42E1-9EFD-56049488F787}" uniqueName="1" name="Wiek" totalsRowLabel="średnia" queryTableFieldId="1" dataDxfId="107"/>
    <tableColumn id="2" xr3:uid="{383FD0F3-0EB9-4689-B1F5-659E2B84B3CD}" uniqueName="2" name="Ciśnienie krwi" queryTableFieldId="2" dataDxfId="106" totalsRowDxfId="105"/>
    <tableColumn id="3" xr3:uid="{7D6BD01F-34E6-4C7C-9AF4-D11820AEA633}" uniqueName="3" name="Gęstość względna" queryTableFieldId="3" dataDxfId="104" totalsRowDxfId="103"/>
    <tableColumn id="4" xr3:uid="{BC420036-EC69-475B-AD4B-1FDBF12E43E7}" uniqueName="4" name="Albumina" queryTableFieldId="4" dataDxfId="102" totalsRowDxfId="101"/>
    <tableColumn id="5" xr3:uid="{303DE567-C2FA-4AAA-BA2A-FEF489F7F57C}" uniqueName="5" name="Cukier" queryTableFieldId="5" dataDxfId="100" totalsRowDxfId="99"/>
    <tableColumn id="7" xr3:uid="{CF6417D2-B505-4DC2-A583-A64D0C6CD9F1}" uniqueName="7" name="komórki ropnia" queryTableFieldId="7" dataDxfId="98"/>
    <tableColumn id="8" xr3:uid="{CA9F4D79-3809-4CDB-A4D6-79CD12E00C57}" uniqueName="8" name="grudki komórek" queryTableFieldId="8" dataDxfId="97" totalsRowDxfId="96"/>
    <tableColumn id="9" xr3:uid="{99062B51-17A6-4A10-8040-265F58E60640}" uniqueName="9" name="Bakterie" queryTableFieldId="9" dataDxfId="95" totalsRowDxfId="94"/>
    <tableColumn id="10" xr3:uid="{BB1D5328-A7E5-4898-A6C8-2170DF351D4A}" uniqueName="10" name="glukoza we krwi" queryTableFieldId="10" dataDxfId="93" totalsRowDxfId="92"/>
    <tableColumn id="11" xr3:uid="{087001F2-18D3-4AD3-B575-BD9EB834B751}" uniqueName="11" name="mocznik" queryTableFieldId="11" dataDxfId="91" totalsRowDxfId="90"/>
    <tableColumn id="12" xr3:uid="{7FA4466F-89F3-4892-893E-FD3BA6EBBF93}" uniqueName="12" name="kreatynina" queryTableFieldId="12" dataDxfId="89" totalsRowDxfId="88"/>
    <tableColumn id="13" xr3:uid="{EB923941-76B6-46F9-BF3F-8841200CD4FF}" uniqueName="13" name="sód" queryTableFieldId="13" dataDxfId="87" totalsRowDxfId="86"/>
    <tableColumn id="14" xr3:uid="{FCF0690E-DEE0-4B41-8842-BF6A83B412D4}" uniqueName="14" name="potas" queryTableFieldId="14" dataDxfId="85" totalsRowDxfId="84"/>
    <tableColumn id="15" xr3:uid="{7E77CA5D-F96A-4119-9DA0-F69FD9F1E5BE}" uniqueName="15" name="hemoglobina" queryTableFieldId="15" dataDxfId="83" totalsRowDxfId="82"/>
    <tableColumn id="16" xr3:uid="{895F72E3-35EE-47F5-8946-549BF5E7017B}" uniqueName="16" name="hematokryt" queryTableFieldId="16" dataDxfId="81" totalsRowDxfId="80"/>
    <tableColumn id="19" xr3:uid="{81CA1DAA-AF0A-48C6-89C1-C50AA0C19A1A}" uniqueName="19" name="nadciśnienie" queryTableFieldId="19" dataDxfId="79" totalsRowDxfId="78"/>
    <tableColumn id="20" xr3:uid="{50AC8185-DC56-49DF-A9C3-73B049502F8C}" uniqueName="20" name="cukrzyca" queryTableFieldId="20" dataDxfId="77" totalsRowDxfId="76"/>
    <tableColumn id="21" xr3:uid="{B9542D8E-FC74-4081-A882-66DEBF2756DA}" uniqueName="21" name="choroba wieńcowa" queryTableFieldId="21" dataDxfId="75" totalsRowDxfId="74"/>
    <tableColumn id="22" xr3:uid="{134E1956-7FE7-4266-987C-F3EC35C5E202}" uniqueName="22" name="apetyt" queryTableFieldId="22" dataDxfId="73" totalsRowDxfId="72"/>
    <tableColumn id="23" xr3:uid="{7918C7B7-1E49-4B38-AEDB-409D609EF416}" uniqueName="23" name="Obrzęk stóp" queryTableFieldId="23" dataDxfId="71" totalsRowDxfId="70"/>
    <tableColumn id="24" xr3:uid="{964C39A7-4CF8-4065-8655-0F94F3F77078}" uniqueName="24" name="anemia" queryTableFieldId="24" dataDxfId="69" totalsRowDxfId="68"/>
    <tableColumn id="25" xr3:uid="{62FF37AA-C57D-4EEA-8153-004C3AE8AA5F}" uniqueName="25" name="klasa" queryTableFieldId="25" dataDxfId="67" totalsRowDxfId="6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61413D-958A-477B-A8DB-4CAC7BA75E60}" name="dane34" displayName="dane34" ref="A1:V401" tableType="queryTable" totalsRowShown="0" dataDxfId="65">
  <tableColumns count="22">
    <tableColumn id="1" xr3:uid="{2F7FB49E-C7FB-4497-8031-396A2D972A95}" uniqueName="1" name="Wiek" queryTableFieldId="1" dataDxfId="64"/>
    <tableColumn id="2" xr3:uid="{BA085253-0DC5-4514-A36D-A32E44BAC50D}" uniqueName="2" name="Ciśnienie krwi" queryTableFieldId="2" dataDxfId="63"/>
    <tableColumn id="3" xr3:uid="{88690AA2-EE46-43AF-AA88-AF5B754EC219}" uniqueName="3" name="Gęstość względna" queryTableFieldId="3" dataDxfId="62"/>
    <tableColumn id="4" xr3:uid="{410186B5-6E08-4774-9EC7-23413DAF025F}" uniqueName="4" name="Albumina" queryTableFieldId="4" dataDxfId="61"/>
    <tableColumn id="5" xr3:uid="{66ECFCC9-1B73-4419-A477-54E298D25C3A}" uniqueName="5" name="Cukier" queryTableFieldId="5" dataDxfId="60"/>
    <tableColumn id="7" xr3:uid="{61E2EEA9-0382-49D7-8F5D-1D97DFB246B4}" uniqueName="7" name="komórki ropnia" queryTableFieldId="7" dataDxfId="59"/>
    <tableColumn id="8" xr3:uid="{C560DCF6-8A74-45D0-9CF8-ADABB2ECD79B}" uniqueName="8" name="grudki komórek" queryTableFieldId="8" dataDxfId="58"/>
    <tableColumn id="9" xr3:uid="{F53BB981-8A24-4CD5-9341-EE29AA02F524}" uniqueName="9" name="Bakterie" queryTableFieldId="9" dataDxfId="57"/>
    <tableColumn id="10" xr3:uid="{6E4A6E80-CA1E-48A0-B3A0-4D6BDEE22A39}" uniqueName="10" name="glukoza we krwi" queryTableFieldId="10" dataDxfId="56"/>
    <tableColumn id="11" xr3:uid="{ADFDD07B-CF4D-4ACA-91B5-465E2EBB06DC}" uniqueName="11" name="mocznik" queryTableFieldId="11" dataDxfId="55"/>
    <tableColumn id="12" xr3:uid="{7A9BD370-A78B-4541-B98B-70E4C61326A4}" uniqueName="12" name="kreatynina" queryTableFieldId="12" dataDxfId="54"/>
    <tableColumn id="13" xr3:uid="{EA3AAA84-2B20-494B-8B5E-BECDD8AB709A}" uniqueName="13" name="sód" queryTableFieldId="13" dataDxfId="53"/>
    <tableColumn id="14" xr3:uid="{CE39E0AB-7112-491A-B83C-3C9A4AEC5ECB}" uniqueName="14" name="potas" queryTableFieldId="14" dataDxfId="52"/>
    <tableColumn id="15" xr3:uid="{14436553-8A81-46C8-A8B2-92125402D413}" uniqueName="15" name="hemoglobina" queryTableFieldId="15" dataDxfId="51"/>
    <tableColumn id="16" xr3:uid="{C3140548-9B44-49E1-B81E-BBC2C62BC6C8}" uniqueName="16" name="hematokryt" queryTableFieldId="16" dataDxfId="50"/>
    <tableColumn id="19" xr3:uid="{31B92E5D-4AE6-4451-97CE-4F62AE11EF94}" uniqueName="19" name="nadciśnienie" queryTableFieldId="19" dataDxfId="49"/>
    <tableColumn id="20" xr3:uid="{8D76B960-2FFD-44D8-8BAE-0FA8C1AEC947}" uniqueName="20" name="cukrzyca" queryTableFieldId="20" dataDxfId="48"/>
    <tableColumn id="21" xr3:uid="{1E3E4CAC-97C9-495C-B7D4-2D292E747162}" uniqueName="21" name="choroba wieńcowa" queryTableFieldId="21" dataDxfId="47"/>
    <tableColumn id="22" xr3:uid="{E9939A49-350B-45F0-847F-497CE5C752AC}" uniqueName="22" name="apetyt" queryTableFieldId="22" dataDxfId="46"/>
    <tableColumn id="23" xr3:uid="{E174830D-0F25-492A-B11B-B8B3FACC4A73}" uniqueName="23" name="Obrzęk stóp" queryTableFieldId="23" dataDxfId="45"/>
    <tableColumn id="24" xr3:uid="{277201FB-8F9A-4781-A271-2D6B2C441430}" uniqueName="24" name="anemia" queryTableFieldId="24" dataDxfId="44"/>
    <tableColumn id="25" xr3:uid="{DE171A9E-E9DC-4895-BC13-BDEB896050AA}" uniqueName="25" name="klasa" queryTableFieldId="25" dataDxfId="4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FE8DDE-2F5E-4183-881D-DB3070B099FC}" name="dane35" displayName="dane35" ref="A1:V402" tableType="queryTable" totalsRowCount="1" dataDxfId="42">
  <tableColumns count="22">
    <tableColumn id="1" xr3:uid="{92266E80-B752-44CD-946C-C68AADAD9912}" uniqueName="1" name="Wiek" totalsRowLabel="średnia" queryTableFieldId="1" dataDxfId="41"/>
    <tableColumn id="2" xr3:uid="{11191CD1-EE0F-4789-957F-43FC6E978AF9}" uniqueName="2" name="Ciśnienie krwi" queryTableFieldId="2" dataDxfId="40" totalsRowDxfId="39"/>
    <tableColumn id="3" xr3:uid="{A63BEED3-7313-4D78-B624-53625F4DDB14}" uniqueName="3" name="Gęstość względna" queryTableFieldId="3" dataDxfId="38" totalsRowDxfId="37"/>
    <tableColumn id="4" xr3:uid="{16AD874F-C95B-40AD-802B-89DB35092FCB}" uniqueName="4" name="Albumina" queryTableFieldId="4" dataDxfId="36" totalsRowDxfId="35"/>
    <tableColumn id="5" xr3:uid="{611F22F1-41C2-4A52-852A-DF0377300657}" uniqueName="5" name="Cukier" queryTableFieldId="5" dataDxfId="34" totalsRowDxfId="33"/>
    <tableColumn id="7" xr3:uid="{A1811522-C114-4BE6-9FAC-DC0065497870}" uniqueName="7" name="komórki ropnia" queryTableFieldId="7" dataDxfId="32"/>
    <tableColumn id="8" xr3:uid="{73AC0527-F16B-4A9F-B1E7-110470753346}" uniqueName="8" name="grudki komórek" queryTableFieldId="8" dataDxfId="31" totalsRowDxfId="30"/>
    <tableColumn id="9" xr3:uid="{D1ADAE70-20C4-4977-94FC-6047C28D9EBD}" uniqueName="9" name="Bakterie" queryTableFieldId="9" dataDxfId="29" totalsRowDxfId="28"/>
    <tableColumn id="10" xr3:uid="{4094650D-3AA4-459C-9380-AA7950145134}" uniqueName="10" name="glukoza we krwi" queryTableFieldId="10" dataDxfId="27" totalsRowDxfId="26"/>
    <tableColumn id="11" xr3:uid="{BB5FF8C6-8778-4782-9B3E-AF679271318C}" uniqueName="11" name="mocznik" queryTableFieldId="11" dataDxfId="25" totalsRowDxfId="24"/>
    <tableColumn id="12" xr3:uid="{79670E15-EBFB-4888-8C8D-66F1B8E504C1}" uniqueName="12" name="kreatynina" queryTableFieldId="12" dataDxfId="23" totalsRowDxfId="22"/>
    <tableColumn id="13" xr3:uid="{4A8F3DC8-0138-46E2-8465-968367D8ECD6}" uniqueName="13" name="sód" queryTableFieldId="13" dataDxfId="21" totalsRowDxfId="20"/>
    <tableColumn id="14" xr3:uid="{D01A3244-2837-4B53-90B2-B7CE122851E8}" uniqueName="14" name="potas" queryTableFieldId="14" dataDxfId="19" totalsRowDxfId="18"/>
    <tableColumn id="15" xr3:uid="{1DD1F84E-AD8B-46D2-A6B6-079590629132}" uniqueName="15" name="hemoglobina" queryTableFieldId="15" dataDxfId="17" totalsRowDxfId="16"/>
    <tableColumn id="16" xr3:uid="{D82870FE-28FC-4B00-ADB0-4D10E041E83D}" uniqueName="16" name="hematokryt" queryTableFieldId="16" dataDxfId="15" totalsRowDxfId="14"/>
    <tableColumn id="19" xr3:uid="{17C958A1-C31A-423A-992A-A571CAD6FA05}" uniqueName="19" name="nadciśnienie" queryTableFieldId="19" dataDxfId="13" totalsRowDxfId="12"/>
    <tableColumn id="20" xr3:uid="{531FE1C3-AC14-4554-84D8-7A9B86B2E94C}" uniqueName="20" name="cukrzyca" queryTableFieldId="20" dataDxfId="11" totalsRowDxfId="10"/>
    <tableColumn id="21" xr3:uid="{DAD2C1E7-D4B1-423B-92C8-27F12E4D19AC}" uniqueName="21" name="choroba wieńcowa" queryTableFieldId="21" dataDxfId="9" totalsRowDxfId="8"/>
    <tableColumn id="22" xr3:uid="{BD80BA6F-77D6-4279-A263-BA9E645BF474}" uniqueName="22" name="apetyt" queryTableFieldId="22" dataDxfId="7" totalsRowDxfId="6"/>
    <tableColumn id="23" xr3:uid="{A0D88F80-FDF2-49F2-B29C-7246DE73CF87}" uniqueName="23" name="Obrzęk stóp" queryTableFieldId="23" dataDxfId="5" totalsRowDxfId="4"/>
    <tableColumn id="24" xr3:uid="{F2F92506-B279-42B4-BB33-D8425C6D89B3}" uniqueName="24" name="anemia" queryTableFieldId="24" dataDxfId="3" totalsRowDxfId="2"/>
    <tableColumn id="25" xr3:uid="{884F58A9-F3E5-4FC2-BFC2-8C86AF8BD391}" uniqueName="25" name="klasa" queryTableFieldId="25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DA7D-D7E6-4469-BB84-746DDBA91221}">
  <dimension ref="A1:AQ401"/>
  <sheetViews>
    <sheetView tabSelected="1" zoomScale="55" zoomScaleNormal="55" workbookViewId="0">
      <selection activeCell="AB1" sqref="AB1:AB1048576"/>
    </sheetView>
  </sheetViews>
  <sheetFormatPr defaultRowHeight="15" x14ac:dyDescent="0.25"/>
  <sheetData>
    <row r="1" spans="1:43" x14ac:dyDescent="0.25">
      <c r="A1" t="s">
        <v>23</v>
      </c>
      <c r="B1" t="s">
        <v>24</v>
      </c>
      <c r="C1" s="8" t="s">
        <v>25</v>
      </c>
      <c r="D1" t="s">
        <v>26</v>
      </c>
      <c r="E1" t="s">
        <v>27</v>
      </c>
      <c r="F1" s="6" t="s">
        <v>60</v>
      </c>
      <c r="G1" t="s">
        <v>61</v>
      </c>
      <c r="H1" t="s">
        <v>30</v>
      </c>
      <c r="I1" t="s">
        <v>32</v>
      </c>
      <c r="J1" t="s">
        <v>62</v>
      </c>
      <c r="K1" t="s">
        <v>34</v>
      </c>
      <c r="L1" t="s">
        <v>35</v>
      </c>
      <c r="M1" t="s">
        <v>36</v>
      </c>
      <c r="N1" t="s">
        <v>37</v>
      </c>
      <c r="O1" t="s">
        <v>63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X1" t="s">
        <v>93</v>
      </c>
      <c r="Y1" t="s">
        <v>94</v>
      </c>
      <c r="Z1" t="s">
        <v>95</v>
      </c>
      <c r="AA1" t="s">
        <v>96</v>
      </c>
      <c r="AB1" t="s">
        <v>98</v>
      </c>
      <c r="AC1" t="s">
        <v>99</v>
      </c>
      <c r="AD1" t="s">
        <v>104</v>
      </c>
      <c r="AE1" t="s">
        <v>100</v>
      </c>
      <c r="AF1" t="s">
        <v>25</v>
      </c>
      <c r="AG1" t="s">
        <v>26</v>
      </c>
      <c r="AH1" t="s">
        <v>27</v>
      </c>
      <c r="AI1" t="s">
        <v>60</v>
      </c>
      <c r="AJ1" t="s">
        <v>61</v>
      </c>
      <c r="AK1" t="s">
        <v>30</v>
      </c>
      <c r="AL1" s="13" t="s">
        <v>41</v>
      </c>
      <c r="AM1" s="13" t="s">
        <v>42</v>
      </c>
      <c r="AN1" s="13" t="s">
        <v>43</v>
      </c>
      <c r="AO1" s="13" t="s">
        <v>44</v>
      </c>
      <c r="AP1" s="13" t="s">
        <v>45</v>
      </c>
      <c r="AQ1" s="13" t="s">
        <v>46</v>
      </c>
    </row>
    <row r="2" spans="1:43" x14ac:dyDescent="0.25">
      <c r="A2" s="8">
        <f ca="1">(dane36[[#This Row],[Wiek]]-$A$409)/$A$410</f>
        <v>0.52272727272727271</v>
      </c>
      <c r="B2" s="8">
        <f ca="1">(dane36[[#This Row],[Ciśnienie krwi]]-$B$409)/$B$410</f>
        <v>0.23076923076923078</v>
      </c>
      <c r="C2" s="9">
        <v>0.75</v>
      </c>
      <c r="D2" s="10">
        <v>0.2</v>
      </c>
      <c r="E2" s="5" t="s">
        <v>2</v>
      </c>
      <c r="F2" s="5">
        <v>1</v>
      </c>
      <c r="G2" s="5">
        <v>0</v>
      </c>
      <c r="H2" s="5">
        <v>0</v>
      </c>
      <c r="I2" s="8">
        <f ca="1">(dane36[[#This Row],[glukoza we krwi]]-$I$409)/$I$410</f>
        <v>0.21153846153846154</v>
      </c>
      <c r="J2" s="8">
        <f ca="1">(dane36[[#This Row],[mocznik]]-$J$409)/$J$410</f>
        <v>8.8575096277278567E-2</v>
      </c>
      <c r="K2" s="8">
        <f ca="1">(dane36[[#This Row],[kreatynina]]-#REF!)/#REF!</f>
        <v>1.0582010582010581E-2</v>
      </c>
      <c r="L2" s="8">
        <f ca="1">(dane36[[#This Row],[sód]]-#REF!)/#REF!</f>
        <v>0.83930599369085179</v>
      </c>
      <c r="M2" s="8">
        <f ca="1">(dane36[[#This Row],[potas]]-#REF!)/#REF!</f>
        <v>4.7865168539325841E-2</v>
      </c>
      <c r="N2" s="8">
        <f ca="1">(dane36[[#This Row],[hemoglobina]]-#REF!)/#REF!</f>
        <v>0.83673469387755106</v>
      </c>
      <c r="O2" s="8">
        <f ca="1">(dane36[[#This Row],[hematokryt]]-#REF!)/#REF!</f>
        <v>0.77777777777777779</v>
      </c>
      <c r="P2" s="5">
        <v>1</v>
      </c>
      <c r="Q2" s="5">
        <v>1</v>
      </c>
      <c r="R2" s="5">
        <v>0</v>
      </c>
      <c r="S2" s="5">
        <v>1</v>
      </c>
      <c r="T2" s="5">
        <v>0</v>
      </c>
      <c r="U2" s="5">
        <v>0</v>
      </c>
      <c r="V2" s="5">
        <v>1</v>
      </c>
      <c r="X2" s="8">
        <f ca="1">(dane36[[#This Row],[Wiek]]-$A$409)/$A$410</f>
        <v>0.52272727272727271</v>
      </c>
      <c r="Y2" s="8">
        <f ca="1">(dane36[[#This Row],[Ciśnienie krwi]]-$B$409)/$B$410</f>
        <v>0.23076923076923078</v>
      </c>
      <c r="Z2" s="8">
        <f ca="1">(dane36[[#This Row],[glukoza we krwi]]-$I$409)/$I$410</f>
        <v>0.21153846153846154</v>
      </c>
      <c r="AA2" s="8">
        <f ca="1">(dane36[[#This Row],[mocznik]]-$J$409)/$J$410</f>
        <v>8.8575096277278567E-2</v>
      </c>
      <c r="AB2" s="8">
        <f ca="1">(dane36[[#This Row],[sód]]-L$409)/L$410</f>
        <v>0.83930599369085179</v>
      </c>
      <c r="AC2" s="8">
        <f ca="1">(dane36[[#This Row],[potas]]-M$409)/M$410</f>
        <v>4.7865168539325841E-2</v>
      </c>
      <c r="AD2" s="8">
        <f ca="1">(dane36[[#This Row],[hemoglobina]]-N$409)/N$410</f>
        <v>0.83673469387755106</v>
      </c>
      <c r="AE2" s="8">
        <f ca="1">(dane36[[#This Row],[hematokryt]]-O$409)/O$410</f>
        <v>0.77777777777777779</v>
      </c>
      <c r="AF2">
        <v>0.75</v>
      </c>
      <c r="AG2">
        <v>0.2</v>
      </c>
      <c r="AH2">
        <v>0</v>
      </c>
      <c r="AI2">
        <v>1</v>
      </c>
      <c r="AJ2">
        <v>0</v>
      </c>
      <c r="AK2">
        <v>0</v>
      </c>
      <c r="AL2" s="14">
        <v>1</v>
      </c>
      <c r="AM2" s="14">
        <v>1</v>
      </c>
      <c r="AN2" s="14">
        <v>0</v>
      </c>
      <c r="AO2" s="14">
        <v>1</v>
      </c>
      <c r="AP2" s="14">
        <v>0</v>
      </c>
      <c r="AQ2" s="14">
        <v>0</v>
      </c>
    </row>
    <row r="3" spans="1:43" x14ac:dyDescent="0.25">
      <c r="A3" s="8">
        <f ca="1">(dane36[[#This Row],[Wiek]]-$A$409)/$A$410</f>
        <v>5.6818181818181816E-2</v>
      </c>
      <c r="B3" s="8">
        <f ca="1">(dane36[[#This Row],[Ciśnienie krwi]]-$B$409)/$B$410</f>
        <v>0</v>
      </c>
      <c r="C3" s="9">
        <v>0.75</v>
      </c>
      <c r="D3" s="10">
        <v>0.8</v>
      </c>
      <c r="E3" s="5" t="s">
        <v>2</v>
      </c>
      <c r="F3" s="5">
        <v>1</v>
      </c>
      <c r="G3" s="5">
        <v>0</v>
      </c>
      <c r="H3" s="5">
        <v>0</v>
      </c>
      <c r="I3" s="8">
        <f ca="1">(dane36[[#This Row],[glukoza we krwi]]-$I$409)/$I$410</f>
        <v>0.26931623931623933</v>
      </c>
      <c r="J3" s="8">
        <f ca="1">(dane36[[#This Row],[mocznik]]-$J$409)/$J$410</f>
        <v>4.2362002567394093E-2</v>
      </c>
      <c r="K3" s="8">
        <f ca="1">(dane36[[#This Row],[kreatynina]]-#REF!)/#REF!</f>
        <v>5.2910052910052916E-3</v>
      </c>
      <c r="L3" s="8">
        <f ca="1">(dane36[[#This Row],[sód]]-#REF!)/#REF!</f>
        <v>0.83930599369085179</v>
      </c>
      <c r="M3" s="8">
        <f ca="1">(dane36[[#This Row],[potas]]-#REF!)/#REF!</f>
        <v>4.7865168539325841E-2</v>
      </c>
      <c r="N3" s="8">
        <f ca="1">(dane36[[#This Row],[hemoglobina]]-#REF!)/#REF!</f>
        <v>0.55782312925170074</v>
      </c>
      <c r="O3" s="8">
        <f ca="1">(dane36[[#This Row],[hematokryt]]-#REF!)/#REF!</f>
        <v>0.64444444444444449</v>
      </c>
      <c r="P3" s="5">
        <v>0</v>
      </c>
      <c r="Q3" s="5">
        <v>0</v>
      </c>
      <c r="R3" s="5">
        <v>0</v>
      </c>
      <c r="S3" s="5">
        <v>1</v>
      </c>
      <c r="T3" s="5">
        <v>0</v>
      </c>
      <c r="U3" s="5">
        <v>0</v>
      </c>
      <c r="V3" s="5">
        <v>1</v>
      </c>
      <c r="X3" s="8">
        <f ca="1">(dane36[[#This Row],[Wiek]]-$A$409)/$A$410</f>
        <v>5.6818181818181816E-2</v>
      </c>
      <c r="Y3" s="8">
        <f ca="1">(dane36[[#This Row],[Ciśnienie krwi]]-$B$409)/$B$410</f>
        <v>0</v>
      </c>
      <c r="Z3" s="8">
        <f ca="1">(dane36[[#This Row],[glukoza we krwi]]-$I$409)/$I$410</f>
        <v>0.26931623931623933</v>
      </c>
      <c r="AA3" s="8">
        <f ca="1">(dane36[[#This Row],[mocznik]]-$J$409)/$J$410</f>
        <v>4.2362002567394093E-2</v>
      </c>
      <c r="AB3" s="8">
        <f ca="1">(dane36[[#This Row],[sód]]-L$409)/L$410</f>
        <v>0.83930599369085179</v>
      </c>
      <c r="AC3" s="8">
        <f ca="1">(dane36[[#This Row],[potas]]-M$409)/M$410</f>
        <v>4.7865168539325841E-2</v>
      </c>
      <c r="AD3" s="8">
        <f ca="1">(dane36[[#This Row],[hemoglobina]]-N$409)/N$410</f>
        <v>0.55782312925170074</v>
      </c>
      <c r="AE3" s="8">
        <f ca="1">(dane36[[#This Row],[hematokryt]]-O$409)/O$410</f>
        <v>0.64444444444444449</v>
      </c>
      <c r="AF3">
        <v>0.75</v>
      </c>
      <c r="AG3">
        <v>0.8</v>
      </c>
      <c r="AH3">
        <v>0</v>
      </c>
      <c r="AI3">
        <v>1</v>
      </c>
      <c r="AJ3">
        <v>0</v>
      </c>
      <c r="AK3">
        <v>0</v>
      </c>
      <c r="AL3" s="15">
        <v>0</v>
      </c>
      <c r="AM3" s="15">
        <v>0</v>
      </c>
      <c r="AN3" s="15">
        <v>0</v>
      </c>
      <c r="AO3" s="15">
        <v>1</v>
      </c>
      <c r="AP3" s="15">
        <v>0</v>
      </c>
      <c r="AQ3" s="15">
        <v>0</v>
      </c>
    </row>
    <row r="4" spans="1:43" x14ac:dyDescent="0.25">
      <c r="A4" s="8">
        <f ca="1">(dane36[[#This Row],[Wiek]]-$A$409)/$A$410</f>
        <v>0.68181818181818177</v>
      </c>
      <c r="B4" s="8">
        <f ca="1">(dane36[[#This Row],[Ciśnienie krwi]]-$B$409)/$B$410</f>
        <v>0.23076923076923078</v>
      </c>
      <c r="C4" s="9">
        <v>0.25</v>
      </c>
      <c r="D4" s="10">
        <v>0.4</v>
      </c>
      <c r="E4" s="10">
        <v>0.6</v>
      </c>
      <c r="F4" s="5">
        <v>1</v>
      </c>
      <c r="G4" s="5">
        <v>0</v>
      </c>
      <c r="H4" s="5">
        <v>0</v>
      </c>
      <c r="I4" s="8">
        <f ca="1">(dane36[[#This Row],[glukoza we krwi]]-$I$409)/$I$410</f>
        <v>0.85683760683760679</v>
      </c>
      <c r="J4" s="8">
        <f ca="1">(dane36[[#This Row],[mocznik]]-$J$409)/$J$410</f>
        <v>0.13222079589216945</v>
      </c>
      <c r="K4" s="8">
        <f ca="1">(dane36[[#This Row],[kreatynina]]-#REF!)/#REF!</f>
        <v>1.8518518518518517E-2</v>
      </c>
      <c r="L4" s="8">
        <f ca="1">(dane36[[#This Row],[sód]]-#REF!)/#REF!</f>
        <v>0.83930599369085179</v>
      </c>
      <c r="M4" s="8">
        <f ca="1">(dane36[[#This Row],[potas]]-#REF!)/#REF!</f>
        <v>4.7865168539325841E-2</v>
      </c>
      <c r="N4" s="8">
        <f ca="1">(dane36[[#This Row],[hemoglobina]]-#REF!)/#REF!</f>
        <v>0.44217687074829931</v>
      </c>
      <c r="O4" s="8">
        <f ca="1">(dane36[[#This Row],[hematokryt]]-#REF!)/#REF!</f>
        <v>0.48888888888888887</v>
      </c>
      <c r="P4" s="5">
        <v>0</v>
      </c>
      <c r="Q4" s="5">
        <v>1</v>
      </c>
      <c r="R4" s="5">
        <v>0</v>
      </c>
      <c r="S4" s="5">
        <v>0</v>
      </c>
      <c r="T4" s="5">
        <v>0</v>
      </c>
      <c r="U4" s="5">
        <v>1</v>
      </c>
      <c r="V4" s="5">
        <v>1</v>
      </c>
      <c r="X4" s="8">
        <f ca="1">(dane36[[#This Row],[Wiek]]-$A$409)/$A$410</f>
        <v>0.68181818181818177</v>
      </c>
      <c r="Y4" s="8">
        <f ca="1">(dane36[[#This Row],[Ciśnienie krwi]]-$B$409)/$B$410</f>
        <v>0.23076923076923078</v>
      </c>
      <c r="Z4" s="8">
        <f ca="1">(dane36[[#This Row],[glukoza we krwi]]-$I$409)/$I$410</f>
        <v>0.85683760683760679</v>
      </c>
      <c r="AA4" s="8">
        <f ca="1">(dane36[[#This Row],[mocznik]]-$J$409)/$J$410</f>
        <v>0.13222079589216945</v>
      </c>
      <c r="AB4" s="8">
        <f ca="1">(dane36[[#This Row],[sód]]-L$409)/L$410</f>
        <v>0.83930599369085179</v>
      </c>
      <c r="AC4" s="8">
        <f ca="1">(dane36[[#This Row],[potas]]-M$409)/M$410</f>
        <v>4.7865168539325841E-2</v>
      </c>
      <c r="AD4" s="8">
        <f ca="1">(dane36[[#This Row],[hemoglobina]]-N$409)/N$410</f>
        <v>0.44217687074829931</v>
      </c>
      <c r="AE4" s="8">
        <f ca="1">(dane36[[#This Row],[hematokryt]]-O$409)/O$410</f>
        <v>0.48888888888888887</v>
      </c>
      <c r="AF4">
        <v>0.25</v>
      </c>
      <c r="AG4">
        <v>0.4</v>
      </c>
      <c r="AH4">
        <v>0.6</v>
      </c>
      <c r="AI4">
        <v>1</v>
      </c>
      <c r="AJ4">
        <v>0</v>
      </c>
      <c r="AK4">
        <v>0</v>
      </c>
      <c r="AL4" s="14">
        <v>0</v>
      </c>
      <c r="AM4" s="14">
        <v>1</v>
      </c>
      <c r="AN4" s="14">
        <v>0</v>
      </c>
      <c r="AO4" s="14">
        <v>0</v>
      </c>
      <c r="AP4" s="14">
        <v>0</v>
      </c>
      <c r="AQ4" s="14">
        <v>1</v>
      </c>
    </row>
    <row r="5" spans="1:43" x14ac:dyDescent="0.25">
      <c r="A5" s="8">
        <f ca="1">(dane36[[#This Row],[Wiek]]-$A$409)/$A$410</f>
        <v>0.52272727272727271</v>
      </c>
      <c r="B5" s="8">
        <f ca="1">(dane36[[#This Row],[Ciśnienie krwi]]-$B$409)/$B$410</f>
        <v>0.15384615384615385</v>
      </c>
      <c r="C5" s="9">
        <v>0</v>
      </c>
      <c r="D5" s="10">
        <v>0.8</v>
      </c>
      <c r="E5" s="5" t="s">
        <v>2</v>
      </c>
      <c r="F5" s="5">
        <v>0</v>
      </c>
      <c r="G5" s="5">
        <v>1</v>
      </c>
      <c r="H5" s="5">
        <v>0</v>
      </c>
      <c r="I5" s="8">
        <f ca="1">(dane36[[#This Row],[glukoza we krwi]]-$I$409)/$I$410</f>
        <v>0.20299145299145299</v>
      </c>
      <c r="J5" s="8">
        <f ca="1">(dane36[[#This Row],[mocznik]]-$J$409)/$J$410</f>
        <v>0.13992297817715019</v>
      </c>
      <c r="K5" s="8">
        <f ca="1">(dane36[[#This Row],[kreatynina]]-#REF!)/#REF!</f>
        <v>4.4973544973544978E-2</v>
      </c>
      <c r="L5" s="8">
        <f ca="1">(dane36[[#This Row],[sód]]-#REF!)/#REF!</f>
        <v>0.67192429022082023</v>
      </c>
      <c r="M5" s="8">
        <f ca="1">(dane36[[#This Row],[potas]]-#REF!)/#REF!</f>
        <v>0</v>
      </c>
      <c r="N5" s="8">
        <f ca="1">(dane36[[#This Row],[hemoglobina]]-#REF!)/#REF!</f>
        <v>0.55102040816326525</v>
      </c>
      <c r="O5" s="8">
        <f ca="1">(dane36[[#This Row],[hematokryt]]-#REF!)/#REF!</f>
        <v>0.51111111111111107</v>
      </c>
      <c r="P5" s="5">
        <v>1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5">
        <v>1</v>
      </c>
      <c r="X5" s="8">
        <f ca="1">(dane36[[#This Row],[Wiek]]-$A$409)/$A$410</f>
        <v>0.52272727272727271</v>
      </c>
      <c r="Y5" s="8">
        <f ca="1">(dane36[[#This Row],[Ciśnienie krwi]]-$B$409)/$B$410</f>
        <v>0.15384615384615385</v>
      </c>
      <c r="Z5" s="8">
        <f ca="1">(dane36[[#This Row],[glukoza we krwi]]-$I$409)/$I$410</f>
        <v>0.20299145299145299</v>
      </c>
      <c r="AA5" s="8">
        <f ca="1">(dane36[[#This Row],[mocznik]]-$J$409)/$J$410</f>
        <v>0.13992297817715019</v>
      </c>
      <c r="AB5" s="8">
        <f ca="1">(dane36[[#This Row],[sód]]-L$409)/L$410</f>
        <v>0.67192429022082023</v>
      </c>
      <c r="AC5" s="8">
        <f ca="1">(dane36[[#This Row],[potas]]-M$409)/M$410</f>
        <v>0</v>
      </c>
      <c r="AD5" s="8">
        <f ca="1">(dane36[[#This Row],[hemoglobina]]-N$409)/N$410</f>
        <v>0.55102040816326525</v>
      </c>
      <c r="AE5" s="8">
        <f ca="1">(dane36[[#This Row],[hematokryt]]-O$409)/O$410</f>
        <v>0.51111111111111107</v>
      </c>
      <c r="AF5">
        <v>0</v>
      </c>
      <c r="AG5">
        <v>0.8</v>
      </c>
      <c r="AH5">
        <v>0</v>
      </c>
      <c r="AI5">
        <v>0</v>
      </c>
      <c r="AJ5">
        <v>1</v>
      </c>
      <c r="AK5">
        <v>0</v>
      </c>
      <c r="AL5" s="15">
        <v>1</v>
      </c>
      <c r="AM5" s="15">
        <v>0</v>
      </c>
      <c r="AN5" s="15">
        <v>0</v>
      </c>
      <c r="AO5" s="15">
        <v>0</v>
      </c>
      <c r="AP5" s="15">
        <v>1</v>
      </c>
      <c r="AQ5" s="15">
        <v>1</v>
      </c>
    </row>
    <row r="6" spans="1:43" x14ac:dyDescent="0.25">
      <c r="A6" s="8">
        <f ca="1">(dane36[[#This Row],[Wiek]]-$A$409)/$A$410</f>
        <v>0.55681818181818177</v>
      </c>
      <c r="B6" s="8">
        <f ca="1">(dane36[[#This Row],[Ciśnienie krwi]]-$B$409)/$B$410</f>
        <v>0.23076923076923078</v>
      </c>
      <c r="C6" s="9">
        <v>0.25</v>
      </c>
      <c r="D6" s="10">
        <v>0.4</v>
      </c>
      <c r="E6" s="5" t="s">
        <v>2</v>
      </c>
      <c r="F6" s="5">
        <v>1</v>
      </c>
      <c r="G6" s="5">
        <v>0</v>
      </c>
      <c r="H6" s="5">
        <v>0</v>
      </c>
      <c r="I6" s="8">
        <f ca="1">(dane36[[#This Row],[glukoza we krwi]]-$I$409)/$I$410</f>
        <v>0.17948717948717949</v>
      </c>
      <c r="J6" s="8">
        <f ca="1">(dane36[[#This Row],[mocznik]]-$J$409)/$J$410</f>
        <v>6.290115532734275E-2</v>
      </c>
      <c r="K6" s="8">
        <f ca="1">(dane36[[#This Row],[kreatynina]]-#REF!)/#REF!</f>
        <v>1.3227513227513227E-2</v>
      </c>
      <c r="L6" s="8">
        <f ca="1">(dane36[[#This Row],[sód]]-#REF!)/#REF!</f>
        <v>0.83930599369085179</v>
      </c>
      <c r="M6" s="8">
        <f ca="1">(dane36[[#This Row],[potas]]-#REF!)/#REF!</f>
        <v>4.7865168539325841E-2</v>
      </c>
      <c r="N6" s="8">
        <f ca="1">(dane36[[#This Row],[hemoglobina]]-#REF!)/#REF!</f>
        <v>0.57823129251700678</v>
      </c>
      <c r="O6" s="8">
        <f ca="1">(dane36[[#This Row],[hematokryt]]-#REF!)/#REF!</f>
        <v>0.57777777777777772</v>
      </c>
      <c r="P6" s="5">
        <v>0</v>
      </c>
      <c r="Q6" s="5">
        <v>0</v>
      </c>
      <c r="R6" s="5">
        <v>0</v>
      </c>
      <c r="S6" s="5">
        <v>1</v>
      </c>
      <c r="T6" s="5">
        <v>0</v>
      </c>
      <c r="U6" s="5">
        <v>0</v>
      </c>
      <c r="V6" s="5">
        <v>1</v>
      </c>
      <c r="X6" s="8">
        <f ca="1">(dane36[[#This Row],[Wiek]]-$A$409)/$A$410</f>
        <v>0.55681818181818177</v>
      </c>
      <c r="Y6" s="8">
        <f ca="1">(dane36[[#This Row],[Ciśnienie krwi]]-$B$409)/$B$410</f>
        <v>0.23076923076923078</v>
      </c>
      <c r="Z6" s="8">
        <f ca="1">(dane36[[#This Row],[glukoza we krwi]]-$I$409)/$I$410</f>
        <v>0.17948717948717949</v>
      </c>
      <c r="AA6" s="8">
        <f ca="1">(dane36[[#This Row],[mocznik]]-$J$409)/$J$410</f>
        <v>6.290115532734275E-2</v>
      </c>
      <c r="AB6" s="8">
        <f ca="1">(dane36[[#This Row],[sód]]-L$409)/L$410</f>
        <v>0.83930599369085179</v>
      </c>
      <c r="AC6" s="8">
        <f ca="1">(dane36[[#This Row],[potas]]-M$409)/M$410</f>
        <v>4.7865168539325841E-2</v>
      </c>
      <c r="AD6" s="8">
        <f ca="1">(dane36[[#This Row],[hemoglobina]]-N$409)/N$410</f>
        <v>0.57823129251700678</v>
      </c>
      <c r="AE6" s="8">
        <f ca="1">(dane36[[#This Row],[hematokryt]]-O$409)/O$410</f>
        <v>0.57777777777777772</v>
      </c>
      <c r="AF6">
        <v>0.25</v>
      </c>
      <c r="AG6">
        <v>0.4</v>
      </c>
      <c r="AH6">
        <v>0</v>
      </c>
      <c r="AI6">
        <v>1</v>
      </c>
      <c r="AJ6">
        <v>0</v>
      </c>
      <c r="AK6">
        <v>0</v>
      </c>
      <c r="AL6" s="14">
        <v>0</v>
      </c>
      <c r="AM6" s="14">
        <v>0</v>
      </c>
      <c r="AN6" s="14">
        <v>0</v>
      </c>
      <c r="AO6" s="14">
        <v>1</v>
      </c>
      <c r="AP6" s="14">
        <v>0</v>
      </c>
      <c r="AQ6" s="14">
        <v>0</v>
      </c>
    </row>
    <row r="7" spans="1:43" x14ac:dyDescent="0.25">
      <c r="A7" s="8">
        <f ca="1">(dane36[[#This Row],[Wiek]]-$A$409)/$A$410</f>
        <v>0.65909090909090906</v>
      </c>
      <c r="B7" s="8">
        <f ca="1">(dane36[[#This Row],[Ciśnienie krwi]]-$B$409)/$B$410</f>
        <v>0.30769230769230771</v>
      </c>
      <c r="C7" s="9">
        <v>0.5</v>
      </c>
      <c r="D7" s="10">
        <v>0.6</v>
      </c>
      <c r="E7" s="5" t="s">
        <v>2</v>
      </c>
      <c r="F7" s="5">
        <v>0.77</v>
      </c>
      <c r="G7" s="5">
        <v>0</v>
      </c>
      <c r="H7" s="5">
        <v>0</v>
      </c>
      <c r="I7" s="8">
        <f ca="1">(dane36[[#This Row],[glukoza we krwi]]-$I$409)/$I$410</f>
        <v>0.1111111111111111</v>
      </c>
      <c r="J7" s="8">
        <f ca="1">(dane36[[#This Row],[mocznik]]-$J$409)/$J$410</f>
        <v>6.0333761232349167E-2</v>
      </c>
      <c r="K7" s="8">
        <f ca="1">(dane36[[#This Row],[kreatynina]]-#REF!)/#REF!</f>
        <v>9.2592592592592605E-3</v>
      </c>
      <c r="L7" s="8">
        <f ca="1">(dane36[[#This Row],[sód]]-#REF!)/#REF!</f>
        <v>0.86750788643533128</v>
      </c>
      <c r="M7" s="8">
        <f ca="1">(dane36[[#This Row],[potas]]-#REF!)/#REF!</f>
        <v>1.573033707865169E-2</v>
      </c>
      <c r="N7" s="8">
        <f ca="1">(dane36[[#This Row],[hemoglobina]]-#REF!)/#REF!</f>
        <v>0.61904761904761896</v>
      </c>
      <c r="O7" s="8">
        <f ca="1">(dane36[[#This Row],[hematokryt]]-#REF!)/#REF!</f>
        <v>0.66666666666666663</v>
      </c>
      <c r="P7" s="5">
        <v>1</v>
      </c>
      <c r="Q7" s="5">
        <v>1</v>
      </c>
      <c r="R7" s="5">
        <v>0</v>
      </c>
      <c r="S7" s="5">
        <v>1</v>
      </c>
      <c r="T7" s="5">
        <v>1</v>
      </c>
      <c r="U7" s="5">
        <v>0</v>
      </c>
      <c r="V7" s="5">
        <v>1</v>
      </c>
      <c r="X7" s="8">
        <f ca="1">(dane36[[#This Row],[Wiek]]-$A$409)/$A$410</f>
        <v>0.65909090909090906</v>
      </c>
      <c r="Y7" s="8">
        <f ca="1">(dane36[[#This Row],[Ciśnienie krwi]]-$B$409)/$B$410</f>
        <v>0.30769230769230771</v>
      </c>
      <c r="Z7" s="8">
        <f ca="1">(dane36[[#This Row],[glukoza we krwi]]-$I$409)/$I$410</f>
        <v>0.1111111111111111</v>
      </c>
      <c r="AA7" s="8">
        <f ca="1">(dane36[[#This Row],[mocznik]]-$J$409)/$J$410</f>
        <v>6.0333761232349167E-2</v>
      </c>
      <c r="AB7" s="8">
        <f ca="1">(dane36[[#This Row],[sód]]-L$409)/L$410</f>
        <v>0.86750788643533128</v>
      </c>
      <c r="AC7" s="8">
        <f ca="1">(dane36[[#This Row],[potas]]-M$409)/M$410</f>
        <v>1.573033707865169E-2</v>
      </c>
      <c r="AD7" s="8">
        <f ca="1">(dane36[[#This Row],[hemoglobina]]-N$409)/N$410</f>
        <v>0.61904761904761896</v>
      </c>
      <c r="AE7" s="8">
        <f ca="1">(dane36[[#This Row],[hematokryt]]-O$409)/O$410</f>
        <v>0.66666666666666663</v>
      </c>
      <c r="AF7">
        <v>0.5</v>
      </c>
      <c r="AG7">
        <v>0.6</v>
      </c>
      <c r="AH7">
        <v>0</v>
      </c>
      <c r="AI7">
        <v>0.77</v>
      </c>
      <c r="AJ7">
        <v>0</v>
      </c>
      <c r="AK7">
        <v>0</v>
      </c>
      <c r="AL7" s="15">
        <v>1</v>
      </c>
      <c r="AM7" s="15">
        <v>1</v>
      </c>
      <c r="AN7" s="15">
        <v>0</v>
      </c>
      <c r="AO7" s="15">
        <v>1</v>
      </c>
      <c r="AP7" s="15">
        <v>1</v>
      </c>
      <c r="AQ7" s="15">
        <v>0</v>
      </c>
    </row>
    <row r="8" spans="1:43" x14ac:dyDescent="0.25">
      <c r="A8" s="8">
        <f ca="1">(dane36[[#This Row],[Wiek]]-$A$409)/$A$410</f>
        <v>0.75</v>
      </c>
      <c r="B8" s="8">
        <f ca="1">(dane36[[#This Row],[Ciśnienie krwi]]-$B$409)/$B$410</f>
        <v>0.15384615384615385</v>
      </c>
      <c r="C8" s="9">
        <v>0.25</v>
      </c>
      <c r="D8" s="5">
        <v>0</v>
      </c>
      <c r="E8" s="5" t="s">
        <v>2</v>
      </c>
      <c r="F8" s="5">
        <v>1</v>
      </c>
      <c r="G8" s="5">
        <v>0</v>
      </c>
      <c r="H8" s="5">
        <v>0</v>
      </c>
      <c r="I8" s="8">
        <f ca="1">(dane36[[#This Row],[glukoza we krwi]]-$I$409)/$I$410</f>
        <v>0.16666666666666666</v>
      </c>
      <c r="J8" s="8">
        <f ca="1">(dane36[[#This Row],[mocznik]]-$J$409)/$J$410</f>
        <v>0.13478818998716302</v>
      </c>
      <c r="K8" s="8">
        <f ca="1">(dane36[[#This Row],[kreatynina]]-#REF!)/#REF!</f>
        <v>0.31216931216931221</v>
      </c>
      <c r="L8" s="8">
        <f ca="1">(dane36[[#This Row],[sód]]-#REF!)/#REF!</f>
        <v>0.62776025236593058</v>
      </c>
      <c r="M8" s="8">
        <f ca="1">(dane36[[#This Row],[potas]]-#REF!)/#REF!</f>
        <v>3.3707865168539325E-2</v>
      </c>
      <c r="N8" s="8">
        <f ca="1">(dane36[[#This Row],[hemoglobina]]-#REF!)/#REF!</f>
        <v>0.63265306122448983</v>
      </c>
      <c r="O8" s="8">
        <f ca="1">(dane36[[#This Row],[hematokryt]]-#REF!)/#REF!</f>
        <v>0.6</v>
      </c>
      <c r="P8" s="5">
        <v>0</v>
      </c>
      <c r="Q8" s="5">
        <v>0</v>
      </c>
      <c r="R8" s="5">
        <v>0</v>
      </c>
      <c r="S8" s="5">
        <v>1</v>
      </c>
      <c r="T8" s="5">
        <v>0</v>
      </c>
      <c r="U8" s="5">
        <v>0</v>
      </c>
      <c r="V8" s="5">
        <v>1</v>
      </c>
      <c r="X8" s="8">
        <f ca="1">(dane36[[#This Row],[Wiek]]-$A$409)/$A$410</f>
        <v>0.75</v>
      </c>
      <c r="Y8" s="8">
        <f ca="1">(dane36[[#This Row],[Ciśnienie krwi]]-$B$409)/$B$410</f>
        <v>0.15384615384615385</v>
      </c>
      <c r="Z8" s="8">
        <f ca="1">(dane36[[#This Row],[glukoza we krwi]]-$I$409)/$I$410</f>
        <v>0.16666666666666666</v>
      </c>
      <c r="AA8" s="8">
        <f ca="1">(dane36[[#This Row],[mocznik]]-$J$409)/$J$410</f>
        <v>0.13478818998716302</v>
      </c>
      <c r="AB8" s="8">
        <f ca="1">(dane36[[#This Row],[sód]]-L$409)/L$410</f>
        <v>0.62776025236593058</v>
      </c>
      <c r="AC8" s="8">
        <f ca="1">(dane36[[#This Row],[potas]]-M$409)/M$410</f>
        <v>3.3707865168539325E-2</v>
      </c>
      <c r="AD8" s="8">
        <f ca="1">(dane36[[#This Row],[hemoglobina]]-N$409)/N$410</f>
        <v>0.63265306122448983</v>
      </c>
      <c r="AE8" s="8">
        <f ca="1">(dane36[[#This Row],[hematokryt]]-O$409)/O$410</f>
        <v>0.6</v>
      </c>
      <c r="AF8">
        <v>0.25</v>
      </c>
      <c r="AG8">
        <v>0</v>
      </c>
      <c r="AH8">
        <v>0</v>
      </c>
      <c r="AI8">
        <v>1</v>
      </c>
      <c r="AJ8">
        <v>0</v>
      </c>
      <c r="AK8">
        <v>0</v>
      </c>
      <c r="AL8" s="14">
        <v>0</v>
      </c>
      <c r="AM8" s="14">
        <v>0</v>
      </c>
      <c r="AN8" s="14">
        <v>0</v>
      </c>
      <c r="AO8" s="14">
        <v>1</v>
      </c>
      <c r="AP8" s="14">
        <v>0</v>
      </c>
      <c r="AQ8" s="14">
        <v>0</v>
      </c>
    </row>
    <row r="9" spans="1:43" x14ac:dyDescent="0.25">
      <c r="A9" s="8">
        <f ca="1">(dane36[[#This Row],[Wiek]]-$A$409)/$A$410</f>
        <v>0.25</v>
      </c>
      <c r="B9" s="8">
        <f ca="1">(dane36[[#This Row],[Ciśnienie krwi]]-$B$409)/$B$410</f>
        <v>0.20361538461538461</v>
      </c>
      <c r="C9" s="9">
        <v>0.5</v>
      </c>
      <c r="D9" s="10">
        <v>0.4</v>
      </c>
      <c r="E9" s="10">
        <v>0.8</v>
      </c>
      <c r="F9" s="5">
        <v>0</v>
      </c>
      <c r="G9" s="5">
        <v>0</v>
      </c>
      <c r="H9" s="5">
        <v>0</v>
      </c>
      <c r="I9" s="8">
        <f ca="1">(dane36[[#This Row],[glukoza we krwi]]-$I$409)/$I$410</f>
        <v>0.82905982905982911</v>
      </c>
      <c r="J9" s="8">
        <f ca="1">(dane36[[#This Row],[mocznik]]-$J$409)/$J$410</f>
        <v>7.5738125802310652E-2</v>
      </c>
      <c r="K9" s="8">
        <f ca="1">(dane36[[#This Row],[kreatynina]]-#REF!)/#REF!</f>
        <v>9.2592592592592605E-3</v>
      </c>
      <c r="L9" s="8">
        <f ca="1">(dane36[[#This Row],[sód]]-#REF!)/#REF!</f>
        <v>0.83930599369085179</v>
      </c>
      <c r="M9" s="8">
        <f ca="1">(dane36[[#This Row],[potas]]-#REF!)/#REF!</f>
        <v>4.7865168539325841E-2</v>
      </c>
      <c r="N9" s="8">
        <f ca="1">(dane36[[#This Row],[hemoglobina]]-#REF!)/#REF!</f>
        <v>0.63265306122448983</v>
      </c>
      <c r="O9" s="8">
        <f ca="1">(dane36[[#This Row],[hematokryt]]-#REF!)/#REF!</f>
        <v>0.77777777777777779</v>
      </c>
      <c r="P9" s="5">
        <v>0</v>
      </c>
      <c r="Q9" s="5">
        <v>1</v>
      </c>
      <c r="R9" s="5">
        <v>0</v>
      </c>
      <c r="S9" s="5">
        <v>1</v>
      </c>
      <c r="T9" s="5">
        <v>1</v>
      </c>
      <c r="U9" s="5">
        <v>0</v>
      </c>
      <c r="V9" s="5">
        <v>1</v>
      </c>
      <c r="X9" s="8">
        <f ca="1">(dane36[[#This Row],[Wiek]]-$A$409)/$A$410</f>
        <v>0.25</v>
      </c>
      <c r="Y9" s="8">
        <f ca="1">(dane36[[#This Row],[Ciśnienie krwi]]-$B$409)/$B$410</f>
        <v>0.20361538461538461</v>
      </c>
      <c r="Z9" s="8">
        <f ca="1">(dane36[[#This Row],[glukoza we krwi]]-$I$409)/$I$410</f>
        <v>0.82905982905982911</v>
      </c>
      <c r="AA9" s="8">
        <f ca="1">(dane36[[#This Row],[mocznik]]-$J$409)/$J$410</f>
        <v>7.5738125802310652E-2</v>
      </c>
      <c r="AB9" s="8">
        <f ca="1">(dane36[[#This Row],[sód]]-L$409)/L$410</f>
        <v>0.83930599369085179</v>
      </c>
      <c r="AC9" s="8">
        <f ca="1">(dane36[[#This Row],[potas]]-M$409)/M$410</f>
        <v>4.7865168539325841E-2</v>
      </c>
      <c r="AD9" s="8">
        <f ca="1">(dane36[[#This Row],[hemoglobina]]-N$409)/N$410</f>
        <v>0.63265306122448983</v>
      </c>
      <c r="AE9" s="8">
        <f ca="1">(dane36[[#This Row],[hematokryt]]-O$409)/O$410</f>
        <v>0.77777777777777779</v>
      </c>
      <c r="AF9">
        <v>0.5</v>
      </c>
      <c r="AG9">
        <v>0.4</v>
      </c>
      <c r="AH9">
        <v>0.8</v>
      </c>
      <c r="AI9">
        <v>0</v>
      </c>
      <c r="AJ9">
        <v>0</v>
      </c>
      <c r="AK9">
        <v>0</v>
      </c>
      <c r="AL9" s="15">
        <v>0</v>
      </c>
      <c r="AM9" s="15">
        <v>1</v>
      </c>
      <c r="AN9" s="15">
        <v>0</v>
      </c>
      <c r="AO9" s="15">
        <v>1</v>
      </c>
      <c r="AP9" s="15">
        <v>1</v>
      </c>
      <c r="AQ9" s="15">
        <v>0</v>
      </c>
    </row>
    <row r="10" spans="1:43" x14ac:dyDescent="0.25">
      <c r="A10" s="8">
        <f ca="1">(dane36[[#This Row],[Wiek]]-$A$409)/$A$410</f>
        <v>0.56818181818181823</v>
      </c>
      <c r="B10" s="8">
        <f ca="1">(dane36[[#This Row],[Ciśnienie krwi]]-$B$409)/$B$410</f>
        <v>0.38461538461538464</v>
      </c>
      <c r="C10" s="9">
        <v>0.5</v>
      </c>
      <c r="D10" s="10">
        <v>0.6</v>
      </c>
      <c r="E10" s="5" t="s">
        <v>2</v>
      </c>
      <c r="F10" s="5">
        <v>0</v>
      </c>
      <c r="G10" s="5">
        <v>1</v>
      </c>
      <c r="H10" s="5">
        <v>0</v>
      </c>
      <c r="I10" s="8">
        <f ca="1">(dane36[[#This Row],[glukoza we krwi]]-$I$409)/$I$410</f>
        <v>0.24786324786324787</v>
      </c>
      <c r="J10" s="8">
        <f ca="1">(dane36[[#This Row],[mocznik]]-$J$409)/$J$410</f>
        <v>0.15019255455712452</v>
      </c>
      <c r="K10" s="8">
        <f ca="1">(dane36[[#This Row],[kreatynina]]-#REF!)/#REF!</f>
        <v>1.9841269841269844E-2</v>
      </c>
      <c r="L10" s="8">
        <f ca="1">(dane36[[#This Row],[sód]]-#REF!)/#REF!</f>
        <v>0.83930599369085179</v>
      </c>
      <c r="M10" s="8">
        <f ca="1">(dane36[[#This Row],[potas]]-#REF!)/#REF!</f>
        <v>4.7865168539325841E-2</v>
      </c>
      <c r="N10" s="8">
        <f ca="1">(dane36[[#This Row],[hemoglobina]]-#REF!)/#REF!</f>
        <v>0.52380952380952384</v>
      </c>
      <c r="O10" s="8">
        <f ca="1">(dane36[[#This Row],[hematokryt]]-#REF!)/#REF!</f>
        <v>0.53333333333333333</v>
      </c>
      <c r="P10" s="5">
        <v>1</v>
      </c>
      <c r="Q10" s="5">
        <v>1</v>
      </c>
      <c r="R10" s="5">
        <v>0</v>
      </c>
      <c r="S10" s="5">
        <v>1</v>
      </c>
      <c r="T10" s="5">
        <v>0</v>
      </c>
      <c r="U10" s="5">
        <v>1</v>
      </c>
      <c r="V10" s="5">
        <v>1</v>
      </c>
      <c r="X10" s="8">
        <f ca="1">(dane36[[#This Row],[Wiek]]-$A$409)/$A$410</f>
        <v>0.56818181818181823</v>
      </c>
      <c r="Y10" s="8">
        <f ca="1">(dane36[[#This Row],[Ciśnienie krwi]]-$B$409)/$B$410</f>
        <v>0.38461538461538464</v>
      </c>
      <c r="Z10" s="8">
        <f ca="1">(dane36[[#This Row],[glukoza we krwi]]-$I$409)/$I$410</f>
        <v>0.24786324786324787</v>
      </c>
      <c r="AA10" s="8">
        <f ca="1">(dane36[[#This Row],[mocznik]]-$J$409)/$J$410</f>
        <v>0.15019255455712452</v>
      </c>
      <c r="AB10" s="8">
        <f ca="1">(dane36[[#This Row],[sód]]-L$409)/L$410</f>
        <v>0.83930599369085179</v>
      </c>
      <c r="AC10" s="8">
        <f ca="1">(dane36[[#This Row],[potas]]-M$409)/M$410</f>
        <v>4.7865168539325841E-2</v>
      </c>
      <c r="AD10" s="8">
        <f ca="1">(dane36[[#This Row],[hemoglobina]]-N$409)/N$410</f>
        <v>0.52380952380952384</v>
      </c>
      <c r="AE10" s="8">
        <f ca="1">(dane36[[#This Row],[hematokryt]]-O$409)/O$410</f>
        <v>0.53333333333333333</v>
      </c>
      <c r="AF10">
        <v>0.5</v>
      </c>
      <c r="AG10">
        <v>0.6</v>
      </c>
      <c r="AH10">
        <v>0</v>
      </c>
      <c r="AI10">
        <v>0</v>
      </c>
      <c r="AJ10">
        <v>1</v>
      </c>
      <c r="AK10">
        <v>0</v>
      </c>
      <c r="AL10" s="14">
        <v>1</v>
      </c>
      <c r="AM10" s="14">
        <v>1</v>
      </c>
      <c r="AN10" s="14">
        <v>0</v>
      </c>
      <c r="AO10" s="14">
        <v>1</v>
      </c>
      <c r="AP10" s="14">
        <v>0</v>
      </c>
      <c r="AQ10" s="14">
        <v>1</v>
      </c>
    </row>
    <row r="11" spans="1:43" x14ac:dyDescent="0.25">
      <c r="A11" s="8">
        <f ca="1">(dane36[[#This Row],[Wiek]]-$A$409)/$A$410</f>
        <v>0.57954545454545459</v>
      </c>
      <c r="B11" s="8">
        <f ca="1">(dane36[[#This Row],[Ciśnienie krwi]]-$B$409)/$B$410</f>
        <v>0.30769230769230771</v>
      </c>
      <c r="C11" s="9">
        <v>0.75</v>
      </c>
      <c r="D11" s="10">
        <v>0.4</v>
      </c>
      <c r="E11" s="5" t="s">
        <v>2</v>
      </c>
      <c r="F11" s="5">
        <v>0</v>
      </c>
      <c r="G11" s="5">
        <v>1</v>
      </c>
      <c r="H11" s="5">
        <v>0</v>
      </c>
      <c r="I11" s="8">
        <f ca="1">(dane36[[#This Row],[glukoza we krwi]]-$I$409)/$I$410</f>
        <v>0.10256410256410256</v>
      </c>
      <c r="J11" s="8">
        <f ca="1">(dane36[[#This Row],[mocznik]]-$J$409)/$J$410</f>
        <v>0.27086007702182285</v>
      </c>
      <c r="K11" s="8">
        <f ca="1">(dane36[[#This Row],[kreatynina]]-#REF!)/#REF!</f>
        <v>8.9947089947089956E-2</v>
      </c>
      <c r="L11" s="8">
        <f ca="1">(dane36[[#This Row],[sód]]-#REF!)/#REF!</f>
        <v>0.69085173501577291</v>
      </c>
      <c r="M11" s="8">
        <f ca="1">(dane36[[#This Row],[potas]]-#REF!)/#REF!</f>
        <v>2.6966292134831465E-2</v>
      </c>
      <c r="N11" s="8">
        <f ca="1">(dane36[[#This Row],[hemoglobina]]-#REF!)/#REF!</f>
        <v>0.43537414965986393</v>
      </c>
      <c r="O11" s="8">
        <f ca="1">(dane36[[#This Row],[hematokryt]]-#REF!)/#REF!</f>
        <v>0.44444444444444442</v>
      </c>
      <c r="P11" s="5">
        <v>1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5">
        <v>1</v>
      </c>
      <c r="X11" s="8">
        <f ca="1">(dane36[[#This Row],[Wiek]]-$A$409)/$A$410</f>
        <v>0.57954545454545459</v>
      </c>
      <c r="Y11" s="8">
        <f ca="1">(dane36[[#This Row],[Ciśnienie krwi]]-$B$409)/$B$410</f>
        <v>0.30769230769230771</v>
      </c>
      <c r="Z11" s="8">
        <f ca="1">(dane36[[#This Row],[glukoza we krwi]]-$I$409)/$I$410</f>
        <v>0.10256410256410256</v>
      </c>
      <c r="AA11" s="8">
        <f ca="1">(dane36[[#This Row],[mocznik]]-$J$409)/$J$410</f>
        <v>0.27086007702182285</v>
      </c>
      <c r="AB11" s="8">
        <f ca="1">(dane36[[#This Row],[sód]]-L$409)/L$410</f>
        <v>0.69085173501577291</v>
      </c>
      <c r="AC11" s="8">
        <f ca="1">(dane36[[#This Row],[potas]]-M$409)/M$410</f>
        <v>2.6966292134831465E-2</v>
      </c>
      <c r="AD11" s="8">
        <f ca="1">(dane36[[#This Row],[hemoglobina]]-N$409)/N$410</f>
        <v>0.43537414965986393</v>
      </c>
      <c r="AE11" s="8">
        <f ca="1">(dane36[[#This Row],[hematokryt]]-O$409)/O$410</f>
        <v>0.44444444444444442</v>
      </c>
      <c r="AF11">
        <v>0.75</v>
      </c>
      <c r="AG11">
        <v>0.4</v>
      </c>
      <c r="AH11">
        <v>0</v>
      </c>
      <c r="AI11">
        <v>0</v>
      </c>
      <c r="AJ11">
        <v>1</v>
      </c>
      <c r="AK11">
        <v>0</v>
      </c>
      <c r="AL11" s="15">
        <v>1</v>
      </c>
      <c r="AM11" s="15">
        <v>1</v>
      </c>
      <c r="AN11" s="15">
        <v>0</v>
      </c>
      <c r="AO11" s="15">
        <v>0</v>
      </c>
      <c r="AP11" s="15">
        <v>0</v>
      </c>
      <c r="AQ11" s="15">
        <v>1</v>
      </c>
    </row>
    <row r="12" spans="1:43" x14ac:dyDescent="0.25">
      <c r="A12" s="8">
        <f ca="1">(dane36[[#This Row],[Wiek]]-$A$409)/$A$410</f>
        <v>0.54545454545454541</v>
      </c>
      <c r="B12" s="8">
        <f ca="1">(dane36[[#This Row],[Ciśnienie krwi]]-$B$409)/$B$410</f>
        <v>7.6923076923076927E-2</v>
      </c>
      <c r="C12" s="9">
        <v>0.25</v>
      </c>
      <c r="D12" s="10">
        <v>0.4</v>
      </c>
      <c r="E12" s="10">
        <v>0.8</v>
      </c>
      <c r="F12" s="5">
        <v>0</v>
      </c>
      <c r="G12" s="5">
        <v>1</v>
      </c>
      <c r="H12" s="5">
        <v>0</v>
      </c>
      <c r="I12" s="8">
        <f ca="1">(dane36[[#This Row],[glukoza we krwi]]-$I$409)/$I$410</f>
        <v>1</v>
      </c>
      <c r="J12" s="8">
        <f ca="1">(dane36[[#This Row],[mocznik]]-$J$409)/$J$410</f>
        <v>0.13735558408215662</v>
      </c>
      <c r="K12" s="8">
        <f ca="1">(dane36[[#This Row],[kreatynina]]-#REF!)/#REF!</f>
        <v>4.7619047619047623E-2</v>
      </c>
      <c r="L12" s="8">
        <f ca="1">(dane36[[#This Row],[sód]]-#REF!)/#REF!</f>
        <v>0.83930599369085179</v>
      </c>
      <c r="M12" s="8">
        <f ca="1">(dane36[[#This Row],[potas]]-#REF!)/#REF!</f>
        <v>4.7865168539325841E-2</v>
      </c>
      <c r="N12" s="8">
        <f ca="1">(dane36[[#This Row],[hemoglobina]]-#REF!)/#REF!</f>
        <v>0.4285714285714286</v>
      </c>
      <c r="O12" s="8">
        <f ca="1">(dane36[[#This Row],[hematokryt]]-#REF!)/#REF!</f>
        <v>0.42222222222222222</v>
      </c>
      <c r="P12" s="5">
        <v>1</v>
      </c>
      <c r="Q12" s="5">
        <v>1</v>
      </c>
      <c r="R12" s="5">
        <v>0</v>
      </c>
      <c r="S12" s="5">
        <v>1</v>
      </c>
      <c r="T12" s="5">
        <v>0</v>
      </c>
      <c r="U12" s="5">
        <v>1</v>
      </c>
      <c r="V12" s="5">
        <v>1</v>
      </c>
      <c r="X12" s="8">
        <f ca="1">(dane36[[#This Row],[Wiek]]-$A$409)/$A$410</f>
        <v>0.54545454545454541</v>
      </c>
      <c r="Y12" s="8">
        <f ca="1">(dane36[[#This Row],[Ciśnienie krwi]]-$B$409)/$B$410</f>
        <v>7.6923076923076927E-2</v>
      </c>
      <c r="Z12" s="8">
        <f ca="1">(dane36[[#This Row],[glukoza we krwi]]-$I$409)/$I$410</f>
        <v>1</v>
      </c>
      <c r="AA12" s="8">
        <f ca="1">(dane36[[#This Row],[mocznik]]-$J$409)/$J$410</f>
        <v>0.13735558408215662</v>
      </c>
      <c r="AB12" s="8">
        <f ca="1">(dane36[[#This Row],[sód]]-L$409)/L$410</f>
        <v>0.83930599369085179</v>
      </c>
      <c r="AC12" s="8">
        <f ca="1">(dane36[[#This Row],[potas]]-M$409)/M$410</f>
        <v>4.7865168539325841E-2</v>
      </c>
      <c r="AD12" s="8">
        <f ca="1">(dane36[[#This Row],[hemoglobina]]-N$409)/N$410</f>
        <v>0.4285714285714286</v>
      </c>
      <c r="AE12" s="8">
        <f ca="1">(dane36[[#This Row],[hematokryt]]-O$409)/O$410</f>
        <v>0.42222222222222222</v>
      </c>
      <c r="AF12">
        <v>0.25</v>
      </c>
      <c r="AG12">
        <v>0.4</v>
      </c>
      <c r="AH12">
        <v>0.8</v>
      </c>
      <c r="AI12">
        <v>0</v>
      </c>
      <c r="AJ12">
        <v>1</v>
      </c>
      <c r="AK12">
        <v>0</v>
      </c>
      <c r="AL12" s="14">
        <v>1</v>
      </c>
      <c r="AM12" s="14">
        <v>1</v>
      </c>
      <c r="AN12" s="14">
        <v>0</v>
      </c>
      <c r="AO12" s="14">
        <v>1</v>
      </c>
      <c r="AP12" s="14">
        <v>0</v>
      </c>
      <c r="AQ12" s="14">
        <v>1</v>
      </c>
    </row>
    <row r="13" spans="1:43" x14ac:dyDescent="0.25">
      <c r="A13" s="8">
        <f ca="1">(dane36[[#This Row],[Wiek]]-$A$409)/$A$410</f>
        <v>0.69318181818181823</v>
      </c>
      <c r="B13" s="8">
        <f ca="1">(dane36[[#This Row],[Ciśnienie krwi]]-$B$409)/$B$410</f>
        <v>0.15384615384615385</v>
      </c>
      <c r="C13" s="9">
        <v>0.25</v>
      </c>
      <c r="D13" s="10">
        <v>0.6</v>
      </c>
      <c r="E13" s="5" t="s">
        <v>2</v>
      </c>
      <c r="F13" s="5">
        <v>0</v>
      </c>
      <c r="G13" s="5">
        <v>1</v>
      </c>
      <c r="H13" s="5">
        <v>0</v>
      </c>
      <c r="I13" s="8">
        <f ca="1">(dane36[[#This Row],[glukoza we krwi]]-$I$409)/$I$410</f>
        <v>0.7649572649572649</v>
      </c>
      <c r="J13" s="8">
        <f ca="1">(dane36[[#This Row],[mocznik]]-$J$409)/$J$410</f>
        <v>0.15019255455712452</v>
      </c>
      <c r="K13" s="8">
        <f ca="1">(dane36[[#This Row],[kreatynina]]-#REF!)/#REF!</f>
        <v>3.0423280423280429E-2</v>
      </c>
      <c r="L13" s="8">
        <f ca="1">(dane36[[#This Row],[sód]]-#REF!)/#REF!</f>
        <v>0.79810725552050477</v>
      </c>
      <c r="M13" s="8">
        <f ca="1">(dane36[[#This Row],[potas]]-#REF!)/#REF!</f>
        <v>3.8202247191011243E-2</v>
      </c>
      <c r="N13" s="8">
        <f ca="1">(dane36[[#This Row],[hemoglobina]]-#REF!)/#REF!</f>
        <v>0.52380952380952384</v>
      </c>
      <c r="O13" s="8">
        <f ca="1">(dane36[[#This Row],[hematokryt]]-#REF!)/#REF!</f>
        <v>0.51111111111111107</v>
      </c>
      <c r="P13" s="5">
        <v>1</v>
      </c>
      <c r="Q13" s="5">
        <v>1</v>
      </c>
      <c r="R13" s="5">
        <v>0</v>
      </c>
      <c r="S13" s="5">
        <v>0</v>
      </c>
      <c r="T13" s="5">
        <v>1</v>
      </c>
      <c r="U13" s="5">
        <v>0</v>
      </c>
      <c r="V13" s="5">
        <v>1</v>
      </c>
      <c r="X13" s="8">
        <f ca="1">(dane36[[#This Row],[Wiek]]-$A$409)/$A$410</f>
        <v>0.69318181818181823</v>
      </c>
      <c r="Y13" s="8">
        <f ca="1">(dane36[[#This Row],[Ciśnienie krwi]]-$B$409)/$B$410</f>
        <v>0.15384615384615385</v>
      </c>
      <c r="Z13" s="8">
        <f ca="1">(dane36[[#This Row],[glukoza we krwi]]-$I$409)/$I$410</f>
        <v>0.7649572649572649</v>
      </c>
      <c r="AA13" s="8">
        <f ca="1">(dane36[[#This Row],[mocznik]]-$J$409)/$J$410</f>
        <v>0.15019255455712452</v>
      </c>
      <c r="AB13" s="8">
        <f ca="1">(dane36[[#This Row],[sód]]-L$409)/L$410</f>
        <v>0.79810725552050477</v>
      </c>
      <c r="AC13" s="8">
        <f ca="1">(dane36[[#This Row],[potas]]-M$409)/M$410</f>
        <v>3.8202247191011243E-2</v>
      </c>
      <c r="AD13" s="8">
        <f ca="1">(dane36[[#This Row],[hemoglobina]]-N$409)/N$410</f>
        <v>0.52380952380952384</v>
      </c>
      <c r="AE13" s="8">
        <f ca="1">(dane36[[#This Row],[hematokryt]]-O$409)/O$410</f>
        <v>0.51111111111111107</v>
      </c>
      <c r="AF13">
        <v>0.25</v>
      </c>
      <c r="AG13">
        <v>0.6</v>
      </c>
      <c r="AH13">
        <v>0</v>
      </c>
      <c r="AI13">
        <v>0</v>
      </c>
      <c r="AJ13">
        <v>1</v>
      </c>
      <c r="AK13">
        <v>0</v>
      </c>
      <c r="AL13" s="15">
        <v>1</v>
      </c>
      <c r="AM13" s="15">
        <v>1</v>
      </c>
      <c r="AN13" s="15">
        <v>0</v>
      </c>
      <c r="AO13" s="15">
        <v>0</v>
      </c>
      <c r="AP13" s="15">
        <v>1</v>
      </c>
      <c r="AQ13" s="15">
        <v>0</v>
      </c>
    </row>
    <row r="14" spans="1:43" x14ac:dyDescent="0.25">
      <c r="A14" s="8">
        <f ca="1">(dane36[[#This Row],[Wiek]]-$A$409)/$A$410</f>
        <v>0.75</v>
      </c>
      <c r="B14" s="8">
        <f ca="1">(dane36[[#This Row],[Ciśnienie krwi]]-$B$409)/$B$410</f>
        <v>0.15384615384615385</v>
      </c>
      <c r="C14" s="9">
        <v>0.5</v>
      </c>
      <c r="D14" s="10">
        <v>0.6</v>
      </c>
      <c r="E14" s="10">
        <v>0.2</v>
      </c>
      <c r="F14" s="5">
        <v>1</v>
      </c>
      <c r="G14" s="5">
        <v>1</v>
      </c>
      <c r="H14" s="5">
        <v>0</v>
      </c>
      <c r="I14" s="8">
        <f ca="1">(dane36[[#This Row],[glukoza we krwi]]-$I$409)/$I$410</f>
        <v>0.39743589743589741</v>
      </c>
      <c r="J14" s="8">
        <f ca="1">(dane36[[#This Row],[mocznik]]-$J$409)/$J$410</f>
        <v>0.18100128369704749</v>
      </c>
      <c r="K14" s="8">
        <f ca="1">(dane36[[#This Row],[kreatynina]]-#REF!)/#REF!</f>
        <v>2.2486772486772492E-2</v>
      </c>
      <c r="L14" s="8">
        <f ca="1">(dane36[[#This Row],[sód]]-#REF!)/#REF!</f>
        <v>0.8422712933753943</v>
      </c>
      <c r="M14" s="8">
        <f ca="1">(dane36[[#This Row],[potas]]-#REF!)/#REF!</f>
        <v>7.4157303370786506E-2</v>
      </c>
      <c r="N14" s="8">
        <f ca="1">(dane36[[#This Row],[hemoglobina]]-#REF!)/#REF!</f>
        <v>0.44897959183673464</v>
      </c>
      <c r="O14" s="8">
        <f ca="1">(dane36[[#This Row],[hematokryt]]-#REF!)/#REF!</f>
        <v>0.42222222222222222</v>
      </c>
      <c r="P14" s="5">
        <v>1</v>
      </c>
      <c r="Q14" s="5">
        <v>1</v>
      </c>
      <c r="R14" s="5">
        <v>1</v>
      </c>
      <c r="S14" s="5">
        <v>0</v>
      </c>
      <c r="T14" s="5">
        <v>1</v>
      </c>
      <c r="U14" s="5">
        <v>0</v>
      </c>
      <c r="V14" s="5">
        <v>1</v>
      </c>
      <c r="X14" s="8">
        <f ca="1">(dane36[[#This Row],[Wiek]]-$A$409)/$A$410</f>
        <v>0.75</v>
      </c>
      <c r="Y14" s="8">
        <f ca="1">(dane36[[#This Row],[Ciśnienie krwi]]-$B$409)/$B$410</f>
        <v>0.15384615384615385</v>
      </c>
      <c r="Z14" s="8">
        <f ca="1">(dane36[[#This Row],[glukoza we krwi]]-$I$409)/$I$410</f>
        <v>0.39743589743589741</v>
      </c>
      <c r="AA14" s="8">
        <f ca="1">(dane36[[#This Row],[mocznik]]-$J$409)/$J$410</f>
        <v>0.18100128369704749</v>
      </c>
      <c r="AB14" s="8">
        <f ca="1">(dane36[[#This Row],[sód]]-L$409)/L$410</f>
        <v>0.8422712933753943</v>
      </c>
      <c r="AC14" s="8">
        <f ca="1">(dane36[[#This Row],[potas]]-M$409)/M$410</f>
        <v>7.4157303370786506E-2</v>
      </c>
      <c r="AD14" s="8">
        <f ca="1">(dane36[[#This Row],[hemoglobina]]-N$409)/N$410</f>
        <v>0.44897959183673464</v>
      </c>
      <c r="AE14" s="8">
        <f ca="1">(dane36[[#This Row],[hematokryt]]-O$409)/O$410</f>
        <v>0.42222222222222222</v>
      </c>
      <c r="AF14">
        <v>0.5</v>
      </c>
      <c r="AG14">
        <v>0.6</v>
      </c>
      <c r="AH14">
        <v>0.2</v>
      </c>
      <c r="AI14">
        <v>1</v>
      </c>
      <c r="AJ14">
        <v>1</v>
      </c>
      <c r="AK14">
        <v>0</v>
      </c>
      <c r="AL14" s="14">
        <v>1</v>
      </c>
      <c r="AM14" s="14">
        <v>1</v>
      </c>
      <c r="AN14" s="14">
        <v>1</v>
      </c>
      <c r="AO14" s="14">
        <v>0</v>
      </c>
      <c r="AP14" s="14">
        <v>1</v>
      </c>
      <c r="AQ14" s="14">
        <v>0</v>
      </c>
    </row>
    <row r="15" spans="1:43" x14ac:dyDescent="0.25">
      <c r="A15" s="8">
        <f ca="1">(dane36[[#This Row],[Wiek]]-$A$409)/$A$410</f>
        <v>0.75</v>
      </c>
      <c r="B15" s="8">
        <f ca="1">(dane36[[#This Row],[Ciśnienie krwi]]-$B$409)/$B$410</f>
        <v>0.15384615384615385</v>
      </c>
      <c r="C15" s="9">
        <v>0.62</v>
      </c>
      <c r="D15" s="10">
        <v>0.2</v>
      </c>
      <c r="E15" s="10">
        <v>0.52</v>
      </c>
      <c r="F15" s="5">
        <v>0.77</v>
      </c>
      <c r="G15" s="5">
        <v>0</v>
      </c>
      <c r="H15" s="5">
        <v>0</v>
      </c>
      <c r="I15" s="8">
        <f ca="1">(dane36[[#This Row],[glukoza we krwi]]-$I$409)/$I$410</f>
        <v>0.1623931623931624</v>
      </c>
      <c r="J15" s="8">
        <f ca="1">(dane36[[#This Row],[mocznik]]-$J$409)/$J$410</f>
        <v>0.21694480102695765</v>
      </c>
      <c r="K15" s="8">
        <f ca="1">(dane36[[#This Row],[kreatynina]]-#REF!)/#REF!</f>
        <v>5.5555555555555552E-2</v>
      </c>
      <c r="L15" s="8">
        <f ca="1">(dane36[[#This Row],[sód]]-#REF!)/#REF!</f>
        <v>0.82334384858044163</v>
      </c>
      <c r="M15" s="8">
        <f ca="1">(dane36[[#This Row],[potas]]-#REF!)/#REF!</f>
        <v>2.0224719101123594E-2</v>
      </c>
      <c r="N15" s="8">
        <f ca="1">(dane36[[#This Row],[hemoglobina]]-#REF!)/#REF!</f>
        <v>0.45578231292517013</v>
      </c>
      <c r="O15" s="8">
        <f ca="1">(dane36[[#This Row],[hematokryt]]-#REF!)/#REF!</f>
        <v>0.66377777777777769</v>
      </c>
      <c r="P15" s="5">
        <v>1</v>
      </c>
      <c r="Q15" s="5">
        <v>1</v>
      </c>
      <c r="R15" s="5">
        <v>1</v>
      </c>
      <c r="S15" s="5">
        <v>0</v>
      </c>
      <c r="T15" s="5">
        <v>1</v>
      </c>
      <c r="U15" s="5">
        <v>0</v>
      </c>
      <c r="V15" s="5">
        <v>1</v>
      </c>
      <c r="X15" s="8">
        <f ca="1">(dane36[[#This Row],[Wiek]]-$A$409)/$A$410</f>
        <v>0.75</v>
      </c>
      <c r="Y15" s="8">
        <f ca="1">(dane36[[#This Row],[Ciśnienie krwi]]-$B$409)/$B$410</f>
        <v>0.15384615384615385</v>
      </c>
      <c r="Z15" s="8">
        <f ca="1">(dane36[[#This Row],[glukoza we krwi]]-$I$409)/$I$410</f>
        <v>0.1623931623931624</v>
      </c>
      <c r="AA15" s="8">
        <f ca="1">(dane36[[#This Row],[mocznik]]-$J$409)/$J$410</f>
        <v>0.21694480102695765</v>
      </c>
      <c r="AB15" s="8">
        <f ca="1">(dane36[[#This Row],[sód]]-L$409)/L$410</f>
        <v>0.82334384858044163</v>
      </c>
      <c r="AC15" s="8">
        <f ca="1">(dane36[[#This Row],[potas]]-M$409)/M$410</f>
        <v>2.0224719101123594E-2</v>
      </c>
      <c r="AD15" s="8">
        <f ca="1">(dane36[[#This Row],[hemoglobina]]-N$409)/N$410</f>
        <v>0.45578231292517013</v>
      </c>
      <c r="AE15" s="8">
        <f ca="1">(dane36[[#This Row],[hematokryt]]-O$409)/O$410</f>
        <v>0.66377777777777769</v>
      </c>
      <c r="AF15">
        <v>0.62</v>
      </c>
      <c r="AG15">
        <v>0.2</v>
      </c>
      <c r="AH15">
        <v>0.5</v>
      </c>
      <c r="AI15">
        <v>0.77</v>
      </c>
      <c r="AJ15">
        <v>0</v>
      </c>
      <c r="AK15">
        <v>0</v>
      </c>
      <c r="AL15" s="15">
        <v>1</v>
      </c>
      <c r="AM15" s="15">
        <v>1</v>
      </c>
      <c r="AN15" s="15">
        <v>1</v>
      </c>
      <c r="AO15" s="15">
        <v>0</v>
      </c>
      <c r="AP15" s="15">
        <v>1</v>
      </c>
      <c r="AQ15" s="15">
        <v>0</v>
      </c>
    </row>
    <row r="16" spans="1:43" x14ac:dyDescent="0.25">
      <c r="A16" s="8">
        <f ca="1">(dane36[[#This Row],[Wiek]]-$A$409)/$A$410</f>
        <v>0.75</v>
      </c>
      <c r="B16" s="8">
        <f ca="1">(dane36[[#This Row],[Ciśnienie krwi]]-$B$409)/$B$410</f>
        <v>0.23076923076923078</v>
      </c>
      <c r="C16" s="9">
        <v>0.25</v>
      </c>
      <c r="D16" s="10">
        <v>0.6</v>
      </c>
      <c r="E16" s="10">
        <v>0.4</v>
      </c>
      <c r="F16" s="5">
        <v>0</v>
      </c>
      <c r="G16" s="5">
        <v>1</v>
      </c>
      <c r="H16" s="5">
        <v>1</v>
      </c>
      <c r="I16" s="8">
        <f ca="1">(dane36[[#This Row],[glukoza we krwi]]-$I$409)/$I$410</f>
        <v>0.28846153846153844</v>
      </c>
      <c r="J16" s="8">
        <f ca="1">(dane36[[#This Row],[mocznik]]-$J$409)/$J$410</f>
        <v>0.22721437740693196</v>
      </c>
      <c r="K16" s="8">
        <f ca="1">(dane36[[#This Row],[kreatynina]]-#REF!)/#REF!</f>
        <v>4.8941798941798939E-2</v>
      </c>
      <c r="L16" s="8">
        <f ca="1">(dane36[[#This Row],[sód]]-#REF!)/#REF!</f>
        <v>0.79179810725552047</v>
      </c>
      <c r="M16" s="8">
        <f ca="1">(dane36[[#This Row],[potas]]-#REF!)/#REF!</f>
        <v>8.7640449438202261E-2</v>
      </c>
      <c r="N16" s="8">
        <f ca="1">(dane36[[#This Row],[hemoglobina]]-#REF!)/#REF!</f>
        <v>0.17006802721088432</v>
      </c>
      <c r="O16" s="8">
        <f ca="1">(dane36[[#This Row],[hematokryt]]-#REF!)/#REF!</f>
        <v>0.15555555555555556</v>
      </c>
      <c r="P16" s="5">
        <v>1</v>
      </c>
      <c r="Q16" s="5">
        <v>1</v>
      </c>
      <c r="R16" s="5">
        <v>1</v>
      </c>
      <c r="S16" s="5">
        <v>0</v>
      </c>
      <c r="T16" s="5">
        <v>1</v>
      </c>
      <c r="U16" s="5">
        <v>0</v>
      </c>
      <c r="V16" s="5">
        <v>1</v>
      </c>
      <c r="X16" s="8">
        <f ca="1">(dane36[[#This Row],[Wiek]]-$A$409)/$A$410</f>
        <v>0.75</v>
      </c>
      <c r="Y16" s="8">
        <f ca="1">(dane36[[#This Row],[Ciśnienie krwi]]-$B$409)/$B$410</f>
        <v>0.23076923076923078</v>
      </c>
      <c r="Z16" s="8">
        <f ca="1">(dane36[[#This Row],[glukoza we krwi]]-$I$409)/$I$410</f>
        <v>0.28846153846153844</v>
      </c>
      <c r="AA16" s="8">
        <f ca="1">(dane36[[#This Row],[mocznik]]-$J$409)/$J$410</f>
        <v>0.22721437740693196</v>
      </c>
      <c r="AB16" s="8">
        <f ca="1">(dane36[[#This Row],[sód]]-L$409)/L$410</f>
        <v>0.79179810725552047</v>
      </c>
      <c r="AC16" s="8">
        <f ca="1">(dane36[[#This Row],[potas]]-M$409)/M$410</f>
        <v>8.7640449438202261E-2</v>
      </c>
      <c r="AD16" s="8">
        <f ca="1">(dane36[[#This Row],[hemoglobina]]-N$409)/N$410</f>
        <v>0.17006802721088432</v>
      </c>
      <c r="AE16" s="8">
        <f ca="1">(dane36[[#This Row],[hematokryt]]-O$409)/O$410</f>
        <v>0.15555555555555556</v>
      </c>
      <c r="AF16">
        <v>0.25</v>
      </c>
      <c r="AG16">
        <v>0.6</v>
      </c>
      <c r="AH16">
        <v>0.4</v>
      </c>
      <c r="AI16">
        <v>0</v>
      </c>
      <c r="AJ16">
        <v>1</v>
      </c>
      <c r="AK16">
        <v>1</v>
      </c>
      <c r="AL16" s="14">
        <v>1</v>
      </c>
      <c r="AM16" s="14">
        <v>1</v>
      </c>
      <c r="AN16" s="14">
        <v>1</v>
      </c>
      <c r="AO16" s="14">
        <v>0</v>
      </c>
      <c r="AP16" s="14">
        <v>1</v>
      </c>
      <c r="AQ16" s="14">
        <v>0</v>
      </c>
    </row>
    <row r="17" spans="1:43" x14ac:dyDescent="0.25">
      <c r="A17" s="8">
        <f ca="1">(dane36[[#This Row],[Wiek]]-$A$409)/$A$410</f>
        <v>0.43181818181818182</v>
      </c>
      <c r="B17" s="8">
        <f ca="1">(dane36[[#This Row],[Ciśnienie krwi]]-$B$409)/$B$410</f>
        <v>0.23076923076923078</v>
      </c>
      <c r="C17" s="9">
        <v>0.5</v>
      </c>
      <c r="D17" s="10">
        <v>0.6</v>
      </c>
      <c r="E17" s="5" t="s">
        <v>2</v>
      </c>
      <c r="F17" s="5">
        <v>1</v>
      </c>
      <c r="G17" s="5">
        <v>0</v>
      </c>
      <c r="H17" s="5">
        <v>0</v>
      </c>
      <c r="I17" s="8">
        <f ca="1">(dane36[[#This Row],[glukoza we krwi]]-$I$409)/$I$410</f>
        <v>0.11538461538461539</v>
      </c>
      <c r="J17" s="8">
        <f ca="1">(dane36[[#This Row],[mocznik]]-$J$409)/$J$410</f>
        <v>0.41206675224646983</v>
      </c>
      <c r="K17" s="8">
        <f ca="1">(dane36[[#This Row],[kreatynina]]-#REF!)/#REF!</f>
        <v>0.12169312169312169</v>
      </c>
      <c r="L17" s="8">
        <f ca="1">(dane36[[#This Row],[sód]]-#REF!)/#REF!</f>
        <v>0.86119873817034698</v>
      </c>
      <c r="M17" s="8">
        <f ca="1">(dane36[[#This Row],[potas]]-#REF!)/#REF!</f>
        <v>5.393258426966293E-2</v>
      </c>
      <c r="N17" s="8">
        <f ca="1">(dane36[[#This Row],[hemoglobina]]-#REF!)/#REF!</f>
        <v>0.30612244897959179</v>
      </c>
      <c r="O17" s="8">
        <f ca="1">(dane36[[#This Row],[hematokryt]]-#REF!)/#REF!</f>
        <v>0.33333333333333331</v>
      </c>
      <c r="P17" s="5">
        <v>1</v>
      </c>
      <c r="Q17" s="5">
        <v>0</v>
      </c>
      <c r="R17" s="5">
        <v>0</v>
      </c>
      <c r="S17" s="5">
        <v>1</v>
      </c>
      <c r="T17" s="5">
        <v>0</v>
      </c>
      <c r="U17" s="5">
        <v>1</v>
      </c>
      <c r="V17" s="5">
        <v>1</v>
      </c>
      <c r="X17" s="8">
        <f ca="1">(dane36[[#This Row],[Wiek]]-$A$409)/$A$410</f>
        <v>0.43181818181818182</v>
      </c>
      <c r="Y17" s="8">
        <f ca="1">(dane36[[#This Row],[Ciśnienie krwi]]-$B$409)/$B$410</f>
        <v>0.23076923076923078</v>
      </c>
      <c r="Z17" s="8">
        <f ca="1">(dane36[[#This Row],[glukoza we krwi]]-$I$409)/$I$410</f>
        <v>0.11538461538461539</v>
      </c>
      <c r="AA17" s="8">
        <f ca="1">(dane36[[#This Row],[mocznik]]-$J$409)/$J$410</f>
        <v>0.41206675224646983</v>
      </c>
      <c r="AB17" s="8">
        <f ca="1">(dane36[[#This Row],[sód]]-L$409)/L$410</f>
        <v>0.86119873817034698</v>
      </c>
      <c r="AC17" s="8">
        <f ca="1">(dane36[[#This Row],[potas]]-M$409)/M$410</f>
        <v>5.393258426966293E-2</v>
      </c>
      <c r="AD17" s="8">
        <f ca="1">(dane36[[#This Row],[hemoglobina]]-N$409)/N$410</f>
        <v>0.30612244897959179</v>
      </c>
      <c r="AE17" s="8">
        <f ca="1">(dane36[[#This Row],[hematokryt]]-O$409)/O$410</f>
        <v>0.33333333333333331</v>
      </c>
      <c r="AF17">
        <v>0.5</v>
      </c>
      <c r="AG17">
        <v>0.6</v>
      </c>
      <c r="AH17">
        <v>0</v>
      </c>
      <c r="AI17">
        <v>1</v>
      </c>
      <c r="AJ17">
        <v>0</v>
      </c>
      <c r="AK17">
        <v>0</v>
      </c>
      <c r="AL17" s="15">
        <v>1</v>
      </c>
      <c r="AM17" s="15">
        <v>0</v>
      </c>
      <c r="AN17" s="15">
        <v>0</v>
      </c>
      <c r="AO17" s="15">
        <v>1</v>
      </c>
      <c r="AP17" s="15">
        <v>0</v>
      </c>
      <c r="AQ17" s="15">
        <v>1</v>
      </c>
    </row>
    <row r="18" spans="1:43" x14ac:dyDescent="0.25">
      <c r="A18" s="8">
        <f ca="1">(dane36[[#This Row],[Wiek]]-$A$409)/$A$410</f>
        <v>0.51136363636363635</v>
      </c>
      <c r="B18" s="8">
        <f ca="1">(dane36[[#This Row],[Ciśnienie krwi]]-$B$409)/$B$410</f>
        <v>0.15384615384615385</v>
      </c>
      <c r="C18" s="9">
        <v>0.5</v>
      </c>
      <c r="D18" s="10">
        <v>0.4</v>
      </c>
      <c r="E18" s="5" t="s">
        <v>2</v>
      </c>
      <c r="F18" s="5">
        <v>1</v>
      </c>
      <c r="G18" s="5">
        <v>0</v>
      </c>
      <c r="H18" s="5">
        <v>0</v>
      </c>
      <c r="I18" s="8">
        <f ca="1">(dane36[[#This Row],[glukoza we krwi]]-$I$409)/$I$410</f>
        <v>0.16452991452991453</v>
      </c>
      <c r="J18" s="8">
        <f ca="1">(dane36[[#This Row],[mocznik]]-$J$409)/$J$410</f>
        <v>0.11424903722721438</v>
      </c>
      <c r="K18" s="8">
        <f ca="1">(dane36[[#This Row],[kreatynina]]-#REF!)/#REF!</f>
        <v>2.3809523809523815E-2</v>
      </c>
      <c r="L18" s="8">
        <f ca="1">(dane36[[#This Row],[sód]]-#REF!)/#REF!</f>
        <v>0.8422712933753943</v>
      </c>
      <c r="M18" s="8">
        <f ca="1">(dane36[[#This Row],[potas]]-#REF!)/#REF!</f>
        <v>3.595505617977527E-2</v>
      </c>
      <c r="N18" s="8">
        <f ca="1">(dane36[[#This Row],[hemoglobina]]-#REF!)/#REF!</f>
        <v>0.64625850340136048</v>
      </c>
      <c r="O18" s="8">
        <f ca="1">(dane36[[#This Row],[hematokryt]]-#REF!)/#REF!</f>
        <v>0.66377777777777769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1</v>
      </c>
      <c r="X18" s="8">
        <f ca="1">(dane36[[#This Row],[Wiek]]-$A$409)/$A$410</f>
        <v>0.51136363636363635</v>
      </c>
      <c r="Y18" s="8">
        <f ca="1">(dane36[[#This Row],[Ciśnienie krwi]]-$B$409)/$B$410</f>
        <v>0.15384615384615385</v>
      </c>
      <c r="Z18" s="8">
        <f ca="1">(dane36[[#This Row],[glukoza we krwi]]-$I$409)/$I$410</f>
        <v>0.16452991452991453</v>
      </c>
      <c r="AA18" s="8">
        <f ca="1">(dane36[[#This Row],[mocznik]]-$J$409)/$J$410</f>
        <v>0.11424903722721438</v>
      </c>
      <c r="AB18" s="8">
        <f ca="1">(dane36[[#This Row],[sód]]-L$409)/L$410</f>
        <v>0.8422712933753943</v>
      </c>
      <c r="AC18" s="8">
        <f ca="1">(dane36[[#This Row],[potas]]-M$409)/M$410</f>
        <v>3.595505617977527E-2</v>
      </c>
      <c r="AD18" s="8">
        <f ca="1">(dane36[[#This Row],[hemoglobina]]-N$409)/N$410</f>
        <v>0.64625850340136048</v>
      </c>
      <c r="AE18" s="8">
        <f ca="1">(dane36[[#This Row],[hematokryt]]-O$409)/O$410</f>
        <v>0.66377777777777769</v>
      </c>
      <c r="AF18">
        <v>0.5</v>
      </c>
      <c r="AG18">
        <v>0.4</v>
      </c>
      <c r="AH18">
        <v>0</v>
      </c>
      <c r="AI18">
        <v>1</v>
      </c>
      <c r="AJ18">
        <v>0</v>
      </c>
      <c r="AK18">
        <v>0</v>
      </c>
      <c r="AL18" s="14">
        <v>0</v>
      </c>
      <c r="AM18" s="14">
        <v>0</v>
      </c>
      <c r="AN18" s="14">
        <v>0</v>
      </c>
      <c r="AO18" s="14">
        <v>1</v>
      </c>
      <c r="AP18" s="14">
        <v>0</v>
      </c>
      <c r="AQ18" s="14">
        <v>0</v>
      </c>
    </row>
    <row r="19" spans="1:43" x14ac:dyDescent="0.25">
      <c r="A19" s="8">
        <f ca="1">(dane36[[#This Row],[Wiek]]-$A$409)/$A$410</f>
        <v>0.51136363636363635</v>
      </c>
      <c r="B19" s="8">
        <f ca="1">(dane36[[#This Row],[Ciśnienie krwi]]-$B$409)/$B$410</f>
        <v>0.23076923076923078</v>
      </c>
      <c r="C19" s="9">
        <v>0.62</v>
      </c>
      <c r="D19" s="10">
        <v>0.2</v>
      </c>
      <c r="E19" s="10">
        <v>0.52</v>
      </c>
      <c r="F19" s="5">
        <v>0.77</v>
      </c>
      <c r="G19" s="5">
        <v>0</v>
      </c>
      <c r="H19" s="5">
        <v>0</v>
      </c>
      <c r="I19" s="8">
        <f ca="1">(dane36[[#This Row],[glukoza we krwi]]-$I$409)/$I$410</f>
        <v>0.19658119658119658</v>
      </c>
      <c r="J19" s="8">
        <f ca="1">(dane36[[#This Row],[mocznik]]-$J$409)/$J$410</f>
        <v>0.21951219512195122</v>
      </c>
      <c r="K19" s="8">
        <f ca="1">(dane36[[#This Row],[kreatynina]]-#REF!)/#REF!</f>
        <v>6.3492063492063489E-2</v>
      </c>
      <c r="L19" s="8">
        <f ca="1">(dane36[[#This Row],[sód]]-#REF!)/#REF!</f>
        <v>0.8485804416403786</v>
      </c>
      <c r="M19" s="8">
        <f ca="1">(dane36[[#This Row],[potas]]-#REF!)/#REF!</f>
        <v>2.6966292134831465E-2</v>
      </c>
      <c r="N19" s="8">
        <f ca="1">(dane36[[#This Row],[hemoglobina]]-#REF!)/#REF!</f>
        <v>0.61224489795918358</v>
      </c>
      <c r="O19" s="8">
        <f ca="1">(dane36[[#This Row],[hematokryt]]-#REF!)/#REF!</f>
        <v>0.66377777777777769</v>
      </c>
      <c r="P19" s="5">
        <v>1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  <c r="X19" s="8">
        <f ca="1">(dane36[[#This Row],[Wiek]]-$A$409)/$A$410</f>
        <v>0.51136363636363635</v>
      </c>
      <c r="Y19" s="8">
        <f ca="1">(dane36[[#This Row],[Ciśnienie krwi]]-$B$409)/$B$410</f>
        <v>0.23076923076923078</v>
      </c>
      <c r="Z19" s="8">
        <f ca="1">(dane36[[#This Row],[glukoza we krwi]]-$I$409)/$I$410</f>
        <v>0.19658119658119658</v>
      </c>
      <c r="AA19" s="8">
        <f ca="1">(dane36[[#This Row],[mocznik]]-$J$409)/$J$410</f>
        <v>0.21951219512195122</v>
      </c>
      <c r="AB19" s="8">
        <f ca="1">(dane36[[#This Row],[sód]]-L$409)/L$410</f>
        <v>0.8485804416403786</v>
      </c>
      <c r="AC19" s="8">
        <f ca="1">(dane36[[#This Row],[potas]]-M$409)/M$410</f>
        <v>2.6966292134831465E-2</v>
      </c>
      <c r="AD19" s="8">
        <f ca="1">(dane36[[#This Row],[hemoglobina]]-N$409)/N$410</f>
        <v>0.61224489795918358</v>
      </c>
      <c r="AE19" s="8">
        <f ca="1">(dane36[[#This Row],[hematokryt]]-O$409)/O$410</f>
        <v>0.66377777777777769</v>
      </c>
      <c r="AF19">
        <v>0.62</v>
      </c>
      <c r="AG19">
        <v>0.2</v>
      </c>
      <c r="AH19">
        <v>0.5</v>
      </c>
      <c r="AI19">
        <v>0.77</v>
      </c>
      <c r="AJ19">
        <v>0</v>
      </c>
      <c r="AK19">
        <v>0</v>
      </c>
      <c r="AL19" s="15">
        <v>1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</row>
    <row r="20" spans="1:43" x14ac:dyDescent="0.25">
      <c r="A20" s="8">
        <f ca="1">(dane36[[#This Row],[Wiek]]-$A$409)/$A$410</f>
        <v>0.65909090909090906</v>
      </c>
      <c r="B20" s="8">
        <f ca="1">(dane36[[#This Row],[Ciśnienie krwi]]-$B$409)/$B$410</f>
        <v>0.38461538461538464</v>
      </c>
      <c r="C20" s="9">
        <v>1</v>
      </c>
      <c r="D20" s="5">
        <v>0</v>
      </c>
      <c r="E20" s="10">
        <v>0.6</v>
      </c>
      <c r="F20" s="5">
        <v>1</v>
      </c>
      <c r="G20" s="5">
        <v>0</v>
      </c>
      <c r="H20" s="5">
        <v>0</v>
      </c>
      <c r="I20" s="8">
        <f ca="1">(dane36[[#This Row],[glukoza we krwi]]-$I$409)/$I$410</f>
        <v>0.5149572649572649</v>
      </c>
      <c r="J20" s="8">
        <f ca="1">(dane36[[#This Row],[mocznik]]-$J$409)/$J$410</f>
        <v>6.5468549422336333E-2</v>
      </c>
      <c r="K20" s="8">
        <f ca="1">(dane36[[#This Row],[kreatynina]]-#REF!)/#REF!</f>
        <v>1.1904761904761906E-2</v>
      </c>
      <c r="L20" s="8">
        <f ca="1">(dane36[[#This Row],[sód]]-#REF!)/#REF!</f>
        <v>0.82334384858044163</v>
      </c>
      <c r="M20" s="8">
        <f ca="1">(dane36[[#This Row],[potas]]-#REF!)/#REF!</f>
        <v>4.0449438202247189E-2</v>
      </c>
      <c r="N20" s="8">
        <f ca="1">(dane36[[#This Row],[hemoglobina]]-#REF!)/#REF!</f>
        <v>0.65306122448979587</v>
      </c>
      <c r="O20" s="8">
        <f ca="1">(dane36[[#This Row],[hematokryt]]-#REF!)/#REF!</f>
        <v>0.62222222222222223</v>
      </c>
      <c r="P20" s="5">
        <v>1</v>
      </c>
      <c r="Q20" s="5">
        <v>1</v>
      </c>
      <c r="R20" s="5">
        <v>1</v>
      </c>
      <c r="S20" s="5">
        <v>1</v>
      </c>
      <c r="T20" s="5">
        <v>0</v>
      </c>
      <c r="U20" s="5">
        <v>0</v>
      </c>
      <c r="V20" s="5">
        <v>1</v>
      </c>
      <c r="X20" s="8">
        <f ca="1">(dane36[[#This Row],[Wiek]]-$A$409)/$A$410</f>
        <v>0.65909090909090906</v>
      </c>
      <c r="Y20" s="8">
        <f ca="1">(dane36[[#This Row],[Ciśnienie krwi]]-$B$409)/$B$410</f>
        <v>0.38461538461538464</v>
      </c>
      <c r="Z20" s="8">
        <f ca="1">(dane36[[#This Row],[glukoza we krwi]]-$I$409)/$I$410</f>
        <v>0.5149572649572649</v>
      </c>
      <c r="AA20" s="8">
        <f ca="1">(dane36[[#This Row],[mocznik]]-$J$409)/$J$410</f>
        <v>6.5468549422336333E-2</v>
      </c>
      <c r="AB20" s="8">
        <f ca="1">(dane36[[#This Row],[sód]]-L$409)/L$410</f>
        <v>0.82334384858044163</v>
      </c>
      <c r="AC20" s="8">
        <f ca="1">(dane36[[#This Row],[potas]]-M$409)/M$410</f>
        <v>4.0449438202247189E-2</v>
      </c>
      <c r="AD20" s="8">
        <f ca="1">(dane36[[#This Row],[hemoglobina]]-N$409)/N$410</f>
        <v>0.65306122448979587</v>
      </c>
      <c r="AE20" s="8">
        <f ca="1">(dane36[[#This Row],[hematokryt]]-O$409)/O$410</f>
        <v>0.62222222222222223</v>
      </c>
      <c r="AF20">
        <v>1</v>
      </c>
      <c r="AG20">
        <v>0</v>
      </c>
      <c r="AH20">
        <v>0.6</v>
      </c>
      <c r="AI20">
        <v>1</v>
      </c>
      <c r="AJ20">
        <v>0</v>
      </c>
      <c r="AK20">
        <v>0</v>
      </c>
      <c r="AL20" s="14">
        <v>1</v>
      </c>
      <c r="AM20" s="14">
        <v>1</v>
      </c>
      <c r="AN20" s="14">
        <v>1</v>
      </c>
      <c r="AO20" s="14">
        <v>1</v>
      </c>
      <c r="AP20" s="14">
        <v>0</v>
      </c>
      <c r="AQ20" s="14">
        <v>0</v>
      </c>
    </row>
    <row r="21" spans="1:43" x14ac:dyDescent="0.25">
      <c r="A21" s="8">
        <f ca="1">(dane36[[#This Row],[Wiek]]-$A$409)/$A$410</f>
        <v>0.68181818181818177</v>
      </c>
      <c r="B21" s="8">
        <f ca="1">(dane36[[#This Row],[Ciśnienie krwi]]-$B$409)/$B$410</f>
        <v>7.6923076923076927E-2</v>
      </c>
      <c r="C21" s="9">
        <v>0.5</v>
      </c>
      <c r="D21" s="10">
        <v>0.2</v>
      </c>
      <c r="E21" s="5" t="s">
        <v>2</v>
      </c>
      <c r="F21" s="5">
        <v>0</v>
      </c>
      <c r="G21" s="5">
        <v>1</v>
      </c>
      <c r="H21" s="5">
        <v>0</v>
      </c>
      <c r="I21" s="8">
        <f ca="1">(dane36[[#This Row],[glukoza we krwi]]-$I$409)/$I$410</f>
        <v>0.16666666666666666</v>
      </c>
      <c r="J21" s="8">
        <f ca="1">(dane36[[#This Row],[mocznik]]-$J$409)/$J$410</f>
        <v>7.5738125802310652E-2</v>
      </c>
      <c r="K21" s="8">
        <f ca="1">(dane36[[#This Row],[kreatynina]]-#REF!)/#REF!</f>
        <v>1.5873015873015876E-2</v>
      </c>
      <c r="L21" s="8">
        <f ca="1">(dane36[[#This Row],[sód]]-#REF!)/#REF!</f>
        <v>0.83930599369085179</v>
      </c>
      <c r="M21" s="8">
        <f ca="1">(dane36[[#This Row],[potas]]-#REF!)/#REF!</f>
        <v>4.7865168539325841E-2</v>
      </c>
      <c r="N21" s="8">
        <f ca="1">(dane36[[#This Row],[hemoglobina]]-#REF!)/#REF!</f>
        <v>0.48979591836734698</v>
      </c>
      <c r="O21" s="8">
        <f ca="1">(dane36[[#This Row],[hematokryt]]-#REF!)/#REF!</f>
        <v>0.46666666666666667</v>
      </c>
      <c r="P21" s="5">
        <v>1</v>
      </c>
      <c r="Q21" s="5">
        <v>0</v>
      </c>
      <c r="R21" s="5">
        <v>1</v>
      </c>
      <c r="S21" s="5">
        <v>1</v>
      </c>
      <c r="T21" s="5">
        <v>0</v>
      </c>
      <c r="U21" s="5">
        <v>0</v>
      </c>
      <c r="V21" s="5">
        <v>1</v>
      </c>
      <c r="X21" s="8">
        <f ca="1">(dane36[[#This Row],[Wiek]]-$A$409)/$A$410</f>
        <v>0.68181818181818177</v>
      </c>
      <c r="Y21" s="8">
        <f ca="1">(dane36[[#This Row],[Ciśnienie krwi]]-$B$409)/$B$410</f>
        <v>7.6923076923076927E-2</v>
      </c>
      <c r="Z21" s="8">
        <f ca="1">(dane36[[#This Row],[glukoza we krwi]]-$I$409)/$I$410</f>
        <v>0.16666666666666666</v>
      </c>
      <c r="AA21" s="8">
        <f ca="1">(dane36[[#This Row],[mocznik]]-$J$409)/$J$410</f>
        <v>7.5738125802310652E-2</v>
      </c>
      <c r="AB21" s="8">
        <f ca="1">(dane36[[#This Row],[sód]]-L$409)/L$410</f>
        <v>0.83930599369085179</v>
      </c>
      <c r="AC21" s="8">
        <f ca="1">(dane36[[#This Row],[potas]]-M$409)/M$410</f>
        <v>4.7865168539325841E-2</v>
      </c>
      <c r="AD21" s="8">
        <f ca="1">(dane36[[#This Row],[hemoglobina]]-N$409)/N$410</f>
        <v>0.48979591836734698</v>
      </c>
      <c r="AE21" s="8">
        <f ca="1">(dane36[[#This Row],[hematokryt]]-O$409)/O$410</f>
        <v>0.46666666666666667</v>
      </c>
      <c r="AF21">
        <v>0.5</v>
      </c>
      <c r="AG21">
        <v>0.2</v>
      </c>
      <c r="AH21">
        <v>0</v>
      </c>
      <c r="AI21">
        <v>0</v>
      </c>
      <c r="AJ21">
        <v>1</v>
      </c>
      <c r="AK21">
        <v>0</v>
      </c>
      <c r="AL21" s="15">
        <v>1</v>
      </c>
      <c r="AM21" s="15">
        <v>0</v>
      </c>
      <c r="AN21" s="15">
        <v>1</v>
      </c>
      <c r="AO21" s="15">
        <v>1</v>
      </c>
      <c r="AP21" s="15">
        <v>0</v>
      </c>
      <c r="AQ21" s="15">
        <v>0</v>
      </c>
    </row>
    <row r="22" spans="1:43" x14ac:dyDescent="0.25">
      <c r="A22" s="8">
        <f ca="1">(dane36[[#This Row],[Wiek]]-$A$409)/$A$410</f>
        <v>0.67045454545454541</v>
      </c>
      <c r="B22" s="8">
        <f ca="1">(dane36[[#This Row],[Ciśnienie krwi]]-$B$409)/$B$410</f>
        <v>0.23076923076923078</v>
      </c>
      <c r="C22" s="9">
        <v>0.5</v>
      </c>
      <c r="D22" s="10">
        <v>0.4</v>
      </c>
      <c r="E22" s="5" t="s">
        <v>2</v>
      </c>
      <c r="F22" s="5">
        <v>0</v>
      </c>
      <c r="G22" s="5">
        <v>0</v>
      </c>
      <c r="H22" s="5">
        <v>0</v>
      </c>
      <c r="I22" s="8">
        <f ca="1">(dane36[[#This Row],[glukoza we krwi]]-$I$409)/$I$410</f>
        <v>0.32264957264957267</v>
      </c>
      <c r="J22" s="8">
        <f ca="1">(dane36[[#This Row],[mocznik]]-$J$409)/$J$410</f>
        <v>0.37612323491655969</v>
      </c>
      <c r="K22" s="8">
        <f ca="1">(dane36[[#This Row],[kreatynina]]-#REF!)/#REF!</f>
        <v>4.6296296296296301E-2</v>
      </c>
      <c r="L22" s="8">
        <f ca="1">(dane36[[#This Row],[sód]]-#REF!)/#REF!</f>
        <v>0.82334384858044163</v>
      </c>
      <c r="M22" s="8">
        <f ca="1">(dane36[[#This Row],[potas]]-#REF!)/#REF!</f>
        <v>6.0674157303370793E-2</v>
      </c>
      <c r="N22" s="8">
        <f ca="1">(dane36[[#This Row],[hemoglobina]]-#REF!)/#REF!</f>
        <v>0.31292517006802717</v>
      </c>
      <c r="O22" s="8">
        <f ca="1">(dane36[[#This Row],[hematokryt]]-#REF!)/#REF!</f>
        <v>0.33333333333333331</v>
      </c>
      <c r="P22" s="5">
        <v>1</v>
      </c>
      <c r="Q22" s="5">
        <v>1</v>
      </c>
      <c r="R22" s="5">
        <v>1</v>
      </c>
      <c r="S22" s="5">
        <v>0</v>
      </c>
      <c r="T22" s="5">
        <v>1</v>
      </c>
      <c r="U22" s="5">
        <v>1</v>
      </c>
      <c r="V22" s="5">
        <v>1</v>
      </c>
      <c r="X22" s="8">
        <f ca="1">(dane36[[#This Row],[Wiek]]-$A$409)/$A$410</f>
        <v>0.67045454545454541</v>
      </c>
      <c r="Y22" s="8">
        <f ca="1">(dane36[[#This Row],[Ciśnienie krwi]]-$B$409)/$B$410</f>
        <v>0.23076923076923078</v>
      </c>
      <c r="Z22" s="8">
        <f ca="1">(dane36[[#This Row],[glukoza we krwi]]-$I$409)/$I$410</f>
        <v>0.32264957264957267</v>
      </c>
      <c r="AA22" s="8">
        <f ca="1">(dane36[[#This Row],[mocznik]]-$J$409)/$J$410</f>
        <v>0.37612323491655969</v>
      </c>
      <c r="AB22" s="8">
        <f ca="1">(dane36[[#This Row],[sód]]-L$409)/L$410</f>
        <v>0.82334384858044163</v>
      </c>
      <c r="AC22" s="8">
        <f ca="1">(dane36[[#This Row],[potas]]-M$409)/M$410</f>
        <v>6.0674157303370793E-2</v>
      </c>
      <c r="AD22" s="8">
        <f ca="1">(dane36[[#This Row],[hemoglobina]]-N$409)/N$410</f>
        <v>0.31292517006802717</v>
      </c>
      <c r="AE22" s="8">
        <f ca="1">(dane36[[#This Row],[hematokryt]]-O$409)/O$410</f>
        <v>0.33333333333333331</v>
      </c>
      <c r="AF22">
        <v>0.5</v>
      </c>
      <c r="AG22">
        <v>0.4</v>
      </c>
      <c r="AH22">
        <v>0</v>
      </c>
      <c r="AI22">
        <v>0</v>
      </c>
      <c r="AJ22">
        <v>0</v>
      </c>
      <c r="AK22">
        <v>0</v>
      </c>
      <c r="AL22" s="14">
        <v>1</v>
      </c>
      <c r="AM22" s="14">
        <v>1</v>
      </c>
      <c r="AN22" s="14">
        <v>1</v>
      </c>
      <c r="AO22" s="14">
        <v>0</v>
      </c>
      <c r="AP22" s="14">
        <v>1</v>
      </c>
      <c r="AQ22" s="14">
        <v>1</v>
      </c>
    </row>
    <row r="23" spans="1:43" x14ac:dyDescent="0.25">
      <c r="A23" s="8">
        <f ca="1">(dane36[[#This Row],[Wiek]]-$A$409)/$A$410</f>
        <v>0.65909090909090906</v>
      </c>
      <c r="B23" s="8">
        <f ca="1">(dane36[[#This Row],[Ciśnienie krwi]]-$B$409)/$B$410</f>
        <v>0.30769230769230771</v>
      </c>
      <c r="C23" s="9">
        <v>0.62</v>
      </c>
      <c r="D23" s="10">
        <v>0.2</v>
      </c>
      <c r="E23" s="10">
        <v>0.52</v>
      </c>
      <c r="F23" s="5">
        <v>0.77</v>
      </c>
      <c r="G23" s="5">
        <v>0</v>
      </c>
      <c r="H23" s="5">
        <v>0</v>
      </c>
      <c r="I23" s="8">
        <f ca="1">(dane36[[#This Row],[glukoza we krwi]]-$I$409)/$I$410</f>
        <v>0.26931623931623933</v>
      </c>
      <c r="J23" s="8">
        <f ca="1">(dane36[[#This Row],[mocznik]]-$J$409)/$J$410</f>
        <v>0.45827984595635429</v>
      </c>
      <c r="K23" s="8">
        <f ca="1">(dane36[[#This Row],[kreatynina]]-#REF!)/#REF!</f>
        <v>1</v>
      </c>
      <c r="L23" s="8">
        <f ca="1">(dane36[[#This Row],[sód]]-#REF!)/#REF!</f>
        <v>0</v>
      </c>
      <c r="M23" s="8">
        <f ca="1">(dane36[[#This Row],[potas]]-#REF!)/#REF!</f>
        <v>4.7865168539325841E-2</v>
      </c>
      <c r="N23" s="8">
        <f ca="1">(dane36[[#This Row],[hemoglobina]]-#REF!)/#REF!</f>
        <v>0.53061224489795922</v>
      </c>
      <c r="O23" s="8">
        <f ca="1">(dane36[[#This Row],[hematokryt]]-#REF!)/#REF!</f>
        <v>0.51111111111111107</v>
      </c>
      <c r="P23" s="5">
        <v>1</v>
      </c>
      <c r="Q23" s="5">
        <v>1</v>
      </c>
      <c r="R23" s="5">
        <v>1</v>
      </c>
      <c r="S23" s="5">
        <v>1</v>
      </c>
      <c r="T23" s="5">
        <v>0</v>
      </c>
      <c r="U23" s="5">
        <v>0</v>
      </c>
      <c r="V23" s="5">
        <v>1</v>
      </c>
      <c r="X23" s="8">
        <f ca="1">(dane36[[#This Row],[Wiek]]-$A$409)/$A$410</f>
        <v>0.65909090909090906</v>
      </c>
      <c r="Y23" s="8">
        <f ca="1">(dane36[[#This Row],[Ciśnienie krwi]]-$B$409)/$B$410</f>
        <v>0.30769230769230771</v>
      </c>
      <c r="Z23" s="8">
        <f ca="1">(dane36[[#This Row],[glukoza we krwi]]-$I$409)/$I$410</f>
        <v>0.26931623931623933</v>
      </c>
      <c r="AA23" s="8">
        <f ca="1">(dane36[[#This Row],[mocznik]]-$J$409)/$J$410</f>
        <v>0.45827984595635429</v>
      </c>
      <c r="AB23" s="8">
        <f ca="1">(dane36[[#This Row],[sód]]-L$409)/L$410</f>
        <v>0</v>
      </c>
      <c r="AC23" s="8">
        <f ca="1">(dane36[[#This Row],[potas]]-M$409)/M$410</f>
        <v>4.7865168539325841E-2</v>
      </c>
      <c r="AD23" s="8">
        <f ca="1">(dane36[[#This Row],[hemoglobina]]-N$409)/N$410</f>
        <v>0.53061224489795922</v>
      </c>
      <c r="AE23" s="8">
        <f ca="1">(dane36[[#This Row],[hematokryt]]-O$409)/O$410</f>
        <v>0.51111111111111107</v>
      </c>
      <c r="AF23">
        <v>0.62</v>
      </c>
      <c r="AG23">
        <v>0.2</v>
      </c>
      <c r="AH23">
        <v>0.5</v>
      </c>
      <c r="AI23">
        <v>0.77</v>
      </c>
      <c r="AJ23">
        <v>0</v>
      </c>
      <c r="AK23">
        <v>0</v>
      </c>
      <c r="AL23" s="15">
        <v>1</v>
      </c>
      <c r="AM23" s="15">
        <v>1</v>
      </c>
      <c r="AN23" s="15">
        <v>1</v>
      </c>
      <c r="AO23" s="15">
        <v>1</v>
      </c>
      <c r="AP23" s="15">
        <v>0</v>
      </c>
      <c r="AQ23" s="15">
        <v>0</v>
      </c>
    </row>
    <row r="24" spans="1:43" x14ac:dyDescent="0.25">
      <c r="A24" s="8">
        <f ca="1">(dane36[[#This Row],[Wiek]]-$A$409)/$A$410</f>
        <v>0.52272727272727271</v>
      </c>
      <c r="B24" s="8">
        <f ca="1">(dane36[[#This Row],[Ciśnienie krwi]]-$B$409)/$B$410</f>
        <v>0.23076923076923078</v>
      </c>
      <c r="C24" s="9">
        <v>1</v>
      </c>
      <c r="D24" s="10">
        <v>0.8</v>
      </c>
      <c r="E24" s="5" t="s">
        <v>2</v>
      </c>
      <c r="F24" s="5">
        <v>0</v>
      </c>
      <c r="G24" s="5">
        <v>0</v>
      </c>
      <c r="H24" s="5">
        <v>0</v>
      </c>
      <c r="I24" s="8">
        <f ca="1">(dane36[[#This Row],[glukoza we krwi]]-$I$409)/$I$410</f>
        <v>0.15598290598290598</v>
      </c>
      <c r="J24" s="8">
        <f ca="1">(dane36[[#This Row],[mocznik]]-$J$409)/$J$410</f>
        <v>0.41463414634146339</v>
      </c>
      <c r="K24" s="8">
        <f ca="1">(dane36[[#This Row],[kreatynina]]-#REF!)/#REF!</f>
        <v>9.6560846560846569E-2</v>
      </c>
      <c r="L24" s="8">
        <f ca="1">(dane36[[#This Row],[sód]]-#REF!)/#REF!</f>
        <v>0.82965299684542582</v>
      </c>
      <c r="M24" s="8">
        <f ca="1">(dane36[[#This Row],[potas]]-#REF!)/#REF!</f>
        <v>2.921348314606741E-2</v>
      </c>
      <c r="N24" s="8">
        <f ca="1">(dane36[[#This Row],[hemoglobina]]-#REF!)/#REF!</f>
        <v>0.45578231292517013</v>
      </c>
      <c r="O24" s="8">
        <f ca="1">(dane36[[#This Row],[hematokryt]]-#REF!)/#REF!</f>
        <v>0.51111111111111107</v>
      </c>
      <c r="P24" s="5">
        <v>1</v>
      </c>
      <c r="Q24" s="5">
        <v>0</v>
      </c>
      <c r="R24" s="5">
        <v>0</v>
      </c>
      <c r="S24" s="5">
        <v>1</v>
      </c>
      <c r="T24" s="5">
        <v>0</v>
      </c>
      <c r="U24" s="5">
        <v>1</v>
      </c>
      <c r="V24" s="5">
        <v>1</v>
      </c>
      <c r="X24" s="8">
        <f ca="1">(dane36[[#This Row],[Wiek]]-$A$409)/$A$410</f>
        <v>0.52272727272727271</v>
      </c>
      <c r="Y24" s="8">
        <f ca="1">(dane36[[#This Row],[Ciśnienie krwi]]-$B$409)/$B$410</f>
        <v>0.23076923076923078</v>
      </c>
      <c r="Z24" s="8">
        <f ca="1">(dane36[[#This Row],[glukoza we krwi]]-$I$409)/$I$410</f>
        <v>0.15598290598290598</v>
      </c>
      <c r="AA24" s="8">
        <f ca="1">(dane36[[#This Row],[mocznik]]-$J$409)/$J$410</f>
        <v>0.41463414634146339</v>
      </c>
      <c r="AB24" s="8">
        <f ca="1">(dane36[[#This Row],[sód]]-L$409)/L$410</f>
        <v>0.82965299684542582</v>
      </c>
      <c r="AC24" s="8">
        <f ca="1">(dane36[[#This Row],[potas]]-M$409)/M$410</f>
        <v>2.921348314606741E-2</v>
      </c>
      <c r="AD24" s="8">
        <f ca="1">(dane36[[#This Row],[hemoglobina]]-N$409)/N$410</f>
        <v>0.45578231292517013</v>
      </c>
      <c r="AE24" s="8">
        <f ca="1">(dane36[[#This Row],[hematokryt]]-O$409)/O$410</f>
        <v>0.51111111111111107</v>
      </c>
      <c r="AF24">
        <v>1</v>
      </c>
      <c r="AG24">
        <v>0.8</v>
      </c>
      <c r="AH24">
        <v>0</v>
      </c>
      <c r="AI24">
        <v>0</v>
      </c>
      <c r="AJ24">
        <v>0</v>
      </c>
      <c r="AK24">
        <v>0</v>
      </c>
      <c r="AL24" s="14">
        <v>1</v>
      </c>
      <c r="AM24" s="14">
        <v>0</v>
      </c>
      <c r="AN24" s="14">
        <v>0</v>
      </c>
      <c r="AO24" s="14">
        <v>1</v>
      </c>
      <c r="AP24" s="14">
        <v>0</v>
      </c>
      <c r="AQ24" s="14">
        <v>1</v>
      </c>
    </row>
    <row r="25" spans="1:43" x14ac:dyDescent="0.25">
      <c r="A25" s="8">
        <f ca="1">(dane36[[#This Row],[Wiek]]-$A$409)/$A$410</f>
        <v>0.21590909090909091</v>
      </c>
      <c r="B25" s="8">
        <f ca="1">(dane36[[#This Row],[Ciśnienie krwi]]-$B$409)/$B$410</f>
        <v>0.15384615384615385</v>
      </c>
      <c r="C25" s="9">
        <v>0.25</v>
      </c>
      <c r="D25" s="5">
        <v>0</v>
      </c>
      <c r="E25" s="5" t="s">
        <v>2</v>
      </c>
      <c r="F25" s="5">
        <v>1</v>
      </c>
      <c r="G25" s="5">
        <v>0</v>
      </c>
      <c r="H25" s="5">
        <v>0</v>
      </c>
      <c r="I25" s="8">
        <f ca="1">(dane36[[#This Row],[glukoza we krwi]]-$I$409)/$I$410</f>
        <v>0.26931623931623933</v>
      </c>
      <c r="J25" s="8">
        <f ca="1">(dane36[[#This Row],[mocznik]]-$J$409)/$J$410</f>
        <v>0.14359435173299101</v>
      </c>
      <c r="K25" s="8">
        <f ca="1">(dane36[[#This Row],[kreatynina]]-#REF!)/#REF!</f>
        <v>3.5317460317460317E-2</v>
      </c>
      <c r="L25" s="8">
        <f ca="1">(dane36[[#This Row],[sód]]-#REF!)/#REF!</f>
        <v>0.83930599369085179</v>
      </c>
      <c r="M25" s="8">
        <f ca="1">(dane36[[#This Row],[potas]]-#REF!)/#REF!</f>
        <v>4.7865168539325841E-2</v>
      </c>
      <c r="N25" s="8">
        <f ca="1">(dane36[[#This Row],[hemoglobina]]-#REF!)/#REF!</f>
        <v>0.64149659863945574</v>
      </c>
      <c r="O25" s="8">
        <f ca="1">(dane36[[#This Row],[hematokryt]]-#REF!)/#REF!</f>
        <v>0.66377777777777769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</v>
      </c>
      <c r="V25" s="5">
        <v>1</v>
      </c>
      <c r="X25" s="8">
        <f ca="1">(dane36[[#This Row],[Wiek]]-$A$409)/$A$410</f>
        <v>0.21590909090909091</v>
      </c>
      <c r="Y25" s="8">
        <f ca="1">(dane36[[#This Row],[Ciśnienie krwi]]-$B$409)/$B$410</f>
        <v>0.15384615384615385</v>
      </c>
      <c r="Z25" s="8">
        <f ca="1">(dane36[[#This Row],[glukoza we krwi]]-$I$409)/$I$410</f>
        <v>0.26931623931623933</v>
      </c>
      <c r="AA25" s="8">
        <f ca="1">(dane36[[#This Row],[mocznik]]-$J$409)/$J$410</f>
        <v>0.14359435173299101</v>
      </c>
      <c r="AB25" s="8">
        <f ca="1">(dane36[[#This Row],[sód]]-L$409)/L$410</f>
        <v>0.83930599369085179</v>
      </c>
      <c r="AC25" s="8">
        <f ca="1">(dane36[[#This Row],[potas]]-M$409)/M$410</f>
        <v>4.7865168539325841E-2</v>
      </c>
      <c r="AD25" s="8">
        <f ca="1">(dane36[[#This Row],[hemoglobina]]-N$409)/N$410</f>
        <v>0.64149659863945574</v>
      </c>
      <c r="AE25" s="8">
        <f ca="1">(dane36[[#This Row],[hematokryt]]-O$409)/O$410</f>
        <v>0.66377777777777769</v>
      </c>
      <c r="AF25">
        <v>0.25</v>
      </c>
      <c r="AG25">
        <v>0</v>
      </c>
      <c r="AH25">
        <v>0</v>
      </c>
      <c r="AI25">
        <v>1</v>
      </c>
      <c r="AJ25">
        <v>0</v>
      </c>
      <c r="AK2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1</v>
      </c>
    </row>
    <row r="26" spans="1:43" x14ac:dyDescent="0.25">
      <c r="A26" s="8">
        <f ca="1">(dane36[[#This Row],[Wiek]]-$A$409)/$A$410</f>
        <v>0.45454545454545453</v>
      </c>
      <c r="B26" s="8">
        <f ca="1">(dane36[[#This Row],[Ciśnienie krwi]]-$B$409)/$B$410</f>
        <v>0.38461538461538464</v>
      </c>
      <c r="C26" s="9">
        <v>0.5</v>
      </c>
      <c r="D26" s="10">
        <v>0.8</v>
      </c>
      <c r="E26" s="5" t="s">
        <v>2</v>
      </c>
      <c r="F26" s="5">
        <v>0</v>
      </c>
      <c r="G26" s="5">
        <v>0</v>
      </c>
      <c r="H26" s="5">
        <v>1</v>
      </c>
      <c r="I26" s="8">
        <f ca="1">(dane36[[#This Row],[glukoza we krwi]]-$I$409)/$I$410</f>
        <v>0.26931623931623933</v>
      </c>
      <c r="J26" s="8">
        <f ca="1">(dane36[[#This Row],[mocznik]]-$J$409)/$J$410</f>
        <v>0.1245186136071887</v>
      </c>
      <c r="K26" s="8">
        <f ca="1">(dane36[[#This Row],[kreatynina]]-#REF!)/#REF!</f>
        <v>1.3227513227513227E-2</v>
      </c>
      <c r="L26" s="8">
        <f ca="1">(dane36[[#This Row],[sód]]-#REF!)/#REF!</f>
        <v>0.78548895899053628</v>
      </c>
      <c r="M26" s="8">
        <f ca="1">(dane36[[#This Row],[potas]]-#REF!)/#REF!</f>
        <v>3.3707865168539325E-2</v>
      </c>
      <c r="N26" s="8">
        <f ca="1">(dane36[[#This Row],[hemoglobina]]-#REF!)/#REF!</f>
        <v>0.54421768707482987</v>
      </c>
      <c r="O26" s="8">
        <f ca="1">(dane36[[#This Row],[hematokryt]]-#REF!)/#REF!</f>
        <v>0.66666666666666663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X26" s="8">
        <f ca="1">(dane36[[#This Row],[Wiek]]-$A$409)/$A$410</f>
        <v>0.45454545454545453</v>
      </c>
      <c r="Y26" s="8">
        <f ca="1">(dane36[[#This Row],[Ciśnienie krwi]]-$B$409)/$B$410</f>
        <v>0.38461538461538464</v>
      </c>
      <c r="Z26" s="8">
        <f ca="1">(dane36[[#This Row],[glukoza we krwi]]-$I$409)/$I$410</f>
        <v>0.26931623931623933</v>
      </c>
      <c r="AA26" s="8">
        <f ca="1">(dane36[[#This Row],[mocznik]]-$J$409)/$J$410</f>
        <v>0.1245186136071887</v>
      </c>
      <c r="AB26" s="8">
        <f ca="1">(dane36[[#This Row],[sód]]-L$409)/L$410</f>
        <v>0.78548895899053628</v>
      </c>
      <c r="AC26" s="8">
        <f ca="1">(dane36[[#This Row],[potas]]-M$409)/M$410</f>
        <v>3.3707865168539325E-2</v>
      </c>
      <c r="AD26" s="8">
        <f ca="1">(dane36[[#This Row],[hemoglobina]]-N$409)/N$410</f>
        <v>0.54421768707482987</v>
      </c>
      <c r="AE26" s="8">
        <f ca="1">(dane36[[#This Row],[hematokryt]]-O$409)/O$410</f>
        <v>0.66666666666666663</v>
      </c>
      <c r="AF26">
        <v>0.5</v>
      </c>
      <c r="AG26">
        <v>0.8</v>
      </c>
      <c r="AH26">
        <v>0</v>
      </c>
      <c r="AI26">
        <v>0</v>
      </c>
      <c r="AJ26">
        <v>0</v>
      </c>
      <c r="AK26">
        <v>1</v>
      </c>
      <c r="AL26" s="14">
        <v>1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</row>
    <row r="27" spans="1:43" x14ac:dyDescent="0.25">
      <c r="A27" s="8">
        <f ca="1">(dane36[[#This Row],[Wiek]]-$A$409)/$A$410</f>
        <v>0.67045454545454541</v>
      </c>
      <c r="B27" s="8">
        <f ca="1">(dane36[[#This Row],[Ciśnienie krwi]]-$B$409)/$B$410</f>
        <v>7.6923076923076927E-2</v>
      </c>
      <c r="C27" s="9">
        <v>1</v>
      </c>
      <c r="D27" s="5">
        <v>0</v>
      </c>
      <c r="E27" s="5" t="s">
        <v>2</v>
      </c>
      <c r="F27" s="5">
        <v>1</v>
      </c>
      <c r="G27" s="5">
        <v>0</v>
      </c>
      <c r="H27" s="5">
        <v>0</v>
      </c>
      <c r="I27" s="8">
        <f ca="1">(dane36[[#This Row],[glukoza we krwi]]-$I$409)/$I$410</f>
        <v>0.18376068376068377</v>
      </c>
      <c r="J27" s="8">
        <f ca="1">(dane36[[#This Row],[mocznik]]-$J$409)/$J$410</f>
        <v>0.18870346598202825</v>
      </c>
      <c r="K27" s="8">
        <f ca="1">(dane36[[#This Row],[kreatynina]]-#REF!)/#REF!</f>
        <v>1.9841269841269844E-2</v>
      </c>
      <c r="L27" s="8">
        <f ca="1">(dane36[[#This Row],[sód]]-#REF!)/#REF!</f>
        <v>0.86119873817034698</v>
      </c>
      <c r="M27" s="8">
        <f ca="1">(dane36[[#This Row],[potas]]-#REF!)/#REF!</f>
        <v>6.0674157303370793E-2</v>
      </c>
      <c r="N27" s="8">
        <f ca="1">(dane36[[#This Row],[hemoglobina]]-#REF!)/#REF!</f>
        <v>0.46258503401360546</v>
      </c>
      <c r="O27" s="8">
        <f ca="1">(dane36[[#This Row],[hematokryt]]-#REF!)/#REF!</f>
        <v>0.44444444444444442</v>
      </c>
      <c r="P27" s="5">
        <v>1</v>
      </c>
      <c r="Q27" s="5">
        <v>1</v>
      </c>
      <c r="R27" s="5">
        <v>0</v>
      </c>
      <c r="S27" s="5">
        <v>1</v>
      </c>
      <c r="T27" s="5">
        <v>0</v>
      </c>
      <c r="U27" s="5">
        <v>1</v>
      </c>
      <c r="V27" s="5">
        <v>1</v>
      </c>
      <c r="X27" s="8">
        <f ca="1">(dane36[[#This Row],[Wiek]]-$A$409)/$A$410</f>
        <v>0.67045454545454541</v>
      </c>
      <c r="Y27" s="8">
        <f ca="1">(dane36[[#This Row],[Ciśnienie krwi]]-$B$409)/$B$410</f>
        <v>7.6923076923076927E-2</v>
      </c>
      <c r="Z27" s="8">
        <f ca="1">(dane36[[#This Row],[glukoza we krwi]]-$I$409)/$I$410</f>
        <v>0.18376068376068377</v>
      </c>
      <c r="AA27" s="8">
        <f ca="1">(dane36[[#This Row],[mocznik]]-$J$409)/$J$410</f>
        <v>0.18870346598202825</v>
      </c>
      <c r="AB27" s="8">
        <f ca="1">(dane36[[#This Row],[sód]]-L$409)/L$410</f>
        <v>0.86119873817034698</v>
      </c>
      <c r="AC27" s="8">
        <f ca="1">(dane36[[#This Row],[potas]]-M$409)/M$410</f>
        <v>6.0674157303370793E-2</v>
      </c>
      <c r="AD27" s="8">
        <f ca="1">(dane36[[#This Row],[hemoglobina]]-N$409)/N$410</f>
        <v>0.46258503401360546</v>
      </c>
      <c r="AE27" s="8">
        <f ca="1">(dane36[[#This Row],[hematokryt]]-O$409)/O$410</f>
        <v>0.44444444444444442</v>
      </c>
      <c r="AF27">
        <v>1</v>
      </c>
      <c r="AG27">
        <v>0</v>
      </c>
      <c r="AH27">
        <v>0</v>
      </c>
      <c r="AI27">
        <v>1</v>
      </c>
      <c r="AJ27">
        <v>0</v>
      </c>
      <c r="AK27">
        <v>0</v>
      </c>
      <c r="AL27" s="15">
        <v>1</v>
      </c>
      <c r="AM27" s="15">
        <v>1</v>
      </c>
      <c r="AN27" s="15">
        <v>0</v>
      </c>
      <c r="AO27" s="15">
        <v>1</v>
      </c>
      <c r="AP27" s="15">
        <v>0</v>
      </c>
      <c r="AQ27" s="15">
        <v>1</v>
      </c>
    </row>
    <row r="28" spans="1:43" x14ac:dyDescent="0.25">
      <c r="A28" s="8">
        <f ca="1">(dane36[[#This Row],[Wiek]]-$A$409)/$A$410</f>
        <v>0.82954545454545459</v>
      </c>
      <c r="B28" s="8">
        <f ca="1">(dane36[[#This Row],[Ciśnienie krwi]]-$B$409)/$B$410</f>
        <v>0.23076923076923078</v>
      </c>
      <c r="C28" s="9">
        <v>0.5</v>
      </c>
      <c r="D28" s="5">
        <v>0</v>
      </c>
      <c r="E28" s="5" t="s">
        <v>2</v>
      </c>
      <c r="F28" s="5">
        <v>1</v>
      </c>
      <c r="G28" s="5">
        <v>0</v>
      </c>
      <c r="H28" s="5">
        <v>0</v>
      </c>
      <c r="I28" s="8">
        <f ca="1">(dane36[[#This Row],[glukoza we krwi]]-$I$409)/$I$410</f>
        <v>0.28632478632478631</v>
      </c>
      <c r="J28" s="8">
        <f ca="1">(dane36[[#This Row],[mocznik]]-$J$409)/$J$410</f>
        <v>0.1116816431322208</v>
      </c>
      <c r="K28" s="8">
        <f ca="1">(dane36[[#This Row],[kreatynina]]-#REF!)/#REF!</f>
        <v>2.6455026455026457E-2</v>
      </c>
      <c r="L28" s="8">
        <f ca="1">(dane36[[#This Row],[sód]]-#REF!)/#REF!</f>
        <v>0.85488958990536279</v>
      </c>
      <c r="M28" s="8">
        <f ca="1">(dane36[[#This Row],[potas]]-#REF!)/#REF!</f>
        <v>2.0224719101123594E-2</v>
      </c>
      <c r="N28" s="8">
        <f ca="1">(dane36[[#This Row],[hemoglobina]]-#REF!)/#REF!</f>
        <v>0.57823129251700678</v>
      </c>
      <c r="O28" s="8">
        <f ca="1">(dane36[[#This Row],[hematokryt]]-#REF!)/#REF!</f>
        <v>0.57777777777777772</v>
      </c>
      <c r="P28" s="5">
        <v>1</v>
      </c>
      <c r="Q28" s="5">
        <v>1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X28" s="8">
        <f ca="1">(dane36[[#This Row],[Wiek]]-$A$409)/$A$410</f>
        <v>0.82954545454545459</v>
      </c>
      <c r="Y28" s="8">
        <f ca="1">(dane36[[#This Row],[Ciśnienie krwi]]-$B$409)/$B$410</f>
        <v>0.23076923076923078</v>
      </c>
      <c r="Z28" s="8">
        <f ca="1">(dane36[[#This Row],[glukoza we krwi]]-$I$409)/$I$410</f>
        <v>0.28632478632478631</v>
      </c>
      <c r="AA28" s="8">
        <f ca="1">(dane36[[#This Row],[mocznik]]-$J$409)/$J$410</f>
        <v>0.1116816431322208</v>
      </c>
      <c r="AB28" s="8">
        <f ca="1">(dane36[[#This Row],[sód]]-L$409)/L$410</f>
        <v>0.85488958990536279</v>
      </c>
      <c r="AC28" s="8">
        <f ca="1">(dane36[[#This Row],[potas]]-M$409)/M$410</f>
        <v>2.0224719101123594E-2</v>
      </c>
      <c r="AD28" s="8">
        <f ca="1">(dane36[[#This Row],[hemoglobina]]-N$409)/N$410</f>
        <v>0.57823129251700678</v>
      </c>
      <c r="AE28" s="8">
        <f ca="1">(dane36[[#This Row],[hematokryt]]-O$409)/O$410</f>
        <v>0.57777777777777772</v>
      </c>
      <c r="AF28">
        <v>0.5</v>
      </c>
      <c r="AG28">
        <v>0</v>
      </c>
      <c r="AH28">
        <v>0</v>
      </c>
      <c r="AI28">
        <v>1</v>
      </c>
      <c r="AJ28">
        <v>0</v>
      </c>
      <c r="AK28">
        <v>0</v>
      </c>
      <c r="AL28" s="14">
        <v>1</v>
      </c>
      <c r="AM28" s="14">
        <v>1</v>
      </c>
      <c r="AN28" s="14">
        <v>0</v>
      </c>
      <c r="AO28" s="14">
        <v>0</v>
      </c>
      <c r="AP28" s="14">
        <v>0</v>
      </c>
      <c r="AQ28" s="14">
        <v>0</v>
      </c>
    </row>
    <row r="29" spans="1:43" x14ac:dyDescent="0.25">
      <c r="A29" s="8">
        <f ca="1">(dane36[[#This Row],[Wiek]]-$A$409)/$A$410</f>
        <v>0.76136363636363635</v>
      </c>
      <c r="B29" s="8">
        <f ca="1">(dane36[[#This Row],[Ciśnienie krwi]]-$B$409)/$B$410</f>
        <v>0.15384615384615385</v>
      </c>
      <c r="C29" s="9">
        <v>0.25</v>
      </c>
      <c r="D29" s="10">
        <v>0.6</v>
      </c>
      <c r="E29" s="10">
        <v>0.8</v>
      </c>
      <c r="F29" s="5">
        <v>0</v>
      </c>
      <c r="G29" s="5">
        <v>0</v>
      </c>
      <c r="H29" s="5">
        <v>0</v>
      </c>
      <c r="I29" s="8">
        <f ca="1">(dane36[[#This Row],[glukoza we krwi]]-$I$409)/$I$410</f>
        <v>0.51709401709401714</v>
      </c>
      <c r="J29" s="8">
        <f ca="1">(dane36[[#This Row],[mocznik]]-$J$409)/$J$410</f>
        <v>0.21951219512195122</v>
      </c>
      <c r="K29" s="8">
        <f ca="1">(dane36[[#This Row],[kreatynina]]-#REF!)/#REF!</f>
        <v>3.0423280423280429E-2</v>
      </c>
      <c r="L29" s="8">
        <f ca="1">(dane36[[#This Row],[sód]]-#REF!)/#REF!</f>
        <v>0.79179810725552047</v>
      </c>
      <c r="M29" s="8">
        <f ca="1">(dane36[[#This Row],[potas]]-#REF!)/#REF!</f>
        <v>3.3707865168539325E-2</v>
      </c>
      <c r="N29" s="8">
        <f ca="1">(dane36[[#This Row],[hemoglobina]]-#REF!)/#REF!</f>
        <v>0.6394557823129251</v>
      </c>
      <c r="O29" s="8">
        <f ca="1">(dane36[[#This Row],[hematokryt]]-#REF!)/#REF!</f>
        <v>0.62222222222222223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0</v>
      </c>
      <c r="V29" s="5">
        <v>1</v>
      </c>
      <c r="X29" s="8">
        <f ca="1">(dane36[[#This Row],[Wiek]]-$A$409)/$A$410</f>
        <v>0.76136363636363635</v>
      </c>
      <c r="Y29" s="8">
        <f ca="1">(dane36[[#This Row],[Ciśnienie krwi]]-$B$409)/$B$410</f>
        <v>0.15384615384615385</v>
      </c>
      <c r="Z29" s="8">
        <f ca="1">(dane36[[#This Row],[glukoza we krwi]]-$I$409)/$I$410</f>
        <v>0.51709401709401714</v>
      </c>
      <c r="AA29" s="8">
        <f ca="1">(dane36[[#This Row],[mocznik]]-$J$409)/$J$410</f>
        <v>0.21951219512195122</v>
      </c>
      <c r="AB29" s="8">
        <f ca="1">(dane36[[#This Row],[sód]]-L$409)/L$410</f>
        <v>0.79179810725552047</v>
      </c>
      <c r="AC29" s="8">
        <f ca="1">(dane36[[#This Row],[potas]]-M$409)/M$410</f>
        <v>3.3707865168539325E-2</v>
      </c>
      <c r="AD29" s="8">
        <f ca="1">(dane36[[#This Row],[hemoglobina]]-N$409)/N$410</f>
        <v>0.6394557823129251</v>
      </c>
      <c r="AE29" s="8">
        <f ca="1">(dane36[[#This Row],[hematokryt]]-O$409)/O$410</f>
        <v>0.62222222222222223</v>
      </c>
      <c r="AF29">
        <v>0.25</v>
      </c>
      <c r="AG29">
        <v>0.6</v>
      </c>
      <c r="AH29">
        <v>0.8</v>
      </c>
      <c r="AI29">
        <v>0</v>
      </c>
      <c r="AJ29">
        <v>0</v>
      </c>
      <c r="AK29">
        <v>0</v>
      </c>
      <c r="AL29" s="15">
        <v>1</v>
      </c>
      <c r="AM29" s="15">
        <v>1</v>
      </c>
      <c r="AN29" s="15">
        <v>1</v>
      </c>
      <c r="AO29" s="15">
        <v>1</v>
      </c>
      <c r="AP29" s="15">
        <v>1</v>
      </c>
      <c r="AQ29" s="15">
        <v>0</v>
      </c>
    </row>
    <row r="30" spans="1:43" x14ac:dyDescent="0.25">
      <c r="A30" s="8">
        <f ca="1">(dane36[[#This Row],[Wiek]]-$A$409)/$A$410</f>
        <v>0.82954545454545459</v>
      </c>
      <c r="B30" s="8">
        <f ca="1">(dane36[[#This Row],[Ciśnienie krwi]]-$B$409)/$B$410</f>
        <v>0.15384615384615385</v>
      </c>
      <c r="C30" s="9">
        <v>0.62</v>
      </c>
      <c r="D30" s="10">
        <v>0.2</v>
      </c>
      <c r="E30" s="10">
        <v>0.6</v>
      </c>
      <c r="F30" s="5">
        <v>0.77</v>
      </c>
      <c r="G30" s="5">
        <v>0</v>
      </c>
      <c r="H30" s="5">
        <v>0</v>
      </c>
      <c r="I30" s="8">
        <f ca="1">(dane36[[#This Row],[glukoza we krwi]]-$I$409)/$I$410</f>
        <v>0.21581196581196582</v>
      </c>
      <c r="J30" s="8">
        <f ca="1">(dane36[[#This Row],[mocznik]]-$J$409)/$J$410</f>
        <v>7.5738125802310652E-2</v>
      </c>
      <c r="K30" s="8">
        <f ca="1">(dane36[[#This Row],[kreatynina]]-#REF!)/#REF!</f>
        <v>1.3227513227513227E-2</v>
      </c>
      <c r="L30" s="8">
        <f ca="1">(dane36[[#This Row],[sód]]-#REF!)/#REF!</f>
        <v>0.83930599369085179</v>
      </c>
      <c r="M30" s="8">
        <f ca="1">(dane36[[#This Row],[potas]]-#REF!)/#REF!</f>
        <v>4.7865168539325841E-2</v>
      </c>
      <c r="N30" s="8">
        <f ca="1">(dane36[[#This Row],[hemoglobina]]-#REF!)/#REF!</f>
        <v>0.64149659863945574</v>
      </c>
      <c r="O30" s="8">
        <f ca="1">(dane36[[#This Row],[hematokryt]]-#REF!)/#REF!</f>
        <v>0.66377777777777769</v>
      </c>
      <c r="P30" s="5">
        <v>0</v>
      </c>
      <c r="Q30" s="5">
        <v>1</v>
      </c>
      <c r="R30" s="5">
        <v>0</v>
      </c>
      <c r="S30" s="5">
        <v>1</v>
      </c>
      <c r="T30" s="5">
        <v>0</v>
      </c>
      <c r="U30" s="5">
        <v>0</v>
      </c>
      <c r="V30" s="5">
        <v>1</v>
      </c>
      <c r="X30" s="8">
        <f ca="1">(dane36[[#This Row],[Wiek]]-$A$409)/$A$410</f>
        <v>0.82954545454545459</v>
      </c>
      <c r="Y30" s="8">
        <f ca="1">(dane36[[#This Row],[Ciśnienie krwi]]-$B$409)/$B$410</f>
        <v>0.15384615384615385</v>
      </c>
      <c r="Z30" s="8">
        <f ca="1">(dane36[[#This Row],[glukoza we krwi]]-$I$409)/$I$410</f>
        <v>0.21581196581196582</v>
      </c>
      <c r="AA30" s="8">
        <f ca="1">(dane36[[#This Row],[mocznik]]-$J$409)/$J$410</f>
        <v>7.5738125802310652E-2</v>
      </c>
      <c r="AB30" s="8">
        <f ca="1">(dane36[[#This Row],[sód]]-L$409)/L$410</f>
        <v>0.83930599369085179</v>
      </c>
      <c r="AC30" s="8">
        <f ca="1">(dane36[[#This Row],[potas]]-M$409)/M$410</f>
        <v>4.7865168539325841E-2</v>
      </c>
      <c r="AD30" s="8">
        <f ca="1">(dane36[[#This Row],[hemoglobina]]-N$409)/N$410</f>
        <v>0.64149659863945574</v>
      </c>
      <c r="AE30" s="8">
        <f ca="1">(dane36[[#This Row],[hematokryt]]-O$409)/O$410</f>
        <v>0.66377777777777769</v>
      </c>
      <c r="AF30">
        <v>0.62</v>
      </c>
      <c r="AG30">
        <v>0.2</v>
      </c>
      <c r="AH30">
        <v>0.6</v>
      </c>
      <c r="AI30">
        <v>0.77</v>
      </c>
      <c r="AJ30">
        <v>0</v>
      </c>
      <c r="AK30">
        <v>0</v>
      </c>
      <c r="AL30" s="14">
        <v>0</v>
      </c>
      <c r="AM30" s="14">
        <v>1</v>
      </c>
      <c r="AN30" s="14">
        <v>0</v>
      </c>
      <c r="AO30" s="14">
        <v>1</v>
      </c>
      <c r="AP30" s="14">
        <v>0</v>
      </c>
      <c r="AQ30" s="14">
        <v>0</v>
      </c>
    </row>
    <row r="31" spans="1:43" x14ac:dyDescent="0.25">
      <c r="A31" s="8">
        <f ca="1">(dane36[[#This Row],[Wiek]]-$A$409)/$A$410</f>
        <v>0.75</v>
      </c>
      <c r="B31" s="8">
        <f ca="1">(dane36[[#This Row],[Ciśnienie krwi]]-$B$409)/$B$410</f>
        <v>0.15384615384615385</v>
      </c>
      <c r="C31" s="9">
        <v>0</v>
      </c>
      <c r="D31" s="10">
        <v>0.2</v>
      </c>
      <c r="E31" s="5" t="s">
        <v>2</v>
      </c>
      <c r="F31" s="5">
        <v>0</v>
      </c>
      <c r="G31" s="5">
        <v>1</v>
      </c>
      <c r="H31" s="5">
        <v>0</v>
      </c>
      <c r="I31" s="8">
        <f ca="1">(dane36[[#This Row],[glukoza we krwi]]-$I$409)/$I$410</f>
        <v>0.26931623931623933</v>
      </c>
      <c r="J31" s="8">
        <f ca="1">(dane36[[#This Row],[mocznik]]-$J$409)/$J$410</f>
        <v>6.8035943517329917E-2</v>
      </c>
      <c r="K31" s="8">
        <f ca="1">(dane36[[#This Row],[kreatynina]]-#REF!)/#REF!</f>
        <v>1.3227513227513227E-2</v>
      </c>
      <c r="L31" s="8">
        <f ca="1">(dane36[[#This Row],[sód]]-#REF!)/#REF!</f>
        <v>0.83930599369085179</v>
      </c>
      <c r="M31" s="8">
        <f ca="1">(dane36[[#This Row],[potas]]-#REF!)/#REF!</f>
        <v>4.7865168539325841E-2</v>
      </c>
      <c r="N31" s="8">
        <f ca="1">(dane36[[#This Row],[hemoglobina]]-#REF!)/#REF!</f>
        <v>0.66666666666666663</v>
      </c>
      <c r="O31" s="8">
        <f ca="1">(dane36[[#This Row],[hematokryt]]-#REF!)/#REF!</f>
        <v>0.64444444444444449</v>
      </c>
      <c r="P31" s="5">
        <v>0</v>
      </c>
      <c r="Q31" s="5">
        <v>0</v>
      </c>
      <c r="R31" s="5">
        <v>1</v>
      </c>
      <c r="S31" s="5">
        <v>1</v>
      </c>
      <c r="T31" s="5">
        <v>0</v>
      </c>
      <c r="U31" s="5">
        <v>0</v>
      </c>
      <c r="V31" s="5">
        <v>1</v>
      </c>
      <c r="X31" s="8">
        <f ca="1">(dane36[[#This Row],[Wiek]]-$A$409)/$A$410</f>
        <v>0.75</v>
      </c>
      <c r="Y31" s="8">
        <f ca="1">(dane36[[#This Row],[Ciśnienie krwi]]-$B$409)/$B$410</f>
        <v>0.15384615384615385</v>
      </c>
      <c r="Z31" s="8">
        <f ca="1">(dane36[[#This Row],[glukoza we krwi]]-$I$409)/$I$410</f>
        <v>0.26931623931623933</v>
      </c>
      <c r="AA31" s="8">
        <f ca="1">(dane36[[#This Row],[mocznik]]-$J$409)/$J$410</f>
        <v>6.8035943517329917E-2</v>
      </c>
      <c r="AB31" s="8">
        <f ca="1">(dane36[[#This Row],[sód]]-L$409)/L$410</f>
        <v>0.83930599369085179</v>
      </c>
      <c r="AC31" s="8">
        <f ca="1">(dane36[[#This Row],[potas]]-M$409)/M$410</f>
        <v>4.7865168539325841E-2</v>
      </c>
      <c r="AD31" s="8">
        <f ca="1">(dane36[[#This Row],[hemoglobina]]-N$409)/N$410</f>
        <v>0.66666666666666663</v>
      </c>
      <c r="AE31" s="8">
        <f ca="1">(dane36[[#This Row],[hematokryt]]-O$409)/O$410</f>
        <v>0.64444444444444449</v>
      </c>
      <c r="AF31">
        <v>0</v>
      </c>
      <c r="AG31">
        <v>0.2</v>
      </c>
      <c r="AH31">
        <v>0</v>
      </c>
      <c r="AI31">
        <v>0</v>
      </c>
      <c r="AJ31">
        <v>1</v>
      </c>
      <c r="AK31">
        <v>0</v>
      </c>
      <c r="AL31" s="15">
        <v>0</v>
      </c>
      <c r="AM31" s="15">
        <v>0</v>
      </c>
      <c r="AN31" s="15">
        <v>1</v>
      </c>
      <c r="AO31" s="15">
        <v>1</v>
      </c>
      <c r="AP31" s="15">
        <v>0</v>
      </c>
      <c r="AQ31" s="15">
        <v>0</v>
      </c>
    </row>
    <row r="32" spans="1:43" x14ac:dyDescent="0.25">
      <c r="A32" s="8">
        <f ca="1">(dane36[[#This Row],[Wiek]]-$A$409)/$A$410</f>
        <v>0.56227272727272726</v>
      </c>
      <c r="B32" s="8">
        <f ca="1">(dane36[[#This Row],[Ciśnienie krwi]]-$B$409)/$B$410</f>
        <v>0.15384615384615385</v>
      </c>
      <c r="C32" s="9">
        <v>0.62</v>
      </c>
      <c r="D32" s="10">
        <v>0.2</v>
      </c>
      <c r="E32" s="10">
        <v>0.52</v>
      </c>
      <c r="F32" s="5">
        <v>0.77</v>
      </c>
      <c r="G32" s="5">
        <v>0</v>
      </c>
      <c r="H32" s="5">
        <v>0</v>
      </c>
      <c r="I32" s="8">
        <f ca="1">(dane36[[#This Row],[glukoza we krwi]]-$I$409)/$I$410</f>
        <v>0.1517094017094017</v>
      </c>
      <c r="J32" s="8">
        <f ca="1">(dane36[[#This Row],[mocznik]]-$J$409)/$J$410</f>
        <v>0.39409499358151479</v>
      </c>
      <c r="K32" s="8">
        <f ca="1">(dane36[[#This Row],[kreatynina]]-#REF!)/#REF!</f>
        <v>9.1269841269841265E-2</v>
      </c>
      <c r="L32" s="8">
        <f ca="1">(dane36[[#This Row],[sód]]-#REF!)/#REF!</f>
        <v>0.80441640378548895</v>
      </c>
      <c r="M32" s="8">
        <f ca="1">(dane36[[#This Row],[potas]]-#REF!)/#REF!</f>
        <v>5.393258426966293E-2</v>
      </c>
      <c r="N32" s="8">
        <f ca="1">(dane36[[#This Row],[hemoglobina]]-#REF!)/#REF!</f>
        <v>0.64149659863945574</v>
      </c>
      <c r="O32" s="8">
        <f ca="1">(dane36[[#This Row],[hematokryt]]-#REF!)/#REF!</f>
        <v>0.66377777777777769</v>
      </c>
      <c r="P32" s="5">
        <v>1</v>
      </c>
      <c r="Q32" s="5">
        <v>1</v>
      </c>
      <c r="R32" s="5">
        <v>0</v>
      </c>
      <c r="S32" s="5">
        <v>1</v>
      </c>
      <c r="T32" s="5">
        <v>0</v>
      </c>
      <c r="U32" s="5">
        <v>0</v>
      </c>
      <c r="V32" s="5">
        <v>1</v>
      </c>
      <c r="X32" s="8">
        <f ca="1">(dane36[[#This Row],[Wiek]]-$A$409)/$A$410</f>
        <v>0.56227272727272726</v>
      </c>
      <c r="Y32" s="8">
        <f ca="1">(dane36[[#This Row],[Ciśnienie krwi]]-$B$409)/$B$410</f>
        <v>0.15384615384615385</v>
      </c>
      <c r="Z32" s="8">
        <f ca="1">(dane36[[#This Row],[glukoza we krwi]]-$I$409)/$I$410</f>
        <v>0.1517094017094017</v>
      </c>
      <c r="AA32" s="8">
        <f ca="1">(dane36[[#This Row],[mocznik]]-$J$409)/$J$410</f>
        <v>0.39409499358151479</v>
      </c>
      <c r="AB32" s="8">
        <f ca="1">(dane36[[#This Row],[sód]]-L$409)/L$410</f>
        <v>0.80441640378548895</v>
      </c>
      <c r="AC32" s="8">
        <f ca="1">(dane36[[#This Row],[potas]]-M$409)/M$410</f>
        <v>5.393258426966293E-2</v>
      </c>
      <c r="AD32" s="8">
        <f ca="1">(dane36[[#This Row],[hemoglobina]]-N$409)/N$410</f>
        <v>0.64149659863945574</v>
      </c>
      <c r="AE32" s="8">
        <f ca="1">(dane36[[#This Row],[hematokryt]]-O$409)/O$410</f>
        <v>0.66377777777777769</v>
      </c>
      <c r="AF32">
        <v>0.62</v>
      </c>
      <c r="AG32">
        <v>0.2</v>
      </c>
      <c r="AH32">
        <v>0.5</v>
      </c>
      <c r="AI32">
        <v>0.77</v>
      </c>
      <c r="AJ32">
        <v>0</v>
      </c>
      <c r="AK32">
        <v>0</v>
      </c>
      <c r="AL32" s="14">
        <v>1</v>
      </c>
      <c r="AM32" s="14">
        <v>1</v>
      </c>
      <c r="AN32" s="14">
        <v>0</v>
      </c>
      <c r="AO32" s="14">
        <v>1</v>
      </c>
      <c r="AP32" s="14">
        <v>0</v>
      </c>
      <c r="AQ32" s="14">
        <v>0</v>
      </c>
    </row>
    <row r="33" spans="1:43" x14ac:dyDescent="0.25">
      <c r="A33" s="8">
        <f ca="1">(dane36[[#This Row],[Wiek]]-$A$409)/$A$410</f>
        <v>0.80681818181818177</v>
      </c>
      <c r="B33" s="8">
        <f ca="1">(dane36[[#This Row],[Ciśnienie krwi]]-$B$409)/$B$410</f>
        <v>0.30769230769230771</v>
      </c>
      <c r="C33" s="9">
        <v>0.5</v>
      </c>
      <c r="D33" s="10">
        <v>0.6</v>
      </c>
      <c r="E33" s="5" t="s">
        <v>2</v>
      </c>
      <c r="F33" s="5">
        <v>0</v>
      </c>
      <c r="G33" s="5">
        <v>1</v>
      </c>
      <c r="H33" s="5">
        <v>0</v>
      </c>
      <c r="I33" s="8">
        <f ca="1">(dane36[[#This Row],[glukoza we krwi]]-$I$409)/$I$410</f>
        <v>0.18162393162393162</v>
      </c>
      <c r="J33" s="8">
        <f ca="1">(dane36[[#This Row],[mocznik]]-$J$409)/$J$410</f>
        <v>8.0872913992297818E-2</v>
      </c>
      <c r="K33" s="8">
        <f ca="1">(dane36[[#This Row],[kreatynina]]-#REF!)/#REF!</f>
        <v>1.4550264550264553E-2</v>
      </c>
      <c r="L33" s="8">
        <f ca="1">(dane36[[#This Row],[sód]]-#REF!)/#REF!</f>
        <v>0.86119873817034698</v>
      </c>
      <c r="M33" s="8">
        <f ca="1">(dane36[[#This Row],[potas]]-#REF!)/#REF!</f>
        <v>4.7191011235955045E-2</v>
      </c>
      <c r="N33" s="8">
        <f ca="1">(dane36[[#This Row],[hemoglobina]]-#REF!)/#REF!</f>
        <v>0.47619047619047616</v>
      </c>
      <c r="O33" s="8">
        <f ca="1">(dane36[[#This Row],[hematokryt]]-#REF!)/#REF!</f>
        <v>0.46666666666666667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X33" s="8">
        <f ca="1">(dane36[[#This Row],[Wiek]]-$A$409)/$A$410</f>
        <v>0.80681818181818177</v>
      </c>
      <c r="Y33" s="8">
        <f ca="1">(dane36[[#This Row],[Ciśnienie krwi]]-$B$409)/$B$410</f>
        <v>0.30769230769230771</v>
      </c>
      <c r="Z33" s="8">
        <f ca="1">(dane36[[#This Row],[glukoza we krwi]]-$I$409)/$I$410</f>
        <v>0.18162393162393162</v>
      </c>
      <c r="AA33" s="8">
        <f ca="1">(dane36[[#This Row],[mocznik]]-$J$409)/$J$410</f>
        <v>8.0872913992297818E-2</v>
      </c>
      <c r="AB33" s="8">
        <f ca="1">(dane36[[#This Row],[sód]]-L$409)/L$410</f>
        <v>0.86119873817034698</v>
      </c>
      <c r="AC33" s="8">
        <f ca="1">(dane36[[#This Row],[potas]]-M$409)/M$410</f>
        <v>4.7191011235955045E-2</v>
      </c>
      <c r="AD33" s="8">
        <f ca="1">(dane36[[#This Row],[hemoglobina]]-N$409)/N$410</f>
        <v>0.47619047619047616</v>
      </c>
      <c r="AE33" s="8">
        <f ca="1">(dane36[[#This Row],[hematokryt]]-O$409)/O$410</f>
        <v>0.46666666666666667</v>
      </c>
      <c r="AF33">
        <v>0.5</v>
      </c>
      <c r="AG33">
        <v>0.6</v>
      </c>
      <c r="AH33">
        <v>0</v>
      </c>
      <c r="AI33">
        <v>0</v>
      </c>
      <c r="AJ33">
        <v>1</v>
      </c>
      <c r="AK33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</row>
    <row r="34" spans="1:43" x14ac:dyDescent="0.25">
      <c r="A34" s="8">
        <f ca="1">(dane36[[#This Row],[Wiek]]-$A$409)/$A$410</f>
        <v>0.67045454545454541</v>
      </c>
      <c r="B34" s="8">
        <f ca="1">(dane36[[#This Row],[Ciśnienie krwi]]-$B$409)/$B$410</f>
        <v>0.30769230769230771</v>
      </c>
      <c r="C34" s="9">
        <v>0.25</v>
      </c>
      <c r="D34" s="10">
        <v>0.2</v>
      </c>
      <c r="E34" s="10">
        <v>0.2</v>
      </c>
      <c r="F34" s="5">
        <v>1</v>
      </c>
      <c r="G34" s="5">
        <v>0</v>
      </c>
      <c r="H34" s="5">
        <v>0</v>
      </c>
      <c r="I34" s="8">
        <f ca="1">(dane36[[#This Row],[glukoza we krwi]]-$I$409)/$I$410</f>
        <v>0.29273504273504275</v>
      </c>
      <c r="J34" s="8">
        <f ca="1">(dane36[[#This Row],[mocznik]]-$J$409)/$J$410</f>
        <v>9.6277278562259302E-2</v>
      </c>
      <c r="K34" s="8">
        <f ca="1">(dane36[[#This Row],[kreatynina]]-#REF!)/#REF!</f>
        <v>1.4550264550264553E-2</v>
      </c>
      <c r="L34" s="8">
        <f ca="1">(dane36[[#This Row],[sód]]-#REF!)/#REF!</f>
        <v>0.81072555205047314</v>
      </c>
      <c r="M34" s="8">
        <f ca="1">(dane36[[#This Row],[potas]]-#REF!)/#REF!</f>
        <v>5.393258426966293E-2</v>
      </c>
      <c r="N34" s="8">
        <f ca="1">(dane36[[#This Row],[hemoglobina]]-#REF!)/#REF!</f>
        <v>0.55782312925170074</v>
      </c>
      <c r="O34" s="8">
        <f ca="1">(dane36[[#This Row],[hematokryt]]-#REF!)/#REF!</f>
        <v>0.55555555555555558</v>
      </c>
      <c r="P34" s="5">
        <v>1</v>
      </c>
      <c r="Q34" s="5">
        <v>1</v>
      </c>
      <c r="R34" s="5">
        <v>0</v>
      </c>
      <c r="S34" s="5">
        <v>0</v>
      </c>
      <c r="T34" s="5">
        <v>0</v>
      </c>
      <c r="U34" s="5">
        <v>0</v>
      </c>
      <c r="V34" s="5">
        <v>1</v>
      </c>
      <c r="X34" s="8">
        <f ca="1">(dane36[[#This Row],[Wiek]]-$A$409)/$A$410</f>
        <v>0.67045454545454541</v>
      </c>
      <c r="Y34" s="8">
        <f ca="1">(dane36[[#This Row],[Ciśnienie krwi]]-$B$409)/$B$410</f>
        <v>0.30769230769230771</v>
      </c>
      <c r="Z34" s="8">
        <f ca="1">(dane36[[#This Row],[glukoza we krwi]]-$I$409)/$I$410</f>
        <v>0.29273504273504275</v>
      </c>
      <c r="AA34" s="8">
        <f ca="1">(dane36[[#This Row],[mocznik]]-$J$409)/$J$410</f>
        <v>9.6277278562259302E-2</v>
      </c>
      <c r="AB34" s="8">
        <f ca="1">(dane36[[#This Row],[sód]]-L$409)/L$410</f>
        <v>0.81072555205047314</v>
      </c>
      <c r="AC34" s="8">
        <f ca="1">(dane36[[#This Row],[potas]]-M$409)/M$410</f>
        <v>5.393258426966293E-2</v>
      </c>
      <c r="AD34" s="8">
        <f ca="1">(dane36[[#This Row],[hemoglobina]]-N$409)/N$410</f>
        <v>0.55782312925170074</v>
      </c>
      <c r="AE34" s="8">
        <f ca="1">(dane36[[#This Row],[hematokryt]]-O$409)/O$410</f>
        <v>0.55555555555555558</v>
      </c>
      <c r="AF34">
        <v>0.25</v>
      </c>
      <c r="AG34">
        <v>0.2</v>
      </c>
      <c r="AH34">
        <v>0.2</v>
      </c>
      <c r="AI34">
        <v>1</v>
      </c>
      <c r="AJ34">
        <v>0</v>
      </c>
      <c r="AK34">
        <v>0</v>
      </c>
      <c r="AL34" s="14">
        <v>1</v>
      </c>
      <c r="AM34" s="14">
        <v>1</v>
      </c>
      <c r="AN34" s="14">
        <v>0</v>
      </c>
      <c r="AO34" s="14">
        <v>0</v>
      </c>
      <c r="AP34" s="14">
        <v>0</v>
      </c>
      <c r="AQ34" s="14">
        <v>0</v>
      </c>
    </row>
    <row r="35" spans="1:43" x14ac:dyDescent="0.25">
      <c r="A35" s="8">
        <f ca="1">(dane36[[#This Row],[Wiek]]-$A$409)/$A$410</f>
        <v>0.65909090909090906</v>
      </c>
      <c r="B35" s="8">
        <f ca="1">(dane36[[#This Row],[Ciśnienie krwi]]-$B$409)/$B$410</f>
        <v>0.38461538461538464</v>
      </c>
      <c r="C35" s="9">
        <v>0.75</v>
      </c>
      <c r="D35" s="10">
        <v>0.4</v>
      </c>
      <c r="E35" s="5" t="s">
        <v>2</v>
      </c>
      <c r="F35" s="5">
        <v>0</v>
      </c>
      <c r="G35" s="5">
        <v>0</v>
      </c>
      <c r="H35" s="5">
        <v>0</v>
      </c>
      <c r="I35" s="8">
        <f ca="1">(dane36[[#This Row],[glukoza we krwi]]-$I$409)/$I$410</f>
        <v>0.25213675213675213</v>
      </c>
      <c r="J35" s="8">
        <f ca="1">(dane36[[#This Row],[mocznik]]-$J$409)/$J$410</f>
        <v>0.13735558408215662</v>
      </c>
      <c r="K35" s="8">
        <f ca="1">(dane36[[#This Row],[kreatynina]]-#REF!)/#REF!</f>
        <v>2.777777777777778E-2</v>
      </c>
      <c r="L35" s="8">
        <f ca="1">(dane36[[#This Row],[sód]]-#REF!)/#REF!</f>
        <v>0.83930599369085179</v>
      </c>
      <c r="M35" s="8">
        <f ca="1">(dane36[[#This Row],[potas]]-#REF!)/#REF!</f>
        <v>4.7865168539325841E-2</v>
      </c>
      <c r="N35" s="8">
        <f ca="1">(dane36[[#This Row],[hemoglobina]]-#REF!)/#REF!</f>
        <v>0.47619047619047616</v>
      </c>
      <c r="O35" s="8">
        <f ca="1">(dane36[[#This Row],[hematokryt]]-#REF!)/#REF!</f>
        <v>0.44444444444444442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</v>
      </c>
      <c r="X35" s="8">
        <f ca="1">(dane36[[#This Row],[Wiek]]-$A$409)/$A$410</f>
        <v>0.65909090909090906</v>
      </c>
      <c r="Y35" s="8">
        <f ca="1">(dane36[[#This Row],[Ciśnienie krwi]]-$B$409)/$B$410</f>
        <v>0.38461538461538464</v>
      </c>
      <c r="Z35" s="8">
        <f ca="1">(dane36[[#This Row],[glukoza we krwi]]-$I$409)/$I$410</f>
        <v>0.25213675213675213</v>
      </c>
      <c r="AA35" s="8">
        <f ca="1">(dane36[[#This Row],[mocznik]]-$J$409)/$J$410</f>
        <v>0.13735558408215662</v>
      </c>
      <c r="AB35" s="8">
        <f ca="1">(dane36[[#This Row],[sód]]-L$409)/L$410</f>
        <v>0.83930599369085179</v>
      </c>
      <c r="AC35" s="8">
        <f ca="1">(dane36[[#This Row],[potas]]-M$409)/M$410</f>
        <v>4.7865168539325841E-2</v>
      </c>
      <c r="AD35" s="8">
        <f ca="1">(dane36[[#This Row],[hemoglobina]]-N$409)/N$410</f>
        <v>0.47619047619047616</v>
      </c>
      <c r="AE35" s="8">
        <f ca="1">(dane36[[#This Row],[hematokryt]]-O$409)/O$410</f>
        <v>0.44444444444444442</v>
      </c>
      <c r="AF35">
        <v>0.75</v>
      </c>
      <c r="AG35">
        <v>0.4</v>
      </c>
      <c r="AH35">
        <v>0</v>
      </c>
      <c r="AI35">
        <v>0</v>
      </c>
      <c r="AJ35">
        <v>0</v>
      </c>
      <c r="AK35">
        <v>0</v>
      </c>
      <c r="AL35" s="15">
        <v>1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</row>
    <row r="36" spans="1:43" x14ac:dyDescent="0.25">
      <c r="A36" s="8">
        <f ca="1">(dane36[[#This Row],[Wiek]]-$A$409)/$A$410</f>
        <v>0.77272727272727271</v>
      </c>
      <c r="B36" s="8">
        <f ca="1">(dane36[[#This Row],[Ciśnienie krwi]]-$B$409)/$B$410</f>
        <v>0.15384615384615385</v>
      </c>
      <c r="C36" s="9">
        <v>0.25</v>
      </c>
      <c r="D36" s="10">
        <v>0.2</v>
      </c>
      <c r="E36" s="5" t="s">
        <v>2</v>
      </c>
      <c r="F36" s="5">
        <v>0.77</v>
      </c>
      <c r="G36" s="5">
        <v>1</v>
      </c>
      <c r="H36" s="5">
        <v>1</v>
      </c>
      <c r="I36" s="8">
        <f ca="1">(dane36[[#This Row],[glukoza we krwi]]-$I$409)/$I$410</f>
        <v>0.31837606837606836</v>
      </c>
      <c r="J36" s="8">
        <f ca="1">(dane36[[#This Row],[mocznik]]-$J$409)/$J$410</f>
        <v>0.38896020539152759</v>
      </c>
      <c r="K36" s="8">
        <f ca="1">(dane36[[#This Row],[kreatynina]]-#REF!)/#REF!</f>
        <v>6.3492063492063489E-2</v>
      </c>
      <c r="L36" s="8">
        <f ca="1">(dane36[[#This Row],[sód]]-#REF!)/#REF!</f>
        <v>0.83930599369085179</v>
      </c>
      <c r="M36" s="8">
        <f ca="1">(dane36[[#This Row],[potas]]-#REF!)/#REF!</f>
        <v>4.7865168539325841E-2</v>
      </c>
      <c r="N36" s="8">
        <f ca="1">(dane36[[#This Row],[hemoglobina]]-#REF!)/#REF!</f>
        <v>0.64149659863945574</v>
      </c>
      <c r="O36" s="8">
        <f ca="1">(dane36[[#This Row],[hematokryt]]-#REF!)/#REF!</f>
        <v>0.66377777777777769</v>
      </c>
      <c r="P36" s="5">
        <v>0</v>
      </c>
      <c r="Q36" s="5">
        <v>1</v>
      </c>
      <c r="R36" s="5">
        <v>0</v>
      </c>
      <c r="S36" s="5">
        <v>0</v>
      </c>
      <c r="T36" s="5">
        <v>0</v>
      </c>
      <c r="U36" s="5">
        <v>0</v>
      </c>
      <c r="V36" s="5">
        <v>1</v>
      </c>
      <c r="X36" s="8">
        <f ca="1">(dane36[[#This Row],[Wiek]]-$A$409)/$A$410</f>
        <v>0.77272727272727271</v>
      </c>
      <c r="Y36" s="8">
        <f ca="1">(dane36[[#This Row],[Ciśnienie krwi]]-$B$409)/$B$410</f>
        <v>0.15384615384615385</v>
      </c>
      <c r="Z36" s="8">
        <f ca="1">(dane36[[#This Row],[glukoza we krwi]]-$I$409)/$I$410</f>
        <v>0.31837606837606836</v>
      </c>
      <c r="AA36" s="8">
        <f ca="1">(dane36[[#This Row],[mocznik]]-$J$409)/$J$410</f>
        <v>0.38896020539152759</v>
      </c>
      <c r="AB36" s="8">
        <f ca="1">(dane36[[#This Row],[sód]]-L$409)/L$410</f>
        <v>0.83930599369085179</v>
      </c>
      <c r="AC36" s="8">
        <f ca="1">(dane36[[#This Row],[potas]]-M$409)/M$410</f>
        <v>4.7865168539325841E-2</v>
      </c>
      <c r="AD36" s="8">
        <f ca="1">(dane36[[#This Row],[hemoglobina]]-N$409)/N$410</f>
        <v>0.64149659863945574</v>
      </c>
      <c r="AE36" s="8">
        <f ca="1">(dane36[[#This Row],[hematokryt]]-O$409)/O$410</f>
        <v>0.66377777777777769</v>
      </c>
      <c r="AF36">
        <v>0.25</v>
      </c>
      <c r="AG36">
        <v>0.2</v>
      </c>
      <c r="AH36">
        <v>0</v>
      </c>
      <c r="AI36">
        <v>0.77</v>
      </c>
      <c r="AJ36">
        <v>1</v>
      </c>
      <c r="AK36">
        <v>1</v>
      </c>
      <c r="AL36" s="14">
        <v>0</v>
      </c>
      <c r="AM36" s="14">
        <v>1</v>
      </c>
      <c r="AN36" s="14">
        <v>0</v>
      </c>
      <c r="AO36" s="14">
        <v>0</v>
      </c>
      <c r="AP36" s="14">
        <v>0</v>
      </c>
      <c r="AQ36" s="14">
        <v>0</v>
      </c>
    </row>
    <row r="37" spans="1:43" x14ac:dyDescent="0.25">
      <c r="A37" s="8">
        <f ca="1">(dane36[[#This Row],[Wiek]]-$A$409)/$A$410</f>
        <v>0.71590909090909094</v>
      </c>
      <c r="B37" s="8">
        <f ca="1">(dane36[[#This Row],[Ciśnienie krwi]]-$B$409)/$B$410</f>
        <v>0.30769230769230771</v>
      </c>
      <c r="C37" s="9">
        <v>0.75</v>
      </c>
      <c r="D37" s="10">
        <v>0.4</v>
      </c>
      <c r="E37" s="10">
        <v>0.2</v>
      </c>
      <c r="F37" s="5">
        <v>1</v>
      </c>
      <c r="G37" s="5">
        <v>0</v>
      </c>
      <c r="H37" s="5">
        <v>0</v>
      </c>
      <c r="I37" s="8">
        <f ca="1">(dane36[[#This Row],[glukoza we krwi]]-$I$409)/$I$410</f>
        <v>0.52991452991452992</v>
      </c>
      <c r="J37" s="8">
        <f ca="1">(dane36[[#This Row],[mocznik]]-$J$409)/$J$410</f>
        <v>9.6277278562259302E-2</v>
      </c>
      <c r="K37" s="8">
        <f ca="1">(dane36[[#This Row],[kreatynina]]-#REF!)/#REF!</f>
        <v>2.1164021164021166E-2</v>
      </c>
      <c r="L37" s="8">
        <f ca="1">(dane36[[#This Row],[sód]]-#REF!)/#REF!</f>
        <v>0.83930599369085179</v>
      </c>
      <c r="M37" s="8">
        <f ca="1">(dane36[[#This Row],[potas]]-#REF!)/#REF!</f>
        <v>4.7865168539325841E-2</v>
      </c>
      <c r="N37" s="8">
        <f ca="1">(dane36[[#This Row],[hemoglobina]]-#REF!)/#REF!</f>
        <v>0.60544217687074831</v>
      </c>
      <c r="O37" s="8">
        <f ca="1">(dane36[[#This Row],[hematokryt]]-#REF!)/#REF!</f>
        <v>0.6</v>
      </c>
      <c r="P37" s="5">
        <v>1</v>
      </c>
      <c r="Q37" s="5">
        <v>1</v>
      </c>
      <c r="R37" s="5">
        <v>0</v>
      </c>
      <c r="S37" s="5">
        <v>0</v>
      </c>
      <c r="T37" s="5">
        <v>0</v>
      </c>
      <c r="U37" s="5">
        <v>1</v>
      </c>
      <c r="V37" s="5">
        <v>1</v>
      </c>
      <c r="X37" s="8">
        <f ca="1">(dane36[[#This Row],[Wiek]]-$A$409)/$A$410</f>
        <v>0.71590909090909094</v>
      </c>
      <c r="Y37" s="8">
        <f ca="1">(dane36[[#This Row],[Ciśnienie krwi]]-$B$409)/$B$410</f>
        <v>0.30769230769230771</v>
      </c>
      <c r="Z37" s="8">
        <f ca="1">(dane36[[#This Row],[glukoza we krwi]]-$I$409)/$I$410</f>
        <v>0.52991452991452992</v>
      </c>
      <c r="AA37" s="8">
        <f ca="1">(dane36[[#This Row],[mocznik]]-$J$409)/$J$410</f>
        <v>9.6277278562259302E-2</v>
      </c>
      <c r="AB37" s="8">
        <f ca="1">(dane36[[#This Row],[sód]]-L$409)/L$410</f>
        <v>0.83930599369085179</v>
      </c>
      <c r="AC37" s="8">
        <f ca="1">(dane36[[#This Row],[potas]]-M$409)/M$410</f>
        <v>4.7865168539325841E-2</v>
      </c>
      <c r="AD37" s="8">
        <f ca="1">(dane36[[#This Row],[hemoglobina]]-N$409)/N$410</f>
        <v>0.60544217687074831</v>
      </c>
      <c r="AE37" s="8">
        <f ca="1">(dane36[[#This Row],[hematokryt]]-O$409)/O$410</f>
        <v>0.6</v>
      </c>
      <c r="AF37">
        <v>0.75</v>
      </c>
      <c r="AG37">
        <v>0.4</v>
      </c>
      <c r="AH37">
        <v>0.2</v>
      </c>
      <c r="AI37">
        <v>1</v>
      </c>
      <c r="AJ37">
        <v>0</v>
      </c>
      <c r="AK37">
        <v>0</v>
      </c>
      <c r="AL37" s="15">
        <v>1</v>
      </c>
      <c r="AM37" s="15">
        <v>1</v>
      </c>
      <c r="AN37" s="15">
        <v>0</v>
      </c>
      <c r="AO37" s="15">
        <v>0</v>
      </c>
      <c r="AP37" s="15">
        <v>0</v>
      </c>
      <c r="AQ37" s="15">
        <v>1</v>
      </c>
    </row>
    <row r="38" spans="1:43" x14ac:dyDescent="0.25">
      <c r="A38" s="8">
        <f ca="1">(dane36[[#This Row],[Wiek]]-$A$409)/$A$410</f>
        <v>0.84090909090909094</v>
      </c>
      <c r="B38" s="8">
        <f ca="1">(dane36[[#This Row],[Ciśnienie krwi]]-$B$409)/$B$410</f>
        <v>0.15384615384615385</v>
      </c>
      <c r="C38" s="9">
        <v>0.5</v>
      </c>
      <c r="D38" s="10">
        <v>0.2</v>
      </c>
      <c r="E38" s="5" t="s">
        <v>2</v>
      </c>
      <c r="F38" s="5">
        <v>1</v>
      </c>
      <c r="G38" s="5">
        <v>0</v>
      </c>
      <c r="H38" s="5">
        <v>0</v>
      </c>
      <c r="I38" s="8">
        <f ca="1">(dane36[[#This Row],[glukoza we krwi]]-$I$409)/$I$410</f>
        <v>0.14957264957264957</v>
      </c>
      <c r="J38" s="8">
        <f ca="1">(dane36[[#This Row],[mocznik]]-$J$409)/$J$410</f>
        <v>7.0603337612323486E-2</v>
      </c>
      <c r="K38" s="8">
        <f ca="1">(dane36[[#This Row],[kreatynina]]-#REF!)/#REF!</f>
        <v>1.8518518518518517E-2</v>
      </c>
      <c r="L38" s="8">
        <f ca="1">(dane36[[#This Row],[sód]]-#REF!)/#REF!</f>
        <v>0.81072555205047314</v>
      </c>
      <c r="M38" s="8">
        <f ca="1">(dane36[[#This Row],[potas]]-#REF!)/#REF!</f>
        <v>3.1460674157303366E-2</v>
      </c>
      <c r="N38" s="8">
        <f ca="1">(dane36[[#This Row],[hemoglobina]]-#REF!)/#REF!</f>
        <v>0.48979591836734698</v>
      </c>
      <c r="O38" s="8">
        <f ca="1">(dane36[[#This Row],[hematokryt]]-#REF!)/#REF!</f>
        <v>0.51111111111111107</v>
      </c>
      <c r="P38" s="5">
        <v>1</v>
      </c>
      <c r="Q38" s="5">
        <v>0</v>
      </c>
      <c r="R38" s="5">
        <v>0</v>
      </c>
      <c r="S38" s="5">
        <v>1</v>
      </c>
      <c r="T38" s="5">
        <v>0</v>
      </c>
      <c r="U38" s="5">
        <v>0</v>
      </c>
      <c r="V38" s="5">
        <v>1</v>
      </c>
      <c r="X38" s="8">
        <f ca="1">(dane36[[#This Row],[Wiek]]-$A$409)/$A$410</f>
        <v>0.84090909090909094</v>
      </c>
      <c r="Y38" s="8">
        <f ca="1">(dane36[[#This Row],[Ciśnienie krwi]]-$B$409)/$B$410</f>
        <v>0.15384615384615385</v>
      </c>
      <c r="Z38" s="8">
        <f ca="1">(dane36[[#This Row],[glukoza we krwi]]-$I$409)/$I$410</f>
        <v>0.14957264957264957</v>
      </c>
      <c r="AA38" s="8">
        <f ca="1">(dane36[[#This Row],[mocznik]]-$J$409)/$J$410</f>
        <v>7.0603337612323486E-2</v>
      </c>
      <c r="AB38" s="8">
        <f ca="1">(dane36[[#This Row],[sód]]-L$409)/L$410</f>
        <v>0.81072555205047314</v>
      </c>
      <c r="AC38" s="8">
        <f ca="1">(dane36[[#This Row],[potas]]-M$409)/M$410</f>
        <v>3.1460674157303366E-2</v>
      </c>
      <c r="AD38" s="8">
        <f ca="1">(dane36[[#This Row],[hemoglobina]]-N$409)/N$410</f>
        <v>0.48979591836734698</v>
      </c>
      <c r="AE38" s="8">
        <f ca="1">(dane36[[#This Row],[hematokryt]]-O$409)/O$410</f>
        <v>0.51111111111111107</v>
      </c>
      <c r="AF38">
        <v>0.5</v>
      </c>
      <c r="AG38">
        <v>0.2</v>
      </c>
      <c r="AH38">
        <v>0</v>
      </c>
      <c r="AI38">
        <v>1</v>
      </c>
      <c r="AJ38">
        <v>0</v>
      </c>
      <c r="AK38">
        <v>0</v>
      </c>
      <c r="AL38" s="14">
        <v>1</v>
      </c>
      <c r="AM38" s="14">
        <v>0</v>
      </c>
      <c r="AN38" s="14">
        <v>0</v>
      </c>
      <c r="AO38" s="14">
        <v>1</v>
      </c>
      <c r="AP38" s="14">
        <v>0</v>
      </c>
      <c r="AQ38" s="14">
        <v>0</v>
      </c>
    </row>
    <row r="39" spans="1:43" x14ac:dyDescent="0.25">
      <c r="A39" s="8">
        <f ca="1">(dane36[[#This Row],[Wiek]]-$A$409)/$A$410</f>
        <v>0.79545454545454541</v>
      </c>
      <c r="B39" s="8">
        <f ca="1">(dane36[[#This Row],[Ciśnienie krwi]]-$B$409)/$B$410</f>
        <v>0.23076923076923078</v>
      </c>
      <c r="C39" s="9">
        <v>0.62</v>
      </c>
      <c r="D39" s="10">
        <v>0.2</v>
      </c>
      <c r="E39" s="10">
        <v>0.52</v>
      </c>
      <c r="F39" s="5">
        <v>0.77</v>
      </c>
      <c r="G39" s="5">
        <v>0</v>
      </c>
      <c r="H39" s="5">
        <v>0</v>
      </c>
      <c r="I39" s="8">
        <f ca="1">(dane36[[#This Row],[glukoza we krwi]]-$I$409)/$I$410</f>
        <v>0.24572649572649571</v>
      </c>
      <c r="J39" s="8">
        <f ca="1">(dane36[[#This Row],[mocznik]]-$J$409)/$J$410</f>
        <v>0.16302952503209242</v>
      </c>
      <c r="K39" s="8">
        <f ca="1">(dane36[[#This Row],[kreatynina]]-#REF!)/#REF!</f>
        <v>3.9682539682539687E-2</v>
      </c>
      <c r="L39" s="8">
        <f ca="1">(dane36[[#This Row],[sód]]-#REF!)/#REF!</f>
        <v>0.86119873817034698</v>
      </c>
      <c r="M39" s="8">
        <f ca="1">(dane36[[#This Row],[potas]]-#REF!)/#REF!</f>
        <v>4.9438202247191018E-2</v>
      </c>
      <c r="N39" s="8">
        <f ca="1">(dane36[[#This Row],[hemoglobina]]-#REF!)/#REF!</f>
        <v>0.44897959183673464</v>
      </c>
      <c r="O39" s="8">
        <f ca="1">(dane36[[#This Row],[hematokryt]]-#REF!)/#REF!</f>
        <v>0.42222222222222222</v>
      </c>
      <c r="P39" s="5">
        <v>1</v>
      </c>
      <c r="Q39" s="5">
        <v>1</v>
      </c>
      <c r="R39" s="5">
        <v>0</v>
      </c>
      <c r="S39" s="5">
        <v>0</v>
      </c>
      <c r="T39" s="5">
        <v>0</v>
      </c>
      <c r="U39" s="5">
        <v>1</v>
      </c>
      <c r="V39" s="5" t="s">
        <v>77</v>
      </c>
      <c r="X39" s="8">
        <f ca="1">(dane36[[#This Row],[Wiek]]-$A$409)/$A$410</f>
        <v>0.79545454545454541</v>
      </c>
      <c r="Y39" s="8">
        <f ca="1">(dane36[[#This Row],[Ciśnienie krwi]]-$B$409)/$B$410</f>
        <v>0.23076923076923078</v>
      </c>
      <c r="Z39" s="8">
        <f ca="1">(dane36[[#This Row],[glukoza we krwi]]-$I$409)/$I$410</f>
        <v>0.24572649572649571</v>
      </c>
      <c r="AA39" s="8">
        <f ca="1">(dane36[[#This Row],[mocznik]]-$J$409)/$J$410</f>
        <v>0.16302952503209242</v>
      </c>
      <c r="AB39" s="8">
        <f ca="1">(dane36[[#This Row],[sód]]-L$409)/L$410</f>
        <v>0.86119873817034698</v>
      </c>
      <c r="AC39" s="8">
        <f ca="1">(dane36[[#This Row],[potas]]-M$409)/M$410</f>
        <v>4.9438202247191018E-2</v>
      </c>
      <c r="AD39" s="8">
        <f ca="1">(dane36[[#This Row],[hemoglobina]]-N$409)/N$410</f>
        <v>0.44897959183673464</v>
      </c>
      <c r="AE39" s="8">
        <f ca="1">(dane36[[#This Row],[hematokryt]]-O$409)/O$410</f>
        <v>0.42222222222222222</v>
      </c>
      <c r="AF39">
        <v>0.62</v>
      </c>
      <c r="AG39">
        <v>0.2</v>
      </c>
      <c r="AH39">
        <v>0.5</v>
      </c>
      <c r="AI39">
        <v>0.77</v>
      </c>
      <c r="AJ39">
        <v>0</v>
      </c>
      <c r="AK39">
        <v>0</v>
      </c>
      <c r="AL39" s="15">
        <v>1</v>
      </c>
      <c r="AM39" s="15">
        <v>1</v>
      </c>
      <c r="AN39" s="15">
        <v>0</v>
      </c>
      <c r="AO39" s="15">
        <v>0</v>
      </c>
      <c r="AP39" s="15">
        <v>0</v>
      </c>
      <c r="AQ39" s="15">
        <v>1</v>
      </c>
    </row>
    <row r="40" spans="1:43" x14ac:dyDescent="0.25">
      <c r="A40" s="8">
        <f ca="1">(dane36[[#This Row],[Wiek]]-$A$409)/$A$410</f>
        <v>0.76136363636363635</v>
      </c>
      <c r="B40" s="8">
        <f ca="1">(dane36[[#This Row],[Ciśnienie krwi]]-$B$409)/$B$410</f>
        <v>0.23076923076923078</v>
      </c>
      <c r="C40" s="9">
        <v>0.75</v>
      </c>
      <c r="D40" s="10">
        <v>0.6</v>
      </c>
      <c r="E40" s="5" t="s">
        <v>2</v>
      </c>
      <c r="F40" s="5">
        <v>1</v>
      </c>
      <c r="G40" s="5">
        <v>0</v>
      </c>
      <c r="H40" s="5">
        <v>0</v>
      </c>
      <c r="I40" s="8">
        <f ca="1">(dane36[[#This Row],[glukoza we krwi]]-$I$409)/$I$410</f>
        <v>0.26931623931623933</v>
      </c>
      <c r="J40" s="8">
        <f ca="1">(dane36[[#This Row],[mocznik]]-$J$409)/$J$410</f>
        <v>0.26059050064184852</v>
      </c>
      <c r="K40" s="8">
        <f ca="1">(dane36[[#This Row],[kreatynina]]-#REF!)/#REF!</f>
        <v>4.8941798941798939E-2</v>
      </c>
      <c r="L40" s="8">
        <f ca="1">(dane36[[#This Row],[sód]]-#REF!)/#REF!</f>
        <v>0.80441640378548895</v>
      </c>
      <c r="M40" s="8">
        <f ca="1">(dane36[[#This Row],[potas]]-#REF!)/#REF!</f>
        <v>7.6404494382022486E-2</v>
      </c>
      <c r="N40" s="8">
        <f ca="1">(dane36[[#This Row],[hemoglobina]]-#REF!)/#REF!</f>
        <v>0.6394557823129251</v>
      </c>
      <c r="O40" s="8">
        <f ca="1">(dane36[[#This Row],[hematokryt]]-#REF!)/#REF!</f>
        <v>0.66377777777777769</v>
      </c>
      <c r="P40" s="5">
        <v>1</v>
      </c>
      <c r="Q40" s="5">
        <v>0</v>
      </c>
      <c r="R40" s="5">
        <v>0</v>
      </c>
      <c r="S40" s="5">
        <v>1</v>
      </c>
      <c r="T40" s="5">
        <v>0</v>
      </c>
      <c r="U40" s="5">
        <v>0</v>
      </c>
      <c r="V40" s="5">
        <v>1</v>
      </c>
      <c r="X40" s="8">
        <f ca="1">(dane36[[#This Row],[Wiek]]-$A$409)/$A$410</f>
        <v>0.76136363636363635</v>
      </c>
      <c r="Y40" s="8">
        <f ca="1">(dane36[[#This Row],[Ciśnienie krwi]]-$B$409)/$B$410</f>
        <v>0.23076923076923078</v>
      </c>
      <c r="Z40" s="8">
        <f ca="1">(dane36[[#This Row],[glukoza we krwi]]-$I$409)/$I$410</f>
        <v>0.26931623931623933</v>
      </c>
      <c r="AA40" s="8">
        <f ca="1">(dane36[[#This Row],[mocznik]]-$J$409)/$J$410</f>
        <v>0.26059050064184852</v>
      </c>
      <c r="AB40" s="8">
        <f ca="1">(dane36[[#This Row],[sód]]-L$409)/L$410</f>
        <v>0.80441640378548895</v>
      </c>
      <c r="AC40" s="8">
        <f ca="1">(dane36[[#This Row],[potas]]-M$409)/M$410</f>
        <v>7.6404494382022486E-2</v>
      </c>
      <c r="AD40" s="8">
        <f ca="1">(dane36[[#This Row],[hemoglobina]]-N$409)/N$410</f>
        <v>0.6394557823129251</v>
      </c>
      <c r="AE40" s="8">
        <f ca="1">(dane36[[#This Row],[hematokryt]]-O$409)/O$410</f>
        <v>0.66377777777777769</v>
      </c>
      <c r="AF40">
        <v>0.75</v>
      </c>
      <c r="AG40">
        <v>0.6</v>
      </c>
      <c r="AH40">
        <v>0</v>
      </c>
      <c r="AI40">
        <v>1</v>
      </c>
      <c r="AJ40">
        <v>0</v>
      </c>
      <c r="AK40">
        <v>0</v>
      </c>
      <c r="AL40" s="14">
        <v>1</v>
      </c>
      <c r="AM40" s="14">
        <v>0</v>
      </c>
      <c r="AN40" s="14">
        <v>0</v>
      </c>
      <c r="AO40" s="14">
        <v>1</v>
      </c>
      <c r="AP40" s="14">
        <v>0</v>
      </c>
      <c r="AQ40" s="14">
        <v>0</v>
      </c>
    </row>
    <row r="41" spans="1:43" x14ac:dyDescent="0.25">
      <c r="A41" s="8">
        <f ca="1">(dane36[[#This Row],[Wiek]]-$A$409)/$A$410</f>
        <v>0.90909090909090906</v>
      </c>
      <c r="B41" s="8">
        <f ca="1">(dane36[[#This Row],[Ciśnienie krwi]]-$B$409)/$B$410</f>
        <v>0.23076923076923078</v>
      </c>
      <c r="C41" s="9">
        <v>0.25</v>
      </c>
      <c r="D41" s="10">
        <v>0.4</v>
      </c>
      <c r="E41" s="10">
        <v>0.4</v>
      </c>
      <c r="F41" s="5">
        <v>0.77</v>
      </c>
      <c r="G41" s="5">
        <v>0</v>
      </c>
      <c r="H41" s="5">
        <v>0</v>
      </c>
      <c r="I41" s="8">
        <f ca="1">(dane36[[#This Row],[glukoza we krwi]]-$I$409)/$I$410</f>
        <v>0.25213675213675213</v>
      </c>
      <c r="J41" s="8">
        <f ca="1">(dane36[[#This Row],[mocznik]]-$J$409)/$J$410</f>
        <v>0.17586649550706032</v>
      </c>
      <c r="K41" s="8">
        <f ca="1">(dane36[[#This Row],[kreatynina]]-#REF!)/#REF!</f>
        <v>3.9682539682539687E-2</v>
      </c>
      <c r="L41" s="8">
        <f ca="1">(dane36[[#This Row],[sód]]-#REF!)/#REF!</f>
        <v>0.82965299684542582</v>
      </c>
      <c r="M41" s="8">
        <f ca="1">(dane36[[#This Row],[potas]]-#REF!)/#REF!</f>
        <v>3.8202247191011243E-2</v>
      </c>
      <c r="N41" s="8">
        <f ca="1">(dane36[[#This Row],[hemoglobina]]-#REF!)/#REF!</f>
        <v>0.67346938775510201</v>
      </c>
      <c r="O41" s="8">
        <f ca="1">(dane36[[#This Row],[hematokryt]]-#REF!)/#REF!</f>
        <v>0.68888888888888888</v>
      </c>
      <c r="P41" s="5">
        <v>1</v>
      </c>
      <c r="Q41" s="5">
        <v>1</v>
      </c>
      <c r="R41" s="5">
        <v>0</v>
      </c>
      <c r="S41" s="5">
        <v>1</v>
      </c>
      <c r="T41" s="5">
        <v>0</v>
      </c>
      <c r="U41" s="5">
        <v>0</v>
      </c>
      <c r="V41" s="5">
        <v>1</v>
      </c>
      <c r="X41" s="8">
        <f ca="1">(dane36[[#This Row],[Wiek]]-$A$409)/$A$410</f>
        <v>0.90909090909090906</v>
      </c>
      <c r="Y41" s="8">
        <f ca="1">(dane36[[#This Row],[Ciśnienie krwi]]-$B$409)/$B$410</f>
        <v>0.23076923076923078</v>
      </c>
      <c r="Z41" s="8">
        <f ca="1">(dane36[[#This Row],[glukoza we krwi]]-$I$409)/$I$410</f>
        <v>0.25213675213675213</v>
      </c>
      <c r="AA41" s="8">
        <f ca="1">(dane36[[#This Row],[mocznik]]-$J$409)/$J$410</f>
        <v>0.17586649550706032</v>
      </c>
      <c r="AB41" s="8">
        <f ca="1">(dane36[[#This Row],[sód]]-L$409)/L$410</f>
        <v>0.82965299684542582</v>
      </c>
      <c r="AC41" s="8">
        <f ca="1">(dane36[[#This Row],[potas]]-M$409)/M$410</f>
        <v>3.8202247191011243E-2</v>
      </c>
      <c r="AD41" s="8">
        <f ca="1">(dane36[[#This Row],[hemoglobina]]-N$409)/N$410</f>
        <v>0.67346938775510201</v>
      </c>
      <c r="AE41" s="8">
        <f ca="1">(dane36[[#This Row],[hematokryt]]-O$409)/O$410</f>
        <v>0.68888888888888888</v>
      </c>
      <c r="AF41">
        <v>0.25</v>
      </c>
      <c r="AG41">
        <v>0.4</v>
      </c>
      <c r="AH41">
        <v>0.4</v>
      </c>
      <c r="AI41">
        <v>0.77</v>
      </c>
      <c r="AJ41">
        <v>0</v>
      </c>
      <c r="AK41">
        <v>0</v>
      </c>
      <c r="AL41" s="15">
        <v>1</v>
      </c>
      <c r="AM41" s="15">
        <v>1</v>
      </c>
      <c r="AN41" s="15">
        <v>0</v>
      </c>
      <c r="AO41" s="15">
        <v>1</v>
      </c>
      <c r="AP41" s="15">
        <v>0</v>
      </c>
      <c r="AQ41" s="15">
        <v>0</v>
      </c>
    </row>
    <row r="42" spans="1:43" x14ac:dyDescent="0.25">
      <c r="A42" s="8">
        <f ca="1">(dane36[[#This Row],[Wiek]]-$A$409)/$A$410</f>
        <v>0.5</v>
      </c>
      <c r="B42" s="8">
        <f ca="1">(dane36[[#This Row],[Ciśnienie krwi]]-$B$409)/$B$410</f>
        <v>0.30769230769230771</v>
      </c>
      <c r="C42" s="9">
        <v>0.25</v>
      </c>
      <c r="D42" s="10">
        <v>0.4</v>
      </c>
      <c r="E42" s="5" t="s">
        <v>2</v>
      </c>
      <c r="F42" s="5">
        <v>0</v>
      </c>
      <c r="G42" s="5">
        <v>0</v>
      </c>
      <c r="H42" s="5">
        <v>0</v>
      </c>
      <c r="I42" s="8">
        <f ca="1">(dane36[[#This Row],[glukoza we krwi]]-$I$409)/$I$410</f>
        <v>0.16452991452991453</v>
      </c>
      <c r="J42" s="8">
        <f ca="1">(dane36[[#This Row],[mocznik]]-$J$409)/$J$410</f>
        <v>0.20154043645699615</v>
      </c>
      <c r="K42" s="8">
        <f ca="1">(dane36[[#This Row],[kreatynina]]-#REF!)/#REF!</f>
        <v>2.2486772486772492E-2</v>
      </c>
      <c r="L42" s="8">
        <f ca="1">(dane36[[#This Row],[sód]]-#REF!)/#REF!</f>
        <v>0.83930599369085179</v>
      </c>
      <c r="M42" s="8">
        <f ca="1">(dane36[[#This Row],[potas]]-#REF!)/#REF!</f>
        <v>4.7865168539325841E-2</v>
      </c>
      <c r="N42" s="8">
        <f ca="1">(dane36[[#This Row],[hemoglobina]]-#REF!)/#REF!</f>
        <v>0.54421768707482987</v>
      </c>
      <c r="O42" s="8">
        <f ca="1">(dane36[[#This Row],[hematokryt]]-#REF!)/#REF!</f>
        <v>0.51111111111111107</v>
      </c>
      <c r="P42" s="5">
        <v>1</v>
      </c>
      <c r="Q42" s="5">
        <v>0</v>
      </c>
      <c r="R42" s="5" t="s">
        <v>70</v>
      </c>
      <c r="S42" s="5">
        <v>1</v>
      </c>
      <c r="T42" s="5">
        <v>0</v>
      </c>
      <c r="U42" s="5">
        <v>0</v>
      </c>
      <c r="V42" s="5">
        <v>1</v>
      </c>
      <c r="X42" s="8">
        <f ca="1">(dane36[[#This Row],[Wiek]]-$A$409)/$A$410</f>
        <v>0.5</v>
      </c>
      <c r="Y42" s="8">
        <f ca="1">(dane36[[#This Row],[Ciśnienie krwi]]-$B$409)/$B$410</f>
        <v>0.30769230769230771</v>
      </c>
      <c r="Z42" s="8">
        <f ca="1">(dane36[[#This Row],[glukoza we krwi]]-$I$409)/$I$410</f>
        <v>0.16452991452991453</v>
      </c>
      <c r="AA42" s="8">
        <f ca="1">(dane36[[#This Row],[mocznik]]-$J$409)/$J$410</f>
        <v>0.20154043645699615</v>
      </c>
      <c r="AB42" s="8">
        <f ca="1">(dane36[[#This Row],[sód]]-L$409)/L$410</f>
        <v>0.83930599369085179</v>
      </c>
      <c r="AC42" s="8">
        <f ca="1">(dane36[[#This Row],[potas]]-M$409)/M$410</f>
        <v>4.7865168539325841E-2</v>
      </c>
      <c r="AD42" s="8">
        <f ca="1">(dane36[[#This Row],[hemoglobina]]-N$409)/N$410</f>
        <v>0.54421768707482987</v>
      </c>
      <c r="AE42" s="8">
        <f ca="1">(dane36[[#This Row],[hematokryt]]-O$409)/O$410</f>
        <v>0.51111111111111107</v>
      </c>
      <c r="AF42">
        <v>0.25</v>
      </c>
      <c r="AG42">
        <v>0.4</v>
      </c>
      <c r="AH42">
        <v>0</v>
      </c>
      <c r="AI42">
        <v>0</v>
      </c>
      <c r="AJ42">
        <v>0</v>
      </c>
      <c r="AK42">
        <v>0</v>
      </c>
      <c r="AL42" s="14">
        <v>1</v>
      </c>
      <c r="AM42" s="14">
        <v>0</v>
      </c>
      <c r="AN42" s="14" t="s">
        <v>70</v>
      </c>
      <c r="AO42" s="14">
        <v>1</v>
      </c>
      <c r="AP42" s="14">
        <v>0</v>
      </c>
      <c r="AQ42" s="14">
        <v>0</v>
      </c>
    </row>
    <row r="43" spans="1:43" x14ac:dyDescent="0.25">
      <c r="A43" s="8">
        <f ca="1">(dane36[[#This Row],[Wiek]]-$A$409)/$A$410</f>
        <v>0.48863636363636365</v>
      </c>
      <c r="B43" s="8">
        <f ca="1">(dane36[[#This Row],[Ciśnienie krwi]]-$B$409)/$B$410</f>
        <v>0.15384615384615385</v>
      </c>
      <c r="C43" s="9">
        <v>0.25</v>
      </c>
      <c r="D43" s="5">
        <v>0</v>
      </c>
      <c r="E43" s="5" t="s">
        <v>2</v>
      </c>
      <c r="F43" s="5">
        <v>1</v>
      </c>
      <c r="G43" s="5">
        <v>0</v>
      </c>
      <c r="H43" s="5">
        <v>0</v>
      </c>
      <c r="I43" s="8">
        <f ca="1">(dane36[[#This Row],[glukoza we krwi]]-$I$409)/$I$410</f>
        <v>0.26931623931623933</v>
      </c>
      <c r="J43" s="8">
        <f ca="1">(dane36[[#This Row],[mocznik]]-$J$409)/$J$410</f>
        <v>4.7496790757381259E-2</v>
      </c>
      <c r="K43" s="8">
        <f ca="1">(dane36[[#This Row],[kreatynina]]-#REF!)/#REF!</f>
        <v>3.968253968253968E-3</v>
      </c>
      <c r="L43" s="8">
        <f ca="1">(dane36[[#This Row],[sód]]-#REF!)/#REF!</f>
        <v>0.83930599369085179</v>
      </c>
      <c r="M43" s="8">
        <f ca="1">(dane36[[#This Row],[potas]]-#REF!)/#REF!</f>
        <v>4.7865168539325841E-2</v>
      </c>
      <c r="N43" s="8">
        <f ca="1">(dane36[[#This Row],[hemoglobina]]-#REF!)/#REF!</f>
        <v>0.64149659863945574</v>
      </c>
      <c r="O43" s="8">
        <f ca="1">(dane36[[#This Row],[hematokryt]]-#REF!)/#REF!</f>
        <v>0.66377777777777769</v>
      </c>
      <c r="P43" s="5">
        <v>0</v>
      </c>
      <c r="Q43" s="5">
        <v>0</v>
      </c>
      <c r="R43" s="5">
        <v>0</v>
      </c>
      <c r="S43" s="5">
        <v>1</v>
      </c>
      <c r="T43" s="5">
        <v>1</v>
      </c>
      <c r="U43" s="5">
        <v>0</v>
      </c>
      <c r="V43" s="5">
        <v>1</v>
      </c>
      <c r="X43" s="8">
        <f ca="1">(dane36[[#This Row],[Wiek]]-$A$409)/$A$410</f>
        <v>0.48863636363636365</v>
      </c>
      <c r="Y43" s="8">
        <f ca="1">(dane36[[#This Row],[Ciśnienie krwi]]-$B$409)/$B$410</f>
        <v>0.15384615384615385</v>
      </c>
      <c r="Z43" s="8">
        <f ca="1">(dane36[[#This Row],[glukoza we krwi]]-$I$409)/$I$410</f>
        <v>0.26931623931623933</v>
      </c>
      <c r="AA43" s="8">
        <f ca="1">(dane36[[#This Row],[mocznik]]-$J$409)/$J$410</f>
        <v>4.7496790757381259E-2</v>
      </c>
      <c r="AB43" s="8">
        <f ca="1">(dane36[[#This Row],[sód]]-L$409)/L$410</f>
        <v>0.83930599369085179</v>
      </c>
      <c r="AC43" s="8">
        <f ca="1">(dane36[[#This Row],[potas]]-M$409)/M$410</f>
        <v>4.7865168539325841E-2</v>
      </c>
      <c r="AD43" s="8">
        <f ca="1">(dane36[[#This Row],[hemoglobina]]-N$409)/N$410</f>
        <v>0.64149659863945574</v>
      </c>
      <c r="AE43" s="8">
        <f ca="1">(dane36[[#This Row],[hematokryt]]-O$409)/O$410</f>
        <v>0.66377777777777769</v>
      </c>
      <c r="AF43">
        <v>0.25</v>
      </c>
      <c r="AG43">
        <v>0</v>
      </c>
      <c r="AH43">
        <v>0</v>
      </c>
      <c r="AI43">
        <v>1</v>
      </c>
      <c r="AJ43">
        <v>0</v>
      </c>
      <c r="AK43">
        <v>0</v>
      </c>
      <c r="AL43" s="15">
        <v>0</v>
      </c>
      <c r="AM43" s="15">
        <v>0</v>
      </c>
      <c r="AN43" s="15">
        <v>0</v>
      </c>
      <c r="AO43" s="15">
        <v>1</v>
      </c>
      <c r="AP43" s="15">
        <v>1</v>
      </c>
      <c r="AQ43" s="15">
        <v>0</v>
      </c>
    </row>
    <row r="44" spans="1:43" x14ac:dyDescent="0.25">
      <c r="A44" s="8">
        <f ca="1">(dane36[[#This Row],[Wiek]]-$A$409)/$A$410</f>
        <v>0.51136363636363635</v>
      </c>
      <c r="B44" s="8">
        <f ca="1">(dane36[[#This Row],[Ciśnienie krwi]]-$B$409)/$B$410</f>
        <v>0.38461538461538464</v>
      </c>
      <c r="C44" s="9">
        <v>0.25</v>
      </c>
      <c r="D44" s="5">
        <v>0</v>
      </c>
      <c r="E44" s="5" t="s">
        <v>2</v>
      </c>
      <c r="F44" s="5">
        <v>1</v>
      </c>
      <c r="G44" s="5">
        <v>0</v>
      </c>
      <c r="H44" s="5">
        <v>0</v>
      </c>
      <c r="I44" s="8">
        <f ca="1">(dane36[[#This Row],[glukoza we krwi]]-$I$409)/$I$410</f>
        <v>0.3888888888888889</v>
      </c>
      <c r="J44" s="8">
        <f ca="1">(dane36[[#This Row],[mocznik]]-$J$409)/$J$410</f>
        <v>7.0603337612323486E-2</v>
      </c>
      <c r="K44" s="8">
        <f ca="1">(dane36[[#This Row],[kreatynina]]-#REF!)/#REF!</f>
        <v>7.9365079365079361E-3</v>
      </c>
      <c r="L44" s="8">
        <f ca="1">(dane36[[#This Row],[sód]]-#REF!)/#REF!</f>
        <v>0.8485804416403786</v>
      </c>
      <c r="M44" s="8">
        <f ca="1">(dane36[[#This Row],[potas]]-#REF!)/#REF!</f>
        <v>3.8202247191011243E-2</v>
      </c>
      <c r="N44" s="8">
        <f ca="1">(dane36[[#This Row],[hemoglobina]]-#REF!)/#REF!</f>
        <v>0.44897959183673464</v>
      </c>
      <c r="O44" s="8">
        <f ca="1">(dane36[[#This Row],[hematokryt]]-#REF!)/#REF!</f>
        <v>0.53333333333333333</v>
      </c>
      <c r="P44" s="5">
        <v>1</v>
      </c>
      <c r="Q44" s="5">
        <v>0</v>
      </c>
      <c r="R44" s="5">
        <v>0</v>
      </c>
      <c r="S44" s="5">
        <v>1</v>
      </c>
      <c r="T44" s="5">
        <v>0</v>
      </c>
      <c r="U44" s="5">
        <v>1</v>
      </c>
      <c r="V44" s="5">
        <v>1</v>
      </c>
      <c r="X44" s="8">
        <f ca="1">(dane36[[#This Row],[Wiek]]-$A$409)/$A$410</f>
        <v>0.51136363636363635</v>
      </c>
      <c r="Y44" s="8">
        <f ca="1">(dane36[[#This Row],[Ciśnienie krwi]]-$B$409)/$B$410</f>
        <v>0.38461538461538464</v>
      </c>
      <c r="Z44" s="8">
        <f ca="1">(dane36[[#This Row],[glukoza we krwi]]-$I$409)/$I$410</f>
        <v>0.3888888888888889</v>
      </c>
      <c r="AA44" s="8">
        <f ca="1">(dane36[[#This Row],[mocznik]]-$J$409)/$J$410</f>
        <v>7.0603337612323486E-2</v>
      </c>
      <c r="AB44" s="8">
        <f ca="1">(dane36[[#This Row],[sód]]-L$409)/L$410</f>
        <v>0.8485804416403786</v>
      </c>
      <c r="AC44" s="8">
        <f ca="1">(dane36[[#This Row],[potas]]-M$409)/M$410</f>
        <v>3.8202247191011243E-2</v>
      </c>
      <c r="AD44" s="8">
        <f ca="1">(dane36[[#This Row],[hemoglobina]]-N$409)/N$410</f>
        <v>0.44897959183673464</v>
      </c>
      <c r="AE44" s="8">
        <f ca="1">(dane36[[#This Row],[hematokryt]]-O$409)/O$410</f>
        <v>0.53333333333333333</v>
      </c>
      <c r="AF44">
        <v>0.25</v>
      </c>
      <c r="AG44">
        <v>0</v>
      </c>
      <c r="AH44">
        <v>0</v>
      </c>
      <c r="AI44">
        <v>1</v>
      </c>
      <c r="AJ44">
        <v>0</v>
      </c>
      <c r="AK44">
        <v>0</v>
      </c>
      <c r="AL44" s="14">
        <v>1</v>
      </c>
      <c r="AM44" s="14">
        <v>0</v>
      </c>
      <c r="AN44" s="14">
        <v>0</v>
      </c>
      <c r="AO44" s="14">
        <v>1</v>
      </c>
      <c r="AP44" s="14">
        <v>0</v>
      </c>
      <c r="AQ44" s="14">
        <v>1</v>
      </c>
    </row>
    <row r="45" spans="1:43" x14ac:dyDescent="0.25">
      <c r="A45" s="8">
        <f ca="1">(dane36[[#This Row],[Wiek]]-$A$409)/$A$410</f>
        <v>0.375</v>
      </c>
      <c r="B45" s="8">
        <f ca="1">(dane36[[#This Row],[Ciśnienie krwi]]-$B$409)/$B$410</f>
        <v>0.23076923076923078</v>
      </c>
      <c r="C45" s="9">
        <v>0.25</v>
      </c>
      <c r="D45" s="10">
        <v>0.2</v>
      </c>
      <c r="E45" s="5" t="s">
        <v>2</v>
      </c>
      <c r="F45" s="5">
        <v>0.77</v>
      </c>
      <c r="G45" s="5">
        <v>0</v>
      </c>
      <c r="H45" s="5">
        <v>0</v>
      </c>
      <c r="I45" s="8">
        <f ca="1">(dane36[[#This Row],[glukoza we krwi]]-$I$409)/$I$410</f>
        <v>0.12179487179487179</v>
      </c>
      <c r="J45" s="8">
        <f ca="1">(dane36[[#This Row],[mocznik]]-$J$409)/$J$410</f>
        <v>0.51476251604621315</v>
      </c>
      <c r="K45" s="8">
        <f ca="1">(dane36[[#This Row],[kreatynina]]-#REF!)/#REF!</f>
        <v>0.13756613756613759</v>
      </c>
      <c r="L45" s="8">
        <f ca="1">(dane36[[#This Row],[sód]]-#REF!)/#REF!</f>
        <v>0.81703470031545744</v>
      </c>
      <c r="M45" s="8">
        <f ca="1">(dane36[[#This Row],[potas]]-#REF!)/#REF!</f>
        <v>2.0224719101123594E-2</v>
      </c>
      <c r="N45" s="8">
        <f ca="1">(dane36[[#This Row],[hemoglobina]]-#REF!)/#REF!</f>
        <v>0.32653061224489799</v>
      </c>
      <c r="O45" s="8">
        <f ca="1">(dane36[[#This Row],[hematokryt]]-#REF!)/#REF!</f>
        <v>0.33333333333333331</v>
      </c>
      <c r="P45" s="5">
        <v>0</v>
      </c>
      <c r="Q45" s="5">
        <v>1</v>
      </c>
      <c r="R45" s="5">
        <v>0</v>
      </c>
      <c r="S45" s="5">
        <v>1</v>
      </c>
      <c r="T45" s="5">
        <v>0</v>
      </c>
      <c r="U45" s="5">
        <v>0</v>
      </c>
      <c r="V45" s="5">
        <v>1</v>
      </c>
      <c r="X45" s="8">
        <f ca="1">(dane36[[#This Row],[Wiek]]-$A$409)/$A$410</f>
        <v>0.375</v>
      </c>
      <c r="Y45" s="8">
        <f ca="1">(dane36[[#This Row],[Ciśnienie krwi]]-$B$409)/$B$410</f>
        <v>0.23076923076923078</v>
      </c>
      <c r="Z45" s="8">
        <f ca="1">(dane36[[#This Row],[glukoza we krwi]]-$I$409)/$I$410</f>
        <v>0.12179487179487179</v>
      </c>
      <c r="AA45" s="8">
        <f ca="1">(dane36[[#This Row],[mocznik]]-$J$409)/$J$410</f>
        <v>0.51476251604621315</v>
      </c>
      <c r="AB45" s="8">
        <f ca="1">(dane36[[#This Row],[sód]]-L$409)/L$410</f>
        <v>0.81703470031545744</v>
      </c>
      <c r="AC45" s="8">
        <f ca="1">(dane36[[#This Row],[potas]]-M$409)/M$410</f>
        <v>2.0224719101123594E-2</v>
      </c>
      <c r="AD45" s="8">
        <f ca="1">(dane36[[#This Row],[hemoglobina]]-N$409)/N$410</f>
        <v>0.32653061224489799</v>
      </c>
      <c r="AE45" s="8">
        <f ca="1">(dane36[[#This Row],[hematokryt]]-O$409)/O$410</f>
        <v>0.33333333333333331</v>
      </c>
      <c r="AF45">
        <v>0.25</v>
      </c>
      <c r="AG45">
        <v>0.2</v>
      </c>
      <c r="AH45">
        <v>0</v>
      </c>
      <c r="AI45">
        <v>0.77</v>
      </c>
      <c r="AJ45">
        <v>0</v>
      </c>
      <c r="AK45">
        <v>0</v>
      </c>
      <c r="AL45" s="15">
        <v>0</v>
      </c>
      <c r="AM45" s="15">
        <v>1</v>
      </c>
      <c r="AN45" s="15">
        <v>0</v>
      </c>
      <c r="AO45" s="15">
        <v>1</v>
      </c>
      <c r="AP45" s="15">
        <v>0</v>
      </c>
      <c r="AQ45" s="15">
        <v>0</v>
      </c>
    </row>
    <row r="46" spans="1:43" x14ac:dyDescent="0.25">
      <c r="A46" s="8">
        <f ca="1">(dane36[[#This Row],[Wiek]]-$A$409)/$A$410</f>
        <v>0.59090909090909094</v>
      </c>
      <c r="B46" s="8">
        <f ca="1">(dane36[[#This Row],[Ciśnienie krwi]]-$B$409)/$B$410</f>
        <v>0.23076923076923078</v>
      </c>
      <c r="C46" s="9">
        <v>0.25</v>
      </c>
      <c r="D46" s="10">
        <v>0.6</v>
      </c>
      <c r="E46" s="5" t="s">
        <v>2</v>
      </c>
      <c r="F46" s="5">
        <v>0</v>
      </c>
      <c r="G46" s="5">
        <v>0</v>
      </c>
      <c r="H46" s="5">
        <v>0</v>
      </c>
      <c r="I46" s="8">
        <f ca="1">(dane36[[#This Row],[glukoza we krwi]]-$I$409)/$I$410</f>
        <v>0.39529914529914528</v>
      </c>
      <c r="J46" s="8">
        <f ca="1">(dane36[[#This Row],[mocznik]]-$J$409)/$J$410</f>
        <v>0.19383825417201542</v>
      </c>
      <c r="K46" s="8">
        <f ca="1">(dane36[[#This Row],[kreatynina]]-#REF!)/#REF!</f>
        <v>7.8042328042328038E-2</v>
      </c>
      <c r="L46" s="8">
        <f ca="1">(dane36[[#This Row],[sód]]-#REF!)/#REF!</f>
        <v>0.81703470031545744</v>
      </c>
      <c r="M46" s="8">
        <f ca="1">(dane36[[#This Row],[potas]]-#REF!)/#REF!</f>
        <v>5.1685393258426963E-2</v>
      </c>
      <c r="N46" s="8">
        <f ca="1">(dane36[[#This Row],[hemoglobina]]-#REF!)/#REF!</f>
        <v>0.44897959183673464</v>
      </c>
      <c r="O46" s="8">
        <f ca="1">(dane36[[#This Row],[hematokryt]]-#REF!)/#REF!</f>
        <v>0.42222222222222222</v>
      </c>
      <c r="P46" s="5">
        <v>1</v>
      </c>
      <c r="Q46" s="5">
        <v>1</v>
      </c>
      <c r="R46" s="5">
        <v>0</v>
      </c>
      <c r="S46" s="5">
        <v>0</v>
      </c>
      <c r="T46" s="5">
        <v>1</v>
      </c>
      <c r="U46" s="5">
        <v>0</v>
      </c>
      <c r="V46" s="5">
        <v>1</v>
      </c>
      <c r="X46" s="8">
        <f ca="1">(dane36[[#This Row],[Wiek]]-$A$409)/$A$410</f>
        <v>0.59090909090909094</v>
      </c>
      <c r="Y46" s="8">
        <f ca="1">(dane36[[#This Row],[Ciśnienie krwi]]-$B$409)/$B$410</f>
        <v>0.23076923076923078</v>
      </c>
      <c r="Z46" s="8">
        <f ca="1">(dane36[[#This Row],[glukoza we krwi]]-$I$409)/$I$410</f>
        <v>0.39529914529914528</v>
      </c>
      <c r="AA46" s="8">
        <f ca="1">(dane36[[#This Row],[mocznik]]-$J$409)/$J$410</f>
        <v>0.19383825417201542</v>
      </c>
      <c r="AB46" s="8">
        <f ca="1">(dane36[[#This Row],[sód]]-L$409)/L$410</f>
        <v>0.81703470031545744</v>
      </c>
      <c r="AC46" s="8">
        <f ca="1">(dane36[[#This Row],[potas]]-M$409)/M$410</f>
        <v>5.1685393258426963E-2</v>
      </c>
      <c r="AD46" s="8">
        <f ca="1">(dane36[[#This Row],[hemoglobina]]-N$409)/N$410</f>
        <v>0.44897959183673464</v>
      </c>
      <c r="AE46" s="8">
        <f ca="1">(dane36[[#This Row],[hematokryt]]-O$409)/O$410</f>
        <v>0.42222222222222222</v>
      </c>
      <c r="AF46">
        <v>0.25</v>
      </c>
      <c r="AG46">
        <v>0.6</v>
      </c>
      <c r="AH46">
        <v>0</v>
      </c>
      <c r="AI46">
        <v>0</v>
      </c>
      <c r="AJ46">
        <v>0</v>
      </c>
      <c r="AK46">
        <v>0</v>
      </c>
      <c r="AL46" s="14">
        <v>1</v>
      </c>
      <c r="AM46" s="14">
        <v>1</v>
      </c>
      <c r="AN46" s="14">
        <v>0</v>
      </c>
      <c r="AO46" s="14">
        <v>0</v>
      </c>
      <c r="AP46" s="14">
        <v>1</v>
      </c>
      <c r="AQ46" s="14">
        <v>0</v>
      </c>
    </row>
    <row r="47" spans="1:43" x14ac:dyDescent="0.25">
      <c r="A47" s="8">
        <f ca="1">(dane36[[#This Row],[Wiek]]-$A$409)/$A$410</f>
        <v>0.59090909090909094</v>
      </c>
      <c r="B47" s="8">
        <f ca="1">(dane36[[#This Row],[Ciśnienie krwi]]-$B$409)/$B$410</f>
        <v>0.23076923076923078</v>
      </c>
      <c r="C47" s="9">
        <v>0.75</v>
      </c>
      <c r="D47" s="10">
        <v>0.6</v>
      </c>
      <c r="E47" s="5" t="s">
        <v>2</v>
      </c>
      <c r="F47" s="5">
        <v>0</v>
      </c>
      <c r="G47" s="5">
        <v>0</v>
      </c>
      <c r="H47" s="5">
        <v>0</v>
      </c>
      <c r="I47" s="8">
        <f ca="1">(dane36[[#This Row],[glukoza we krwi]]-$I$409)/$I$410</f>
        <v>0.39743589743589741</v>
      </c>
      <c r="J47" s="8">
        <f ca="1">(dane36[[#This Row],[mocznik]]-$J$409)/$J$410</f>
        <v>0.22464698331193839</v>
      </c>
      <c r="K47" s="8">
        <f ca="1">(dane36[[#This Row],[kreatynina]]-#REF!)/#REF!</f>
        <v>7.2751322751322761E-2</v>
      </c>
      <c r="L47" s="8">
        <f ca="1">(dane36[[#This Row],[sód]]-#REF!)/#REF!</f>
        <v>0.79179810725552047</v>
      </c>
      <c r="M47" s="8">
        <f ca="1">(dane36[[#This Row],[potas]]-#REF!)/#REF!</f>
        <v>5.393258426966293E-2</v>
      </c>
      <c r="N47" s="8">
        <f ca="1">(dane36[[#This Row],[hemoglobina]]-#REF!)/#REF!</f>
        <v>0.42176870748299322</v>
      </c>
      <c r="O47" s="8">
        <f ca="1">(dane36[[#This Row],[hematokryt]]-#REF!)/#REF!</f>
        <v>0.66377777777777769</v>
      </c>
      <c r="P47" s="5">
        <v>1</v>
      </c>
      <c r="Q47" s="5">
        <v>1</v>
      </c>
      <c r="R47" s="5">
        <v>0</v>
      </c>
      <c r="S47" s="5">
        <v>0</v>
      </c>
      <c r="T47" s="5">
        <v>1</v>
      </c>
      <c r="U47" s="5">
        <v>0</v>
      </c>
      <c r="V47" s="5">
        <v>1</v>
      </c>
      <c r="X47" s="8">
        <f ca="1">(dane36[[#This Row],[Wiek]]-$A$409)/$A$410</f>
        <v>0.59090909090909094</v>
      </c>
      <c r="Y47" s="8">
        <f ca="1">(dane36[[#This Row],[Ciśnienie krwi]]-$B$409)/$B$410</f>
        <v>0.23076923076923078</v>
      </c>
      <c r="Z47" s="8">
        <f ca="1">(dane36[[#This Row],[glukoza we krwi]]-$I$409)/$I$410</f>
        <v>0.39743589743589741</v>
      </c>
      <c r="AA47" s="8">
        <f ca="1">(dane36[[#This Row],[mocznik]]-$J$409)/$J$410</f>
        <v>0.22464698331193839</v>
      </c>
      <c r="AB47" s="8">
        <f ca="1">(dane36[[#This Row],[sód]]-L$409)/L$410</f>
        <v>0.79179810725552047</v>
      </c>
      <c r="AC47" s="8">
        <f ca="1">(dane36[[#This Row],[potas]]-M$409)/M$410</f>
        <v>5.393258426966293E-2</v>
      </c>
      <c r="AD47" s="8">
        <f ca="1">(dane36[[#This Row],[hemoglobina]]-N$409)/N$410</f>
        <v>0.42176870748299322</v>
      </c>
      <c r="AE47" s="8">
        <f ca="1">(dane36[[#This Row],[hematokryt]]-O$409)/O$410</f>
        <v>0.66377777777777769</v>
      </c>
      <c r="AF47">
        <v>0.75</v>
      </c>
      <c r="AG47">
        <v>0.6</v>
      </c>
      <c r="AH47">
        <v>0</v>
      </c>
      <c r="AI47">
        <v>0</v>
      </c>
      <c r="AJ47">
        <v>0</v>
      </c>
      <c r="AK47">
        <v>0</v>
      </c>
      <c r="AL47" s="15">
        <v>1</v>
      </c>
      <c r="AM47" s="15">
        <v>1</v>
      </c>
      <c r="AN47" s="15">
        <v>0</v>
      </c>
      <c r="AO47" s="15">
        <v>0</v>
      </c>
      <c r="AP47" s="15">
        <v>1</v>
      </c>
      <c r="AQ47" s="15">
        <v>0</v>
      </c>
    </row>
    <row r="48" spans="1:43" x14ac:dyDescent="0.25">
      <c r="A48" s="8">
        <f ca="1">(dane36[[#This Row],[Wiek]]-$A$409)/$A$410</f>
        <v>0.52272727272727271</v>
      </c>
      <c r="B48" s="8">
        <f ca="1">(dane36[[#This Row],[Ciśnienie krwi]]-$B$409)/$B$410</f>
        <v>0.15384615384615385</v>
      </c>
      <c r="C48" s="9">
        <v>0.5</v>
      </c>
      <c r="D48" s="5">
        <v>0</v>
      </c>
      <c r="E48" s="5" t="s">
        <v>2</v>
      </c>
      <c r="F48" s="5">
        <v>1</v>
      </c>
      <c r="G48" s="5">
        <v>0</v>
      </c>
      <c r="H48" s="5">
        <v>0</v>
      </c>
      <c r="I48" s="8">
        <f ca="1">(dane36[[#This Row],[glukoza we krwi]]-$I$409)/$I$410</f>
        <v>0.21794871794871795</v>
      </c>
      <c r="J48" s="8">
        <f ca="1">(dane36[[#This Row],[mocznik]]-$J$409)/$J$410</f>
        <v>5.7766367137355584E-2</v>
      </c>
      <c r="K48" s="8">
        <f ca="1">(dane36[[#This Row],[kreatynina]]-#REF!)/#REF!</f>
        <v>1.0582010582010581E-2</v>
      </c>
      <c r="L48" s="8">
        <f ca="1">(dane36[[#This Row],[sód]]-#REF!)/#REF!</f>
        <v>0.86750788643533128</v>
      </c>
      <c r="M48" s="8">
        <f ca="1">(dane36[[#This Row],[potas]]-#REF!)/#REF!</f>
        <v>3.8202247191011243E-2</v>
      </c>
      <c r="N48" s="8">
        <f ca="1">(dane36[[#This Row],[hemoglobina]]-#REF!)/#REF!</f>
        <v>0.63265306122448983</v>
      </c>
      <c r="O48" s="8">
        <f ca="1">(dane36[[#This Row],[hematokryt]]-#REF!)/#REF!</f>
        <v>0.62222222222222223</v>
      </c>
      <c r="P48" s="5">
        <v>0</v>
      </c>
      <c r="Q48" s="5">
        <v>1</v>
      </c>
      <c r="R48" s="5">
        <v>0</v>
      </c>
      <c r="S48" s="5">
        <v>1</v>
      </c>
      <c r="T48" s="5">
        <v>0</v>
      </c>
      <c r="U48" s="5">
        <v>0</v>
      </c>
      <c r="V48" s="5">
        <v>1</v>
      </c>
      <c r="X48" s="8">
        <f ca="1">(dane36[[#This Row],[Wiek]]-$A$409)/$A$410</f>
        <v>0.52272727272727271</v>
      </c>
      <c r="Y48" s="8">
        <f ca="1">(dane36[[#This Row],[Ciśnienie krwi]]-$B$409)/$B$410</f>
        <v>0.15384615384615385</v>
      </c>
      <c r="Z48" s="8">
        <f ca="1">(dane36[[#This Row],[glukoza we krwi]]-$I$409)/$I$410</f>
        <v>0.21794871794871795</v>
      </c>
      <c r="AA48" s="8">
        <f ca="1">(dane36[[#This Row],[mocznik]]-$J$409)/$J$410</f>
        <v>5.7766367137355584E-2</v>
      </c>
      <c r="AB48" s="8">
        <f ca="1">(dane36[[#This Row],[sód]]-L$409)/L$410</f>
        <v>0.86750788643533128</v>
      </c>
      <c r="AC48" s="8">
        <f ca="1">(dane36[[#This Row],[potas]]-M$409)/M$410</f>
        <v>3.8202247191011243E-2</v>
      </c>
      <c r="AD48" s="8">
        <f ca="1">(dane36[[#This Row],[hemoglobina]]-N$409)/N$410</f>
        <v>0.63265306122448983</v>
      </c>
      <c r="AE48" s="8">
        <f ca="1">(dane36[[#This Row],[hematokryt]]-O$409)/O$410</f>
        <v>0.62222222222222223</v>
      </c>
      <c r="AF48">
        <v>0.5</v>
      </c>
      <c r="AG48">
        <v>0</v>
      </c>
      <c r="AH48">
        <v>0</v>
      </c>
      <c r="AI48">
        <v>1</v>
      </c>
      <c r="AJ48">
        <v>0</v>
      </c>
      <c r="AK48">
        <v>0</v>
      </c>
      <c r="AL48" s="14">
        <v>0</v>
      </c>
      <c r="AM48" s="14">
        <v>1</v>
      </c>
      <c r="AN48" s="14">
        <v>0</v>
      </c>
      <c r="AO48" s="14">
        <v>1</v>
      </c>
      <c r="AP48" s="14">
        <v>0</v>
      </c>
      <c r="AQ48" s="14">
        <v>0</v>
      </c>
    </row>
    <row r="49" spans="1:43" x14ac:dyDescent="0.25">
      <c r="A49" s="8">
        <f ca="1">(dane36[[#This Row],[Wiek]]-$A$409)/$A$410</f>
        <v>0.10227272727272728</v>
      </c>
      <c r="B49" s="8">
        <f ca="1">(dane36[[#This Row],[Ciśnienie krwi]]-$B$409)/$B$410</f>
        <v>0.23076923076923078</v>
      </c>
      <c r="C49" s="9">
        <v>0.25</v>
      </c>
      <c r="D49" s="10">
        <v>0.6</v>
      </c>
      <c r="E49" s="5" t="s">
        <v>2</v>
      </c>
      <c r="F49" s="5">
        <v>1</v>
      </c>
      <c r="G49" s="5">
        <v>0</v>
      </c>
      <c r="H49" s="5">
        <v>0</v>
      </c>
      <c r="I49" s="8">
        <f ca="1">(dane36[[#This Row],[glukoza we krwi]]-$I$409)/$I$410</f>
        <v>0.26931623931623933</v>
      </c>
      <c r="J49" s="8">
        <f ca="1">(dane36[[#This Row],[mocznik]]-$J$409)/$J$410</f>
        <v>3.9794608472400517E-2</v>
      </c>
      <c r="K49" s="8">
        <f ca="1">(dane36[[#This Row],[kreatynina]]-#REF!)/#REF!</f>
        <v>5.2910052910052916E-3</v>
      </c>
      <c r="L49" s="8">
        <f ca="1">(dane36[[#This Row],[sód]]-#REF!)/#REF!</f>
        <v>0.83930599369085179</v>
      </c>
      <c r="M49" s="8">
        <f ca="1">(dane36[[#This Row],[potas]]-#REF!)/#REF!</f>
        <v>4.7865168539325841E-2</v>
      </c>
      <c r="N49" s="8">
        <f ca="1">(dane36[[#This Row],[hemoglobina]]-#REF!)/#REF!</f>
        <v>0.80952380952380953</v>
      </c>
      <c r="O49" s="8">
        <f ca="1">(dane36[[#This Row],[hematokryt]]-#REF!)/#REF!</f>
        <v>0.8</v>
      </c>
      <c r="P49" s="5">
        <v>0</v>
      </c>
      <c r="Q49" s="5">
        <v>0</v>
      </c>
      <c r="R49" s="5">
        <v>0</v>
      </c>
      <c r="S49" s="5">
        <v>1</v>
      </c>
      <c r="T49" s="5">
        <v>0</v>
      </c>
      <c r="U49" s="5">
        <v>0</v>
      </c>
      <c r="V49" s="5">
        <v>1</v>
      </c>
      <c r="X49" s="8">
        <f ca="1">(dane36[[#This Row],[Wiek]]-$A$409)/$A$410</f>
        <v>0.10227272727272728</v>
      </c>
      <c r="Y49" s="8">
        <f ca="1">(dane36[[#This Row],[Ciśnienie krwi]]-$B$409)/$B$410</f>
        <v>0.23076923076923078</v>
      </c>
      <c r="Z49" s="8">
        <f ca="1">(dane36[[#This Row],[glukoza we krwi]]-$I$409)/$I$410</f>
        <v>0.26931623931623933</v>
      </c>
      <c r="AA49" s="8">
        <f ca="1">(dane36[[#This Row],[mocznik]]-$J$409)/$J$410</f>
        <v>3.9794608472400517E-2</v>
      </c>
      <c r="AB49" s="8">
        <f ca="1">(dane36[[#This Row],[sód]]-L$409)/L$410</f>
        <v>0.83930599369085179</v>
      </c>
      <c r="AC49" s="8">
        <f ca="1">(dane36[[#This Row],[potas]]-M$409)/M$410</f>
        <v>4.7865168539325841E-2</v>
      </c>
      <c r="AD49" s="8">
        <f ca="1">(dane36[[#This Row],[hemoglobina]]-N$409)/N$410</f>
        <v>0.80952380952380953</v>
      </c>
      <c r="AE49" s="8">
        <f ca="1">(dane36[[#This Row],[hematokryt]]-O$409)/O$410</f>
        <v>0.8</v>
      </c>
      <c r="AF49">
        <v>0.25</v>
      </c>
      <c r="AG49">
        <v>0.6</v>
      </c>
      <c r="AH49">
        <v>0</v>
      </c>
      <c r="AI49">
        <v>1</v>
      </c>
      <c r="AJ49">
        <v>0</v>
      </c>
      <c r="AK49">
        <v>0</v>
      </c>
      <c r="AL49" s="15">
        <v>0</v>
      </c>
      <c r="AM49" s="15">
        <v>0</v>
      </c>
      <c r="AN49" s="15">
        <v>0</v>
      </c>
      <c r="AO49" s="15">
        <v>1</v>
      </c>
      <c r="AP49" s="15">
        <v>0</v>
      </c>
      <c r="AQ49" s="15">
        <v>0</v>
      </c>
    </row>
    <row r="50" spans="1:43" x14ac:dyDescent="0.25">
      <c r="A50" s="8">
        <f ca="1">(dane36[[#This Row],[Wiek]]-$A$409)/$A$410</f>
        <v>0.80681818181818177</v>
      </c>
      <c r="B50" s="8">
        <f ca="1">(dane36[[#This Row],[Ciśnienie krwi]]-$B$409)/$B$410</f>
        <v>0.15384615384615385</v>
      </c>
      <c r="C50" s="9">
        <v>0</v>
      </c>
      <c r="D50" s="5">
        <v>0</v>
      </c>
      <c r="E50" s="5" t="s">
        <v>2</v>
      </c>
      <c r="F50" s="5">
        <v>1</v>
      </c>
      <c r="G50" s="5">
        <v>0</v>
      </c>
      <c r="H50" s="5">
        <v>0</v>
      </c>
      <c r="I50" s="8">
        <f ca="1">(dane36[[#This Row],[glukoza we krwi]]-$I$409)/$I$410</f>
        <v>0.10256410256410256</v>
      </c>
      <c r="J50" s="8">
        <f ca="1">(dane36[[#This Row],[mocznik]]-$J$409)/$J$410</f>
        <v>7.8305519897304235E-2</v>
      </c>
      <c r="K50" s="8">
        <f ca="1">(dane36[[#This Row],[kreatynina]]-#REF!)/#REF!</f>
        <v>6.6137566137566143E-3</v>
      </c>
      <c r="L50" s="8">
        <f ca="1">(dane36[[#This Row],[sód]]-#REF!)/#REF!</f>
        <v>0.76025236593059942</v>
      </c>
      <c r="M50" s="8">
        <f ca="1">(dane36[[#This Row],[potas]]-#REF!)/#REF!</f>
        <v>3.3707865168539325E-2</v>
      </c>
      <c r="N50" s="8">
        <f ca="1">(dane36[[#This Row],[hemoglobina]]-#REF!)/#REF!</f>
        <v>0.46938775510204078</v>
      </c>
      <c r="O50" s="8">
        <f ca="1">(dane36[[#This Row],[hematokryt]]-#REF!)/#REF!</f>
        <v>0.44444444444444442</v>
      </c>
      <c r="P50" s="5">
        <v>1</v>
      </c>
      <c r="Q50" s="5">
        <v>1</v>
      </c>
      <c r="R50" s="5">
        <v>0</v>
      </c>
      <c r="S50" s="5">
        <v>1</v>
      </c>
      <c r="T50" s="5">
        <v>1</v>
      </c>
      <c r="U50" s="5">
        <v>0</v>
      </c>
      <c r="V50" s="5">
        <v>1</v>
      </c>
      <c r="X50" s="8">
        <f ca="1">(dane36[[#This Row],[Wiek]]-$A$409)/$A$410</f>
        <v>0.80681818181818177</v>
      </c>
      <c r="Y50" s="8">
        <f ca="1">(dane36[[#This Row],[Ciśnienie krwi]]-$B$409)/$B$410</f>
        <v>0.15384615384615385</v>
      </c>
      <c r="Z50" s="8">
        <f ca="1">(dane36[[#This Row],[glukoza we krwi]]-$I$409)/$I$410</f>
        <v>0.10256410256410256</v>
      </c>
      <c r="AA50" s="8">
        <f ca="1">(dane36[[#This Row],[mocznik]]-$J$409)/$J$410</f>
        <v>7.8305519897304235E-2</v>
      </c>
      <c r="AB50" s="8">
        <f ca="1">(dane36[[#This Row],[sód]]-L$409)/L$410</f>
        <v>0.76025236593059942</v>
      </c>
      <c r="AC50" s="8">
        <f ca="1">(dane36[[#This Row],[potas]]-M$409)/M$410</f>
        <v>3.3707865168539325E-2</v>
      </c>
      <c r="AD50" s="8">
        <f ca="1">(dane36[[#This Row],[hemoglobina]]-N$409)/N$410</f>
        <v>0.46938775510204078</v>
      </c>
      <c r="AE50" s="8">
        <f ca="1">(dane36[[#This Row],[hematokryt]]-O$409)/O$410</f>
        <v>0.44444444444444442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 s="14">
        <v>1</v>
      </c>
      <c r="AM50" s="14">
        <v>1</v>
      </c>
      <c r="AN50" s="14">
        <v>0</v>
      </c>
      <c r="AO50" s="14">
        <v>1</v>
      </c>
      <c r="AP50" s="14">
        <v>1</v>
      </c>
      <c r="AQ50" s="14">
        <v>0</v>
      </c>
    </row>
    <row r="51" spans="1:43" x14ac:dyDescent="0.25">
      <c r="A51" s="8">
        <f ca="1">(dane36[[#This Row],[Wiek]]-$A$409)/$A$410</f>
        <v>0.65909090909090906</v>
      </c>
      <c r="B51" s="8">
        <f ca="1">(dane36[[#This Row],[Ciśnienie krwi]]-$B$409)/$B$410</f>
        <v>0.15384615384615385</v>
      </c>
      <c r="C51" s="9">
        <v>0.25</v>
      </c>
      <c r="D51" s="10">
        <v>0.4</v>
      </c>
      <c r="E51" s="5" t="s">
        <v>2</v>
      </c>
      <c r="F51" s="5">
        <v>0</v>
      </c>
      <c r="G51" s="5">
        <v>1</v>
      </c>
      <c r="H51" s="5">
        <v>0</v>
      </c>
      <c r="I51" s="8">
        <f ca="1">(dane36[[#This Row],[glukoza we krwi]]-$I$409)/$I$410</f>
        <v>0.2606837606837607</v>
      </c>
      <c r="J51" s="8">
        <f ca="1">(dane36[[#This Row],[mocznik]]-$J$409)/$J$410</f>
        <v>0.18100128369704749</v>
      </c>
      <c r="K51" s="8">
        <f ca="1">(dane36[[#This Row],[kreatynina]]-#REF!)/#REF!</f>
        <v>3.4391534391534397E-2</v>
      </c>
      <c r="L51" s="8">
        <f ca="1">(dane36[[#This Row],[sód]]-#REF!)/#REF!</f>
        <v>0.83930599369085179</v>
      </c>
      <c r="M51" s="8">
        <f ca="1">(dane36[[#This Row],[potas]]-#REF!)/#REF!</f>
        <v>4.7865168539325841E-2</v>
      </c>
      <c r="N51" s="8">
        <f ca="1">(dane36[[#This Row],[hemoglobina]]-#REF!)/#REF!</f>
        <v>0.44897959183673464</v>
      </c>
      <c r="O51" s="8">
        <f ca="1">(dane36[[#This Row],[hematokryt]]-#REF!)/#REF!</f>
        <v>0.44444444444444442</v>
      </c>
      <c r="P51" s="5">
        <v>1</v>
      </c>
      <c r="Q51" s="5">
        <v>1</v>
      </c>
      <c r="R51" s="5">
        <v>0</v>
      </c>
      <c r="S51" s="5">
        <v>0</v>
      </c>
      <c r="T51" s="5">
        <v>0</v>
      </c>
      <c r="U51" s="5">
        <v>1</v>
      </c>
      <c r="V51" s="5">
        <v>1</v>
      </c>
      <c r="X51" s="8">
        <f ca="1">(dane36[[#This Row],[Wiek]]-$A$409)/$A$410</f>
        <v>0.65909090909090906</v>
      </c>
      <c r="Y51" s="8">
        <f ca="1">(dane36[[#This Row],[Ciśnienie krwi]]-$B$409)/$B$410</f>
        <v>0.15384615384615385</v>
      </c>
      <c r="Z51" s="8">
        <f ca="1">(dane36[[#This Row],[glukoza we krwi]]-$I$409)/$I$410</f>
        <v>0.2606837606837607</v>
      </c>
      <c r="AA51" s="8">
        <f ca="1">(dane36[[#This Row],[mocznik]]-$J$409)/$J$410</f>
        <v>0.18100128369704749</v>
      </c>
      <c r="AB51" s="8">
        <f ca="1">(dane36[[#This Row],[sód]]-L$409)/L$410</f>
        <v>0.83930599369085179</v>
      </c>
      <c r="AC51" s="8">
        <f ca="1">(dane36[[#This Row],[potas]]-M$409)/M$410</f>
        <v>4.7865168539325841E-2</v>
      </c>
      <c r="AD51" s="8">
        <f ca="1">(dane36[[#This Row],[hemoglobina]]-N$409)/N$410</f>
        <v>0.44897959183673464</v>
      </c>
      <c r="AE51" s="8">
        <f ca="1">(dane36[[#This Row],[hematokryt]]-O$409)/O$410</f>
        <v>0.44444444444444442</v>
      </c>
      <c r="AF51">
        <v>0.25</v>
      </c>
      <c r="AG51">
        <v>0.4</v>
      </c>
      <c r="AH51">
        <v>0</v>
      </c>
      <c r="AI51">
        <v>0</v>
      </c>
      <c r="AJ51">
        <v>1</v>
      </c>
      <c r="AK51">
        <v>0</v>
      </c>
      <c r="AL51" s="15">
        <v>1</v>
      </c>
      <c r="AM51" s="15">
        <v>1</v>
      </c>
      <c r="AN51" s="15">
        <v>0</v>
      </c>
      <c r="AO51" s="15">
        <v>0</v>
      </c>
      <c r="AP51" s="15">
        <v>0</v>
      </c>
      <c r="AQ51" s="15">
        <v>1</v>
      </c>
    </row>
    <row r="52" spans="1:43" x14ac:dyDescent="0.25">
      <c r="A52" s="8">
        <f ca="1">(dane36[[#This Row],[Wiek]]-$A$409)/$A$410</f>
        <v>0.57954545454545459</v>
      </c>
      <c r="B52" s="8">
        <f ca="1">(dane36[[#This Row],[Ciśnienie krwi]]-$B$409)/$B$410</f>
        <v>7.6923076923076927E-2</v>
      </c>
      <c r="C52" s="9">
        <v>0.62</v>
      </c>
      <c r="D52" s="10">
        <v>0.2</v>
      </c>
      <c r="E52" s="10">
        <v>0.52</v>
      </c>
      <c r="F52" s="5">
        <v>0.77</v>
      </c>
      <c r="G52" s="5">
        <v>0</v>
      </c>
      <c r="H52" s="5">
        <v>0</v>
      </c>
      <c r="I52" s="8">
        <f ca="1">(dane36[[#This Row],[glukoza we krwi]]-$I$409)/$I$410</f>
        <v>0.14743589743589744</v>
      </c>
      <c r="J52" s="8">
        <f ca="1">(dane36[[#This Row],[mocznik]]-$J$409)/$J$410</f>
        <v>0.28883183568677789</v>
      </c>
      <c r="K52" s="8">
        <f ca="1">(dane36[[#This Row],[kreatynina]]-#REF!)/#REF!</f>
        <v>3.7698412698412703E-2</v>
      </c>
      <c r="L52" s="8">
        <f ca="1">(dane36[[#This Row],[sód]]-#REF!)/#REF!</f>
        <v>0.86750788643533128</v>
      </c>
      <c r="M52" s="8">
        <f ca="1">(dane36[[#This Row],[potas]]-#REF!)/#REF!</f>
        <v>4.0449438202247189E-2</v>
      </c>
      <c r="N52" s="8">
        <f ca="1">(dane36[[#This Row],[hemoglobina]]-#REF!)/#REF!</f>
        <v>0.37414965986394555</v>
      </c>
      <c r="O52" s="8">
        <f ca="1">(dane36[[#This Row],[hematokryt]]-#REF!)/#REF!</f>
        <v>0.42222222222222222</v>
      </c>
      <c r="P52" s="5">
        <v>1</v>
      </c>
      <c r="Q52" s="5">
        <v>1</v>
      </c>
      <c r="R52" s="5">
        <v>0</v>
      </c>
      <c r="S52" s="5">
        <v>0</v>
      </c>
      <c r="T52" s="5">
        <v>1</v>
      </c>
      <c r="U52" s="5">
        <v>1</v>
      </c>
      <c r="V52" s="5">
        <v>1</v>
      </c>
      <c r="X52" s="8">
        <f ca="1">(dane36[[#This Row],[Wiek]]-$A$409)/$A$410</f>
        <v>0.57954545454545459</v>
      </c>
      <c r="Y52" s="8">
        <f ca="1">(dane36[[#This Row],[Ciśnienie krwi]]-$B$409)/$B$410</f>
        <v>7.6923076923076927E-2</v>
      </c>
      <c r="Z52" s="8">
        <f ca="1">(dane36[[#This Row],[glukoza we krwi]]-$I$409)/$I$410</f>
        <v>0.14743589743589744</v>
      </c>
      <c r="AA52" s="8">
        <f ca="1">(dane36[[#This Row],[mocznik]]-$J$409)/$J$410</f>
        <v>0.28883183568677789</v>
      </c>
      <c r="AB52" s="8">
        <f ca="1">(dane36[[#This Row],[sód]]-L$409)/L$410</f>
        <v>0.86750788643533128</v>
      </c>
      <c r="AC52" s="8">
        <f ca="1">(dane36[[#This Row],[potas]]-M$409)/M$410</f>
        <v>4.0449438202247189E-2</v>
      </c>
      <c r="AD52" s="8">
        <f ca="1">(dane36[[#This Row],[hemoglobina]]-N$409)/N$410</f>
        <v>0.37414965986394555</v>
      </c>
      <c r="AE52" s="8">
        <f ca="1">(dane36[[#This Row],[hematokryt]]-O$409)/O$410</f>
        <v>0.42222222222222222</v>
      </c>
      <c r="AF52">
        <v>0.62</v>
      </c>
      <c r="AG52">
        <v>0.2</v>
      </c>
      <c r="AH52">
        <v>0.5</v>
      </c>
      <c r="AI52">
        <v>0.77</v>
      </c>
      <c r="AJ52">
        <v>0</v>
      </c>
      <c r="AK52">
        <v>0</v>
      </c>
      <c r="AL52" s="14">
        <v>1</v>
      </c>
      <c r="AM52" s="14">
        <v>1</v>
      </c>
      <c r="AN52" s="14">
        <v>0</v>
      </c>
      <c r="AO52" s="14">
        <v>0</v>
      </c>
      <c r="AP52" s="14">
        <v>1</v>
      </c>
      <c r="AQ52" s="14">
        <v>1</v>
      </c>
    </row>
    <row r="53" spans="1:43" x14ac:dyDescent="0.25">
      <c r="A53" s="8">
        <f ca="1">(dane36[[#This Row],[Wiek]]-$A$409)/$A$410</f>
        <v>0.59090909090909094</v>
      </c>
      <c r="B53" s="8">
        <f ca="1">(dane36[[#This Row],[Ciśnienie krwi]]-$B$409)/$B$410</f>
        <v>0.38461538461538464</v>
      </c>
      <c r="C53" s="9">
        <v>0.5</v>
      </c>
      <c r="D53" s="10">
        <v>0.6</v>
      </c>
      <c r="E53" s="5" t="s">
        <v>2</v>
      </c>
      <c r="F53" s="5">
        <v>1</v>
      </c>
      <c r="G53" s="5">
        <v>1</v>
      </c>
      <c r="H53" s="5">
        <v>0</v>
      </c>
      <c r="I53" s="8">
        <f ca="1">(dane36[[#This Row],[glukoza we krwi]]-$I$409)/$I$410</f>
        <v>0.29914529914529914</v>
      </c>
      <c r="J53" s="8">
        <f ca="1">(dane36[[#This Row],[mocznik]]-$J$409)/$J$410</f>
        <v>0.16559691912708602</v>
      </c>
      <c r="K53" s="8">
        <f ca="1">(dane36[[#This Row],[kreatynina]]-#REF!)/#REF!</f>
        <v>1.5873015873015876E-2</v>
      </c>
      <c r="L53" s="8">
        <f ca="1">(dane36[[#This Row],[sód]]-#REF!)/#REF!</f>
        <v>0.82965299684542582</v>
      </c>
      <c r="M53" s="8">
        <f ca="1">(dane36[[#This Row],[potas]]-#REF!)/#REF!</f>
        <v>4.2696629213483155E-2</v>
      </c>
      <c r="N53" s="8">
        <f ca="1">(dane36[[#This Row],[hemoglobina]]-#REF!)/#REF!</f>
        <v>0.48979591836734698</v>
      </c>
      <c r="O53" s="8">
        <f ca="1">(dane36[[#This Row],[hematokryt]]-#REF!)/#REF!</f>
        <v>0.53333333333333333</v>
      </c>
      <c r="P53" s="5">
        <v>1</v>
      </c>
      <c r="Q53" s="5">
        <v>1</v>
      </c>
      <c r="R53" s="5">
        <v>0</v>
      </c>
      <c r="S53" s="5">
        <v>0</v>
      </c>
      <c r="T53" s="5">
        <v>1</v>
      </c>
      <c r="U53" s="5">
        <v>0</v>
      </c>
      <c r="V53" s="5">
        <v>1</v>
      </c>
      <c r="X53" s="8">
        <f ca="1">(dane36[[#This Row],[Wiek]]-$A$409)/$A$410</f>
        <v>0.59090909090909094</v>
      </c>
      <c r="Y53" s="8">
        <f ca="1">(dane36[[#This Row],[Ciśnienie krwi]]-$B$409)/$B$410</f>
        <v>0.38461538461538464</v>
      </c>
      <c r="Z53" s="8">
        <f ca="1">(dane36[[#This Row],[glukoza we krwi]]-$I$409)/$I$410</f>
        <v>0.29914529914529914</v>
      </c>
      <c r="AA53" s="8">
        <f ca="1">(dane36[[#This Row],[mocznik]]-$J$409)/$J$410</f>
        <v>0.16559691912708602</v>
      </c>
      <c r="AB53" s="8">
        <f ca="1">(dane36[[#This Row],[sód]]-L$409)/L$410</f>
        <v>0.82965299684542582</v>
      </c>
      <c r="AC53" s="8">
        <f ca="1">(dane36[[#This Row],[potas]]-M$409)/M$410</f>
        <v>4.2696629213483155E-2</v>
      </c>
      <c r="AD53" s="8">
        <f ca="1">(dane36[[#This Row],[hemoglobina]]-N$409)/N$410</f>
        <v>0.48979591836734698</v>
      </c>
      <c r="AE53" s="8">
        <f ca="1">(dane36[[#This Row],[hematokryt]]-O$409)/O$410</f>
        <v>0.53333333333333333</v>
      </c>
      <c r="AF53">
        <v>0.5</v>
      </c>
      <c r="AG53">
        <v>0.6</v>
      </c>
      <c r="AH53">
        <v>0</v>
      </c>
      <c r="AI53">
        <v>1</v>
      </c>
      <c r="AJ53">
        <v>1</v>
      </c>
      <c r="AK53">
        <v>0</v>
      </c>
      <c r="AL53" s="15">
        <v>1</v>
      </c>
      <c r="AM53" s="15">
        <v>1</v>
      </c>
      <c r="AN53" s="15">
        <v>0</v>
      </c>
      <c r="AO53" s="15">
        <v>0</v>
      </c>
      <c r="AP53" s="15">
        <v>1</v>
      </c>
      <c r="AQ53" s="15">
        <v>0</v>
      </c>
    </row>
    <row r="54" spans="1:43" x14ac:dyDescent="0.25">
      <c r="A54" s="8">
        <f ca="1">(dane36[[#This Row],[Wiek]]-$A$409)/$A$410</f>
        <v>0.57954545454545459</v>
      </c>
      <c r="B54" s="8">
        <f ca="1">(dane36[[#This Row],[Ciśnienie krwi]]-$B$409)/$B$410</f>
        <v>0.30769230769230771</v>
      </c>
      <c r="C54" s="9">
        <v>0.5</v>
      </c>
      <c r="D54" s="5">
        <v>0</v>
      </c>
      <c r="E54" s="5" t="s">
        <v>2</v>
      </c>
      <c r="F54" s="5">
        <v>1</v>
      </c>
      <c r="G54" s="5">
        <v>0</v>
      </c>
      <c r="H54" s="5">
        <v>0</v>
      </c>
      <c r="I54" s="8">
        <f ca="1">(dane36[[#This Row],[glukoza we krwi]]-$I$409)/$I$410</f>
        <v>0.26931623931623933</v>
      </c>
      <c r="J54" s="8">
        <f ca="1">(dane36[[#This Row],[mocznik]]-$J$409)/$J$410</f>
        <v>9.3709884467265719E-2</v>
      </c>
      <c r="K54" s="8">
        <f ca="1">(dane36[[#This Row],[kreatynina]]-#REF!)/#REF!</f>
        <v>2.3809523809523815E-2</v>
      </c>
      <c r="L54" s="8">
        <f ca="1">(dane36[[#This Row],[sód]]-#REF!)/#REF!</f>
        <v>0.83930599369085179</v>
      </c>
      <c r="M54" s="8">
        <f ca="1">(dane36[[#This Row],[potas]]-#REF!)/#REF!</f>
        <v>4.7865168539325841E-2</v>
      </c>
      <c r="N54" s="8">
        <f ca="1">(dane36[[#This Row],[hemoglobina]]-#REF!)/#REF!</f>
        <v>0.53061224489795922</v>
      </c>
      <c r="O54" s="8">
        <f ca="1">(dane36[[#This Row],[hematokryt]]-#REF!)/#REF!</f>
        <v>0.55555555555555558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1</v>
      </c>
      <c r="V54" s="5">
        <v>1</v>
      </c>
      <c r="X54" s="8">
        <f ca="1">(dane36[[#This Row],[Wiek]]-$A$409)/$A$410</f>
        <v>0.57954545454545459</v>
      </c>
      <c r="Y54" s="8">
        <f ca="1">(dane36[[#This Row],[Ciśnienie krwi]]-$B$409)/$B$410</f>
        <v>0.30769230769230771</v>
      </c>
      <c r="Z54" s="8">
        <f ca="1">(dane36[[#This Row],[glukoza we krwi]]-$I$409)/$I$410</f>
        <v>0.26931623931623933</v>
      </c>
      <c r="AA54" s="8">
        <f ca="1">(dane36[[#This Row],[mocznik]]-$J$409)/$J$410</f>
        <v>9.3709884467265719E-2</v>
      </c>
      <c r="AB54" s="8">
        <f ca="1">(dane36[[#This Row],[sód]]-L$409)/L$410</f>
        <v>0.83930599369085179</v>
      </c>
      <c r="AC54" s="8">
        <f ca="1">(dane36[[#This Row],[potas]]-M$409)/M$410</f>
        <v>4.7865168539325841E-2</v>
      </c>
      <c r="AD54" s="8">
        <f ca="1">(dane36[[#This Row],[hemoglobina]]-N$409)/N$410</f>
        <v>0.53061224489795922</v>
      </c>
      <c r="AE54" s="8">
        <f ca="1">(dane36[[#This Row],[hematokryt]]-O$409)/O$410</f>
        <v>0.55555555555555558</v>
      </c>
      <c r="AF54">
        <v>0.5</v>
      </c>
      <c r="AG54">
        <v>0</v>
      </c>
      <c r="AH54">
        <v>0</v>
      </c>
      <c r="AI54">
        <v>1</v>
      </c>
      <c r="AJ54">
        <v>0</v>
      </c>
      <c r="AK5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1</v>
      </c>
    </row>
    <row r="55" spans="1:43" x14ac:dyDescent="0.25">
      <c r="A55" s="8">
        <f ca="1">(dane36[[#This Row],[Wiek]]-$A$409)/$A$410</f>
        <v>0.68181818181818177</v>
      </c>
      <c r="B55" s="8">
        <f ca="1">(dane36[[#This Row],[Ciśnienie krwi]]-$B$409)/$B$410</f>
        <v>0.23076923076923078</v>
      </c>
      <c r="C55" s="9">
        <v>0.5</v>
      </c>
      <c r="D55" s="5">
        <v>0</v>
      </c>
      <c r="E55" s="10">
        <v>1</v>
      </c>
      <c r="F55" s="5">
        <v>0.77</v>
      </c>
      <c r="G55" s="5">
        <v>0</v>
      </c>
      <c r="H55" s="5">
        <v>0</v>
      </c>
      <c r="I55" s="8">
        <f ca="1">(dane36[[#This Row],[glukoza we krwi]]-$I$409)/$I$410</f>
        <v>0.47863247863247865</v>
      </c>
      <c r="J55" s="8">
        <f ca="1">(dane36[[#This Row],[mocznik]]-$J$409)/$J$410</f>
        <v>5.7766367137355584E-2</v>
      </c>
      <c r="K55" s="8">
        <f ca="1">(dane36[[#This Row],[kreatynina]]-#REF!)/#REF!</f>
        <v>7.9365079365079361E-3</v>
      </c>
      <c r="L55" s="8">
        <f ca="1">(dane36[[#This Row],[sód]]-#REF!)/#REF!</f>
        <v>0.83930599369085179</v>
      </c>
      <c r="M55" s="8">
        <f ca="1">(dane36[[#This Row],[potas]]-#REF!)/#REF!</f>
        <v>4.7865168539325841E-2</v>
      </c>
      <c r="N55" s="8">
        <f ca="1">(dane36[[#This Row],[hemoglobina]]-#REF!)/#REF!</f>
        <v>0.71428571428571419</v>
      </c>
      <c r="O55" s="8">
        <f ca="1">(dane36[[#This Row],[hematokryt]]-#REF!)/#REF!</f>
        <v>0.68888888888888888</v>
      </c>
      <c r="P55" s="5">
        <v>1</v>
      </c>
      <c r="Q55" s="5">
        <v>1</v>
      </c>
      <c r="R55" s="5">
        <v>0</v>
      </c>
      <c r="S55" s="5">
        <v>1</v>
      </c>
      <c r="T55" s="5">
        <v>0</v>
      </c>
      <c r="U55" s="5">
        <v>0</v>
      </c>
      <c r="V55" s="5">
        <v>1</v>
      </c>
      <c r="X55" s="8">
        <f ca="1">(dane36[[#This Row],[Wiek]]-$A$409)/$A$410</f>
        <v>0.68181818181818177</v>
      </c>
      <c r="Y55" s="8">
        <f ca="1">(dane36[[#This Row],[Ciśnienie krwi]]-$B$409)/$B$410</f>
        <v>0.23076923076923078</v>
      </c>
      <c r="Z55" s="8">
        <f ca="1">(dane36[[#This Row],[glukoza we krwi]]-$I$409)/$I$410</f>
        <v>0.47863247863247865</v>
      </c>
      <c r="AA55" s="8">
        <f ca="1">(dane36[[#This Row],[mocznik]]-$J$409)/$J$410</f>
        <v>5.7766367137355584E-2</v>
      </c>
      <c r="AB55" s="8">
        <f ca="1">(dane36[[#This Row],[sód]]-L$409)/L$410</f>
        <v>0.83930599369085179</v>
      </c>
      <c r="AC55" s="8">
        <f ca="1">(dane36[[#This Row],[potas]]-M$409)/M$410</f>
        <v>4.7865168539325841E-2</v>
      </c>
      <c r="AD55" s="8">
        <f ca="1">(dane36[[#This Row],[hemoglobina]]-N$409)/N$410</f>
        <v>0.71428571428571419</v>
      </c>
      <c r="AE55" s="8">
        <f ca="1">(dane36[[#This Row],[hematokryt]]-O$409)/O$410</f>
        <v>0.68888888888888888</v>
      </c>
      <c r="AF55">
        <v>0.5</v>
      </c>
      <c r="AG55">
        <v>0</v>
      </c>
      <c r="AH55">
        <v>1</v>
      </c>
      <c r="AI55">
        <v>0.77</v>
      </c>
      <c r="AJ55">
        <v>0</v>
      </c>
      <c r="AK55">
        <v>0</v>
      </c>
      <c r="AL55" s="15">
        <v>1</v>
      </c>
      <c r="AM55" s="15">
        <v>1</v>
      </c>
      <c r="AN55" s="15">
        <v>0</v>
      </c>
      <c r="AO55" s="15">
        <v>1</v>
      </c>
      <c r="AP55" s="15">
        <v>0</v>
      </c>
      <c r="AQ55" s="15">
        <v>0</v>
      </c>
    </row>
    <row r="56" spans="1:43" x14ac:dyDescent="0.25">
      <c r="A56" s="8">
        <f ca="1">(dane36[[#This Row],[Wiek]]-$A$409)/$A$410</f>
        <v>0.69318181818181823</v>
      </c>
      <c r="B56" s="8">
        <f ca="1">(dane36[[#This Row],[Ciśnienie krwi]]-$B$409)/$B$410</f>
        <v>0.23076923076923078</v>
      </c>
      <c r="C56" s="9">
        <v>0.25</v>
      </c>
      <c r="D56" s="10">
        <v>0.4</v>
      </c>
      <c r="E56" s="10">
        <v>0.4</v>
      </c>
      <c r="F56" s="5">
        <v>0.77</v>
      </c>
      <c r="G56" s="5">
        <v>0</v>
      </c>
      <c r="H56" s="5">
        <v>0</v>
      </c>
      <c r="I56" s="8">
        <f ca="1">(dane36[[#This Row],[glukoza we krwi]]-$I$409)/$I$410</f>
        <v>0.26931623931623933</v>
      </c>
      <c r="J56" s="8">
        <f ca="1">(dane36[[#This Row],[mocznik]]-$J$409)/$J$410</f>
        <v>0.14359435173299101</v>
      </c>
      <c r="K56" s="8">
        <f ca="1">(dane36[[#This Row],[kreatynina]]-#REF!)/#REF!</f>
        <v>3.9682539682539687E-2</v>
      </c>
      <c r="L56" s="8">
        <f ca="1">(dane36[[#This Row],[sód]]-#REF!)/#REF!</f>
        <v>0.82965299684542582</v>
      </c>
      <c r="M56" s="8">
        <f ca="1">(dane36[[#This Row],[potas]]-#REF!)/#REF!</f>
        <v>3.8202247191011243E-2</v>
      </c>
      <c r="N56" s="8">
        <f ca="1">(dane36[[#This Row],[hemoglobina]]-#REF!)/#REF!</f>
        <v>0.67346938775510201</v>
      </c>
      <c r="O56" s="8">
        <f ca="1">(dane36[[#This Row],[hematokryt]]-#REF!)/#REF!</f>
        <v>0.68888888888888888</v>
      </c>
      <c r="P56" s="5">
        <v>1</v>
      </c>
      <c r="Q56" s="5">
        <v>0</v>
      </c>
      <c r="R56" s="5">
        <v>1</v>
      </c>
      <c r="S56" s="5">
        <v>1</v>
      </c>
      <c r="T56" s="5">
        <v>0</v>
      </c>
      <c r="U56" s="5">
        <v>0</v>
      </c>
      <c r="V56" s="5">
        <v>1</v>
      </c>
      <c r="X56" s="8">
        <f ca="1">(dane36[[#This Row],[Wiek]]-$A$409)/$A$410</f>
        <v>0.69318181818181823</v>
      </c>
      <c r="Y56" s="8">
        <f ca="1">(dane36[[#This Row],[Ciśnienie krwi]]-$B$409)/$B$410</f>
        <v>0.23076923076923078</v>
      </c>
      <c r="Z56" s="8">
        <f ca="1">(dane36[[#This Row],[glukoza we krwi]]-$I$409)/$I$410</f>
        <v>0.26931623931623933</v>
      </c>
      <c r="AA56" s="8">
        <f ca="1">(dane36[[#This Row],[mocznik]]-$J$409)/$J$410</f>
        <v>0.14359435173299101</v>
      </c>
      <c r="AB56" s="8">
        <f ca="1">(dane36[[#This Row],[sód]]-L$409)/L$410</f>
        <v>0.82965299684542582</v>
      </c>
      <c r="AC56" s="8">
        <f ca="1">(dane36[[#This Row],[potas]]-M$409)/M$410</f>
        <v>3.8202247191011243E-2</v>
      </c>
      <c r="AD56" s="8">
        <f ca="1">(dane36[[#This Row],[hemoglobina]]-N$409)/N$410</f>
        <v>0.67346938775510201</v>
      </c>
      <c r="AE56" s="8">
        <f ca="1">(dane36[[#This Row],[hematokryt]]-O$409)/O$410</f>
        <v>0.68888888888888888</v>
      </c>
      <c r="AF56">
        <v>0.25</v>
      </c>
      <c r="AG56">
        <v>0.4</v>
      </c>
      <c r="AH56">
        <v>0.4</v>
      </c>
      <c r="AI56">
        <v>0.77</v>
      </c>
      <c r="AJ56">
        <v>0</v>
      </c>
      <c r="AK56">
        <v>0</v>
      </c>
      <c r="AL56" s="14">
        <v>1</v>
      </c>
      <c r="AM56" s="14">
        <v>0</v>
      </c>
      <c r="AN56" s="14">
        <v>1</v>
      </c>
      <c r="AO56" s="14">
        <v>1</v>
      </c>
      <c r="AP56" s="14">
        <v>0</v>
      </c>
      <c r="AQ56" s="14">
        <v>0</v>
      </c>
    </row>
    <row r="57" spans="1:43" x14ac:dyDescent="0.25">
      <c r="A57" s="8">
        <f ca="1">(dane36[[#This Row],[Wiek]]-$A$409)/$A$410</f>
        <v>0.375</v>
      </c>
      <c r="B57" s="8">
        <f ca="1">(dane36[[#This Row],[Ciśnienie krwi]]-$B$409)/$B$410</f>
        <v>0.23076923076923078</v>
      </c>
      <c r="C57" s="9">
        <v>0</v>
      </c>
      <c r="D57" s="10">
        <v>0.6</v>
      </c>
      <c r="E57" s="5" t="s">
        <v>2</v>
      </c>
      <c r="F57" s="5">
        <v>1</v>
      </c>
      <c r="G57" s="5">
        <v>0</v>
      </c>
      <c r="H57" s="5">
        <v>0</v>
      </c>
      <c r="I57" s="8">
        <f ca="1">(dane36[[#This Row],[glukoza we krwi]]-$I$409)/$I$410</f>
        <v>0.26931623931623933</v>
      </c>
      <c r="J57" s="8">
        <f ca="1">(dane36[[#This Row],[mocznik]]-$J$409)/$J$410</f>
        <v>0.14359435173299101</v>
      </c>
      <c r="K57" s="8">
        <f ca="1">(dane36[[#This Row],[kreatynina]]-#REF!)/#REF!</f>
        <v>3.5317460317460317E-2</v>
      </c>
      <c r="L57" s="8">
        <f ca="1">(dane36[[#This Row],[sód]]-#REF!)/#REF!</f>
        <v>0.83930599369085179</v>
      </c>
      <c r="M57" s="8">
        <f ca="1">(dane36[[#This Row],[potas]]-#REF!)/#REF!</f>
        <v>4.7865168539325841E-2</v>
      </c>
      <c r="N57" s="8">
        <f ca="1">(dane36[[#This Row],[hemoglobina]]-#REF!)/#REF!</f>
        <v>0.43537414965986393</v>
      </c>
      <c r="O57" s="8">
        <f ca="1">(dane36[[#This Row],[hematokryt]]-#REF!)/#REF!</f>
        <v>0.42222222222222222</v>
      </c>
      <c r="P57" s="5">
        <v>0</v>
      </c>
      <c r="Q57" s="5">
        <v>0</v>
      </c>
      <c r="R57" s="5">
        <v>0</v>
      </c>
      <c r="S57" s="5">
        <v>1</v>
      </c>
      <c r="T57" s="5">
        <v>1</v>
      </c>
      <c r="U57" s="5">
        <v>0</v>
      </c>
      <c r="V57" s="5">
        <v>1</v>
      </c>
      <c r="X57" s="8">
        <f ca="1">(dane36[[#This Row],[Wiek]]-$A$409)/$A$410</f>
        <v>0.375</v>
      </c>
      <c r="Y57" s="8">
        <f ca="1">(dane36[[#This Row],[Ciśnienie krwi]]-$B$409)/$B$410</f>
        <v>0.23076923076923078</v>
      </c>
      <c r="Z57" s="8">
        <f ca="1">(dane36[[#This Row],[glukoza we krwi]]-$I$409)/$I$410</f>
        <v>0.26931623931623933</v>
      </c>
      <c r="AA57" s="8">
        <f ca="1">(dane36[[#This Row],[mocznik]]-$J$409)/$J$410</f>
        <v>0.14359435173299101</v>
      </c>
      <c r="AB57" s="8">
        <f ca="1">(dane36[[#This Row],[sód]]-L$409)/L$410</f>
        <v>0.83930599369085179</v>
      </c>
      <c r="AC57" s="8">
        <f ca="1">(dane36[[#This Row],[potas]]-M$409)/M$410</f>
        <v>4.7865168539325841E-2</v>
      </c>
      <c r="AD57" s="8">
        <f ca="1">(dane36[[#This Row],[hemoglobina]]-N$409)/N$410</f>
        <v>0.43537414965986393</v>
      </c>
      <c r="AE57" s="8">
        <f ca="1">(dane36[[#This Row],[hematokryt]]-O$409)/O$410</f>
        <v>0.42222222222222222</v>
      </c>
      <c r="AF57">
        <v>0</v>
      </c>
      <c r="AG57">
        <v>0.6</v>
      </c>
      <c r="AH57">
        <v>0</v>
      </c>
      <c r="AI57">
        <v>1</v>
      </c>
      <c r="AJ57">
        <v>0</v>
      </c>
      <c r="AK57">
        <v>0</v>
      </c>
      <c r="AL57" s="15">
        <v>0</v>
      </c>
      <c r="AM57" s="15">
        <v>0</v>
      </c>
      <c r="AN57" s="15">
        <v>0</v>
      </c>
      <c r="AO57" s="15">
        <v>1</v>
      </c>
      <c r="AP57" s="15">
        <v>1</v>
      </c>
      <c r="AQ57" s="15">
        <v>0</v>
      </c>
    </row>
    <row r="58" spans="1:43" x14ac:dyDescent="0.25">
      <c r="A58" s="8">
        <f ca="1">(dane36[[#This Row],[Wiek]]-$A$409)/$A$410</f>
        <v>0.84090909090909094</v>
      </c>
      <c r="B58" s="8">
        <f ca="1">(dane36[[#This Row],[Ciśnienie krwi]]-$B$409)/$B$410</f>
        <v>0.15384615384615385</v>
      </c>
      <c r="C58" s="9">
        <v>0.5</v>
      </c>
      <c r="D58" s="10">
        <v>0.6</v>
      </c>
      <c r="E58" s="10">
        <v>0.8</v>
      </c>
      <c r="F58" s="5">
        <v>0</v>
      </c>
      <c r="G58" s="5">
        <v>1</v>
      </c>
      <c r="H58" s="5">
        <v>0</v>
      </c>
      <c r="I58" s="8">
        <f ca="1">(dane36[[#This Row],[glukoza we krwi]]-$I$409)/$I$410</f>
        <v>0.26931623931623933</v>
      </c>
      <c r="J58" s="8">
        <f ca="1">(dane36[[#This Row],[mocznik]]-$J$409)/$J$410</f>
        <v>0.41720154043645702</v>
      </c>
      <c r="K58" s="8">
        <f ca="1">(dane36[[#This Row],[kreatynina]]-#REF!)/#REF!</f>
        <v>0.12301587301587301</v>
      </c>
      <c r="L58" s="8">
        <f ca="1">(dane36[[#This Row],[sód]]-#REF!)/#REF!</f>
        <v>0.79810725552050477</v>
      </c>
      <c r="M58" s="8">
        <f ca="1">(dane36[[#This Row],[potas]]-#REF!)/#REF!</f>
        <v>4.2696629213483155E-2</v>
      </c>
      <c r="N58" s="8">
        <f ca="1">(dane36[[#This Row],[hemoglobina]]-#REF!)/#REF!</f>
        <v>0.48299319727891149</v>
      </c>
      <c r="O58" s="8">
        <f ca="1">(dane36[[#This Row],[hematokryt]]-#REF!)/#REF!</f>
        <v>0.46666666666666667</v>
      </c>
      <c r="P58" s="5">
        <v>1</v>
      </c>
      <c r="Q58" s="5">
        <v>1</v>
      </c>
      <c r="R58" s="5">
        <v>1</v>
      </c>
      <c r="S58" s="5">
        <v>0</v>
      </c>
      <c r="T58" s="5">
        <v>1</v>
      </c>
      <c r="U58" s="5">
        <v>0</v>
      </c>
      <c r="V58" s="5">
        <v>1</v>
      </c>
      <c r="X58" s="8">
        <f ca="1">(dane36[[#This Row],[Wiek]]-$A$409)/$A$410</f>
        <v>0.84090909090909094</v>
      </c>
      <c r="Y58" s="8">
        <f ca="1">(dane36[[#This Row],[Ciśnienie krwi]]-$B$409)/$B$410</f>
        <v>0.15384615384615385</v>
      </c>
      <c r="Z58" s="8">
        <f ca="1">(dane36[[#This Row],[glukoza we krwi]]-$I$409)/$I$410</f>
        <v>0.26931623931623933</v>
      </c>
      <c r="AA58" s="8">
        <f ca="1">(dane36[[#This Row],[mocznik]]-$J$409)/$J$410</f>
        <v>0.41720154043645702</v>
      </c>
      <c r="AB58" s="8">
        <f ca="1">(dane36[[#This Row],[sód]]-L$409)/L$410</f>
        <v>0.79810725552050477</v>
      </c>
      <c r="AC58" s="8">
        <f ca="1">(dane36[[#This Row],[potas]]-M$409)/M$410</f>
        <v>4.2696629213483155E-2</v>
      </c>
      <c r="AD58" s="8">
        <f ca="1">(dane36[[#This Row],[hemoglobina]]-N$409)/N$410</f>
        <v>0.48299319727891149</v>
      </c>
      <c r="AE58" s="8">
        <f ca="1">(dane36[[#This Row],[hematokryt]]-O$409)/O$410</f>
        <v>0.46666666666666667</v>
      </c>
      <c r="AF58">
        <v>0.5</v>
      </c>
      <c r="AG58">
        <v>0.6</v>
      </c>
      <c r="AH58">
        <v>0.8</v>
      </c>
      <c r="AI58">
        <v>0</v>
      </c>
      <c r="AJ58">
        <v>1</v>
      </c>
      <c r="AK58">
        <v>0</v>
      </c>
      <c r="AL58" s="14">
        <v>1</v>
      </c>
      <c r="AM58" s="14">
        <v>1</v>
      </c>
      <c r="AN58" s="14">
        <v>1</v>
      </c>
      <c r="AO58" s="14">
        <v>0</v>
      </c>
      <c r="AP58" s="14">
        <v>1</v>
      </c>
      <c r="AQ58" s="14">
        <v>0</v>
      </c>
    </row>
    <row r="59" spans="1:43" x14ac:dyDescent="0.25">
      <c r="A59" s="8">
        <f ca="1">(dane36[[#This Row],[Wiek]]-$A$409)/$A$410</f>
        <v>0.84090909090909094</v>
      </c>
      <c r="B59" s="8">
        <f ca="1">(dane36[[#This Row],[Ciśnienie krwi]]-$B$409)/$B$410</f>
        <v>0.30769230769230771</v>
      </c>
      <c r="C59" s="9">
        <v>0.62</v>
      </c>
      <c r="D59" s="10">
        <v>0.2</v>
      </c>
      <c r="E59" s="10">
        <v>0.52</v>
      </c>
      <c r="F59" s="5">
        <v>1</v>
      </c>
      <c r="G59" s="5">
        <v>0</v>
      </c>
      <c r="H59" s="5">
        <v>0</v>
      </c>
      <c r="I59" s="8">
        <f ca="1">(dane36[[#This Row],[glukoza we krwi]]-$I$409)/$I$410</f>
        <v>0.1517094017094017</v>
      </c>
      <c r="J59" s="8">
        <f ca="1">(dane36[[#This Row],[mocznik]]-$J$409)/$J$410</f>
        <v>0.39409499358151479</v>
      </c>
      <c r="K59" s="8">
        <f ca="1">(dane36[[#This Row],[kreatynina]]-#REF!)/#REF!</f>
        <v>9.1269841269841265E-2</v>
      </c>
      <c r="L59" s="8">
        <f ca="1">(dane36[[#This Row],[sód]]-#REF!)/#REF!</f>
        <v>0.80441640378548895</v>
      </c>
      <c r="M59" s="8">
        <f ca="1">(dane36[[#This Row],[potas]]-#REF!)/#REF!</f>
        <v>5.393258426966293E-2</v>
      </c>
      <c r="N59" s="8">
        <f ca="1">(dane36[[#This Row],[hemoglobina]]-#REF!)/#REF!</f>
        <v>0.64149659863945574</v>
      </c>
      <c r="O59" s="8">
        <f ca="1">(dane36[[#This Row],[hematokryt]]-#REF!)/#REF!</f>
        <v>0.66377777777777769</v>
      </c>
      <c r="P59" s="5">
        <v>1</v>
      </c>
      <c r="Q59" s="5">
        <v>1</v>
      </c>
      <c r="R59" s="5">
        <v>1</v>
      </c>
      <c r="S59" s="5">
        <v>0</v>
      </c>
      <c r="T59" s="5">
        <v>0</v>
      </c>
      <c r="U59" s="5">
        <v>0</v>
      </c>
      <c r="V59" s="5">
        <v>1</v>
      </c>
      <c r="X59" s="8">
        <f ca="1">(dane36[[#This Row],[Wiek]]-$A$409)/$A$410</f>
        <v>0.84090909090909094</v>
      </c>
      <c r="Y59" s="8">
        <f ca="1">(dane36[[#This Row],[Ciśnienie krwi]]-$B$409)/$B$410</f>
        <v>0.30769230769230771</v>
      </c>
      <c r="Z59" s="8">
        <f ca="1">(dane36[[#This Row],[glukoza we krwi]]-$I$409)/$I$410</f>
        <v>0.1517094017094017</v>
      </c>
      <c r="AA59" s="8">
        <f ca="1">(dane36[[#This Row],[mocznik]]-$J$409)/$J$410</f>
        <v>0.39409499358151479</v>
      </c>
      <c r="AB59" s="8">
        <f ca="1">(dane36[[#This Row],[sód]]-L$409)/L$410</f>
        <v>0.80441640378548895</v>
      </c>
      <c r="AC59" s="8">
        <f ca="1">(dane36[[#This Row],[potas]]-M$409)/M$410</f>
        <v>5.393258426966293E-2</v>
      </c>
      <c r="AD59" s="8">
        <f ca="1">(dane36[[#This Row],[hemoglobina]]-N$409)/N$410</f>
        <v>0.64149659863945574</v>
      </c>
      <c r="AE59" s="8">
        <f ca="1">(dane36[[#This Row],[hematokryt]]-O$409)/O$410</f>
        <v>0.66377777777777769</v>
      </c>
      <c r="AF59">
        <v>0.62</v>
      </c>
      <c r="AG59">
        <v>0.2</v>
      </c>
      <c r="AH59">
        <v>0.5</v>
      </c>
      <c r="AI59">
        <v>1</v>
      </c>
      <c r="AJ59">
        <v>0</v>
      </c>
      <c r="AK59">
        <v>0</v>
      </c>
      <c r="AL59" s="15">
        <v>1</v>
      </c>
      <c r="AM59" s="15">
        <v>1</v>
      </c>
      <c r="AN59" s="15">
        <v>1</v>
      </c>
      <c r="AO59" s="15">
        <v>0</v>
      </c>
      <c r="AP59" s="15">
        <v>0</v>
      </c>
      <c r="AQ59" s="15">
        <v>0</v>
      </c>
    </row>
    <row r="60" spans="1:43" x14ac:dyDescent="0.25">
      <c r="A60" s="8">
        <f ca="1">(dane36[[#This Row],[Wiek]]-$A$409)/$A$410</f>
        <v>0.80681818181818177</v>
      </c>
      <c r="B60" s="8">
        <f ca="1">(dane36[[#This Row],[Ciśnienie krwi]]-$B$409)/$B$410</f>
        <v>0.23076923076923078</v>
      </c>
      <c r="C60" s="9">
        <v>0.75</v>
      </c>
      <c r="D60" s="10">
        <v>0.4</v>
      </c>
      <c r="E60" s="5" t="s">
        <v>2</v>
      </c>
      <c r="F60" s="5">
        <v>0</v>
      </c>
      <c r="G60" s="5">
        <v>0</v>
      </c>
      <c r="H60" s="5">
        <v>0</v>
      </c>
      <c r="I60" s="8">
        <f ca="1">(dane36[[#This Row],[glukoza we krwi]]-$I$409)/$I$410</f>
        <v>0.49358974358974361</v>
      </c>
      <c r="J60" s="8">
        <f ca="1">(dane36[[#This Row],[mocznik]]-$J$409)/$J$410</f>
        <v>0.36071887034659822</v>
      </c>
      <c r="K60" s="8">
        <f ca="1">(dane36[[#This Row],[kreatynina]]-#REF!)/#REF!</f>
        <v>5.5555555555555552E-2</v>
      </c>
      <c r="L60" s="8">
        <f ca="1">(dane36[[#This Row],[sód]]-#REF!)/#REF!</f>
        <v>0.8422712933753943</v>
      </c>
      <c r="M60" s="8">
        <f ca="1">(dane36[[#This Row],[potas]]-#REF!)/#REF!</f>
        <v>7.4157303370786506E-2</v>
      </c>
      <c r="N60" s="8">
        <f ca="1">(dane36[[#This Row],[hemoglobina]]-#REF!)/#REF!</f>
        <v>0.50340136054421769</v>
      </c>
      <c r="O60" s="8">
        <f ca="1">(dane36[[#This Row],[hematokryt]]-#REF!)/#REF!</f>
        <v>0.53333333333333333</v>
      </c>
      <c r="P60" s="5">
        <v>1</v>
      </c>
      <c r="Q60" s="5">
        <v>1</v>
      </c>
      <c r="R60" s="5">
        <v>1</v>
      </c>
      <c r="S60" s="5">
        <v>1</v>
      </c>
      <c r="T60" s="5">
        <v>0</v>
      </c>
      <c r="U60" s="5">
        <v>0</v>
      </c>
      <c r="V60" s="5">
        <v>1</v>
      </c>
      <c r="X60" s="8">
        <f ca="1">(dane36[[#This Row],[Wiek]]-$A$409)/$A$410</f>
        <v>0.80681818181818177</v>
      </c>
      <c r="Y60" s="8">
        <f ca="1">(dane36[[#This Row],[Ciśnienie krwi]]-$B$409)/$B$410</f>
        <v>0.23076923076923078</v>
      </c>
      <c r="Z60" s="8">
        <f ca="1">(dane36[[#This Row],[glukoza we krwi]]-$I$409)/$I$410</f>
        <v>0.49358974358974361</v>
      </c>
      <c r="AA60" s="8">
        <f ca="1">(dane36[[#This Row],[mocznik]]-$J$409)/$J$410</f>
        <v>0.36071887034659822</v>
      </c>
      <c r="AB60" s="8">
        <f ca="1">(dane36[[#This Row],[sód]]-L$409)/L$410</f>
        <v>0.8422712933753943</v>
      </c>
      <c r="AC60" s="8">
        <f ca="1">(dane36[[#This Row],[potas]]-M$409)/M$410</f>
        <v>7.4157303370786506E-2</v>
      </c>
      <c r="AD60" s="8">
        <f ca="1">(dane36[[#This Row],[hemoglobina]]-N$409)/N$410</f>
        <v>0.50340136054421769</v>
      </c>
      <c r="AE60" s="8">
        <f ca="1">(dane36[[#This Row],[hematokryt]]-O$409)/O$410</f>
        <v>0.53333333333333333</v>
      </c>
      <c r="AF60">
        <v>0.75</v>
      </c>
      <c r="AG60">
        <v>0.4</v>
      </c>
      <c r="AH60">
        <v>0</v>
      </c>
      <c r="AI60">
        <v>0</v>
      </c>
      <c r="AJ60">
        <v>0</v>
      </c>
      <c r="AK60">
        <v>0</v>
      </c>
      <c r="AL60" s="14">
        <v>1</v>
      </c>
      <c r="AM60" s="14">
        <v>1</v>
      </c>
      <c r="AN60" s="14">
        <v>1</v>
      </c>
      <c r="AO60" s="14">
        <v>1</v>
      </c>
      <c r="AP60" s="14">
        <v>0</v>
      </c>
      <c r="AQ60" s="14">
        <v>0</v>
      </c>
    </row>
    <row r="61" spans="1:43" x14ac:dyDescent="0.25">
      <c r="A61" s="8">
        <f ca="1">(dane36[[#This Row],[Wiek]]-$A$409)/$A$410</f>
        <v>0.64772727272727271</v>
      </c>
      <c r="B61" s="8">
        <f ca="1">(dane36[[#This Row],[Ciśnienie krwi]]-$B$409)/$B$410</f>
        <v>0.38461538461538464</v>
      </c>
      <c r="C61" s="9">
        <v>0.62</v>
      </c>
      <c r="D61" s="10">
        <v>0.2</v>
      </c>
      <c r="E61" s="10">
        <v>0.52</v>
      </c>
      <c r="F61" s="5">
        <v>0.77</v>
      </c>
      <c r="G61" s="5">
        <v>0</v>
      </c>
      <c r="H61" s="5">
        <v>0</v>
      </c>
      <c r="I61" s="8">
        <f ca="1">(dane36[[#This Row],[glukoza we krwi]]-$I$409)/$I$410</f>
        <v>0.26931623931623933</v>
      </c>
      <c r="J61" s="8">
        <f ca="1">(dane36[[#This Row],[mocznik]]-$J$409)/$J$410</f>
        <v>0.24261874197689345</v>
      </c>
      <c r="K61" s="8">
        <f ca="1">(dane36[[#This Row],[kreatynina]]-#REF!)/#REF!</f>
        <v>7.9365079365079375E-2</v>
      </c>
      <c r="L61" s="8">
        <f ca="1">(dane36[[#This Row],[sód]]-#REF!)/#REF!</f>
        <v>0.83930599369085179</v>
      </c>
      <c r="M61" s="8">
        <f ca="1">(dane36[[#This Row],[potas]]-#REF!)/#REF!</f>
        <v>4.7865168539325841E-2</v>
      </c>
      <c r="N61" s="8">
        <f ca="1">(dane36[[#This Row],[hemoglobina]]-#REF!)/#REF!</f>
        <v>0.23809523809523805</v>
      </c>
      <c r="O61" s="8">
        <f ca="1">(dane36[[#This Row],[hematokryt]]-#REF!)/#REF!</f>
        <v>0.66377777777777769</v>
      </c>
      <c r="P61" s="5">
        <v>1</v>
      </c>
      <c r="Q61" s="5">
        <v>1</v>
      </c>
      <c r="R61" s="5">
        <v>0</v>
      </c>
      <c r="S61" s="5">
        <v>1</v>
      </c>
      <c r="T61" s="5">
        <v>0</v>
      </c>
      <c r="U61" s="5">
        <v>1</v>
      </c>
      <c r="V61" s="5">
        <v>1</v>
      </c>
      <c r="X61" s="8">
        <f ca="1">(dane36[[#This Row],[Wiek]]-$A$409)/$A$410</f>
        <v>0.64772727272727271</v>
      </c>
      <c r="Y61" s="8">
        <f ca="1">(dane36[[#This Row],[Ciśnienie krwi]]-$B$409)/$B$410</f>
        <v>0.38461538461538464</v>
      </c>
      <c r="Z61" s="8">
        <f ca="1">(dane36[[#This Row],[glukoza we krwi]]-$I$409)/$I$410</f>
        <v>0.26931623931623933</v>
      </c>
      <c r="AA61" s="8">
        <f ca="1">(dane36[[#This Row],[mocznik]]-$J$409)/$J$410</f>
        <v>0.24261874197689345</v>
      </c>
      <c r="AB61" s="8">
        <f ca="1">(dane36[[#This Row],[sód]]-L$409)/L$410</f>
        <v>0.83930599369085179</v>
      </c>
      <c r="AC61" s="8">
        <f ca="1">(dane36[[#This Row],[potas]]-M$409)/M$410</f>
        <v>4.7865168539325841E-2</v>
      </c>
      <c r="AD61" s="8">
        <f ca="1">(dane36[[#This Row],[hemoglobina]]-N$409)/N$410</f>
        <v>0.23809523809523805</v>
      </c>
      <c r="AE61" s="8">
        <f ca="1">(dane36[[#This Row],[hematokryt]]-O$409)/O$410</f>
        <v>0.66377777777777769</v>
      </c>
      <c r="AF61">
        <v>0.62</v>
      </c>
      <c r="AG61">
        <v>0.2</v>
      </c>
      <c r="AH61">
        <v>0.5</v>
      </c>
      <c r="AI61">
        <v>0.77</v>
      </c>
      <c r="AJ61">
        <v>0</v>
      </c>
      <c r="AK61">
        <v>0</v>
      </c>
      <c r="AL61" s="15">
        <v>1</v>
      </c>
      <c r="AM61" s="15">
        <v>1</v>
      </c>
      <c r="AN61" s="15">
        <v>0</v>
      </c>
      <c r="AO61" s="15">
        <v>1</v>
      </c>
      <c r="AP61" s="15">
        <v>0</v>
      </c>
      <c r="AQ61" s="15">
        <v>1</v>
      </c>
    </row>
    <row r="62" spans="1:43" x14ac:dyDescent="0.25">
      <c r="A62" s="8">
        <f ca="1">(dane36[[#This Row],[Wiek]]-$A$409)/$A$410</f>
        <v>0.73863636363636365</v>
      </c>
      <c r="B62" s="8">
        <f ca="1">(dane36[[#This Row],[Ciśnienie krwi]]-$B$409)/$B$410</f>
        <v>0.30769230769230771</v>
      </c>
      <c r="C62" s="9">
        <v>0.75</v>
      </c>
      <c r="D62" s="10">
        <v>0.2</v>
      </c>
      <c r="E62" s="5" t="s">
        <v>2</v>
      </c>
      <c r="F62" s="5">
        <v>0</v>
      </c>
      <c r="G62" s="5">
        <v>1</v>
      </c>
      <c r="H62" s="5">
        <v>0</v>
      </c>
      <c r="I62" s="8">
        <f ca="1">(dane36[[#This Row],[glukoza we krwi]]-$I$409)/$I$410</f>
        <v>0.25427350427350426</v>
      </c>
      <c r="J62" s="8">
        <f ca="1">(dane36[[#This Row],[mocznik]]-$J$409)/$J$410</f>
        <v>0.16559691912708602</v>
      </c>
      <c r="K62" s="8">
        <f ca="1">(dane36[[#This Row],[kreatynina]]-#REF!)/#REF!</f>
        <v>3.7037037037037042E-2</v>
      </c>
      <c r="L62" s="8">
        <f ca="1">(dane36[[#This Row],[sód]]-#REF!)/#REF!</f>
        <v>0.8422712933753943</v>
      </c>
      <c r="M62" s="8">
        <f ca="1">(dane36[[#This Row],[potas]]-#REF!)/#REF!</f>
        <v>9.2134831460674152E-2</v>
      </c>
      <c r="N62" s="8">
        <f ca="1">(dane36[[#This Row],[hemoglobina]]-#REF!)/#REF!</f>
        <v>0.64149659863945574</v>
      </c>
      <c r="O62" s="8">
        <f ca="1">(dane36[[#This Row],[hematokryt]]-#REF!)/#REF!</f>
        <v>0.66377777777777769</v>
      </c>
      <c r="P62" s="5">
        <v>1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1</v>
      </c>
      <c r="X62" s="8">
        <f ca="1">(dane36[[#This Row],[Wiek]]-$A$409)/$A$410</f>
        <v>0.73863636363636365</v>
      </c>
      <c r="Y62" s="8">
        <f ca="1">(dane36[[#This Row],[Ciśnienie krwi]]-$B$409)/$B$410</f>
        <v>0.30769230769230771</v>
      </c>
      <c r="Z62" s="8">
        <f ca="1">(dane36[[#This Row],[glukoza we krwi]]-$I$409)/$I$410</f>
        <v>0.25427350427350426</v>
      </c>
      <c r="AA62" s="8">
        <f ca="1">(dane36[[#This Row],[mocznik]]-$J$409)/$J$410</f>
        <v>0.16559691912708602</v>
      </c>
      <c r="AB62" s="8">
        <f ca="1">(dane36[[#This Row],[sód]]-L$409)/L$410</f>
        <v>0.8422712933753943</v>
      </c>
      <c r="AC62" s="8">
        <f ca="1">(dane36[[#This Row],[potas]]-M$409)/M$410</f>
        <v>9.2134831460674152E-2</v>
      </c>
      <c r="AD62" s="8">
        <f ca="1">(dane36[[#This Row],[hemoglobina]]-N$409)/N$410</f>
        <v>0.64149659863945574</v>
      </c>
      <c r="AE62" s="8">
        <f ca="1">(dane36[[#This Row],[hematokryt]]-O$409)/O$410</f>
        <v>0.66377777777777769</v>
      </c>
      <c r="AF62">
        <v>0.75</v>
      </c>
      <c r="AG62">
        <v>0.2</v>
      </c>
      <c r="AH62">
        <v>0</v>
      </c>
      <c r="AI62">
        <v>0</v>
      </c>
      <c r="AJ62">
        <v>1</v>
      </c>
      <c r="AK62">
        <v>0</v>
      </c>
      <c r="AL62" s="14">
        <v>1</v>
      </c>
      <c r="AM62" s="14">
        <v>0</v>
      </c>
      <c r="AN62" s="14">
        <v>0</v>
      </c>
      <c r="AO62" s="14">
        <v>1</v>
      </c>
      <c r="AP62" s="14">
        <v>0</v>
      </c>
      <c r="AQ62" s="14">
        <v>0</v>
      </c>
    </row>
    <row r="63" spans="1:43" x14ac:dyDescent="0.25">
      <c r="A63" s="8">
        <f ca="1">(dane36[[#This Row],[Wiek]]-$A$409)/$A$410</f>
        <v>0.73863636363636365</v>
      </c>
      <c r="B63" s="8">
        <f ca="1">(dane36[[#This Row],[Ciśnienie krwi]]-$B$409)/$B$410</f>
        <v>0.23076923076923078</v>
      </c>
      <c r="C63" s="9">
        <v>0.25</v>
      </c>
      <c r="D63" s="10">
        <v>0.2</v>
      </c>
      <c r="E63" s="10">
        <v>0.6</v>
      </c>
      <c r="F63" s="5">
        <v>0</v>
      </c>
      <c r="G63" s="5">
        <v>0</v>
      </c>
      <c r="H63" s="5">
        <v>0</v>
      </c>
      <c r="I63" s="8">
        <f ca="1">(dane36[[#This Row],[glukoza we krwi]]-$I$409)/$I$410</f>
        <v>0.34188034188034189</v>
      </c>
      <c r="J63" s="8">
        <f ca="1">(dane36[[#This Row],[mocznik]]-$J$409)/$J$410</f>
        <v>1</v>
      </c>
      <c r="K63" s="8">
        <f ca="1">(dane36[[#This Row],[kreatynina]]-#REF!)/#REF!</f>
        <v>0.41798941798941802</v>
      </c>
      <c r="L63" s="8">
        <f ca="1">(dane36[[#This Row],[sód]]-#REF!)/#REF!</f>
        <v>1</v>
      </c>
      <c r="M63" s="8">
        <f ca="1">(dane36[[#This Row],[potas]]-#REF!)/#REF!</f>
        <v>0.8202247191011236</v>
      </c>
      <c r="N63" s="8">
        <f ca="1">(dane36[[#This Row],[hemoglobina]]-#REF!)/#REF!</f>
        <v>0.64149659863945574</v>
      </c>
      <c r="O63" s="8">
        <f ca="1">(dane36[[#This Row],[hematokryt]]-#REF!)/#REF!</f>
        <v>0.66377777777777769</v>
      </c>
      <c r="P63" s="5">
        <v>0</v>
      </c>
      <c r="Q63" s="5">
        <v>0</v>
      </c>
      <c r="R63" s="5">
        <v>0</v>
      </c>
      <c r="S63" s="5">
        <v>1</v>
      </c>
      <c r="T63" s="5">
        <v>1</v>
      </c>
      <c r="U63" s="5">
        <v>0</v>
      </c>
      <c r="V63" s="5">
        <v>1</v>
      </c>
      <c r="X63" s="8">
        <f ca="1">(dane36[[#This Row],[Wiek]]-$A$409)/$A$410</f>
        <v>0.73863636363636365</v>
      </c>
      <c r="Y63" s="8">
        <f ca="1">(dane36[[#This Row],[Ciśnienie krwi]]-$B$409)/$B$410</f>
        <v>0.23076923076923078</v>
      </c>
      <c r="Z63" s="8">
        <f ca="1">(dane36[[#This Row],[glukoza we krwi]]-$I$409)/$I$410</f>
        <v>0.34188034188034189</v>
      </c>
      <c r="AA63" s="8">
        <f ca="1">(dane36[[#This Row],[mocznik]]-$J$409)/$J$410</f>
        <v>1</v>
      </c>
      <c r="AB63" s="8">
        <f ca="1">(dane36[[#This Row],[sód]]-L$409)/L$410</f>
        <v>1</v>
      </c>
      <c r="AC63" s="8">
        <f ca="1">(dane36[[#This Row],[potas]]-M$409)/M$410</f>
        <v>0.8202247191011236</v>
      </c>
      <c r="AD63" s="8">
        <f ca="1">(dane36[[#This Row],[hemoglobina]]-N$409)/N$410</f>
        <v>0.64149659863945574</v>
      </c>
      <c r="AE63" s="8">
        <f ca="1">(dane36[[#This Row],[hematokryt]]-O$409)/O$410</f>
        <v>0.66377777777777769</v>
      </c>
      <c r="AF63">
        <v>0.25</v>
      </c>
      <c r="AG63">
        <v>0.2</v>
      </c>
      <c r="AH63">
        <v>0.6</v>
      </c>
      <c r="AI63">
        <v>0</v>
      </c>
      <c r="AJ63">
        <v>0</v>
      </c>
      <c r="AK63">
        <v>0</v>
      </c>
      <c r="AL63" s="15">
        <v>0</v>
      </c>
      <c r="AM63" s="15">
        <v>0</v>
      </c>
      <c r="AN63" s="15">
        <v>0</v>
      </c>
      <c r="AO63" s="15">
        <v>1</v>
      </c>
      <c r="AP63" s="15">
        <v>1</v>
      </c>
      <c r="AQ63" s="15">
        <v>0</v>
      </c>
    </row>
    <row r="64" spans="1:43" x14ac:dyDescent="0.25">
      <c r="A64" s="8">
        <f ca="1">(dane36[[#This Row],[Wiek]]-$A$409)/$A$410</f>
        <v>0.14772727272727273</v>
      </c>
      <c r="B64" s="8">
        <f ca="1">(dane36[[#This Row],[Ciśnienie krwi]]-$B$409)/$B$410</f>
        <v>7.6923076923076927E-2</v>
      </c>
      <c r="C64" s="9">
        <v>0.75</v>
      </c>
      <c r="D64" s="10">
        <v>0.6</v>
      </c>
      <c r="E64" s="5" t="s">
        <v>2</v>
      </c>
      <c r="F64" s="5">
        <v>1</v>
      </c>
      <c r="G64" s="5">
        <v>0</v>
      </c>
      <c r="H64" s="5">
        <v>0</v>
      </c>
      <c r="I64" s="8">
        <f ca="1">(dane36[[#This Row],[glukoza we krwi]]-$I$409)/$I$410</f>
        <v>0.13675213675213677</v>
      </c>
      <c r="J64" s="8">
        <f ca="1">(dane36[[#This Row],[mocznik]]-$J$409)/$J$410</f>
        <v>3.4659820282413351E-2</v>
      </c>
      <c r="K64" s="8">
        <f ca="1">(dane36[[#This Row],[kreatynina]]-#REF!)/#REF!</f>
        <v>2.6455026455026449E-3</v>
      </c>
      <c r="L64" s="8">
        <f ca="1">(dane36[[#This Row],[sód]]-#REF!)/#REF!</f>
        <v>0.8422712933753943</v>
      </c>
      <c r="M64" s="8">
        <f ca="1">(dane36[[#This Row],[potas]]-#REF!)/#REF!</f>
        <v>3.3707865168539325E-2</v>
      </c>
      <c r="N64" s="8">
        <f ca="1">(dane36[[#This Row],[hemoglobina]]-#REF!)/#REF!</f>
        <v>0.53741496598639449</v>
      </c>
      <c r="O64" s="8">
        <f ca="1">(dane36[[#This Row],[hematokryt]]-#REF!)/#REF!</f>
        <v>0.53333333333333333</v>
      </c>
      <c r="P64" s="5">
        <v>1</v>
      </c>
      <c r="Q64" s="5">
        <v>1</v>
      </c>
      <c r="R64" s="5">
        <v>0</v>
      </c>
      <c r="S64" s="5">
        <v>1</v>
      </c>
      <c r="T64" s="5">
        <v>0</v>
      </c>
      <c r="U64" s="5">
        <v>0</v>
      </c>
      <c r="V64" s="5">
        <v>1</v>
      </c>
      <c r="X64" s="8">
        <f ca="1">(dane36[[#This Row],[Wiek]]-$A$409)/$A$410</f>
        <v>0.14772727272727273</v>
      </c>
      <c r="Y64" s="8">
        <f ca="1">(dane36[[#This Row],[Ciśnienie krwi]]-$B$409)/$B$410</f>
        <v>7.6923076923076927E-2</v>
      </c>
      <c r="Z64" s="8">
        <f ca="1">(dane36[[#This Row],[glukoza we krwi]]-$I$409)/$I$410</f>
        <v>0.13675213675213677</v>
      </c>
      <c r="AA64" s="8">
        <f ca="1">(dane36[[#This Row],[mocznik]]-$J$409)/$J$410</f>
        <v>3.4659820282413351E-2</v>
      </c>
      <c r="AB64" s="8">
        <f ca="1">(dane36[[#This Row],[sód]]-L$409)/L$410</f>
        <v>0.8422712933753943</v>
      </c>
      <c r="AC64" s="8">
        <f ca="1">(dane36[[#This Row],[potas]]-M$409)/M$410</f>
        <v>3.3707865168539325E-2</v>
      </c>
      <c r="AD64" s="8">
        <f ca="1">(dane36[[#This Row],[hemoglobina]]-N$409)/N$410</f>
        <v>0.53741496598639449</v>
      </c>
      <c r="AE64" s="8">
        <f ca="1">(dane36[[#This Row],[hematokryt]]-O$409)/O$410</f>
        <v>0.53333333333333333</v>
      </c>
      <c r="AF64">
        <v>0.75</v>
      </c>
      <c r="AG64">
        <v>0.6</v>
      </c>
      <c r="AH64">
        <v>0</v>
      </c>
      <c r="AI64">
        <v>1</v>
      </c>
      <c r="AJ64">
        <v>0</v>
      </c>
      <c r="AK64">
        <v>0</v>
      </c>
      <c r="AL64" s="14">
        <v>1</v>
      </c>
      <c r="AM64" s="14">
        <v>1</v>
      </c>
      <c r="AN64" s="14">
        <v>0</v>
      </c>
      <c r="AO64" s="14">
        <v>1</v>
      </c>
      <c r="AP64" s="14">
        <v>0</v>
      </c>
      <c r="AQ64" s="14">
        <v>0</v>
      </c>
    </row>
    <row r="65" spans="1:43" x14ac:dyDescent="0.25">
      <c r="A65" s="8">
        <f ca="1">(dane36[[#This Row],[Wiek]]-$A$409)/$A$410</f>
        <v>0.5</v>
      </c>
      <c r="B65" s="8">
        <f ca="1">(dane36[[#This Row],[Ciśnienie krwi]]-$B$409)/$B$410</f>
        <v>0.15384615384615385</v>
      </c>
      <c r="C65" s="9">
        <v>0.5</v>
      </c>
      <c r="D65" s="10">
        <v>0.2</v>
      </c>
      <c r="E65" s="5" t="s">
        <v>2</v>
      </c>
      <c r="F65" s="5">
        <v>1</v>
      </c>
      <c r="G65" s="5">
        <v>0</v>
      </c>
      <c r="H65" s="5">
        <v>0</v>
      </c>
      <c r="I65" s="8">
        <f ca="1">(dane36[[#This Row],[glukoza we krwi]]-$I$409)/$I$410</f>
        <v>0.27350427350427353</v>
      </c>
      <c r="J65" s="8">
        <f ca="1">(dane36[[#This Row],[mocznik]]-$J$409)/$J$410</f>
        <v>0.28112965340179719</v>
      </c>
      <c r="K65" s="8">
        <f ca="1">(dane36[[#This Row],[kreatynina]]-#REF!)/#REF!</f>
        <v>7.5396825396825393E-2</v>
      </c>
      <c r="L65" s="8">
        <f ca="1">(dane36[[#This Row],[sód]]-#REF!)/#REF!</f>
        <v>0.79810725552050477</v>
      </c>
      <c r="M65" s="8">
        <f ca="1">(dane36[[#This Row],[potas]]-#REF!)/#REF!</f>
        <v>2.6966292134831465E-2</v>
      </c>
      <c r="N65" s="8">
        <f ca="1">(dane36[[#This Row],[hemoglobina]]-#REF!)/#REF!</f>
        <v>0.29931972789115646</v>
      </c>
      <c r="O65" s="8">
        <f ca="1">(dane36[[#This Row],[hematokryt]]-#REF!)/#REF!</f>
        <v>0.4</v>
      </c>
      <c r="P65" s="5">
        <v>0</v>
      </c>
      <c r="Q65" s="5">
        <v>0</v>
      </c>
      <c r="R65" s="5">
        <v>0</v>
      </c>
      <c r="S65" s="5">
        <v>1</v>
      </c>
      <c r="T65" s="5">
        <v>0</v>
      </c>
      <c r="U65" s="5">
        <v>1</v>
      </c>
      <c r="V65" s="5">
        <v>1</v>
      </c>
      <c r="X65" s="8">
        <f ca="1">(dane36[[#This Row],[Wiek]]-$A$409)/$A$410</f>
        <v>0.5</v>
      </c>
      <c r="Y65" s="8">
        <f ca="1">(dane36[[#This Row],[Ciśnienie krwi]]-$B$409)/$B$410</f>
        <v>0.15384615384615385</v>
      </c>
      <c r="Z65" s="8">
        <f ca="1">(dane36[[#This Row],[glukoza we krwi]]-$I$409)/$I$410</f>
        <v>0.27350427350427353</v>
      </c>
      <c r="AA65" s="8">
        <f ca="1">(dane36[[#This Row],[mocznik]]-$J$409)/$J$410</f>
        <v>0.28112965340179719</v>
      </c>
      <c r="AB65" s="8">
        <f ca="1">(dane36[[#This Row],[sód]]-L$409)/L$410</f>
        <v>0.79810725552050477</v>
      </c>
      <c r="AC65" s="8">
        <f ca="1">(dane36[[#This Row],[potas]]-M$409)/M$410</f>
        <v>2.6966292134831465E-2</v>
      </c>
      <c r="AD65" s="8">
        <f ca="1">(dane36[[#This Row],[hemoglobina]]-N$409)/N$410</f>
        <v>0.29931972789115646</v>
      </c>
      <c r="AE65" s="8">
        <f ca="1">(dane36[[#This Row],[hematokryt]]-O$409)/O$410</f>
        <v>0.4</v>
      </c>
      <c r="AF65">
        <v>0.5</v>
      </c>
      <c r="AG65">
        <v>0.2</v>
      </c>
      <c r="AH65">
        <v>0</v>
      </c>
      <c r="AI65">
        <v>1</v>
      </c>
      <c r="AJ65">
        <v>0</v>
      </c>
      <c r="AK65">
        <v>0</v>
      </c>
      <c r="AL65" s="15">
        <v>0</v>
      </c>
      <c r="AM65" s="15">
        <v>0</v>
      </c>
      <c r="AN65" s="15">
        <v>0</v>
      </c>
      <c r="AO65" s="15">
        <v>1</v>
      </c>
      <c r="AP65" s="15">
        <v>0</v>
      </c>
      <c r="AQ65" s="15">
        <v>1</v>
      </c>
    </row>
    <row r="66" spans="1:43" x14ac:dyDescent="0.25">
      <c r="A66" s="8">
        <f ca="1">(dane36[[#This Row],[Wiek]]-$A$409)/$A$410</f>
        <v>0.60227272727272729</v>
      </c>
      <c r="B66" s="8">
        <f ca="1">(dane36[[#This Row],[Ciśnienie krwi]]-$B$409)/$B$410</f>
        <v>0.23076923076923078</v>
      </c>
      <c r="C66" s="9">
        <v>0.25</v>
      </c>
      <c r="D66" s="5">
        <v>0</v>
      </c>
      <c r="E66" s="5" t="s">
        <v>2</v>
      </c>
      <c r="F66" s="5">
        <v>1</v>
      </c>
      <c r="G66" s="5">
        <v>0</v>
      </c>
      <c r="H66" s="5">
        <v>0</v>
      </c>
      <c r="I66" s="8">
        <f ca="1">(dane36[[#This Row],[glukoza we krwi]]-$I$409)/$I$410</f>
        <v>0.26495726495726496</v>
      </c>
      <c r="J66" s="8">
        <f ca="1">(dane36[[#This Row],[mocznik]]-$J$409)/$J$410</f>
        <v>0.14359435173299101</v>
      </c>
      <c r="K66" s="8">
        <f ca="1">(dane36[[#This Row],[kreatynina]]-#REF!)/#REF!</f>
        <v>3.5317460317460317E-2</v>
      </c>
      <c r="L66" s="8">
        <f ca="1">(dane36[[#This Row],[sód]]-#REF!)/#REF!</f>
        <v>0.83930599369085179</v>
      </c>
      <c r="M66" s="8">
        <f ca="1">(dane36[[#This Row],[potas]]-#REF!)/#REF!</f>
        <v>4.7865168539325841E-2</v>
      </c>
      <c r="N66" s="8">
        <f ca="1">(dane36[[#This Row],[hemoglobina]]-#REF!)/#REF!</f>
        <v>0.45578231292517013</v>
      </c>
      <c r="O66" s="8">
        <f ca="1">(dane36[[#This Row],[hematokryt]]-#REF!)/#REF!</f>
        <v>0.66377777777777769</v>
      </c>
      <c r="P66" s="5">
        <v>0</v>
      </c>
      <c r="Q66" s="5">
        <v>0</v>
      </c>
      <c r="R66" s="5" t="s">
        <v>70</v>
      </c>
      <c r="S66" s="5">
        <v>1</v>
      </c>
      <c r="T66" s="5">
        <v>0</v>
      </c>
      <c r="U66" s="5">
        <v>0</v>
      </c>
      <c r="V66" s="5">
        <v>1</v>
      </c>
      <c r="X66" s="8">
        <f ca="1">(dane36[[#This Row],[Wiek]]-$A$409)/$A$410</f>
        <v>0.60227272727272729</v>
      </c>
      <c r="Y66" s="8">
        <f ca="1">(dane36[[#This Row],[Ciśnienie krwi]]-$B$409)/$B$410</f>
        <v>0.23076923076923078</v>
      </c>
      <c r="Z66" s="8">
        <f ca="1">(dane36[[#This Row],[glukoza we krwi]]-$I$409)/$I$410</f>
        <v>0.26495726495726496</v>
      </c>
      <c r="AA66" s="8">
        <f ca="1">(dane36[[#This Row],[mocznik]]-$J$409)/$J$410</f>
        <v>0.14359435173299101</v>
      </c>
      <c r="AB66" s="8">
        <f ca="1">(dane36[[#This Row],[sód]]-L$409)/L$410</f>
        <v>0.83930599369085179</v>
      </c>
      <c r="AC66" s="8">
        <f ca="1">(dane36[[#This Row],[potas]]-M$409)/M$410</f>
        <v>4.7865168539325841E-2</v>
      </c>
      <c r="AD66" s="8">
        <f ca="1">(dane36[[#This Row],[hemoglobina]]-N$409)/N$410</f>
        <v>0.45578231292517013</v>
      </c>
      <c r="AE66" s="8">
        <f ca="1">(dane36[[#This Row],[hematokryt]]-O$409)/O$410</f>
        <v>0.66377777777777769</v>
      </c>
      <c r="AF66">
        <v>0.25</v>
      </c>
      <c r="AG66">
        <v>0</v>
      </c>
      <c r="AH66">
        <v>0</v>
      </c>
      <c r="AI66">
        <v>1</v>
      </c>
      <c r="AJ66">
        <v>0</v>
      </c>
      <c r="AK66">
        <v>0</v>
      </c>
      <c r="AL66" s="14">
        <v>0</v>
      </c>
      <c r="AM66" s="14">
        <v>0</v>
      </c>
      <c r="AN66" s="14" t="s">
        <v>70</v>
      </c>
      <c r="AO66" s="14">
        <v>1</v>
      </c>
      <c r="AP66" s="14">
        <v>0</v>
      </c>
      <c r="AQ66" s="14">
        <v>0</v>
      </c>
    </row>
    <row r="67" spans="1:43" x14ac:dyDescent="0.25">
      <c r="A67" s="8">
        <f ca="1">(dane36[[#This Row],[Wiek]]-$A$409)/$A$410</f>
        <v>0.47727272727272729</v>
      </c>
      <c r="B67" s="8">
        <f ca="1">(dane36[[#This Row],[Ciśnienie krwi]]-$B$409)/$B$410</f>
        <v>0.30769230769230771</v>
      </c>
      <c r="C67" s="9">
        <v>0.25</v>
      </c>
      <c r="D67" s="10">
        <v>0.2</v>
      </c>
      <c r="E67" s="5" t="s">
        <v>2</v>
      </c>
      <c r="F67" s="5">
        <v>1</v>
      </c>
      <c r="G67" s="5">
        <v>0</v>
      </c>
      <c r="H67" s="5">
        <v>0</v>
      </c>
      <c r="I67" s="8">
        <f ca="1">(dane36[[#This Row],[glukoza we krwi]]-$I$409)/$I$410</f>
        <v>0.26931623931623933</v>
      </c>
      <c r="J67" s="8">
        <f ca="1">(dane36[[#This Row],[mocznik]]-$J$409)/$J$410</f>
        <v>4.7496790757381259E-2</v>
      </c>
      <c r="K67" s="8">
        <f ca="1">(dane36[[#This Row],[kreatynina]]-#REF!)/#REF!</f>
        <v>9.2592592592592605E-3</v>
      </c>
      <c r="L67" s="8">
        <f ca="1">(dane36[[#This Row],[sód]]-#REF!)/#REF!</f>
        <v>0.83930599369085179</v>
      </c>
      <c r="M67" s="8">
        <f ca="1">(dane36[[#This Row],[potas]]-#REF!)/#REF!</f>
        <v>4.7865168539325841E-2</v>
      </c>
      <c r="N67" s="8">
        <f ca="1">(dane36[[#This Row],[hemoglobina]]-#REF!)/#REF!</f>
        <v>0.80952380952380953</v>
      </c>
      <c r="O67" s="8">
        <f ca="1">(dane36[[#This Row],[hematokryt]]-#REF!)/#REF!</f>
        <v>0.8666666666666667</v>
      </c>
      <c r="P67" s="5">
        <v>0</v>
      </c>
      <c r="Q67" s="5" t="s">
        <v>70</v>
      </c>
      <c r="R67" s="5">
        <v>0</v>
      </c>
      <c r="S67" s="5">
        <v>1</v>
      </c>
      <c r="T67" s="5">
        <v>0</v>
      </c>
      <c r="U67" s="5">
        <v>0</v>
      </c>
      <c r="V67" s="5">
        <v>1</v>
      </c>
      <c r="X67" s="8">
        <f ca="1">(dane36[[#This Row],[Wiek]]-$A$409)/$A$410</f>
        <v>0.47727272727272729</v>
      </c>
      <c r="Y67" s="8">
        <f ca="1">(dane36[[#This Row],[Ciśnienie krwi]]-$B$409)/$B$410</f>
        <v>0.30769230769230771</v>
      </c>
      <c r="Z67" s="8">
        <f ca="1">(dane36[[#This Row],[glukoza we krwi]]-$I$409)/$I$410</f>
        <v>0.26931623931623933</v>
      </c>
      <c r="AA67" s="8">
        <f ca="1">(dane36[[#This Row],[mocznik]]-$J$409)/$J$410</f>
        <v>4.7496790757381259E-2</v>
      </c>
      <c r="AB67" s="8">
        <f ca="1">(dane36[[#This Row],[sód]]-L$409)/L$410</f>
        <v>0.83930599369085179</v>
      </c>
      <c r="AC67" s="8">
        <f ca="1">(dane36[[#This Row],[potas]]-M$409)/M$410</f>
        <v>4.7865168539325841E-2</v>
      </c>
      <c r="AD67" s="8">
        <f ca="1">(dane36[[#This Row],[hemoglobina]]-N$409)/N$410</f>
        <v>0.80952380952380953</v>
      </c>
      <c r="AE67" s="8">
        <f ca="1">(dane36[[#This Row],[hematokryt]]-O$409)/O$410</f>
        <v>0.8666666666666667</v>
      </c>
      <c r="AF67">
        <v>0.25</v>
      </c>
      <c r="AG67">
        <v>0.2</v>
      </c>
      <c r="AH67">
        <v>0</v>
      </c>
      <c r="AI67">
        <v>1</v>
      </c>
      <c r="AJ67">
        <v>0</v>
      </c>
      <c r="AK67">
        <v>0</v>
      </c>
      <c r="AL67" s="15">
        <v>0</v>
      </c>
      <c r="AM67" s="15" t="s">
        <v>70</v>
      </c>
      <c r="AN67" s="15">
        <v>0</v>
      </c>
      <c r="AO67" s="15">
        <v>1</v>
      </c>
      <c r="AP67" s="15">
        <v>0</v>
      </c>
      <c r="AQ67" s="15">
        <v>0</v>
      </c>
    </row>
    <row r="68" spans="1:43" x14ac:dyDescent="0.25">
      <c r="A68" s="8">
        <f ca="1">(dane36[[#This Row],[Wiek]]-$A$409)/$A$410</f>
        <v>0.73863636363636365</v>
      </c>
      <c r="B68" s="8">
        <f ca="1">(dane36[[#This Row],[Ciśnienie krwi]]-$B$409)/$B$410</f>
        <v>0.15384615384615385</v>
      </c>
      <c r="C68" s="9">
        <v>0.75</v>
      </c>
      <c r="D68" s="10">
        <v>0.4</v>
      </c>
      <c r="E68" s="5" t="s">
        <v>2</v>
      </c>
      <c r="F68" s="5">
        <v>1</v>
      </c>
      <c r="G68" s="5">
        <v>0</v>
      </c>
      <c r="H68" s="5">
        <v>0</v>
      </c>
      <c r="I68" s="8">
        <f ca="1">(dane36[[#This Row],[glukoza we krwi]]-$I$409)/$I$410</f>
        <v>0.27350427350427353</v>
      </c>
      <c r="J68" s="8">
        <f ca="1">(dane36[[#This Row],[mocznik]]-$J$409)/$J$410</f>
        <v>0.13735558408215662</v>
      </c>
      <c r="K68" s="8">
        <f ca="1">(dane36[[#This Row],[kreatynina]]-#REF!)/#REF!</f>
        <v>1.5873015873015876E-2</v>
      </c>
      <c r="L68" s="8">
        <f ca="1">(dane36[[#This Row],[sód]]-#REF!)/#REF!</f>
        <v>0.79810725552050477</v>
      </c>
      <c r="M68" s="8">
        <f ca="1">(dane36[[#This Row],[potas]]-#REF!)/#REF!</f>
        <v>5.1685393258426963E-2</v>
      </c>
      <c r="N68" s="8">
        <f ca="1">(dane36[[#This Row],[hemoglobina]]-#REF!)/#REF!</f>
        <v>0.64149659863945574</v>
      </c>
      <c r="O68" s="8">
        <f ca="1">(dane36[[#This Row],[hematokryt]]-#REF!)/#REF!</f>
        <v>-0.2</v>
      </c>
      <c r="P68" s="5">
        <v>1</v>
      </c>
      <c r="Q68" s="5">
        <v>1</v>
      </c>
      <c r="R68" s="5">
        <v>0</v>
      </c>
      <c r="S68" s="5">
        <v>1</v>
      </c>
      <c r="T68" s="5">
        <v>1</v>
      </c>
      <c r="U68" s="5">
        <v>0</v>
      </c>
      <c r="V68" s="5">
        <v>1</v>
      </c>
      <c r="X68" s="8">
        <f ca="1">(dane36[[#This Row],[Wiek]]-$A$409)/$A$410</f>
        <v>0.73863636363636365</v>
      </c>
      <c r="Y68" s="8">
        <f ca="1">(dane36[[#This Row],[Ciśnienie krwi]]-$B$409)/$B$410</f>
        <v>0.15384615384615385</v>
      </c>
      <c r="Z68" s="8">
        <f ca="1">(dane36[[#This Row],[glukoza we krwi]]-$I$409)/$I$410</f>
        <v>0.27350427350427353</v>
      </c>
      <c r="AA68" s="8">
        <f ca="1">(dane36[[#This Row],[mocznik]]-$J$409)/$J$410</f>
        <v>0.13735558408215662</v>
      </c>
      <c r="AB68" s="8">
        <f ca="1">(dane36[[#This Row],[sód]]-L$409)/L$410</f>
        <v>0.79810725552050477</v>
      </c>
      <c r="AC68" s="8">
        <f ca="1">(dane36[[#This Row],[potas]]-M$409)/M$410</f>
        <v>5.1685393258426963E-2</v>
      </c>
      <c r="AD68" s="8">
        <f ca="1">(dane36[[#This Row],[hemoglobina]]-N$409)/N$410</f>
        <v>0.64149659863945574</v>
      </c>
      <c r="AE68" s="8">
        <f ca="1">(dane36[[#This Row],[hematokryt]]-O$409)/O$410</f>
        <v>-0.2</v>
      </c>
      <c r="AF68">
        <v>0.75</v>
      </c>
      <c r="AG68">
        <v>0.4</v>
      </c>
      <c r="AH68">
        <v>0</v>
      </c>
      <c r="AI68">
        <v>1</v>
      </c>
      <c r="AJ68">
        <v>0</v>
      </c>
      <c r="AK68">
        <v>0</v>
      </c>
      <c r="AL68" s="14">
        <v>1</v>
      </c>
      <c r="AM68" s="14">
        <v>1</v>
      </c>
      <c r="AN68" s="14">
        <v>0</v>
      </c>
      <c r="AO68" s="14">
        <v>1</v>
      </c>
      <c r="AP68" s="14">
        <v>1</v>
      </c>
      <c r="AQ68" s="14">
        <v>0</v>
      </c>
    </row>
    <row r="69" spans="1:43" x14ac:dyDescent="0.25">
      <c r="A69" s="8">
        <f ca="1">(dane36[[#This Row],[Wiek]]-$A$409)/$A$410</f>
        <v>0.48863636363636365</v>
      </c>
      <c r="B69" s="8">
        <f ca="1">(dane36[[#This Row],[Ciśnienie krwi]]-$B$409)/$B$410</f>
        <v>0.23076923076923078</v>
      </c>
      <c r="C69" s="9">
        <v>0.75</v>
      </c>
      <c r="D69" s="10">
        <v>0.6</v>
      </c>
      <c r="E69" s="5" t="s">
        <v>2</v>
      </c>
      <c r="F69" s="5">
        <v>0</v>
      </c>
      <c r="G69" s="5">
        <v>0</v>
      </c>
      <c r="H69" s="5">
        <v>0</v>
      </c>
      <c r="I69" s="8">
        <f ca="1">(dane36[[#This Row],[glukoza we krwi]]-$I$409)/$I$410</f>
        <v>0.86111111111111116</v>
      </c>
      <c r="J69" s="8">
        <f ca="1">(dane36[[#This Row],[mocznik]]-$J$409)/$J$410</f>
        <v>0.14359435173299101</v>
      </c>
      <c r="K69" s="8">
        <f ca="1">(dane36[[#This Row],[kreatynina]]-#REF!)/#REF!</f>
        <v>3.5317460317460317E-2</v>
      </c>
      <c r="L69" s="8">
        <f ca="1">(dane36[[#This Row],[sód]]-#REF!)/#REF!</f>
        <v>0.83930599369085179</v>
      </c>
      <c r="M69" s="8">
        <f ca="1">(dane36[[#This Row],[potas]]-#REF!)/#REF!</f>
        <v>4.7865168539325841E-2</v>
      </c>
      <c r="N69" s="8">
        <f ca="1">(dane36[[#This Row],[hemoglobina]]-#REF!)/#REF!</f>
        <v>0.64149659863945574</v>
      </c>
      <c r="O69" s="8">
        <f ca="1">(dane36[[#This Row],[hematokryt]]-#REF!)/#REF!</f>
        <v>0.66377777777777769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1</v>
      </c>
      <c r="X69" s="8">
        <f ca="1">(dane36[[#This Row],[Wiek]]-$A$409)/$A$410</f>
        <v>0.48863636363636365</v>
      </c>
      <c r="Y69" s="8">
        <f ca="1">(dane36[[#This Row],[Ciśnienie krwi]]-$B$409)/$B$410</f>
        <v>0.23076923076923078</v>
      </c>
      <c r="Z69" s="8">
        <f ca="1">(dane36[[#This Row],[glukoza we krwi]]-$I$409)/$I$410</f>
        <v>0.86111111111111116</v>
      </c>
      <c r="AA69" s="8">
        <f ca="1">(dane36[[#This Row],[mocznik]]-$J$409)/$J$410</f>
        <v>0.14359435173299101</v>
      </c>
      <c r="AB69" s="8">
        <f ca="1">(dane36[[#This Row],[sód]]-L$409)/L$410</f>
        <v>0.83930599369085179</v>
      </c>
      <c r="AC69" s="8">
        <f ca="1">(dane36[[#This Row],[potas]]-M$409)/M$410</f>
        <v>4.7865168539325841E-2</v>
      </c>
      <c r="AD69" s="8">
        <f ca="1">(dane36[[#This Row],[hemoglobina]]-N$409)/N$410</f>
        <v>0.64149659863945574</v>
      </c>
      <c r="AE69" s="8">
        <f ca="1">(dane36[[#This Row],[hematokryt]]-O$409)/O$410</f>
        <v>0.66377777777777769</v>
      </c>
      <c r="AF69">
        <v>0.75</v>
      </c>
      <c r="AG69">
        <v>0.6</v>
      </c>
      <c r="AH69">
        <v>0</v>
      </c>
      <c r="AI69">
        <v>0</v>
      </c>
      <c r="AJ69">
        <v>0</v>
      </c>
      <c r="AK69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</row>
    <row r="70" spans="1:43" x14ac:dyDescent="0.25">
      <c r="A70" s="8">
        <f ca="1">(dane36[[#This Row],[Wiek]]-$A$409)/$A$410</f>
        <v>0.71590909090909094</v>
      </c>
      <c r="B70" s="8">
        <f ca="1">(dane36[[#This Row],[Ciśnienie krwi]]-$B$409)/$B$410</f>
        <v>0.15384615384615385</v>
      </c>
      <c r="C70" s="9">
        <v>0.25</v>
      </c>
      <c r="D70" s="10">
        <v>0.4</v>
      </c>
      <c r="E70" s="5" t="s">
        <v>2</v>
      </c>
      <c r="F70" s="5">
        <v>1</v>
      </c>
      <c r="G70" s="5">
        <v>1</v>
      </c>
      <c r="H70" s="5">
        <v>0</v>
      </c>
      <c r="I70" s="8">
        <f ca="1">(dane36[[#This Row],[glukoza we krwi]]-$I$409)/$I$410</f>
        <v>0.19230769230769232</v>
      </c>
      <c r="J70" s="8">
        <f ca="1">(dane36[[#This Row],[mocznik]]-$J$409)/$J$410</f>
        <v>0.18356867779204109</v>
      </c>
      <c r="K70" s="8">
        <f ca="1">(dane36[[#This Row],[kreatynina]]-#REF!)/#REF!</f>
        <v>3.8359788359788365E-2</v>
      </c>
      <c r="L70" s="8">
        <f ca="1">(dane36[[#This Row],[sód]]-#REF!)/#REF!</f>
        <v>0.83930599369085179</v>
      </c>
      <c r="M70" s="8">
        <f ca="1">(dane36[[#This Row],[potas]]-#REF!)/#REF!</f>
        <v>4.7865168539325841E-2</v>
      </c>
      <c r="N70" s="8">
        <f ca="1">(dane36[[#This Row],[hemoglobina]]-#REF!)/#REF!</f>
        <v>0.53061224489795922</v>
      </c>
      <c r="O70" s="8">
        <f ca="1">(dane36[[#This Row],[hematokryt]]-#REF!)/#REF!</f>
        <v>0.62222222222222223</v>
      </c>
      <c r="P70" s="5">
        <v>0</v>
      </c>
      <c r="Q70" s="5">
        <v>0</v>
      </c>
      <c r="R70" s="5">
        <v>0</v>
      </c>
      <c r="S70" s="5">
        <v>1</v>
      </c>
      <c r="T70" s="5">
        <v>0</v>
      </c>
      <c r="U70" s="5">
        <v>0</v>
      </c>
      <c r="V70" s="5">
        <v>1</v>
      </c>
      <c r="X70" s="8">
        <f ca="1">(dane36[[#This Row],[Wiek]]-$A$409)/$A$410</f>
        <v>0.71590909090909094</v>
      </c>
      <c r="Y70" s="8">
        <f ca="1">(dane36[[#This Row],[Ciśnienie krwi]]-$B$409)/$B$410</f>
        <v>0.15384615384615385</v>
      </c>
      <c r="Z70" s="8">
        <f ca="1">(dane36[[#This Row],[glukoza we krwi]]-$I$409)/$I$410</f>
        <v>0.19230769230769232</v>
      </c>
      <c r="AA70" s="8">
        <f ca="1">(dane36[[#This Row],[mocznik]]-$J$409)/$J$410</f>
        <v>0.18356867779204109</v>
      </c>
      <c r="AB70" s="8">
        <f ca="1">(dane36[[#This Row],[sód]]-L$409)/L$410</f>
        <v>0.83930599369085179</v>
      </c>
      <c r="AC70" s="8">
        <f ca="1">(dane36[[#This Row],[potas]]-M$409)/M$410</f>
        <v>4.7865168539325841E-2</v>
      </c>
      <c r="AD70" s="8">
        <f ca="1">(dane36[[#This Row],[hemoglobina]]-N$409)/N$410</f>
        <v>0.53061224489795922</v>
      </c>
      <c r="AE70" s="8">
        <f ca="1">(dane36[[#This Row],[hematokryt]]-O$409)/O$410</f>
        <v>0.62222222222222223</v>
      </c>
      <c r="AF70">
        <v>0.25</v>
      </c>
      <c r="AG70">
        <v>0.4</v>
      </c>
      <c r="AH70">
        <v>0</v>
      </c>
      <c r="AI70">
        <v>1</v>
      </c>
      <c r="AJ70">
        <v>1</v>
      </c>
      <c r="AK70">
        <v>0</v>
      </c>
      <c r="AL70" s="14">
        <v>0</v>
      </c>
      <c r="AM70" s="14">
        <v>0</v>
      </c>
      <c r="AN70" s="14">
        <v>0</v>
      </c>
      <c r="AO70" s="14">
        <v>1</v>
      </c>
      <c r="AP70" s="14">
        <v>0</v>
      </c>
      <c r="AQ70" s="14">
        <v>0</v>
      </c>
    </row>
    <row r="71" spans="1:43" x14ac:dyDescent="0.25">
      <c r="A71" s="8">
        <f ca="1">(dane36[[#This Row],[Wiek]]-$A$409)/$A$410</f>
        <v>0.27272727272727271</v>
      </c>
      <c r="B71" s="8">
        <f ca="1">(dane36[[#This Row],[Ciśnienie krwi]]-$B$409)/$B$410</f>
        <v>0.15384615384615385</v>
      </c>
      <c r="C71" s="9">
        <v>0.5</v>
      </c>
      <c r="D71" s="5">
        <v>0</v>
      </c>
      <c r="E71" s="10">
        <v>0.8</v>
      </c>
      <c r="F71" s="5">
        <v>1</v>
      </c>
      <c r="G71" s="5">
        <v>0</v>
      </c>
      <c r="H71" s="5">
        <v>0</v>
      </c>
      <c r="I71" s="8">
        <f ca="1">(dane36[[#This Row],[glukoza we krwi]]-$I$409)/$I$410</f>
        <v>0.48717948717948717</v>
      </c>
      <c r="J71" s="8">
        <f ca="1">(dane36[[#This Row],[mocznik]]-$J$409)/$J$410</f>
        <v>4.7496790757381259E-2</v>
      </c>
      <c r="K71" s="8">
        <f ca="1">(dane36[[#This Row],[kreatynina]]-#REF!)/#REF!</f>
        <v>9.2592592592592605E-3</v>
      </c>
      <c r="L71" s="8">
        <f ca="1">(dane36[[#This Row],[sód]]-#REF!)/#REF!</f>
        <v>0.83930599369085179</v>
      </c>
      <c r="M71" s="8">
        <f ca="1">(dane36[[#This Row],[potas]]-#REF!)/#REF!</f>
        <v>4.7865168539325841E-2</v>
      </c>
      <c r="N71" s="8">
        <f ca="1">(dane36[[#This Row],[hemoglobina]]-#REF!)/#REF!</f>
        <v>0.85034013605442171</v>
      </c>
      <c r="O71" s="8">
        <f ca="1">(dane36[[#This Row],[hematokryt]]-#REF!)/#REF!</f>
        <v>0.9555555555555556</v>
      </c>
      <c r="P71" s="5">
        <v>0</v>
      </c>
      <c r="Q71" s="5">
        <v>1</v>
      </c>
      <c r="R71" s="5">
        <v>0</v>
      </c>
      <c r="S71" s="5">
        <v>1</v>
      </c>
      <c r="T71" s="5">
        <v>0</v>
      </c>
      <c r="U71" s="5">
        <v>0</v>
      </c>
      <c r="V71" s="5">
        <v>1</v>
      </c>
      <c r="X71" s="8">
        <f ca="1">(dane36[[#This Row],[Wiek]]-$A$409)/$A$410</f>
        <v>0.27272727272727271</v>
      </c>
      <c r="Y71" s="8">
        <f ca="1">(dane36[[#This Row],[Ciśnienie krwi]]-$B$409)/$B$410</f>
        <v>0.15384615384615385</v>
      </c>
      <c r="Z71" s="8">
        <f ca="1">(dane36[[#This Row],[glukoza we krwi]]-$I$409)/$I$410</f>
        <v>0.48717948717948717</v>
      </c>
      <c r="AA71" s="8">
        <f ca="1">(dane36[[#This Row],[mocznik]]-$J$409)/$J$410</f>
        <v>4.7496790757381259E-2</v>
      </c>
      <c r="AB71" s="8">
        <f ca="1">(dane36[[#This Row],[sód]]-L$409)/L$410</f>
        <v>0.83930599369085179</v>
      </c>
      <c r="AC71" s="8">
        <f ca="1">(dane36[[#This Row],[potas]]-M$409)/M$410</f>
        <v>4.7865168539325841E-2</v>
      </c>
      <c r="AD71" s="8">
        <f ca="1">(dane36[[#This Row],[hemoglobina]]-N$409)/N$410</f>
        <v>0.85034013605442171</v>
      </c>
      <c r="AE71" s="8">
        <f ca="1">(dane36[[#This Row],[hematokryt]]-O$409)/O$410</f>
        <v>0.9555555555555556</v>
      </c>
      <c r="AF71">
        <v>0.5</v>
      </c>
      <c r="AG71">
        <v>0</v>
      </c>
      <c r="AH71">
        <v>0.8</v>
      </c>
      <c r="AI71">
        <v>1</v>
      </c>
      <c r="AJ71">
        <v>0</v>
      </c>
      <c r="AK71">
        <v>0</v>
      </c>
      <c r="AL71" s="15">
        <v>0</v>
      </c>
      <c r="AM71" s="15">
        <v>1</v>
      </c>
      <c r="AN71" s="15">
        <v>0</v>
      </c>
      <c r="AO71" s="15">
        <v>1</v>
      </c>
      <c r="AP71" s="15">
        <v>0</v>
      </c>
      <c r="AQ71" s="15">
        <v>0</v>
      </c>
    </row>
    <row r="72" spans="1:43" x14ac:dyDescent="0.25">
      <c r="A72" s="8">
        <f ca="1">(dane36[[#This Row],[Wiek]]-$A$409)/$A$410</f>
        <v>0.67045454545454541</v>
      </c>
      <c r="B72" s="8">
        <f ca="1">(dane36[[#This Row],[Ciśnienie krwi]]-$B$409)/$B$410</f>
        <v>0.23076923076923078</v>
      </c>
      <c r="C72" s="9">
        <v>0.5</v>
      </c>
      <c r="D72" s="5">
        <v>0</v>
      </c>
      <c r="E72" s="10">
        <v>0.8</v>
      </c>
      <c r="F72" s="5">
        <v>1</v>
      </c>
      <c r="G72" s="5">
        <v>0</v>
      </c>
      <c r="H72" s="5">
        <v>0</v>
      </c>
      <c r="I72" s="8">
        <f ca="1">(dane36[[#This Row],[glukoza we krwi]]-$I$409)/$I$410</f>
        <v>0.72222222222222221</v>
      </c>
      <c r="J72" s="8">
        <f ca="1">(dane36[[#This Row],[mocznik]]-$J$409)/$J$410</f>
        <v>4.4929396662387676E-2</v>
      </c>
      <c r="K72" s="8">
        <f ca="1">(dane36[[#This Row],[kreatynina]]-#REF!)/#REF!</f>
        <v>3.968253968253968E-3</v>
      </c>
      <c r="L72" s="8">
        <f ca="1">(dane36[[#This Row],[sód]]-#REF!)/#REF!</f>
        <v>0.83596214511041012</v>
      </c>
      <c r="M72" s="8">
        <f ca="1">(dane36[[#This Row],[potas]]-#REF!)/#REF!</f>
        <v>4.2696629213483155E-2</v>
      </c>
      <c r="N72" s="8">
        <f ca="1">(dane36[[#This Row],[hemoglobina]]-#REF!)/#REF!</f>
        <v>0.82312925170068019</v>
      </c>
      <c r="O72" s="8">
        <f ca="1">(dane36[[#This Row],[hematokryt]]-#REF!)/#REF!</f>
        <v>0.77777777777777779</v>
      </c>
      <c r="P72" s="5">
        <v>1</v>
      </c>
      <c r="Q72" s="5">
        <v>1</v>
      </c>
      <c r="R72" s="5">
        <v>0</v>
      </c>
      <c r="S72" s="5">
        <v>1</v>
      </c>
      <c r="T72" s="5">
        <v>0</v>
      </c>
      <c r="U72" s="5">
        <v>0</v>
      </c>
      <c r="V72" s="5">
        <v>1</v>
      </c>
      <c r="X72" s="8">
        <f ca="1">(dane36[[#This Row],[Wiek]]-$A$409)/$A$410</f>
        <v>0.67045454545454541</v>
      </c>
      <c r="Y72" s="8">
        <f ca="1">(dane36[[#This Row],[Ciśnienie krwi]]-$B$409)/$B$410</f>
        <v>0.23076923076923078</v>
      </c>
      <c r="Z72" s="8">
        <f ca="1">(dane36[[#This Row],[glukoza we krwi]]-$I$409)/$I$410</f>
        <v>0.72222222222222221</v>
      </c>
      <c r="AA72" s="8">
        <f ca="1">(dane36[[#This Row],[mocznik]]-$J$409)/$J$410</f>
        <v>4.4929396662387676E-2</v>
      </c>
      <c r="AB72" s="8">
        <f ca="1">(dane36[[#This Row],[sód]]-L$409)/L$410</f>
        <v>0.83596214511041012</v>
      </c>
      <c r="AC72" s="8">
        <f ca="1">(dane36[[#This Row],[potas]]-M$409)/M$410</f>
        <v>4.2696629213483155E-2</v>
      </c>
      <c r="AD72" s="8">
        <f ca="1">(dane36[[#This Row],[hemoglobina]]-N$409)/N$410</f>
        <v>0.82312925170068019</v>
      </c>
      <c r="AE72" s="8">
        <f ca="1">(dane36[[#This Row],[hematokryt]]-O$409)/O$410</f>
        <v>0.77777777777777779</v>
      </c>
      <c r="AF72">
        <v>0.5</v>
      </c>
      <c r="AG72">
        <v>0</v>
      </c>
      <c r="AH72">
        <v>0.8</v>
      </c>
      <c r="AI72">
        <v>1</v>
      </c>
      <c r="AJ72">
        <v>0</v>
      </c>
      <c r="AK72">
        <v>0</v>
      </c>
      <c r="AL72" s="14">
        <v>1</v>
      </c>
      <c r="AM72" s="14">
        <v>1</v>
      </c>
      <c r="AN72" s="14">
        <v>0</v>
      </c>
      <c r="AO72" s="14">
        <v>1</v>
      </c>
      <c r="AP72" s="14">
        <v>0</v>
      </c>
      <c r="AQ72" s="14">
        <v>0</v>
      </c>
    </row>
    <row r="73" spans="1:43" x14ac:dyDescent="0.25">
      <c r="A73" s="8">
        <f ca="1">(dane36[[#This Row],[Wiek]]-$A$409)/$A$410</f>
        <v>0.5</v>
      </c>
      <c r="B73" s="8">
        <f ca="1">(dane36[[#This Row],[Ciśnienie krwi]]-$B$409)/$B$410</f>
        <v>7.6923076923076927E-2</v>
      </c>
      <c r="C73" s="9">
        <v>0.25</v>
      </c>
      <c r="D73" s="10">
        <v>0.2</v>
      </c>
      <c r="E73" s="5" t="s">
        <v>2</v>
      </c>
      <c r="F73" s="5">
        <v>1</v>
      </c>
      <c r="G73" s="5">
        <v>0</v>
      </c>
      <c r="H73" s="5">
        <v>0</v>
      </c>
      <c r="I73" s="8">
        <f ca="1">(dane36[[#This Row],[glukoza we krwi]]-$I$409)/$I$410</f>
        <v>0.30128205128205127</v>
      </c>
      <c r="J73" s="8">
        <f ca="1">(dane36[[#This Row],[mocznik]]-$J$409)/$J$410</f>
        <v>0.23234916559691912</v>
      </c>
      <c r="K73" s="8">
        <f ca="1">(dane36[[#This Row],[kreatynina]]-#REF!)/#REF!</f>
        <v>3.8359788359788365E-2</v>
      </c>
      <c r="L73" s="8">
        <f ca="1">(dane36[[#This Row],[sód]]-#REF!)/#REF!</f>
        <v>0.86119873817034698</v>
      </c>
      <c r="M73" s="8">
        <f ca="1">(dane36[[#This Row],[potas]]-#REF!)/#REF!</f>
        <v>3.3707865168539325E-2</v>
      </c>
      <c r="N73" s="8">
        <f ca="1">(dane36[[#This Row],[hemoglobina]]-#REF!)/#REF!</f>
        <v>0.45578231292517013</v>
      </c>
      <c r="O73" s="8">
        <f ca="1">(dane36[[#This Row],[hematokryt]]-#REF!)/#REF!</f>
        <v>0.42222222222222222</v>
      </c>
      <c r="P73" s="5">
        <v>1</v>
      </c>
      <c r="Q73" s="5">
        <v>1</v>
      </c>
      <c r="R73" s="5">
        <v>0</v>
      </c>
      <c r="S73" s="5">
        <v>1</v>
      </c>
      <c r="T73" s="5">
        <v>0</v>
      </c>
      <c r="U73" s="5">
        <v>0</v>
      </c>
      <c r="V73" s="5">
        <v>1</v>
      </c>
      <c r="X73" s="8">
        <f ca="1">(dane36[[#This Row],[Wiek]]-$A$409)/$A$410</f>
        <v>0.5</v>
      </c>
      <c r="Y73" s="8">
        <f ca="1">(dane36[[#This Row],[Ciśnienie krwi]]-$B$409)/$B$410</f>
        <v>7.6923076923076927E-2</v>
      </c>
      <c r="Z73" s="8">
        <f ca="1">(dane36[[#This Row],[glukoza we krwi]]-$I$409)/$I$410</f>
        <v>0.30128205128205127</v>
      </c>
      <c r="AA73" s="8">
        <f ca="1">(dane36[[#This Row],[mocznik]]-$J$409)/$J$410</f>
        <v>0.23234916559691912</v>
      </c>
      <c r="AB73" s="8">
        <f ca="1">(dane36[[#This Row],[sód]]-L$409)/L$410</f>
        <v>0.86119873817034698</v>
      </c>
      <c r="AC73" s="8">
        <f ca="1">(dane36[[#This Row],[potas]]-M$409)/M$410</f>
        <v>3.3707865168539325E-2</v>
      </c>
      <c r="AD73" s="8">
        <f ca="1">(dane36[[#This Row],[hemoglobina]]-N$409)/N$410</f>
        <v>0.45578231292517013</v>
      </c>
      <c r="AE73" s="8">
        <f ca="1">(dane36[[#This Row],[hematokryt]]-O$409)/O$410</f>
        <v>0.42222222222222222</v>
      </c>
      <c r="AF73">
        <v>0.25</v>
      </c>
      <c r="AG73">
        <v>0.2</v>
      </c>
      <c r="AH73">
        <v>0</v>
      </c>
      <c r="AI73">
        <v>1</v>
      </c>
      <c r="AJ73">
        <v>0</v>
      </c>
      <c r="AK73">
        <v>0</v>
      </c>
      <c r="AL73" s="15">
        <v>1</v>
      </c>
      <c r="AM73" s="15">
        <v>1</v>
      </c>
      <c r="AN73" s="15">
        <v>0</v>
      </c>
      <c r="AO73" s="15">
        <v>1</v>
      </c>
      <c r="AP73" s="15">
        <v>0</v>
      </c>
      <c r="AQ73" s="15">
        <v>0</v>
      </c>
    </row>
    <row r="74" spans="1:43" x14ac:dyDescent="0.25">
      <c r="A74" s="8">
        <f ca="1">(dane36[[#This Row],[Wiek]]-$A$409)/$A$410</f>
        <v>0.70454545454545459</v>
      </c>
      <c r="B74" s="8">
        <f ca="1">(dane36[[#This Row],[Ciśnienie krwi]]-$B$409)/$B$410</f>
        <v>0.30769230769230771</v>
      </c>
      <c r="C74" s="9">
        <v>0.25</v>
      </c>
      <c r="D74" s="10">
        <v>0.6</v>
      </c>
      <c r="E74" s="10">
        <v>0.6</v>
      </c>
      <c r="F74" s="5">
        <v>0</v>
      </c>
      <c r="G74" s="5">
        <v>1</v>
      </c>
      <c r="H74" s="5">
        <v>0</v>
      </c>
      <c r="I74" s="8">
        <f ca="1">(dane36[[#This Row],[glukoza we krwi]]-$I$409)/$I$410</f>
        <v>0.26931623931623933</v>
      </c>
      <c r="J74" s="8">
        <f ca="1">(dane36[[#This Row],[mocznik]]-$J$409)/$J$410</f>
        <v>8.6007702182284984E-2</v>
      </c>
      <c r="K74" s="8">
        <f ca="1">(dane36[[#This Row],[kreatynina]]-#REF!)/#REF!</f>
        <v>1.1904761904761906E-2</v>
      </c>
      <c r="L74" s="8">
        <f ca="1">(dane36[[#This Row],[sód]]-#REF!)/#REF!</f>
        <v>0.83930599369085179</v>
      </c>
      <c r="M74" s="8">
        <f ca="1">(dane36[[#This Row],[potas]]-#REF!)/#REF!</f>
        <v>4.7865168539325841E-2</v>
      </c>
      <c r="N74" s="8">
        <f ca="1">(dane36[[#This Row],[hemoglobina]]-#REF!)/#REF!</f>
        <v>0.48979591836734698</v>
      </c>
      <c r="O74" s="8">
        <f ca="1">(dane36[[#This Row],[hematokryt]]-#REF!)/#REF!</f>
        <v>0.66377777777777769</v>
      </c>
      <c r="P74" s="5">
        <v>1</v>
      </c>
      <c r="Q74" s="5">
        <v>1</v>
      </c>
      <c r="R74" s="5">
        <v>0</v>
      </c>
      <c r="S74" s="5">
        <v>1</v>
      </c>
      <c r="T74" s="5">
        <v>1</v>
      </c>
      <c r="U74" s="5">
        <v>0</v>
      </c>
      <c r="V74" s="5">
        <v>1</v>
      </c>
      <c r="X74" s="8">
        <f ca="1">(dane36[[#This Row],[Wiek]]-$A$409)/$A$410</f>
        <v>0.70454545454545459</v>
      </c>
      <c r="Y74" s="8">
        <f ca="1">(dane36[[#This Row],[Ciśnienie krwi]]-$B$409)/$B$410</f>
        <v>0.30769230769230771</v>
      </c>
      <c r="Z74" s="8">
        <f ca="1">(dane36[[#This Row],[glukoza we krwi]]-$I$409)/$I$410</f>
        <v>0.26931623931623933</v>
      </c>
      <c r="AA74" s="8">
        <f ca="1">(dane36[[#This Row],[mocznik]]-$J$409)/$J$410</f>
        <v>8.6007702182284984E-2</v>
      </c>
      <c r="AB74" s="8">
        <f ca="1">(dane36[[#This Row],[sód]]-L$409)/L$410</f>
        <v>0.83930599369085179</v>
      </c>
      <c r="AC74" s="8">
        <f ca="1">(dane36[[#This Row],[potas]]-M$409)/M$410</f>
        <v>4.7865168539325841E-2</v>
      </c>
      <c r="AD74" s="8">
        <f ca="1">(dane36[[#This Row],[hemoglobina]]-N$409)/N$410</f>
        <v>0.48979591836734698</v>
      </c>
      <c r="AE74" s="8">
        <f ca="1">(dane36[[#This Row],[hematokryt]]-O$409)/O$410</f>
        <v>0.66377777777777769</v>
      </c>
      <c r="AF74">
        <v>0.25</v>
      </c>
      <c r="AG74">
        <v>0.6</v>
      </c>
      <c r="AH74">
        <v>0.6</v>
      </c>
      <c r="AI74">
        <v>0</v>
      </c>
      <c r="AJ74">
        <v>1</v>
      </c>
      <c r="AK74">
        <v>0</v>
      </c>
      <c r="AL74" s="14">
        <v>1</v>
      </c>
      <c r="AM74" s="14">
        <v>1</v>
      </c>
      <c r="AN74" s="14">
        <v>0</v>
      </c>
      <c r="AO74" s="14">
        <v>1</v>
      </c>
      <c r="AP74" s="14">
        <v>1</v>
      </c>
      <c r="AQ74" s="14">
        <v>0</v>
      </c>
    </row>
    <row r="75" spans="1:43" x14ac:dyDescent="0.25">
      <c r="A75" s="8">
        <f ca="1">(dane36[[#This Row],[Wiek]]-$A$409)/$A$410</f>
        <v>0.56227272727272726</v>
      </c>
      <c r="B75" s="8">
        <f ca="1">(dane36[[#This Row],[Ciśnienie krwi]]-$B$409)/$B$410</f>
        <v>0.38461538461538464</v>
      </c>
      <c r="C75" s="9">
        <v>0.5</v>
      </c>
      <c r="D75" s="10">
        <v>0.4</v>
      </c>
      <c r="E75" s="5" t="s">
        <v>2</v>
      </c>
      <c r="F75" s="5">
        <v>0</v>
      </c>
      <c r="G75" s="5">
        <v>0</v>
      </c>
      <c r="H75" s="5">
        <v>0</v>
      </c>
      <c r="I75" s="8">
        <f ca="1">(dane36[[#This Row],[glukoza we krwi]]-$I$409)/$I$410</f>
        <v>0.22863247863247863</v>
      </c>
      <c r="J75" s="8">
        <f ca="1">(dane36[[#This Row],[mocznik]]-$J$409)/$J$410</f>
        <v>0.27086007702182285</v>
      </c>
      <c r="K75" s="8">
        <f ca="1">(dane36[[#This Row],[kreatynina]]-#REF!)/#REF!</f>
        <v>8.3333333333333343E-2</v>
      </c>
      <c r="L75" s="8">
        <f ca="1">(dane36[[#This Row],[sód]]-#REF!)/#REF!</f>
        <v>0.80441640378548895</v>
      </c>
      <c r="M75" s="8">
        <f ca="1">(dane36[[#This Row],[potas]]-#REF!)/#REF!</f>
        <v>4.2696629213483155E-2</v>
      </c>
      <c r="N75" s="8">
        <f ca="1">(dane36[[#This Row],[hemoglobina]]-#REF!)/#REF!</f>
        <v>0.11564625850340134</v>
      </c>
      <c r="O75" s="8">
        <f ca="1">(dane36[[#This Row],[hematokryt]]-#REF!)/#REF!</f>
        <v>0.1111111111111111</v>
      </c>
      <c r="P75" s="5">
        <v>1</v>
      </c>
      <c r="Q75" s="5">
        <v>0</v>
      </c>
      <c r="R75" s="5">
        <v>0</v>
      </c>
      <c r="S75" s="5">
        <v>1</v>
      </c>
      <c r="T75" s="5">
        <v>1</v>
      </c>
      <c r="U75" s="5">
        <v>1</v>
      </c>
      <c r="V75" s="5">
        <v>1</v>
      </c>
      <c r="X75" s="8">
        <f ca="1">(dane36[[#This Row],[Wiek]]-$A$409)/$A$410</f>
        <v>0.56227272727272726</v>
      </c>
      <c r="Y75" s="8">
        <f ca="1">(dane36[[#This Row],[Ciśnienie krwi]]-$B$409)/$B$410</f>
        <v>0.38461538461538464</v>
      </c>
      <c r="Z75" s="8">
        <f ca="1">(dane36[[#This Row],[glukoza we krwi]]-$I$409)/$I$410</f>
        <v>0.22863247863247863</v>
      </c>
      <c r="AA75" s="8">
        <f ca="1">(dane36[[#This Row],[mocznik]]-$J$409)/$J$410</f>
        <v>0.27086007702182285</v>
      </c>
      <c r="AB75" s="8">
        <f ca="1">(dane36[[#This Row],[sód]]-L$409)/L$410</f>
        <v>0.80441640378548895</v>
      </c>
      <c r="AC75" s="8">
        <f ca="1">(dane36[[#This Row],[potas]]-M$409)/M$410</f>
        <v>4.2696629213483155E-2</v>
      </c>
      <c r="AD75" s="8">
        <f ca="1">(dane36[[#This Row],[hemoglobina]]-N$409)/N$410</f>
        <v>0.11564625850340134</v>
      </c>
      <c r="AE75" s="8">
        <f ca="1">(dane36[[#This Row],[hematokryt]]-O$409)/O$410</f>
        <v>0.1111111111111111</v>
      </c>
      <c r="AF75">
        <v>0.5</v>
      </c>
      <c r="AG75">
        <v>0.4</v>
      </c>
      <c r="AH75">
        <v>0</v>
      </c>
      <c r="AI75">
        <v>0</v>
      </c>
      <c r="AJ75">
        <v>0</v>
      </c>
      <c r="AK75">
        <v>0</v>
      </c>
      <c r="AL75" s="15">
        <v>1</v>
      </c>
      <c r="AM75" s="15">
        <v>0</v>
      </c>
      <c r="AN75" s="15">
        <v>0</v>
      </c>
      <c r="AO75" s="15">
        <v>1</v>
      </c>
      <c r="AP75" s="15">
        <v>1</v>
      </c>
      <c r="AQ75" s="15">
        <v>1</v>
      </c>
    </row>
    <row r="76" spans="1:43" x14ac:dyDescent="0.25">
      <c r="A76" s="8">
        <f ca="1">(dane36[[#This Row],[Wiek]]-$A$409)/$A$410</f>
        <v>0.61363636363636365</v>
      </c>
      <c r="B76" s="8">
        <f ca="1">(dane36[[#This Row],[Ciśnienie krwi]]-$B$409)/$B$410</f>
        <v>0.30769230769230771</v>
      </c>
      <c r="C76" s="9">
        <v>0.5</v>
      </c>
      <c r="D76" s="10">
        <v>0.4</v>
      </c>
      <c r="E76" s="5" t="s">
        <v>2</v>
      </c>
      <c r="F76" s="5">
        <v>0</v>
      </c>
      <c r="G76" s="5">
        <v>0</v>
      </c>
      <c r="H76" s="5">
        <v>0</v>
      </c>
      <c r="I76" s="8">
        <f ca="1">(dane36[[#This Row],[glukoza we krwi]]-$I$409)/$I$410</f>
        <v>0.22863247863247863</v>
      </c>
      <c r="J76" s="8">
        <f ca="1">(dane36[[#This Row],[mocznik]]-$J$409)/$J$410</f>
        <v>0.27086007702182285</v>
      </c>
      <c r="K76" s="8">
        <f ca="1">(dane36[[#This Row],[kreatynina]]-#REF!)/#REF!</f>
        <v>8.3333333333333343E-2</v>
      </c>
      <c r="L76" s="8">
        <f ca="1">(dane36[[#This Row],[sód]]-#REF!)/#REF!</f>
        <v>0.79810725552050477</v>
      </c>
      <c r="M76" s="8">
        <f ca="1">(dane36[[#This Row],[potas]]-#REF!)/#REF!</f>
        <v>5.1685393258426963E-2</v>
      </c>
      <c r="N76" s="8">
        <f ca="1">(dane36[[#This Row],[hemoglobina]]-#REF!)/#REF!</f>
        <v>0.4081632653061224</v>
      </c>
      <c r="O76" s="8">
        <f ca="1">(dane36[[#This Row],[hematokryt]]-#REF!)/#REF!</f>
        <v>0.44444444444444442</v>
      </c>
      <c r="P76" s="5">
        <v>1</v>
      </c>
      <c r="Q76" s="5">
        <v>0</v>
      </c>
      <c r="R76" s="5">
        <v>0</v>
      </c>
      <c r="S76" s="5">
        <v>1</v>
      </c>
      <c r="T76" s="5">
        <v>0</v>
      </c>
      <c r="U76" s="5">
        <v>0</v>
      </c>
      <c r="V76" s="5">
        <v>1</v>
      </c>
      <c r="X76" s="8">
        <f ca="1">(dane36[[#This Row],[Wiek]]-$A$409)/$A$410</f>
        <v>0.61363636363636365</v>
      </c>
      <c r="Y76" s="8">
        <f ca="1">(dane36[[#This Row],[Ciśnienie krwi]]-$B$409)/$B$410</f>
        <v>0.30769230769230771</v>
      </c>
      <c r="Z76" s="8">
        <f ca="1">(dane36[[#This Row],[glukoza we krwi]]-$I$409)/$I$410</f>
        <v>0.22863247863247863</v>
      </c>
      <c r="AA76" s="8">
        <f ca="1">(dane36[[#This Row],[mocznik]]-$J$409)/$J$410</f>
        <v>0.27086007702182285</v>
      </c>
      <c r="AB76" s="8">
        <f ca="1">(dane36[[#This Row],[sód]]-L$409)/L$410</f>
        <v>0.79810725552050477</v>
      </c>
      <c r="AC76" s="8">
        <f ca="1">(dane36[[#This Row],[potas]]-M$409)/M$410</f>
        <v>5.1685393258426963E-2</v>
      </c>
      <c r="AD76" s="8">
        <f ca="1">(dane36[[#This Row],[hemoglobina]]-N$409)/N$410</f>
        <v>0.4081632653061224</v>
      </c>
      <c r="AE76" s="8">
        <f ca="1">(dane36[[#This Row],[hematokryt]]-O$409)/O$410</f>
        <v>0.44444444444444442</v>
      </c>
      <c r="AF76">
        <v>0.5</v>
      </c>
      <c r="AG76">
        <v>0.4</v>
      </c>
      <c r="AH76">
        <v>0</v>
      </c>
      <c r="AI76">
        <v>0</v>
      </c>
      <c r="AJ76">
        <v>0</v>
      </c>
      <c r="AK76">
        <v>0</v>
      </c>
      <c r="AL76" s="14">
        <v>1</v>
      </c>
      <c r="AM76" s="14">
        <v>0</v>
      </c>
      <c r="AN76" s="14">
        <v>0</v>
      </c>
      <c r="AO76" s="14">
        <v>1</v>
      </c>
      <c r="AP76" s="14">
        <v>0</v>
      </c>
      <c r="AQ76" s="14">
        <v>0</v>
      </c>
    </row>
    <row r="77" spans="1:43" x14ac:dyDescent="0.25">
      <c r="A77" s="8">
        <f ca="1">(dane36[[#This Row],[Wiek]]-$A$409)/$A$410</f>
        <v>3.4090909090909088E-2</v>
      </c>
      <c r="B77" s="8">
        <f ca="1">(dane36[[#This Row],[Ciśnienie krwi]]-$B$409)/$B$410</f>
        <v>0.20361538461538461</v>
      </c>
      <c r="C77" s="9">
        <v>0.5</v>
      </c>
      <c r="D77" s="10">
        <v>0.2</v>
      </c>
      <c r="E77" s="5" t="s">
        <v>2</v>
      </c>
      <c r="F77" s="5">
        <v>1</v>
      </c>
      <c r="G77" s="5">
        <v>0</v>
      </c>
      <c r="H77" s="5">
        <v>0</v>
      </c>
      <c r="I77" s="8">
        <f ca="1">(dane36[[#This Row],[glukoza we krwi]]-$I$409)/$I$410</f>
        <v>0.26931623931623933</v>
      </c>
      <c r="J77" s="8">
        <f ca="1">(dane36[[#This Row],[mocznik]]-$J$409)/$J$410</f>
        <v>3.7227214377406934E-2</v>
      </c>
      <c r="K77" s="8">
        <f ca="1">(dane36[[#This Row],[kreatynina]]-#REF!)/#REF!</f>
        <v>3.968253968253968E-3</v>
      </c>
      <c r="L77" s="8">
        <f ca="1">(dane36[[#This Row],[sód]]-#REF!)/#REF!</f>
        <v>0.8422712933753943</v>
      </c>
      <c r="M77" s="8">
        <f ca="1">(dane36[[#This Row],[potas]]-#REF!)/#REF!</f>
        <v>1.573033707865169E-2</v>
      </c>
      <c r="N77" s="8">
        <f ca="1">(dane36[[#This Row],[hemoglobina]]-#REF!)/#REF!</f>
        <v>0.3401360544217687</v>
      </c>
      <c r="O77" s="8">
        <f ca="1">(dane36[[#This Row],[hematokryt]]-#REF!)/#REF!</f>
        <v>0.66377777777777769</v>
      </c>
      <c r="P77" s="5">
        <v>0</v>
      </c>
      <c r="Q77" s="5">
        <v>0</v>
      </c>
      <c r="R77" s="5">
        <v>0</v>
      </c>
      <c r="S77" s="5">
        <v>1</v>
      </c>
      <c r="T77" s="5">
        <v>0</v>
      </c>
      <c r="U77" s="5">
        <v>1</v>
      </c>
      <c r="V77" s="5">
        <v>1</v>
      </c>
      <c r="X77" s="8">
        <f ca="1">(dane36[[#This Row],[Wiek]]-$A$409)/$A$410</f>
        <v>3.4090909090909088E-2</v>
      </c>
      <c r="Y77" s="8">
        <f ca="1">(dane36[[#This Row],[Ciśnienie krwi]]-$B$409)/$B$410</f>
        <v>0.20361538461538461</v>
      </c>
      <c r="Z77" s="8">
        <f ca="1">(dane36[[#This Row],[glukoza we krwi]]-$I$409)/$I$410</f>
        <v>0.26931623931623933</v>
      </c>
      <c r="AA77" s="8">
        <f ca="1">(dane36[[#This Row],[mocznik]]-$J$409)/$J$410</f>
        <v>3.7227214377406934E-2</v>
      </c>
      <c r="AB77" s="8">
        <f ca="1">(dane36[[#This Row],[sód]]-L$409)/L$410</f>
        <v>0.8422712933753943</v>
      </c>
      <c r="AC77" s="8">
        <f ca="1">(dane36[[#This Row],[potas]]-M$409)/M$410</f>
        <v>1.573033707865169E-2</v>
      </c>
      <c r="AD77" s="8">
        <f ca="1">(dane36[[#This Row],[hemoglobina]]-N$409)/N$410</f>
        <v>0.3401360544217687</v>
      </c>
      <c r="AE77" s="8">
        <f ca="1">(dane36[[#This Row],[hematokryt]]-O$409)/O$410</f>
        <v>0.66377777777777769</v>
      </c>
      <c r="AF77">
        <v>0.5</v>
      </c>
      <c r="AG77">
        <v>0.2</v>
      </c>
      <c r="AH77">
        <v>0</v>
      </c>
      <c r="AI77">
        <v>1</v>
      </c>
      <c r="AJ77">
        <v>0</v>
      </c>
      <c r="AK77">
        <v>0</v>
      </c>
      <c r="AL77" s="15">
        <v>0</v>
      </c>
      <c r="AM77" s="15">
        <v>0</v>
      </c>
      <c r="AN77" s="15">
        <v>0</v>
      </c>
      <c r="AO77" s="15">
        <v>1</v>
      </c>
      <c r="AP77" s="15">
        <v>0</v>
      </c>
      <c r="AQ77" s="15">
        <v>1</v>
      </c>
    </row>
    <row r="78" spans="1:43" x14ac:dyDescent="0.25">
      <c r="A78" s="8">
        <f ca="1">(dane36[[#This Row],[Wiek]]-$A$409)/$A$410</f>
        <v>0.52272727272727271</v>
      </c>
      <c r="B78" s="8">
        <f ca="1">(dane36[[#This Row],[Ciśnienie krwi]]-$B$409)/$B$410</f>
        <v>0.23076923076923078</v>
      </c>
      <c r="C78" s="9">
        <v>0</v>
      </c>
      <c r="D78" s="10">
        <v>0.8</v>
      </c>
      <c r="E78" s="5" t="s">
        <v>2</v>
      </c>
      <c r="F78" s="5">
        <v>0</v>
      </c>
      <c r="G78" s="5">
        <v>0</v>
      </c>
      <c r="H78" s="5">
        <v>1</v>
      </c>
      <c r="I78" s="8">
        <f ca="1">(dane36[[#This Row],[glukoza we krwi]]-$I$409)/$I$410</f>
        <v>0.23717948717948717</v>
      </c>
      <c r="J78" s="8">
        <f ca="1">(dane36[[#This Row],[mocznik]]-$J$409)/$J$410</f>
        <v>0.35301668806161746</v>
      </c>
      <c r="K78" s="8">
        <f ca="1">(dane36[[#This Row],[kreatynina]]-#REF!)/#REF!</f>
        <v>0.10714285714285715</v>
      </c>
      <c r="L78" s="8">
        <f ca="1">(dane36[[#This Row],[sód]]-#REF!)/#REF!</f>
        <v>0.80441640378548895</v>
      </c>
      <c r="M78" s="8">
        <f ca="1">(dane36[[#This Row],[potas]]-#REF!)/#REF!</f>
        <v>6.741573033707865E-2</v>
      </c>
      <c r="N78" s="8">
        <f ca="1">(dane36[[#This Row],[hemoglobina]]-#REF!)/#REF!</f>
        <v>0.48979591836734698</v>
      </c>
      <c r="O78" s="8">
        <f ca="1">(dane36[[#This Row],[hematokryt]]-#REF!)/#REF!</f>
        <v>0.6</v>
      </c>
      <c r="P78" s="5">
        <v>0</v>
      </c>
      <c r="Q78" s="5">
        <v>1</v>
      </c>
      <c r="R78" s="5">
        <v>0</v>
      </c>
      <c r="S78" s="5">
        <v>1</v>
      </c>
      <c r="T78" s="5">
        <v>1</v>
      </c>
      <c r="U78" s="5">
        <v>0</v>
      </c>
      <c r="V78" s="5">
        <v>1</v>
      </c>
      <c r="X78" s="8">
        <f ca="1">(dane36[[#This Row],[Wiek]]-$A$409)/$A$410</f>
        <v>0.52272727272727271</v>
      </c>
      <c r="Y78" s="8">
        <f ca="1">(dane36[[#This Row],[Ciśnienie krwi]]-$B$409)/$B$410</f>
        <v>0.23076923076923078</v>
      </c>
      <c r="Z78" s="8">
        <f ca="1">(dane36[[#This Row],[glukoza we krwi]]-$I$409)/$I$410</f>
        <v>0.23717948717948717</v>
      </c>
      <c r="AA78" s="8">
        <f ca="1">(dane36[[#This Row],[mocznik]]-$J$409)/$J$410</f>
        <v>0.35301668806161746</v>
      </c>
      <c r="AB78" s="8">
        <f ca="1">(dane36[[#This Row],[sód]]-L$409)/L$410</f>
        <v>0.80441640378548895</v>
      </c>
      <c r="AC78" s="8">
        <f ca="1">(dane36[[#This Row],[potas]]-M$409)/M$410</f>
        <v>6.741573033707865E-2</v>
      </c>
      <c r="AD78" s="8">
        <f ca="1">(dane36[[#This Row],[hemoglobina]]-N$409)/N$410</f>
        <v>0.48979591836734698</v>
      </c>
      <c r="AE78" s="8">
        <f ca="1">(dane36[[#This Row],[hematokryt]]-O$409)/O$410</f>
        <v>0.6</v>
      </c>
      <c r="AF78">
        <v>0</v>
      </c>
      <c r="AG78">
        <v>0.8</v>
      </c>
      <c r="AH78">
        <v>0</v>
      </c>
      <c r="AI78">
        <v>0</v>
      </c>
      <c r="AJ78">
        <v>0</v>
      </c>
      <c r="AK78">
        <v>1</v>
      </c>
      <c r="AL78" s="14">
        <v>0</v>
      </c>
      <c r="AM78" s="14">
        <v>1</v>
      </c>
      <c r="AN78" s="14">
        <v>0</v>
      </c>
      <c r="AO78" s="14">
        <v>1</v>
      </c>
      <c r="AP78" s="14">
        <v>1</v>
      </c>
      <c r="AQ78" s="14">
        <v>0</v>
      </c>
    </row>
    <row r="79" spans="1:43" x14ac:dyDescent="0.25">
      <c r="A79" s="8">
        <f ca="1">(dane36[[#This Row],[Wiek]]-$A$409)/$A$410</f>
        <v>0.73863636363636365</v>
      </c>
      <c r="B79" s="8">
        <f ca="1">(dane36[[#This Row],[Ciśnienie krwi]]-$B$409)/$B$410</f>
        <v>0.15384615384615385</v>
      </c>
      <c r="C79" s="9">
        <v>0.25</v>
      </c>
      <c r="D79" s="10">
        <v>0.2</v>
      </c>
      <c r="E79" s="5" t="s">
        <v>2</v>
      </c>
      <c r="F79" s="5">
        <v>1</v>
      </c>
      <c r="G79" s="5">
        <v>0</v>
      </c>
      <c r="H79" s="5">
        <v>0</v>
      </c>
      <c r="I79" s="8">
        <f ca="1">(dane36[[#This Row],[glukoza we krwi]]-$I$409)/$I$410</f>
        <v>0.17094017094017094</v>
      </c>
      <c r="J79" s="8">
        <f ca="1">(dane36[[#This Row],[mocznik]]-$J$409)/$J$410</f>
        <v>0.11938382541720154</v>
      </c>
      <c r="K79" s="8">
        <f ca="1">(dane36[[#This Row],[kreatynina]]-#REF!)/#REF!</f>
        <v>3.7037037037037042E-2</v>
      </c>
      <c r="L79" s="8">
        <f ca="1">(dane36[[#This Row],[sód]]-#REF!)/#REF!</f>
        <v>0.83596214511041012</v>
      </c>
      <c r="M79" s="8">
        <f ca="1">(dane36[[#This Row],[potas]]-#REF!)/#REF!</f>
        <v>5.6179775280898875E-2</v>
      </c>
      <c r="N79" s="8">
        <f ca="1">(dane36[[#This Row],[hemoglobina]]-#REF!)/#REF!</f>
        <v>0.59863945578231292</v>
      </c>
      <c r="O79" s="8">
        <f ca="1">(dane36[[#This Row],[hematokryt]]-#REF!)/#REF!</f>
        <v>0.55555555555555558</v>
      </c>
      <c r="P79" s="5">
        <v>1</v>
      </c>
      <c r="Q79" s="5">
        <v>1</v>
      </c>
      <c r="R79" s="5">
        <v>0</v>
      </c>
      <c r="S79" s="5">
        <v>1</v>
      </c>
      <c r="T79" s="5">
        <v>1</v>
      </c>
      <c r="U79" s="5">
        <v>0</v>
      </c>
      <c r="V79" s="5">
        <v>1</v>
      </c>
      <c r="X79" s="8">
        <f ca="1">(dane36[[#This Row],[Wiek]]-$A$409)/$A$410</f>
        <v>0.73863636363636365</v>
      </c>
      <c r="Y79" s="8">
        <f ca="1">(dane36[[#This Row],[Ciśnienie krwi]]-$B$409)/$B$410</f>
        <v>0.15384615384615385</v>
      </c>
      <c r="Z79" s="8">
        <f ca="1">(dane36[[#This Row],[glukoza we krwi]]-$I$409)/$I$410</f>
        <v>0.17094017094017094</v>
      </c>
      <c r="AA79" s="8">
        <f ca="1">(dane36[[#This Row],[mocznik]]-$J$409)/$J$410</f>
        <v>0.11938382541720154</v>
      </c>
      <c r="AB79" s="8">
        <f ca="1">(dane36[[#This Row],[sód]]-L$409)/L$410</f>
        <v>0.83596214511041012</v>
      </c>
      <c r="AC79" s="8">
        <f ca="1">(dane36[[#This Row],[potas]]-M$409)/M$410</f>
        <v>5.6179775280898875E-2</v>
      </c>
      <c r="AD79" s="8">
        <f ca="1">(dane36[[#This Row],[hemoglobina]]-N$409)/N$410</f>
        <v>0.59863945578231292</v>
      </c>
      <c r="AE79" s="8">
        <f ca="1">(dane36[[#This Row],[hematokryt]]-O$409)/O$410</f>
        <v>0.55555555555555558</v>
      </c>
      <c r="AF79">
        <v>0.25</v>
      </c>
      <c r="AG79">
        <v>0.2</v>
      </c>
      <c r="AH79">
        <v>0</v>
      </c>
      <c r="AI79">
        <v>1</v>
      </c>
      <c r="AJ79">
        <v>0</v>
      </c>
      <c r="AK79">
        <v>0</v>
      </c>
      <c r="AL79" s="15">
        <v>1</v>
      </c>
      <c r="AM79" s="15">
        <v>1</v>
      </c>
      <c r="AN79" s="15">
        <v>0</v>
      </c>
      <c r="AO79" s="15">
        <v>1</v>
      </c>
      <c r="AP79" s="15">
        <v>1</v>
      </c>
      <c r="AQ79" s="15">
        <v>0</v>
      </c>
    </row>
    <row r="80" spans="1:43" x14ac:dyDescent="0.25">
      <c r="A80" s="8">
        <f ca="1">(dane36[[#This Row],[Wiek]]-$A$409)/$A$410</f>
        <v>0.77272727272727271</v>
      </c>
      <c r="B80" s="8">
        <f ca="1">(dane36[[#This Row],[Ciśnienie krwi]]-$B$409)/$B$410</f>
        <v>0.23076923076923078</v>
      </c>
      <c r="C80" s="9">
        <v>0.62</v>
      </c>
      <c r="D80" s="10">
        <v>0.2</v>
      </c>
      <c r="E80" s="10">
        <v>0.52</v>
      </c>
      <c r="F80" s="5">
        <v>0.77</v>
      </c>
      <c r="G80" s="5">
        <v>0</v>
      </c>
      <c r="H80" s="5">
        <v>0</v>
      </c>
      <c r="I80" s="8">
        <f ca="1">(dane36[[#This Row],[glukoza we krwi]]-$I$409)/$I$410</f>
        <v>0.29059829059829062</v>
      </c>
      <c r="J80" s="8">
        <f ca="1">(dane36[[#This Row],[mocznik]]-$J$409)/$J$410</f>
        <v>0.21437740693196405</v>
      </c>
      <c r="K80" s="8">
        <f ca="1">(dane36[[#This Row],[kreatynina]]-#REF!)/#REF!</f>
        <v>3.7037037037037042E-2</v>
      </c>
      <c r="L80" s="8">
        <f ca="1">(dane36[[#This Row],[sód]]-#REF!)/#REF!</f>
        <v>0.86119873817034698</v>
      </c>
      <c r="M80" s="8">
        <f ca="1">(dane36[[#This Row],[potas]]-#REF!)/#REF!</f>
        <v>2.247191011235955E-2</v>
      </c>
      <c r="N80" s="8">
        <f ca="1">(dane36[[#This Row],[hemoglobina]]-#REF!)/#REF!</f>
        <v>0.47619047619047616</v>
      </c>
      <c r="O80" s="8">
        <f ca="1">(dane36[[#This Row],[hematokryt]]-#REF!)/#REF!</f>
        <v>0.46666666666666667</v>
      </c>
      <c r="P80" s="5">
        <v>1</v>
      </c>
      <c r="Q80" s="5">
        <v>0</v>
      </c>
      <c r="R80" s="5">
        <v>0</v>
      </c>
      <c r="S80" s="5">
        <v>1</v>
      </c>
      <c r="T80" s="5">
        <v>1</v>
      </c>
      <c r="U80" s="5">
        <v>0</v>
      </c>
      <c r="V80" s="5">
        <v>1</v>
      </c>
      <c r="X80" s="8">
        <f ca="1">(dane36[[#This Row],[Wiek]]-$A$409)/$A$410</f>
        <v>0.77272727272727271</v>
      </c>
      <c r="Y80" s="8">
        <f ca="1">(dane36[[#This Row],[Ciśnienie krwi]]-$B$409)/$B$410</f>
        <v>0.23076923076923078</v>
      </c>
      <c r="Z80" s="8">
        <f ca="1">(dane36[[#This Row],[glukoza we krwi]]-$I$409)/$I$410</f>
        <v>0.29059829059829062</v>
      </c>
      <c r="AA80" s="8">
        <f ca="1">(dane36[[#This Row],[mocznik]]-$J$409)/$J$410</f>
        <v>0.21437740693196405</v>
      </c>
      <c r="AB80" s="8">
        <f ca="1">(dane36[[#This Row],[sód]]-L$409)/L$410</f>
        <v>0.86119873817034698</v>
      </c>
      <c r="AC80" s="8">
        <f ca="1">(dane36[[#This Row],[potas]]-M$409)/M$410</f>
        <v>2.247191011235955E-2</v>
      </c>
      <c r="AD80" s="8">
        <f ca="1">(dane36[[#This Row],[hemoglobina]]-N$409)/N$410</f>
        <v>0.47619047619047616</v>
      </c>
      <c r="AE80" s="8">
        <f ca="1">(dane36[[#This Row],[hematokryt]]-O$409)/O$410</f>
        <v>0.46666666666666667</v>
      </c>
      <c r="AF80">
        <v>0.62</v>
      </c>
      <c r="AG80">
        <v>0.2</v>
      </c>
      <c r="AH80">
        <v>0.5</v>
      </c>
      <c r="AI80">
        <v>0.77</v>
      </c>
      <c r="AJ80">
        <v>0</v>
      </c>
      <c r="AK80">
        <v>0</v>
      </c>
      <c r="AL80" s="14">
        <v>1</v>
      </c>
      <c r="AM80" s="14">
        <v>0</v>
      </c>
      <c r="AN80" s="14">
        <v>0</v>
      </c>
      <c r="AO80" s="14">
        <v>1</v>
      </c>
      <c r="AP80" s="14">
        <v>1</v>
      </c>
      <c r="AQ80" s="14">
        <v>0</v>
      </c>
    </row>
    <row r="81" spans="1:43" x14ac:dyDescent="0.25">
      <c r="A81" s="8">
        <f ca="1">(dane36[[#This Row],[Wiek]]-$A$409)/$A$410</f>
        <v>0.61363636363636365</v>
      </c>
      <c r="B81" s="8">
        <f ca="1">(dane36[[#This Row],[Ciśnienie krwi]]-$B$409)/$B$410</f>
        <v>0.23076923076923078</v>
      </c>
      <c r="C81" s="9">
        <v>0.25</v>
      </c>
      <c r="D81" s="10">
        <v>0.2</v>
      </c>
      <c r="E81" s="5" t="s">
        <v>2</v>
      </c>
      <c r="F81" s="5">
        <v>1</v>
      </c>
      <c r="G81" s="5">
        <v>0</v>
      </c>
      <c r="H81" s="5">
        <v>0</v>
      </c>
      <c r="I81" s="8">
        <f ca="1">(dane36[[#This Row],[glukoza we krwi]]-$I$409)/$I$410</f>
        <v>0.30555555555555558</v>
      </c>
      <c r="J81" s="8">
        <f ca="1">(dane36[[#This Row],[mocznik]]-$J$409)/$J$410</f>
        <v>0.13735558408215662</v>
      </c>
      <c r="K81" s="8">
        <f ca="1">(dane36[[#This Row],[kreatynina]]-#REF!)/#REF!</f>
        <v>1.8518518518518517E-2</v>
      </c>
      <c r="L81" s="8">
        <f ca="1">(dane36[[#This Row],[sód]]-#REF!)/#REF!</f>
        <v>0.83930599369085179</v>
      </c>
      <c r="M81" s="8">
        <f ca="1">(dane36[[#This Row],[potas]]-#REF!)/#REF!</f>
        <v>4.7865168539325841E-2</v>
      </c>
      <c r="N81" s="8">
        <f ca="1">(dane36[[#This Row],[hemoglobina]]-#REF!)/#REF!</f>
        <v>0.70748299319727892</v>
      </c>
      <c r="O81" s="8">
        <f ca="1">(dane36[[#This Row],[hematokryt]]-#REF!)/#REF!</f>
        <v>0.68888888888888888</v>
      </c>
      <c r="P81" s="5">
        <v>1</v>
      </c>
      <c r="Q81" s="5">
        <v>1</v>
      </c>
      <c r="R81" s="5">
        <v>0</v>
      </c>
      <c r="S81" s="5">
        <v>0</v>
      </c>
      <c r="T81" s="5">
        <v>1</v>
      </c>
      <c r="U81" s="5">
        <v>0</v>
      </c>
      <c r="V81" s="5">
        <v>1</v>
      </c>
      <c r="X81" s="8">
        <f ca="1">(dane36[[#This Row],[Wiek]]-$A$409)/$A$410</f>
        <v>0.61363636363636365</v>
      </c>
      <c r="Y81" s="8">
        <f ca="1">(dane36[[#This Row],[Ciśnienie krwi]]-$B$409)/$B$410</f>
        <v>0.23076923076923078</v>
      </c>
      <c r="Z81" s="8">
        <f ca="1">(dane36[[#This Row],[glukoza we krwi]]-$I$409)/$I$410</f>
        <v>0.30555555555555558</v>
      </c>
      <c r="AA81" s="8">
        <f ca="1">(dane36[[#This Row],[mocznik]]-$J$409)/$J$410</f>
        <v>0.13735558408215662</v>
      </c>
      <c r="AB81" s="8">
        <f ca="1">(dane36[[#This Row],[sód]]-L$409)/L$410</f>
        <v>0.83930599369085179</v>
      </c>
      <c r="AC81" s="8">
        <f ca="1">(dane36[[#This Row],[potas]]-M$409)/M$410</f>
        <v>4.7865168539325841E-2</v>
      </c>
      <c r="AD81" s="8">
        <f ca="1">(dane36[[#This Row],[hemoglobina]]-N$409)/N$410</f>
        <v>0.70748299319727892</v>
      </c>
      <c r="AE81" s="8">
        <f ca="1">(dane36[[#This Row],[hematokryt]]-O$409)/O$410</f>
        <v>0.68888888888888888</v>
      </c>
      <c r="AF81">
        <v>0.25</v>
      </c>
      <c r="AG81">
        <v>0.2</v>
      </c>
      <c r="AH81">
        <v>0</v>
      </c>
      <c r="AI81">
        <v>1</v>
      </c>
      <c r="AJ81">
        <v>0</v>
      </c>
      <c r="AK81">
        <v>0</v>
      </c>
      <c r="AL81" s="15">
        <v>1</v>
      </c>
      <c r="AM81" s="15">
        <v>1</v>
      </c>
      <c r="AN81" s="15">
        <v>0</v>
      </c>
      <c r="AO81" s="15">
        <v>0</v>
      </c>
      <c r="AP81" s="15">
        <v>1</v>
      </c>
      <c r="AQ81" s="15">
        <v>0</v>
      </c>
    </row>
    <row r="82" spans="1:43" x14ac:dyDescent="0.25">
      <c r="A82" s="8">
        <f ca="1">(dane36[[#This Row],[Wiek]]-$A$409)/$A$410</f>
        <v>0.81818181818181823</v>
      </c>
      <c r="B82" s="8">
        <f ca="1">(dane36[[#This Row],[Ciśnienie krwi]]-$B$409)/$B$410</f>
        <v>0.23076923076923078</v>
      </c>
      <c r="C82" s="9">
        <v>0.25</v>
      </c>
      <c r="D82" s="5">
        <v>0</v>
      </c>
      <c r="E82" s="5" t="s">
        <v>2</v>
      </c>
      <c r="F82" s="5">
        <v>1</v>
      </c>
      <c r="G82" s="5">
        <v>0</v>
      </c>
      <c r="H82" s="5">
        <v>0</v>
      </c>
      <c r="I82" s="8">
        <f ca="1">(dane36[[#This Row],[glukoza we krwi]]-$I$409)/$I$410</f>
        <v>0.23504273504273504</v>
      </c>
      <c r="J82" s="8">
        <f ca="1">(dane36[[#This Row],[mocznik]]-$J$409)/$J$410</f>
        <v>0.24775353016688062</v>
      </c>
      <c r="K82" s="8">
        <f ca="1">(dane36[[#This Row],[kreatynina]]-#REF!)/#REF!</f>
        <v>3.1746031746031744E-2</v>
      </c>
      <c r="L82" s="8">
        <f ca="1">(dane36[[#This Row],[sód]]-#REF!)/#REF!</f>
        <v>0.81072555205047314</v>
      </c>
      <c r="M82" s="8">
        <f ca="1">(dane36[[#This Row],[potas]]-#REF!)/#REF!</f>
        <v>5.6179775280898875E-2</v>
      </c>
      <c r="N82" s="8">
        <f ca="1">(dane36[[#This Row],[hemoglobina]]-#REF!)/#REF!</f>
        <v>0.52380952380952384</v>
      </c>
      <c r="O82" s="8">
        <f ca="1">(dane36[[#This Row],[hematokryt]]-#REF!)/#REF!</f>
        <v>0.48888888888888887</v>
      </c>
      <c r="P82" s="5">
        <v>1</v>
      </c>
      <c r="Q82" s="5">
        <v>1</v>
      </c>
      <c r="R82" s="5">
        <v>0</v>
      </c>
      <c r="S82" s="5">
        <v>1</v>
      </c>
      <c r="T82" s="5">
        <v>0</v>
      </c>
      <c r="U82" s="5">
        <v>0</v>
      </c>
      <c r="V82" s="5">
        <v>1</v>
      </c>
      <c r="X82" s="8">
        <f ca="1">(dane36[[#This Row],[Wiek]]-$A$409)/$A$410</f>
        <v>0.81818181818181823</v>
      </c>
      <c r="Y82" s="8">
        <f ca="1">(dane36[[#This Row],[Ciśnienie krwi]]-$B$409)/$B$410</f>
        <v>0.23076923076923078</v>
      </c>
      <c r="Z82" s="8">
        <f ca="1">(dane36[[#This Row],[glukoza we krwi]]-$I$409)/$I$410</f>
        <v>0.23504273504273504</v>
      </c>
      <c r="AA82" s="8">
        <f ca="1">(dane36[[#This Row],[mocznik]]-$J$409)/$J$410</f>
        <v>0.24775353016688062</v>
      </c>
      <c r="AB82" s="8">
        <f ca="1">(dane36[[#This Row],[sód]]-L$409)/L$410</f>
        <v>0.81072555205047314</v>
      </c>
      <c r="AC82" s="8">
        <f ca="1">(dane36[[#This Row],[potas]]-M$409)/M$410</f>
        <v>5.6179775280898875E-2</v>
      </c>
      <c r="AD82" s="8">
        <f ca="1">(dane36[[#This Row],[hemoglobina]]-N$409)/N$410</f>
        <v>0.52380952380952384</v>
      </c>
      <c r="AE82" s="8">
        <f ca="1">(dane36[[#This Row],[hematokryt]]-O$409)/O$410</f>
        <v>0.48888888888888887</v>
      </c>
      <c r="AF82">
        <v>0.25</v>
      </c>
      <c r="AG82">
        <v>0</v>
      </c>
      <c r="AH82">
        <v>0</v>
      </c>
      <c r="AI82">
        <v>1</v>
      </c>
      <c r="AJ82">
        <v>0</v>
      </c>
      <c r="AK82">
        <v>0</v>
      </c>
      <c r="AL82" s="14">
        <v>1</v>
      </c>
      <c r="AM82" s="14">
        <v>1</v>
      </c>
      <c r="AN82" s="14">
        <v>0</v>
      </c>
      <c r="AO82" s="14">
        <v>1</v>
      </c>
      <c r="AP82" s="14">
        <v>0</v>
      </c>
      <c r="AQ82" s="14">
        <v>0</v>
      </c>
    </row>
    <row r="83" spans="1:43" x14ac:dyDescent="0.25">
      <c r="A83" s="8">
        <f ca="1">(dane36[[#This Row],[Wiek]]-$A$409)/$A$410</f>
        <v>0.48863636363636365</v>
      </c>
      <c r="B83" s="8">
        <f ca="1">(dane36[[#This Row],[Ciśnienie krwi]]-$B$409)/$B$410</f>
        <v>0.30769230769230771</v>
      </c>
      <c r="C83" s="9">
        <v>0.62</v>
      </c>
      <c r="D83" s="10">
        <v>0.2</v>
      </c>
      <c r="E83" s="10">
        <v>0.52</v>
      </c>
      <c r="F83" s="5">
        <v>0.77</v>
      </c>
      <c r="G83" s="5">
        <v>0</v>
      </c>
      <c r="H83" s="5">
        <v>0</v>
      </c>
      <c r="I83" s="8">
        <f ca="1">(dane36[[#This Row],[glukoza we krwi]]-$I$409)/$I$410</f>
        <v>0.72222222222222221</v>
      </c>
      <c r="J83" s="8">
        <f ca="1">(dane36[[#This Row],[mocznik]]-$J$409)/$J$410</f>
        <v>0.1116816431322208</v>
      </c>
      <c r="K83" s="8">
        <f ca="1">(dane36[[#This Row],[kreatynina]]-#REF!)/#REF!</f>
        <v>2.6455026455026457E-2</v>
      </c>
      <c r="L83" s="8">
        <f ca="1">(dane36[[#This Row],[sód]]-#REF!)/#REF!</f>
        <v>0.77917981072555209</v>
      </c>
      <c r="M83" s="8">
        <f ca="1">(dane36[[#This Row],[potas]]-#REF!)/#REF!</f>
        <v>4.2696629213483155E-2</v>
      </c>
      <c r="N83" s="8">
        <f ca="1">(dane36[[#This Row],[hemoglobina]]-#REF!)/#REF!</f>
        <v>0.35374149659863952</v>
      </c>
      <c r="O83" s="8">
        <f ca="1">(dane36[[#This Row],[hematokryt]]-#REF!)/#REF!</f>
        <v>0.44444444444444442</v>
      </c>
      <c r="P83" s="5">
        <v>1</v>
      </c>
      <c r="Q83" s="5">
        <v>1</v>
      </c>
      <c r="R83" s="5">
        <v>0</v>
      </c>
      <c r="S83" s="5">
        <v>1</v>
      </c>
      <c r="T83" s="5">
        <v>0</v>
      </c>
      <c r="U83" s="5">
        <v>0</v>
      </c>
      <c r="V83" s="5">
        <v>1</v>
      </c>
      <c r="X83" s="8">
        <f ca="1">(dane36[[#This Row],[Wiek]]-$A$409)/$A$410</f>
        <v>0.48863636363636365</v>
      </c>
      <c r="Y83" s="8">
        <f ca="1">(dane36[[#This Row],[Ciśnienie krwi]]-$B$409)/$B$410</f>
        <v>0.30769230769230771</v>
      </c>
      <c r="Z83" s="8">
        <f ca="1">(dane36[[#This Row],[glukoza we krwi]]-$I$409)/$I$410</f>
        <v>0.72222222222222221</v>
      </c>
      <c r="AA83" s="8">
        <f ca="1">(dane36[[#This Row],[mocznik]]-$J$409)/$J$410</f>
        <v>0.1116816431322208</v>
      </c>
      <c r="AB83" s="8">
        <f ca="1">(dane36[[#This Row],[sód]]-L$409)/L$410</f>
        <v>0.77917981072555209</v>
      </c>
      <c r="AC83" s="8">
        <f ca="1">(dane36[[#This Row],[potas]]-M$409)/M$410</f>
        <v>4.2696629213483155E-2</v>
      </c>
      <c r="AD83" s="8">
        <f ca="1">(dane36[[#This Row],[hemoglobina]]-N$409)/N$410</f>
        <v>0.35374149659863952</v>
      </c>
      <c r="AE83" s="8">
        <f ca="1">(dane36[[#This Row],[hematokryt]]-O$409)/O$410</f>
        <v>0.44444444444444442</v>
      </c>
      <c r="AF83">
        <v>0.62</v>
      </c>
      <c r="AG83">
        <v>0.2</v>
      </c>
      <c r="AH83">
        <v>0.5</v>
      </c>
      <c r="AI83">
        <v>0.77</v>
      </c>
      <c r="AJ83">
        <v>0</v>
      </c>
      <c r="AK83">
        <v>0</v>
      </c>
      <c r="AL83" s="15">
        <v>1</v>
      </c>
      <c r="AM83" s="15">
        <v>1</v>
      </c>
      <c r="AN83" s="15">
        <v>0</v>
      </c>
      <c r="AO83" s="15">
        <v>1</v>
      </c>
      <c r="AP83" s="15">
        <v>0</v>
      </c>
      <c r="AQ83" s="15">
        <v>0</v>
      </c>
    </row>
    <row r="84" spans="1:43" x14ac:dyDescent="0.25">
      <c r="A84" s="8">
        <f ca="1">(dane36[[#This Row],[Wiek]]-$A$409)/$A$410</f>
        <v>0.40909090909090912</v>
      </c>
      <c r="B84" s="8">
        <f ca="1">(dane36[[#This Row],[Ciśnienie krwi]]-$B$409)/$B$410</f>
        <v>0.15384615384615385</v>
      </c>
      <c r="C84" s="9">
        <v>0.62</v>
      </c>
      <c r="D84" s="10">
        <v>0.2</v>
      </c>
      <c r="E84" s="10">
        <v>0.52</v>
      </c>
      <c r="F84" s="5">
        <v>0.77</v>
      </c>
      <c r="G84" s="5">
        <v>0</v>
      </c>
      <c r="H84" s="5">
        <v>0</v>
      </c>
      <c r="I84" s="8">
        <f ca="1">(dane36[[#This Row],[glukoza we krwi]]-$I$409)/$I$410</f>
        <v>0.1752136752136752</v>
      </c>
      <c r="J84" s="8">
        <f ca="1">(dane36[[#This Row],[mocznik]]-$J$409)/$J$410</f>
        <v>0.19383825417201542</v>
      </c>
      <c r="K84" s="8">
        <f ca="1">(dane36[[#This Row],[kreatynina]]-#REF!)/#REF!</f>
        <v>1.9841269841269844E-2</v>
      </c>
      <c r="L84" s="8">
        <f ca="1">(dane36[[#This Row],[sód]]-#REF!)/#REF!</f>
        <v>0.85488958990536279</v>
      </c>
      <c r="M84" s="8">
        <f ca="1">(dane36[[#This Row],[potas]]-#REF!)/#REF!</f>
        <v>3.1460674157303366E-2</v>
      </c>
      <c r="N84" s="8">
        <f ca="1">(dane36[[#This Row],[hemoglobina]]-#REF!)/#REF!</f>
        <v>0.64149659863945574</v>
      </c>
      <c r="O84" s="8">
        <f ca="1">(dane36[[#This Row],[hematokryt]]-#REF!)/#REF!</f>
        <v>0.66377777777777769</v>
      </c>
      <c r="P84" s="5">
        <v>1</v>
      </c>
      <c r="Q84" s="5">
        <v>0</v>
      </c>
      <c r="R84" s="5">
        <v>0</v>
      </c>
      <c r="S84" s="5">
        <v>0</v>
      </c>
      <c r="T84" s="5">
        <v>1</v>
      </c>
      <c r="U84" s="5">
        <v>0</v>
      </c>
      <c r="V84" s="5">
        <v>1</v>
      </c>
      <c r="X84" s="8">
        <f ca="1">(dane36[[#This Row],[Wiek]]-$A$409)/$A$410</f>
        <v>0.40909090909090912</v>
      </c>
      <c r="Y84" s="8">
        <f ca="1">(dane36[[#This Row],[Ciśnienie krwi]]-$B$409)/$B$410</f>
        <v>0.15384615384615385</v>
      </c>
      <c r="Z84" s="8">
        <f ca="1">(dane36[[#This Row],[glukoza we krwi]]-$I$409)/$I$410</f>
        <v>0.1752136752136752</v>
      </c>
      <c r="AA84" s="8">
        <f ca="1">(dane36[[#This Row],[mocznik]]-$J$409)/$J$410</f>
        <v>0.19383825417201542</v>
      </c>
      <c r="AB84" s="8">
        <f ca="1">(dane36[[#This Row],[sód]]-L$409)/L$410</f>
        <v>0.85488958990536279</v>
      </c>
      <c r="AC84" s="8">
        <f ca="1">(dane36[[#This Row],[potas]]-M$409)/M$410</f>
        <v>3.1460674157303366E-2</v>
      </c>
      <c r="AD84" s="8">
        <f ca="1">(dane36[[#This Row],[hemoglobina]]-N$409)/N$410</f>
        <v>0.64149659863945574</v>
      </c>
      <c r="AE84" s="8">
        <f ca="1">(dane36[[#This Row],[hematokryt]]-O$409)/O$410</f>
        <v>0.66377777777777769</v>
      </c>
      <c r="AF84">
        <v>0.62</v>
      </c>
      <c r="AG84">
        <v>0.2</v>
      </c>
      <c r="AH84">
        <v>0.5</v>
      </c>
      <c r="AI84">
        <v>0.77</v>
      </c>
      <c r="AJ84">
        <v>0</v>
      </c>
      <c r="AK84">
        <v>0</v>
      </c>
      <c r="AL84" s="14">
        <v>1</v>
      </c>
      <c r="AM84" s="14">
        <v>0</v>
      </c>
      <c r="AN84" s="14">
        <v>0</v>
      </c>
      <c r="AO84" s="14">
        <v>0</v>
      </c>
      <c r="AP84" s="14">
        <v>1</v>
      </c>
      <c r="AQ84" s="14">
        <v>0</v>
      </c>
    </row>
    <row r="85" spans="1:43" x14ac:dyDescent="0.25">
      <c r="A85" s="8">
        <f ca="1">(dane36[[#This Row],[Wiek]]-$A$409)/$A$410</f>
        <v>0.52272727272727271</v>
      </c>
      <c r="B85" s="8">
        <f ca="1">(dane36[[#This Row],[Ciśnienie krwi]]-$B$409)/$B$410</f>
        <v>0.15384615384615385</v>
      </c>
      <c r="C85" s="9">
        <v>0.5</v>
      </c>
      <c r="D85" s="10">
        <v>0.2</v>
      </c>
      <c r="E85" s="5" t="s">
        <v>2</v>
      </c>
      <c r="F85" s="5">
        <v>1</v>
      </c>
      <c r="G85" s="5">
        <v>0</v>
      </c>
      <c r="H85" s="5">
        <v>0</v>
      </c>
      <c r="I85" s="8">
        <f ca="1">(dane36[[#This Row],[glukoza we krwi]]-$I$409)/$I$410</f>
        <v>0.22435897435897437</v>
      </c>
      <c r="J85" s="8">
        <f ca="1">(dane36[[#This Row],[mocznik]]-$J$409)/$J$410</f>
        <v>4.4929396662387676E-2</v>
      </c>
      <c r="K85" s="8">
        <f ca="1">(dane36[[#This Row],[kreatynina]]-#REF!)/#REF!</f>
        <v>7.9365079365079361E-3</v>
      </c>
      <c r="L85" s="8">
        <f ca="1">(dane36[[#This Row],[sód]]-#REF!)/#REF!</f>
        <v>0.81703470031545744</v>
      </c>
      <c r="M85" s="8">
        <f ca="1">(dane36[[#This Row],[potas]]-#REF!)/#REF!</f>
        <v>2.4719101123595509E-2</v>
      </c>
      <c r="N85" s="8">
        <f ca="1">(dane36[[#This Row],[hemoglobina]]-#REF!)/#REF!</f>
        <v>0.64149659863945574</v>
      </c>
      <c r="O85" s="8">
        <f ca="1">(dane36[[#This Row],[hematokryt]]-#REF!)/#REF!</f>
        <v>0.66377777777777769</v>
      </c>
      <c r="P85" s="5">
        <v>1</v>
      </c>
      <c r="Q85" s="5">
        <v>1</v>
      </c>
      <c r="R85" s="5">
        <v>0</v>
      </c>
      <c r="S85" s="5">
        <v>1</v>
      </c>
      <c r="T85" s="5">
        <v>0</v>
      </c>
      <c r="U85" s="5">
        <v>0</v>
      </c>
      <c r="V85" s="5">
        <v>1</v>
      </c>
      <c r="X85" s="8">
        <f ca="1">(dane36[[#This Row],[Wiek]]-$A$409)/$A$410</f>
        <v>0.52272727272727271</v>
      </c>
      <c r="Y85" s="8">
        <f ca="1">(dane36[[#This Row],[Ciśnienie krwi]]-$B$409)/$B$410</f>
        <v>0.15384615384615385</v>
      </c>
      <c r="Z85" s="8">
        <f ca="1">(dane36[[#This Row],[glukoza we krwi]]-$I$409)/$I$410</f>
        <v>0.22435897435897437</v>
      </c>
      <c r="AA85" s="8">
        <f ca="1">(dane36[[#This Row],[mocznik]]-$J$409)/$J$410</f>
        <v>4.4929396662387676E-2</v>
      </c>
      <c r="AB85" s="8">
        <f ca="1">(dane36[[#This Row],[sód]]-L$409)/L$410</f>
        <v>0.81703470031545744</v>
      </c>
      <c r="AC85" s="8">
        <f ca="1">(dane36[[#This Row],[potas]]-M$409)/M$410</f>
        <v>2.4719101123595509E-2</v>
      </c>
      <c r="AD85" s="8">
        <f ca="1">(dane36[[#This Row],[hemoglobina]]-N$409)/N$410</f>
        <v>0.64149659863945574</v>
      </c>
      <c r="AE85" s="8">
        <f ca="1">(dane36[[#This Row],[hematokryt]]-O$409)/O$410</f>
        <v>0.66377777777777769</v>
      </c>
      <c r="AF85">
        <v>0.5</v>
      </c>
      <c r="AG85">
        <v>0.2</v>
      </c>
      <c r="AH85">
        <v>0</v>
      </c>
      <c r="AI85">
        <v>1</v>
      </c>
      <c r="AJ85">
        <v>0</v>
      </c>
      <c r="AK85">
        <v>0</v>
      </c>
      <c r="AL85" s="15">
        <v>1</v>
      </c>
      <c r="AM85" s="15">
        <v>1</v>
      </c>
      <c r="AN85" s="15">
        <v>0</v>
      </c>
      <c r="AO85" s="15">
        <v>1</v>
      </c>
      <c r="AP85" s="15">
        <v>0</v>
      </c>
      <c r="AQ85" s="15">
        <v>0</v>
      </c>
    </row>
    <row r="86" spans="1:43" x14ac:dyDescent="0.25">
      <c r="A86" s="8">
        <f ca="1">(dane36[[#This Row],[Wiek]]-$A$409)/$A$410</f>
        <v>0.64772727272727271</v>
      </c>
      <c r="B86" s="8">
        <f ca="1">(dane36[[#This Row],[Ciśnienie krwi]]-$B$409)/$B$410</f>
        <v>0.15384615384615385</v>
      </c>
      <c r="C86" s="9">
        <v>0.25</v>
      </c>
      <c r="D86" s="10">
        <v>0.6</v>
      </c>
      <c r="E86" s="5" t="s">
        <v>2</v>
      </c>
      <c r="F86" s="5">
        <v>0</v>
      </c>
      <c r="G86" s="5">
        <v>0</v>
      </c>
      <c r="H86" s="5">
        <v>0</v>
      </c>
      <c r="I86" s="8">
        <f ca="1">(dane36[[#This Row],[glukoza we krwi]]-$I$409)/$I$410</f>
        <v>0.11538461538461539</v>
      </c>
      <c r="J86" s="8">
        <f ca="1">(dane36[[#This Row],[mocznik]]-$J$409)/$J$410</f>
        <v>0.47368421052631576</v>
      </c>
      <c r="K86" s="8">
        <f ca="1">(dane36[[#This Row],[kreatynina]]-#REF!)/#REF!</f>
        <v>0.19312169312169314</v>
      </c>
      <c r="L86" s="8">
        <f ca="1">(dane36[[#This Row],[sód]]-#REF!)/#REF!</f>
        <v>0.82334384858044163</v>
      </c>
      <c r="M86" s="8">
        <f ca="1">(dane36[[#This Row],[potas]]-#REF!)/#REF!</f>
        <v>0.1146067415730337</v>
      </c>
      <c r="N86" s="8">
        <f ca="1">(dane36[[#This Row],[hemoglobina]]-#REF!)/#REF!</f>
        <v>0.27210884353741494</v>
      </c>
      <c r="O86" s="8">
        <f ca="1">(dane36[[#This Row],[hematokryt]]-#REF!)/#REF!</f>
        <v>0.28888888888888886</v>
      </c>
      <c r="P86" s="5">
        <v>1</v>
      </c>
      <c r="Q86" s="5">
        <v>0</v>
      </c>
      <c r="R86" s="5">
        <v>0</v>
      </c>
      <c r="S86" s="5">
        <v>0</v>
      </c>
      <c r="T86" s="5">
        <v>1</v>
      </c>
      <c r="U86" s="5">
        <v>1</v>
      </c>
      <c r="V86" s="5">
        <v>1</v>
      </c>
      <c r="X86" s="8">
        <f ca="1">(dane36[[#This Row],[Wiek]]-$A$409)/$A$410</f>
        <v>0.64772727272727271</v>
      </c>
      <c r="Y86" s="8">
        <f ca="1">(dane36[[#This Row],[Ciśnienie krwi]]-$B$409)/$B$410</f>
        <v>0.15384615384615385</v>
      </c>
      <c r="Z86" s="8">
        <f ca="1">(dane36[[#This Row],[glukoza we krwi]]-$I$409)/$I$410</f>
        <v>0.11538461538461539</v>
      </c>
      <c r="AA86" s="8">
        <f ca="1">(dane36[[#This Row],[mocznik]]-$J$409)/$J$410</f>
        <v>0.47368421052631576</v>
      </c>
      <c r="AB86" s="8">
        <f ca="1">(dane36[[#This Row],[sód]]-L$409)/L$410</f>
        <v>0.82334384858044163</v>
      </c>
      <c r="AC86" s="8">
        <f ca="1">(dane36[[#This Row],[potas]]-M$409)/M$410</f>
        <v>0.1146067415730337</v>
      </c>
      <c r="AD86" s="8">
        <f ca="1">(dane36[[#This Row],[hemoglobina]]-N$409)/N$410</f>
        <v>0.27210884353741494</v>
      </c>
      <c r="AE86" s="8">
        <f ca="1">(dane36[[#This Row],[hematokryt]]-O$409)/O$410</f>
        <v>0.28888888888888886</v>
      </c>
      <c r="AF86">
        <v>0.25</v>
      </c>
      <c r="AG86">
        <v>0.6</v>
      </c>
      <c r="AH86">
        <v>0</v>
      </c>
      <c r="AI86">
        <v>0</v>
      </c>
      <c r="AJ86">
        <v>0</v>
      </c>
      <c r="AK86">
        <v>0</v>
      </c>
      <c r="AL86" s="14">
        <v>1</v>
      </c>
      <c r="AM86" s="14">
        <v>0</v>
      </c>
      <c r="AN86" s="14">
        <v>0</v>
      </c>
      <c r="AO86" s="14">
        <v>0</v>
      </c>
      <c r="AP86" s="14">
        <v>1</v>
      </c>
      <c r="AQ86" s="14">
        <v>1</v>
      </c>
    </row>
    <row r="87" spans="1:43" x14ac:dyDescent="0.25">
      <c r="A87" s="8">
        <f ca="1">(dane36[[#This Row],[Wiek]]-$A$409)/$A$410</f>
        <v>0.77272727272727271</v>
      </c>
      <c r="B87" s="8">
        <f ca="1">(dane36[[#This Row],[Ciśnienie krwi]]-$B$409)/$B$410</f>
        <v>0.15384615384615385</v>
      </c>
      <c r="C87" s="9">
        <v>0.5</v>
      </c>
      <c r="D87" s="10">
        <v>0.4</v>
      </c>
      <c r="E87" s="10">
        <v>0.52</v>
      </c>
      <c r="F87" s="5">
        <v>0.77</v>
      </c>
      <c r="G87" s="5">
        <v>0</v>
      </c>
      <c r="H87" s="5">
        <v>0</v>
      </c>
      <c r="I87" s="8">
        <f ca="1">(dane36[[#This Row],[glukoza we krwi]]-$I$409)/$I$410</f>
        <v>0.26931623931623933</v>
      </c>
      <c r="J87" s="8">
        <f ca="1">(dane36[[#This Row],[mocznik]]-$J$409)/$J$410</f>
        <v>0.11424903722721438</v>
      </c>
      <c r="K87" s="8">
        <f ca="1">(dane36[[#This Row],[kreatynina]]-#REF!)/#REF!</f>
        <v>1.4550264550264553E-2</v>
      </c>
      <c r="L87" s="8">
        <f ca="1">(dane36[[#This Row],[sód]]-#REF!)/#REF!</f>
        <v>0.83930599369085179</v>
      </c>
      <c r="M87" s="8">
        <f ca="1">(dane36[[#This Row],[potas]]-#REF!)/#REF!</f>
        <v>4.7865168539325841E-2</v>
      </c>
      <c r="N87" s="8">
        <f ca="1">(dane36[[#This Row],[hemoglobina]]-#REF!)/#REF!</f>
        <v>0.46258503401360546</v>
      </c>
      <c r="O87" s="8">
        <f ca="1">(dane36[[#This Row],[hematokryt]]-#REF!)/#REF!</f>
        <v>0.66377777777777769</v>
      </c>
      <c r="P87" s="5">
        <v>0</v>
      </c>
      <c r="Q87" s="5">
        <v>1</v>
      </c>
      <c r="R87" s="5">
        <v>0</v>
      </c>
      <c r="S87" s="5">
        <v>0</v>
      </c>
      <c r="T87" s="5">
        <v>1</v>
      </c>
      <c r="U87" s="5">
        <v>0</v>
      </c>
      <c r="V87" s="5">
        <v>1</v>
      </c>
      <c r="X87" s="8">
        <f ca="1">(dane36[[#This Row],[Wiek]]-$A$409)/$A$410</f>
        <v>0.77272727272727271</v>
      </c>
      <c r="Y87" s="8">
        <f ca="1">(dane36[[#This Row],[Ciśnienie krwi]]-$B$409)/$B$410</f>
        <v>0.15384615384615385</v>
      </c>
      <c r="Z87" s="8">
        <f ca="1">(dane36[[#This Row],[glukoza we krwi]]-$I$409)/$I$410</f>
        <v>0.26931623931623933</v>
      </c>
      <c r="AA87" s="8">
        <f ca="1">(dane36[[#This Row],[mocznik]]-$J$409)/$J$410</f>
        <v>0.11424903722721438</v>
      </c>
      <c r="AB87" s="8">
        <f ca="1">(dane36[[#This Row],[sód]]-L$409)/L$410</f>
        <v>0.83930599369085179</v>
      </c>
      <c r="AC87" s="8">
        <f ca="1">(dane36[[#This Row],[potas]]-M$409)/M$410</f>
        <v>4.7865168539325841E-2</v>
      </c>
      <c r="AD87" s="8">
        <f ca="1">(dane36[[#This Row],[hemoglobina]]-N$409)/N$410</f>
        <v>0.46258503401360546</v>
      </c>
      <c r="AE87" s="8">
        <f ca="1">(dane36[[#This Row],[hematokryt]]-O$409)/O$410</f>
        <v>0.66377777777777769</v>
      </c>
      <c r="AF87">
        <v>0.5</v>
      </c>
      <c r="AG87">
        <v>0.4</v>
      </c>
      <c r="AH87">
        <v>0.5</v>
      </c>
      <c r="AI87">
        <v>0.77</v>
      </c>
      <c r="AJ87">
        <v>0</v>
      </c>
      <c r="AK87">
        <v>0</v>
      </c>
      <c r="AL87" s="15">
        <v>0</v>
      </c>
      <c r="AM87" s="15">
        <v>1</v>
      </c>
      <c r="AN87" s="15">
        <v>0</v>
      </c>
      <c r="AO87" s="15">
        <v>0</v>
      </c>
      <c r="AP87" s="15">
        <v>1</v>
      </c>
      <c r="AQ87" s="15">
        <v>0</v>
      </c>
    </row>
    <row r="88" spans="1:43" x14ac:dyDescent="0.25">
      <c r="A88" s="8">
        <f ca="1">(dane36[[#This Row],[Wiek]]-$A$409)/$A$410</f>
        <v>0.61363636363636365</v>
      </c>
      <c r="B88" s="8">
        <f ca="1">(dane36[[#This Row],[Ciśnienie krwi]]-$B$409)/$B$410</f>
        <v>0.23076923076923078</v>
      </c>
      <c r="C88" s="9">
        <v>0.62</v>
      </c>
      <c r="D88" s="10">
        <v>0.2</v>
      </c>
      <c r="E88" s="10">
        <v>0.52</v>
      </c>
      <c r="F88" s="5">
        <v>0.77</v>
      </c>
      <c r="G88" s="5">
        <v>0</v>
      </c>
      <c r="H88" s="5">
        <v>0</v>
      </c>
      <c r="I88" s="8">
        <f ca="1">(dane36[[#This Row],[glukoza we krwi]]-$I$409)/$I$410</f>
        <v>0.83974358974358976</v>
      </c>
      <c r="J88" s="8">
        <f ca="1">(dane36[[#This Row],[mocznik]]-$J$409)/$J$410</f>
        <v>9.114249037227215E-2</v>
      </c>
      <c r="K88" s="8">
        <f ca="1">(dane36[[#This Row],[kreatynina]]-#REF!)/#REF!</f>
        <v>1.9841269841269844E-2</v>
      </c>
      <c r="L88" s="8">
        <f ca="1">(dane36[[#This Row],[sód]]-#REF!)/#REF!</f>
        <v>0.83930599369085179</v>
      </c>
      <c r="M88" s="8">
        <f ca="1">(dane36[[#This Row],[potas]]-#REF!)/#REF!</f>
        <v>4.7865168539325841E-2</v>
      </c>
      <c r="N88" s="8">
        <f ca="1">(dane36[[#This Row],[hemoglobina]]-#REF!)/#REF!</f>
        <v>0.64149659863945574</v>
      </c>
      <c r="O88" s="8">
        <f ca="1">(dane36[[#This Row],[hematokryt]]-#REF!)/#REF!</f>
        <v>0.66377777777777769</v>
      </c>
      <c r="P88" s="5">
        <v>0</v>
      </c>
      <c r="Q88" s="5">
        <v>1</v>
      </c>
      <c r="R88" s="5">
        <v>0</v>
      </c>
      <c r="S88" s="5">
        <v>1</v>
      </c>
      <c r="T88" s="5">
        <v>0</v>
      </c>
      <c r="U88" s="5">
        <v>0</v>
      </c>
      <c r="V88" s="5">
        <v>1</v>
      </c>
      <c r="X88" s="8">
        <f ca="1">(dane36[[#This Row],[Wiek]]-$A$409)/$A$410</f>
        <v>0.61363636363636365</v>
      </c>
      <c r="Y88" s="8">
        <f ca="1">(dane36[[#This Row],[Ciśnienie krwi]]-$B$409)/$B$410</f>
        <v>0.23076923076923078</v>
      </c>
      <c r="Z88" s="8">
        <f ca="1">(dane36[[#This Row],[glukoza we krwi]]-$I$409)/$I$410</f>
        <v>0.83974358974358976</v>
      </c>
      <c r="AA88" s="8">
        <f ca="1">(dane36[[#This Row],[mocznik]]-$J$409)/$J$410</f>
        <v>9.114249037227215E-2</v>
      </c>
      <c r="AB88" s="8">
        <f ca="1">(dane36[[#This Row],[sód]]-L$409)/L$410</f>
        <v>0.83930599369085179</v>
      </c>
      <c r="AC88" s="8">
        <f ca="1">(dane36[[#This Row],[potas]]-M$409)/M$410</f>
        <v>4.7865168539325841E-2</v>
      </c>
      <c r="AD88" s="8">
        <f ca="1">(dane36[[#This Row],[hemoglobina]]-N$409)/N$410</f>
        <v>0.64149659863945574</v>
      </c>
      <c r="AE88" s="8">
        <f ca="1">(dane36[[#This Row],[hematokryt]]-O$409)/O$410</f>
        <v>0.66377777777777769</v>
      </c>
      <c r="AF88">
        <v>0.62</v>
      </c>
      <c r="AG88">
        <v>0.2</v>
      </c>
      <c r="AH88">
        <v>0.5</v>
      </c>
      <c r="AI88">
        <v>0.77</v>
      </c>
      <c r="AJ88">
        <v>0</v>
      </c>
      <c r="AK88">
        <v>0</v>
      </c>
      <c r="AL88" s="14">
        <v>0</v>
      </c>
      <c r="AM88" s="14">
        <v>1</v>
      </c>
      <c r="AN88" s="14">
        <v>0</v>
      </c>
      <c r="AO88" s="14">
        <v>1</v>
      </c>
      <c r="AP88" s="14">
        <v>0</v>
      </c>
      <c r="AQ88" s="14">
        <v>0</v>
      </c>
    </row>
    <row r="89" spans="1:43" x14ac:dyDescent="0.25">
      <c r="A89" s="8">
        <f ca="1">(dane36[[#This Row],[Wiek]]-$A$409)/$A$410</f>
        <v>0.77272727272727271</v>
      </c>
      <c r="B89" s="8">
        <f ca="1">(dane36[[#This Row],[Ciśnienie krwi]]-$B$409)/$B$410</f>
        <v>0.38461538461538464</v>
      </c>
      <c r="C89" s="9">
        <v>0</v>
      </c>
      <c r="D89" s="10">
        <v>0.2</v>
      </c>
      <c r="E89" s="5" t="s">
        <v>2</v>
      </c>
      <c r="F89" s="5">
        <v>0</v>
      </c>
      <c r="G89" s="5">
        <v>1</v>
      </c>
      <c r="H89" s="5">
        <v>0</v>
      </c>
      <c r="I89" s="8">
        <f ca="1">(dane36[[#This Row],[glukoza we krwi]]-$I$409)/$I$410</f>
        <v>0.3141025641025641</v>
      </c>
      <c r="J89" s="8">
        <f ca="1">(dane36[[#This Row],[mocznik]]-$J$409)/$J$410</f>
        <v>0.11681643132220795</v>
      </c>
      <c r="K89" s="8">
        <f ca="1">(dane36[[#This Row],[kreatynina]]-#REF!)/#REF!</f>
        <v>3.3068783068783074E-2</v>
      </c>
      <c r="L89" s="8">
        <f ca="1">(dane36[[#This Row],[sód]]-#REF!)/#REF!</f>
        <v>0.83930599369085179</v>
      </c>
      <c r="M89" s="8">
        <f ca="1">(dane36[[#This Row],[potas]]-#REF!)/#REF!</f>
        <v>4.7865168539325841E-2</v>
      </c>
      <c r="N89" s="8">
        <f ca="1">(dane36[[#This Row],[hemoglobina]]-#REF!)/#REF!</f>
        <v>0.54421768707482987</v>
      </c>
      <c r="O89" s="8">
        <f ca="1">(dane36[[#This Row],[hematokryt]]-#REF!)/#REF!</f>
        <v>0.51111111111111107</v>
      </c>
      <c r="P89" s="5">
        <v>1</v>
      </c>
      <c r="Q89" s="5">
        <v>1</v>
      </c>
      <c r="R89" s="5">
        <v>0</v>
      </c>
      <c r="S89" s="5">
        <v>0</v>
      </c>
      <c r="T89" s="5">
        <v>0</v>
      </c>
      <c r="U89" s="5">
        <v>0</v>
      </c>
      <c r="V89" s="5">
        <v>1</v>
      </c>
      <c r="X89" s="8">
        <f ca="1">(dane36[[#This Row],[Wiek]]-$A$409)/$A$410</f>
        <v>0.77272727272727271</v>
      </c>
      <c r="Y89" s="8">
        <f ca="1">(dane36[[#This Row],[Ciśnienie krwi]]-$B$409)/$B$410</f>
        <v>0.38461538461538464</v>
      </c>
      <c r="Z89" s="8">
        <f ca="1">(dane36[[#This Row],[glukoza we krwi]]-$I$409)/$I$410</f>
        <v>0.3141025641025641</v>
      </c>
      <c r="AA89" s="8">
        <f ca="1">(dane36[[#This Row],[mocznik]]-$J$409)/$J$410</f>
        <v>0.11681643132220795</v>
      </c>
      <c r="AB89" s="8">
        <f ca="1">(dane36[[#This Row],[sód]]-L$409)/L$410</f>
        <v>0.83930599369085179</v>
      </c>
      <c r="AC89" s="8">
        <f ca="1">(dane36[[#This Row],[potas]]-M$409)/M$410</f>
        <v>4.7865168539325841E-2</v>
      </c>
      <c r="AD89" s="8">
        <f ca="1">(dane36[[#This Row],[hemoglobina]]-N$409)/N$410</f>
        <v>0.54421768707482987</v>
      </c>
      <c r="AE89" s="8">
        <f ca="1">(dane36[[#This Row],[hematokryt]]-O$409)/O$410</f>
        <v>0.51111111111111107</v>
      </c>
      <c r="AF89">
        <v>0</v>
      </c>
      <c r="AG89">
        <v>0.2</v>
      </c>
      <c r="AH89">
        <v>0</v>
      </c>
      <c r="AI89">
        <v>0</v>
      </c>
      <c r="AJ89">
        <v>1</v>
      </c>
      <c r="AK89">
        <v>0</v>
      </c>
      <c r="AL89" s="15">
        <v>1</v>
      </c>
      <c r="AM89" s="15">
        <v>1</v>
      </c>
      <c r="AN89" s="15">
        <v>0</v>
      </c>
      <c r="AO89" s="15">
        <v>0</v>
      </c>
      <c r="AP89" s="15">
        <v>0</v>
      </c>
      <c r="AQ89" s="15">
        <v>0</v>
      </c>
    </row>
    <row r="90" spans="1:43" x14ac:dyDescent="0.25">
      <c r="A90" s="8">
        <f ca="1">(dane36[[#This Row],[Wiek]]-$A$409)/$A$410</f>
        <v>0.63636363636363635</v>
      </c>
      <c r="B90" s="8">
        <f ca="1">(dane36[[#This Row],[Ciśnienie krwi]]-$B$409)/$B$410</f>
        <v>0.46153846153846156</v>
      </c>
      <c r="C90" s="9">
        <v>0.25</v>
      </c>
      <c r="D90" s="10">
        <v>0.8</v>
      </c>
      <c r="E90" s="5" t="s">
        <v>2</v>
      </c>
      <c r="F90" s="5">
        <v>1</v>
      </c>
      <c r="G90" s="5">
        <v>0</v>
      </c>
      <c r="H90" s="5">
        <v>0</v>
      </c>
      <c r="I90" s="8">
        <f ca="1">(dane36[[#This Row],[glukoza we krwi]]-$I$409)/$I$410</f>
        <v>0.4893162393162393</v>
      </c>
      <c r="J90" s="8">
        <f ca="1">(dane36[[#This Row],[mocznik]]-$J$409)/$J$410</f>
        <v>0.12965340179717585</v>
      </c>
      <c r="K90" s="8">
        <f ca="1">(dane36[[#This Row],[kreatynina]]-#REF!)/#REF!</f>
        <v>2.3809523809523815E-2</v>
      </c>
      <c r="L90" s="8">
        <f ca="1">(dane36[[#This Row],[sód]]-#REF!)/#REF!</f>
        <v>0.83930599369085179</v>
      </c>
      <c r="M90" s="8">
        <f ca="1">(dane36[[#This Row],[potas]]-#REF!)/#REF!</f>
        <v>4.7865168539325841E-2</v>
      </c>
      <c r="N90" s="8">
        <f ca="1">(dane36[[#This Row],[hemoglobina]]-#REF!)/#REF!</f>
        <v>0.64149659863945574</v>
      </c>
      <c r="O90" s="8">
        <f ca="1">(dane36[[#This Row],[hematokryt]]-#REF!)/#REF!</f>
        <v>0.66377777777777769</v>
      </c>
      <c r="P90" s="5">
        <v>1</v>
      </c>
      <c r="Q90" s="5" t="s">
        <v>69</v>
      </c>
      <c r="R90" s="5">
        <v>0</v>
      </c>
      <c r="S90" s="5">
        <v>1</v>
      </c>
      <c r="T90" s="5">
        <v>0</v>
      </c>
      <c r="U90" s="5">
        <v>0</v>
      </c>
      <c r="V90" s="5">
        <v>1</v>
      </c>
      <c r="X90" s="8">
        <f ca="1">(dane36[[#This Row],[Wiek]]-$A$409)/$A$410</f>
        <v>0.63636363636363635</v>
      </c>
      <c r="Y90" s="8">
        <f ca="1">(dane36[[#This Row],[Ciśnienie krwi]]-$B$409)/$B$410</f>
        <v>0.46153846153846156</v>
      </c>
      <c r="Z90" s="8">
        <f ca="1">(dane36[[#This Row],[glukoza we krwi]]-$I$409)/$I$410</f>
        <v>0.4893162393162393</v>
      </c>
      <c r="AA90" s="8">
        <f ca="1">(dane36[[#This Row],[mocznik]]-$J$409)/$J$410</f>
        <v>0.12965340179717585</v>
      </c>
      <c r="AB90" s="8">
        <f ca="1">(dane36[[#This Row],[sód]]-L$409)/L$410</f>
        <v>0.83930599369085179</v>
      </c>
      <c r="AC90" s="8">
        <f ca="1">(dane36[[#This Row],[potas]]-M$409)/M$410</f>
        <v>4.7865168539325841E-2</v>
      </c>
      <c r="AD90" s="8">
        <f ca="1">(dane36[[#This Row],[hemoglobina]]-N$409)/N$410</f>
        <v>0.64149659863945574</v>
      </c>
      <c r="AE90" s="8">
        <f ca="1">(dane36[[#This Row],[hematokryt]]-O$409)/O$410</f>
        <v>0.66377777777777769</v>
      </c>
      <c r="AF90">
        <v>0.25</v>
      </c>
      <c r="AG90">
        <v>0.8</v>
      </c>
      <c r="AH90">
        <v>0</v>
      </c>
      <c r="AI90">
        <v>1</v>
      </c>
      <c r="AJ90">
        <v>0</v>
      </c>
      <c r="AK90">
        <v>0</v>
      </c>
      <c r="AL90" s="14">
        <v>1</v>
      </c>
      <c r="AM90" s="14" t="s">
        <v>69</v>
      </c>
      <c r="AN90" s="14">
        <v>0</v>
      </c>
      <c r="AO90" s="14">
        <v>1</v>
      </c>
      <c r="AP90" s="14">
        <v>0</v>
      </c>
      <c r="AQ90" s="14">
        <v>0</v>
      </c>
    </row>
    <row r="91" spans="1:43" x14ac:dyDescent="0.25">
      <c r="A91" s="8">
        <f ca="1">(dane36[[#This Row],[Wiek]]-$A$409)/$A$410</f>
        <v>0.54545454545454541</v>
      </c>
      <c r="B91" s="8">
        <f ca="1">(dane36[[#This Row],[Ciśnienie krwi]]-$B$409)/$B$410</f>
        <v>0.15384615384615385</v>
      </c>
      <c r="C91" s="9">
        <v>0.75</v>
      </c>
      <c r="D91" s="5">
        <v>0</v>
      </c>
      <c r="E91" s="5" t="s">
        <v>2</v>
      </c>
      <c r="F91" s="5">
        <v>1</v>
      </c>
      <c r="G91" s="5">
        <v>0</v>
      </c>
      <c r="H91" s="5">
        <v>0</v>
      </c>
      <c r="I91" s="8">
        <f ca="1">(dane36[[#This Row],[glukoza we krwi]]-$I$409)/$I$410</f>
        <v>0.1858974358974359</v>
      </c>
      <c r="J91" s="8">
        <f ca="1">(dane36[[#This Row],[mocznik]]-$J$409)/$J$410</f>
        <v>7.8305519897304235E-2</v>
      </c>
      <c r="K91" s="8">
        <f ca="1">(dane36[[#This Row],[kreatynina]]-#REF!)/#REF!</f>
        <v>1.3227513227513227E-2</v>
      </c>
      <c r="L91" s="8">
        <f ca="1">(dane36[[#This Row],[sód]]-#REF!)/#REF!</f>
        <v>0.8485804416403786</v>
      </c>
      <c r="M91" s="8">
        <f ca="1">(dane36[[#This Row],[potas]]-#REF!)/#REF!</f>
        <v>4.9438202247191018E-2</v>
      </c>
      <c r="N91" s="8">
        <f ca="1">(dane36[[#This Row],[hemoglobina]]-#REF!)/#REF!</f>
        <v>0.64149659863945574</v>
      </c>
      <c r="O91" s="8">
        <f ca="1">(dane36[[#This Row],[hematokryt]]-#REF!)/#REF!</f>
        <v>0.66377777777777769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1</v>
      </c>
      <c r="X91" s="8">
        <f ca="1">(dane36[[#This Row],[Wiek]]-$A$409)/$A$410</f>
        <v>0.54545454545454541</v>
      </c>
      <c r="Y91" s="8">
        <f ca="1">(dane36[[#This Row],[Ciśnienie krwi]]-$B$409)/$B$410</f>
        <v>0.15384615384615385</v>
      </c>
      <c r="Z91" s="8">
        <f ca="1">(dane36[[#This Row],[glukoza we krwi]]-$I$409)/$I$410</f>
        <v>0.1858974358974359</v>
      </c>
      <c r="AA91" s="8">
        <f ca="1">(dane36[[#This Row],[mocznik]]-$J$409)/$J$410</f>
        <v>7.8305519897304235E-2</v>
      </c>
      <c r="AB91" s="8">
        <f ca="1">(dane36[[#This Row],[sód]]-L$409)/L$410</f>
        <v>0.8485804416403786</v>
      </c>
      <c r="AC91" s="8">
        <f ca="1">(dane36[[#This Row],[potas]]-M$409)/M$410</f>
        <v>4.9438202247191018E-2</v>
      </c>
      <c r="AD91" s="8">
        <f ca="1">(dane36[[#This Row],[hemoglobina]]-N$409)/N$410</f>
        <v>0.64149659863945574</v>
      </c>
      <c r="AE91" s="8">
        <f ca="1">(dane36[[#This Row],[hematokryt]]-O$409)/O$410</f>
        <v>0.66377777777777769</v>
      </c>
      <c r="AF91">
        <v>0.75</v>
      </c>
      <c r="AG91">
        <v>0</v>
      </c>
      <c r="AH91">
        <v>0</v>
      </c>
      <c r="AI91">
        <v>1</v>
      </c>
      <c r="AJ91">
        <v>0</v>
      </c>
      <c r="AK91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</row>
    <row r="92" spans="1:43" x14ac:dyDescent="0.25">
      <c r="A92" s="8">
        <f ca="1">(dane36[[#This Row],[Wiek]]-$A$409)/$A$410</f>
        <v>0.69318181818181823</v>
      </c>
      <c r="B92" s="8">
        <f ca="1">(dane36[[#This Row],[Ciśnienie krwi]]-$B$409)/$B$410</f>
        <v>0.38461538461538464</v>
      </c>
      <c r="C92" s="9">
        <v>0.25</v>
      </c>
      <c r="D92" s="10">
        <v>0.4</v>
      </c>
      <c r="E92" s="10">
        <v>0.4</v>
      </c>
      <c r="F92" s="5">
        <v>1</v>
      </c>
      <c r="G92" s="5">
        <v>0</v>
      </c>
      <c r="H92" s="5">
        <v>1</v>
      </c>
      <c r="I92" s="8">
        <f ca="1">(dane36[[#This Row],[glukoza we krwi]]-$I$409)/$I$410</f>
        <v>0.55128205128205132</v>
      </c>
      <c r="J92" s="8">
        <f ca="1">(dane36[[#This Row],[mocznik]]-$J$409)/$J$410</f>
        <v>8.6007702182284984E-2</v>
      </c>
      <c r="K92" s="8">
        <f ca="1">(dane36[[#This Row],[kreatynina]]-#REF!)/#REF!</f>
        <v>3.7037037037037042E-2</v>
      </c>
      <c r="L92" s="8">
        <f ca="1">(dane36[[#This Row],[sód]]-#REF!)/#REF!</f>
        <v>0.87381703470031546</v>
      </c>
      <c r="M92" s="8">
        <f ca="1">(dane36[[#This Row],[potas]]-#REF!)/#REF!</f>
        <v>2.247191011235955E-2</v>
      </c>
      <c r="N92" s="8">
        <f ca="1">(dane36[[#This Row],[hemoglobina]]-#REF!)/#REF!</f>
        <v>0.67346938775510201</v>
      </c>
      <c r="O92" s="8">
        <f ca="1">(dane36[[#This Row],[hematokryt]]-#REF!)/#REF!</f>
        <v>0.68888888888888888</v>
      </c>
      <c r="P92" s="5">
        <v>1</v>
      </c>
      <c r="Q92" s="5">
        <v>0</v>
      </c>
      <c r="R92" s="5">
        <v>1</v>
      </c>
      <c r="S92" s="5">
        <v>1</v>
      </c>
      <c r="T92" s="5">
        <v>0</v>
      </c>
      <c r="U92" s="5">
        <v>0</v>
      </c>
      <c r="V92" s="5">
        <v>1</v>
      </c>
      <c r="X92" s="8">
        <f ca="1">(dane36[[#This Row],[Wiek]]-$A$409)/$A$410</f>
        <v>0.69318181818181823</v>
      </c>
      <c r="Y92" s="8">
        <f ca="1">(dane36[[#This Row],[Ciśnienie krwi]]-$B$409)/$B$410</f>
        <v>0.38461538461538464</v>
      </c>
      <c r="Z92" s="8">
        <f ca="1">(dane36[[#This Row],[glukoza we krwi]]-$I$409)/$I$410</f>
        <v>0.55128205128205132</v>
      </c>
      <c r="AA92" s="8">
        <f ca="1">(dane36[[#This Row],[mocznik]]-$J$409)/$J$410</f>
        <v>8.6007702182284984E-2</v>
      </c>
      <c r="AB92" s="8">
        <f ca="1">(dane36[[#This Row],[sód]]-L$409)/L$410</f>
        <v>0.87381703470031546</v>
      </c>
      <c r="AC92" s="8">
        <f ca="1">(dane36[[#This Row],[potas]]-M$409)/M$410</f>
        <v>2.247191011235955E-2</v>
      </c>
      <c r="AD92" s="8">
        <f ca="1">(dane36[[#This Row],[hemoglobina]]-N$409)/N$410</f>
        <v>0.67346938775510201</v>
      </c>
      <c r="AE92" s="8">
        <f ca="1">(dane36[[#This Row],[hematokryt]]-O$409)/O$410</f>
        <v>0.68888888888888888</v>
      </c>
      <c r="AF92">
        <v>0.25</v>
      </c>
      <c r="AG92">
        <v>0.4</v>
      </c>
      <c r="AH92">
        <v>0.4</v>
      </c>
      <c r="AI92">
        <v>1</v>
      </c>
      <c r="AJ92">
        <v>0</v>
      </c>
      <c r="AK92">
        <v>1</v>
      </c>
      <c r="AL92" s="14">
        <v>1</v>
      </c>
      <c r="AM92" s="14">
        <v>0</v>
      </c>
      <c r="AN92" s="14">
        <v>1</v>
      </c>
      <c r="AO92" s="14">
        <v>1</v>
      </c>
      <c r="AP92" s="14">
        <v>0</v>
      </c>
      <c r="AQ92" s="14">
        <v>0</v>
      </c>
    </row>
    <row r="93" spans="1:43" x14ac:dyDescent="0.25">
      <c r="A93" s="8">
        <f ca="1">(dane36[[#This Row],[Wiek]]-$A$409)/$A$410</f>
        <v>0.61363636363636365</v>
      </c>
      <c r="B93" s="8">
        <f ca="1">(dane36[[#This Row],[Ciśnienie krwi]]-$B$409)/$B$410</f>
        <v>0.15384615384615385</v>
      </c>
      <c r="C93" s="9">
        <v>0.5</v>
      </c>
      <c r="D93" s="10">
        <v>0.8</v>
      </c>
      <c r="E93" s="10">
        <v>0.2</v>
      </c>
      <c r="F93" s="5">
        <v>1</v>
      </c>
      <c r="G93" s="5">
        <v>0</v>
      </c>
      <c r="H93" s="5">
        <v>0</v>
      </c>
      <c r="I93" s="8">
        <f ca="1">(dane36[[#This Row],[glukoza we krwi]]-$I$409)/$I$410</f>
        <v>0.40170940170940173</v>
      </c>
      <c r="J93" s="8">
        <f ca="1">(dane36[[#This Row],[mocznik]]-$J$409)/$J$410</f>
        <v>6.290115532734275E-2</v>
      </c>
      <c r="K93" s="8">
        <f ca="1">(dane36[[#This Row],[kreatynina]]-#REF!)/#REF!</f>
        <v>1.7195767195767195E-2</v>
      </c>
      <c r="L93" s="8">
        <f ca="1">(dane36[[#This Row],[sód]]-#REF!)/#REF!</f>
        <v>0.82965299684542582</v>
      </c>
      <c r="M93" s="8">
        <f ca="1">(dane36[[#This Row],[potas]]-#REF!)/#REF!</f>
        <v>2.921348314606741E-2</v>
      </c>
      <c r="N93" s="8">
        <f ca="1">(dane36[[#This Row],[hemoglobina]]-#REF!)/#REF!</f>
        <v>0.88435374149659873</v>
      </c>
      <c r="O93" s="8">
        <f ca="1">(dane36[[#This Row],[hematokryt]]-#REF!)/#REF!</f>
        <v>0.9555555555555556</v>
      </c>
      <c r="P93" s="5">
        <v>0</v>
      </c>
      <c r="Q93" s="5">
        <v>0</v>
      </c>
      <c r="R93" s="5">
        <v>0</v>
      </c>
      <c r="S93" s="5">
        <v>1</v>
      </c>
      <c r="T93" s="5">
        <v>0</v>
      </c>
      <c r="U93" s="5">
        <v>0</v>
      </c>
      <c r="V93" s="5">
        <v>1</v>
      </c>
      <c r="X93" s="8">
        <f ca="1">(dane36[[#This Row],[Wiek]]-$A$409)/$A$410</f>
        <v>0.61363636363636365</v>
      </c>
      <c r="Y93" s="8">
        <f ca="1">(dane36[[#This Row],[Ciśnienie krwi]]-$B$409)/$B$410</f>
        <v>0.15384615384615385</v>
      </c>
      <c r="Z93" s="8">
        <f ca="1">(dane36[[#This Row],[glukoza we krwi]]-$I$409)/$I$410</f>
        <v>0.40170940170940173</v>
      </c>
      <c r="AA93" s="8">
        <f ca="1">(dane36[[#This Row],[mocznik]]-$J$409)/$J$410</f>
        <v>6.290115532734275E-2</v>
      </c>
      <c r="AB93" s="8">
        <f ca="1">(dane36[[#This Row],[sód]]-L$409)/L$410</f>
        <v>0.82965299684542582</v>
      </c>
      <c r="AC93" s="8">
        <f ca="1">(dane36[[#This Row],[potas]]-M$409)/M$410</f>
        <v>2.921348314606741E-2</v>
      </c>
      <c r="AD93" s="8">
        <f ca="1">(dane36[[#This Row],[hemoglobina]]-N$409)/N$410</f>
        <v>0.88435374149659873</v>
      </c>
      <c r="AE93" s="8">
        <f ca="1">(dane36[[#This Row],[hematokryt]]-O$409)/O$410</f>
        <v>0.9555555555555556</v>
      </c>
      <c r="AF93">
        <v>0.5</v>
      </c>
      <c r="AG93">
        <v>0.8</v>
      </c>
      <c r="AH93">
        <v>0.2</v>
      </c>
      <c r="AI93">
        <v>1</v>
      </c>
      <c r="AJ93">
        <v>0</v>
      </c>
      <c r="AK93">
        <v>0</v>
      </c>
      <c r="AL93" s="15">
        <v>0</v>
      </c>
      <c r="AM93" s="15">
        <v>0</v>
      </c>
      <c r="AN93" s="15">
        <v>0</v>
      </c>
      <c r="AO93" s="15">
        <v>1</v>
      </c>
      <c r="AP93" s="15">
        <v>0</v>
      </c>
      <c r="AQ93" s="15">
        <v>0</v>
      </c>
    </row>
    <row r="94" spans="1:43" x14ac:dyDescent="0.25">
      <c r="A94" s="8">
        <f ca="1">(dane36[[#This Row],[Wiek]]-$A$409)/$A$410</f>
        <v>0.78409090909090906</v>
      </c>
      <c r="B94" s="8">
        <f ca="1">(dane36[[#This Row],[Ciśnienie krwi]]-$B$409)/$B$410</f>
        <v>0.15384615384615385</v>
      </c>
      <c r="C94" s="9">
        <v>0.25</v>
      </c>
      <c r="D94" s="10">
        <v>0.6</v>
      </c>
      <c r="E94" s="5" t="s">
        <v>2</v>
      </c>
      <c r="F94" s="5">
        <v>0</v>
      </c>
      <c r="G94" s="5">
        <v>1</v>
      </c>
      <c r="H94" s="5">
        <v>1</v>
      </c>
      <c r="I94" s="8">
        <f ca="1">(dane36[[#This Row],[glukoza we krwi]]-$I$409)/$I$410</f>
        <v>0.42094017094017094</v>
      </c>
      <c r="J94" s="8">
        <f ca="1">(dane36[[#This Row],[mocznik]]-$J$409)/$J$410</f>
        <v>0.20667522464698332</v>
      </c>
      <c r="K94" s="8">
        <f ca="1">(dane36[[#This Row],[kreatynina]]-#REF!)/#REF!</f>
        <v>4.2328042328042333E-2</v>
      </c>
      <c r="L94" s="8">
        <f ca="1">(dane36[[#This Row],[sód]]-#REF!)/#REF!</f>
        <v>0.81072555205047314</v>
      </c>
      <c r="M94" s="8">
        <f ca="1">(dane36[[#This Row],[potas]]-#REF!)/#REF!</f>
        <v>4.2696629213483155E-2</v>
      </c>
      <c r="N94" s="8">
        <f ca="1">(dane36[[#This Row],[hemoglobina]]-#REF!)/#REF!</f>
        <v>0.49659863945578231</v>
      </c>
      <c r="O94" s="8">
        <f ca="1">(dane36[[#This Row],[hematokryt]]-#REF!)/#REF!</f>
        <v>0.53333333333333333</v>
      </c>
      <c r="P94" s="5">
        <v>1</v>
      </c>
      <c r="Q94" s="5">
        <v>1</v>
      </c>
      <c r="R94" s="5">
        <v>1</v>
      </c>
      <c r="S94" s="5">
        <v>1</v>
      </c>
      <c r="T94" s="5">
        <v>0</v>
      </c>
      <c r="U94" s="5">
        <v>0</v>
      </c>
      <c r="V94" s="5">
        <v>1</v>
      </c>
      <c r="X94" s="8">
        <f ca="1">(dane36[[#This Row],[Wiek]]-$A$409)/$A$410</f>
        <v>0.78409090909090906</v>
      </c>
      <c r="Y94" s="8">
        <f ca="1">(dane36[[#This Row],[Ciśnienie krwi]]-$B$409)/$B$410</f>
        <v>0.15384615384615385</v>
      </c>
      <c r="Z94" s="8">
        <f ca="1">(dane36[[#This Row],[glukoza we krwi]]-$I$409)/$I$410</f>
        <v>0.42094017094017094</v>
      </c>
      <c r="AA94" s="8">
        <f ca="1">(dane36[[#This Row],[mocznik]]-$J$409)/$J$410</f>
        <v>0.20667522464698332</v>
      </c>
      <c r="AB94" s="8">
        <f ca="1">(dane36[[#This Row],[sód]]-L$409)/L$410</f>
        <v>0.81072555205047314</v>
      </c>
      <c r="AC94" s="8">
        <f ca="1">(dane36[[#This Row],[potas]]-M$409)/M$410</f>
        <v>4.2696629213483155E-2</v>
      </c>
      <c r="AD94" s="8">
        <f ca="1">(dane36[[#This Row],[hemoglobina]]-N$409)/N$410</f>
        <v>0.49659863945578231</v>
      </c>
      <c r="AE94" s="8">
        <f ca="1">(dane36[[#This Row],[hematokryt]]-O$409)/O$410</f>
        <v>0.53333333333333333</v>
      </c>
      <c r="AF94">
        <v>0.25</v>
      </c>
      <c r="AG94">
        <v>0.6</v>
      </c>
      <c r="AH94">
        <v>0</v>
      </c>
      <c r="AI94">
        <v>0</v>
      </c>
      <c r="AJ94">
        <v>1</v>
      </c>
      <c r="AK94">
        <v>1</v>
      </c>
      <c r="AL94" s="14">
        <v>1</v>
      </c>
      <c r="AM94" s="14">
        <v>1</v>
      </c>
      <c r="AN94" s="14">
        <v>1</v>
      </c>
      <c r="AO94" s="14">
        <v>1</v>
      </c>
      <c r="AP94" s="14">
        <v>0</v>
      </c>
      <c r="AQ94" s="14">
        <v>0</v>
      </c>
    </row>
    <row r="95" spans="1:43" x14ac:dyDescent="0.25">
      <c r="A95" s="8">
        <f ca="1">(dane36[[#This Row],[Wiek]]-$A$409)/$A$410</f>
        <v>0.80681818181818177</v>
      </c>
      <c r="B95" s="8">
        <f ca="1">(dane36[[#This Row],[Ciśnienie krwi]]-$B$409)/$B$410</f>
        <v>0.38461538461538464</v>
      </c>
      <c r="C95" s="9">
        <v>0.25</v>
      </c>
      <c r="D95" s="10">
        <v>0.6</v>
      </c>
      <c r="E95" s="10">
        <v>0.4</v>
      </c>
      <c r="F95" s="5">
        <v>0</v>
      </c>
      <c r="G95" s="5">
        <v>1</v>
      </c>
      <c r="H95" s="5">
        <v>0</v>
      </c>
      <c r="I95" s="8">
        <f ca="1">(dane36[[#This Row],[glukoza we krwi]]-$I$409)/$I$410</f>
        <v>0.58333333333333337</v>
      </c>
      <c r="J95" s="8">
        <f ca="1">(dane36[[#This Row],[mocznik]]-$J$409)/$J$410</f>
        <v>0.22721437740693196</v>
      </c>
      <c r="K95" s="8">
        <f ca="1">(dane36[[#This Row],[kreatynina]]-#REF!)/#REF!</f>
        <v>6.8783068783068779E-2</v>
      </c>
      <c r="L95" s="8">
        <f ca="1">(dane36[[#This Row],[sód]]-#REF!)/#REF!</f>
        <v>0.85488958990536279</v>
      </c>
      <c r="M95" s="8">
        <f ca="1">(dane36[[#This Row],[potas]]-#REF!)/#REF!</f>
        <v>8.9887640449438175E-3</v>
      </c>
      <c r="N95" s="8">
        <f ca="1">(dane36[[#This Row],[hemoglobina]]-#REF!)/#REF!</f>
        <v>0.41496598639455778</v>
      </c>
      <c r="O95" s="8">
        <f ca="1">(dane36[[#This Row],[hematokryt]]-#REF!)/#REF!</f>
        <v>0.46666666666666667</v>
      </c>
      <c r="P95" s="5">
        <v>1</v>
      </c>
      <c r="Q95" s="5">
        <v>1</v>
      </c>
      <c r="R95" s="5">
        <v>1</v>
      </c>
      <c r="S95" s="5">
        <v>0</v>
      </c>
      <c r="T95" s="5">
        <v>0</v>
      </c>
      <c r="U95" s="5">
        <v>0</v>
      </c>
      <c r="V95" s="5">
        <v>1</v>
      </c>
      <c r="X95" s="8">
        <f ca="1">(dane36[[#This Row],[Wiek]]-$A$409)/$A$410</f>
        <v>0.80681818181818177</v>
      </c>
      <c r="Y95" s="8">
        <f ca="1">(dane36[[#This Row],[Ciśnienie krwi]]-$B$409)/$B$410</f>
        <v>0.38461538461538464</v>
      </c>
      <c r="Z95" s="8">
        <f ca="1">(dane36[[#This Row],[glukoza we krwi]]-$I$409)/$I$410</f>
        <v>0.58333333333333337</v>
      </c>
      <c r="AA95" s="8">
        <f ca="1">(dane36[[#This Row],[mocznik]]-$J$409)/$J$410</f>
        <v>0.22721437740693196</v>
      </c>
      <c r="AB95" s="8">
        <f ca="1">(dane36[[#This Row],[sód]]-L$409)/L$410</f>
        <v>0.85488958990536279</v>
      </c>
      <c r="AC95" s="8">
        <f ca="1">(dane36[[#This Row],[potas]]-M$409)/M$410</f>
        <v>8.9887640449438175E-3</v>
      </c>
      <c r="AD95" s="8">
        <f ca="1">(dane36[[#This Row],[hemoglobina]]-N$409)/N$410</f>
        <v>0.41496598639455778</v>
      </c>
      <c r="AE95" s="8">
        <f ca="1">(dane36[[#This Row],[hematokryt]]-O$409)/O$410</f>
        <v>0.46666666666666667</v>
      </c>
      <c r="AF95">
        <v>0.25</v>
      </c>
      <c r="AG95">
        <v>0.6</v>
      </c>
      <c r="AH95">
        <v>0.4</v>
      </c>
      <c r="AI95">
        <v>0</v>
      </c>
      <c r="AJ95">
        <v>1</v>
      </c>
      <c r="AK95">
        <v>0</v>
      </c>
      <c r="AL95" s="15">
        <v>1</v>
      </c>
      <c r="AM95" s="15">
        <v>1</v>
      </c>
      <c r="AN95" s="15">
        <v>1</v>
      </c>
      <c r="AO95" s="15">
        <v>0</v>
      </c>
      <c r="AP95" s="15">
        <v>0</v>
      </c>
      <c r="AQ95" s="15">
        <v>0</v>
      </c>
    </row>
    <row r="96" spans="1:43" x14ac:dyDescent="0.25">
      <c r="A96" s="8">
        <f ca="1">(dane36[[#This Row],[Wiek]]-$A$409)/$A$410</f>
        <v>0.71590909090909094</v>
      </c>
      <c r="B96" s="8">
        <f ca="1">(dane36[[#This Row],[Ciśnienie krwi]]-$B$409)/$B$410</f>
        <v>0.15384615384615385</v>
      </c>
      <c r="C96" s="9">
        <v>0.25</v>
      </c>
      <c r="D96" s="5">
        <v>0</v>
      </c>
      <c r="E96" s="5" t="s">
        <v>2</v>
      </c>
      <c r="F96" s="5">
        <v>1</v>
      </c>
      <c r="G96" s="5">
        <v>0</v>
      </c>
      <c r="H96" s="5">
        <v>0</v>
      </c>
      <c r="I96" s="8">
        <f ca="1">(dane36[[#This Row],[glukoza we krwi]]-$I$409)/$I$410</f>
        <v>0.1517094017094017</v>
      </c>
      <c r="J96" s="8">
        <f ca="1">(dane36[[#This Row],[mocznik]]-$J$409)/$J$410</f>
        <v>0.16559691912708602</v>
      </c>
      <c r="K96" s="8">
        <f ca="1">(dane36[[#This Row],[kreatynina]]-#REF!)/#REF!</f>
        <v>1.5873015873015876E-2</v>
      </c>
      <c r="L96" s="8">
        <f ca="1">(dane36[[#This Row],[sód]]-#REF!)/#REF!</f>
        <v>0.83596214511041012</v>
      </c>
      <c r="M96" s="8">
        <f ca="1">(dane36[[#This Row],[potas]]-#REF!)/#REF!</f>
        <v>4.49438202247191E-2</v>
      </c>
      <c r="N96" s="8">
        <f ca="1">(dane36[[#This Row],[hemoglobina]]-#REF!)/#REF!</f>
        <v>0.57823129251700678</v>
      </c>
      <c r="O96" s="8">
        <f ca="1">(dane36[[#This Row],[hematokryt]]-#REF!)/#REF!</f>
        <v>0.6</v>
      </c>
      <c r="P96" s="5">
        <v>0</v>
      </c>
      <c r="Q96" s="5">
        <v>1</v>
      </c>
      <c r="R96" s="5">
        <v>0</v>
      </c>
      <c r="S96" s="5">
        <v>1</v>
      </c>
      <c r="T96" s="5">
        <v>0</v>
      </c>
      <c r="U96" s="5">
        <v>0</v>
      </c>
      <c r="V96" s="5">
        <v>1</v>
      </c>
      <c r="X96" s="8">
        <f ca="1">(dane36[[#This Row],[Wiek]]-$A$409)/$A$410</f>
        <v>0.71590909090909094</v>
      </c>
      <c r="Y96" s="8">
        <f ca="1">(dane36[[#This Row],[Ciśnienie krwi]]-$B$409)/$B$410</f>
        <v>0.15384615384615385</v>
      </c>
      <c r="Z96" s="8">
        <f ca="1">(dane36[[#This Row],[glukoza we krwi]]-$I$409)/$I$410</f>
        <v>0.1517094017094017</v>
      </c>
      <c r="AA96" s="8">
        <f ca="1">(dane36[[#This Row],[mocznik]]-$J$409)/$J$410</f>
        <v>0.16559691912708602</v>
      </c>
      <c r="AB96" s="8">
        <f ca="1">(dane36[[#This Row],[sód]]-L$409)/L$410</f>
        <v>0.83596214511041012</v>
      </c>
      <c r="AC96" s="8">
        <f ca="1">(dane36[[#This Row],[potas]]-M$409)/M$410</f>
        <v>4.49438202247191E-2</v>
      </c>
      <c r="AD96" s="8">
        <f ca="1">(dane36[[#This Row],[hemoglobina]]-N$409)/N$410</f>
        <v>0.57823129251700678</v>
      </c>
      <c r="AE96" s="8">
        <f ca="1">(dane36[[#This Row],[hematokryt]]-O$409)/O$410</f>
        <v>0.6</v>
      </c>
      <c r="AF96">
        <v>0.25</v>
      </c>
      <c r="AG96">
        <v>0</v>
      </c>
      <c r="AH96">
        <v>0</v>
      </c>
      <c r="AI96">
        <v>1</v>
      </c>
      <c r="AJ96">
        <v>0</v>
      </c>
      <c r="AK96">
        <v>0</v>
      </c>
      <c r="AL96" s="14">
        <v>0</v>
      </c>
      <c r="AM96" s="14">
        <v>1</v>
      </c>
      <c r="AN96" s="14">
        <v>0</v>
      </c>
      <c r="AO96" s="14">
        <v>1</v>
      </c>
      <c r="AP96" s="14">
        <v>0</v>
      </c>
      <c r="AQ96" s="14">
        <v>0</v>
      </c>
    </row>
    <row r="97" spans="1:43" x14ac:dyDescent="0.25">
      <c r="A97" s="8">
        <f ca="1">(dane36[[#This Row],[Wiek]]-$A$409)/$A$410</f>
        <v>0.68181818181818177</v>
      </c>
      <c r="B97" s="8">
        <f ca="1">(dane36[[#This Row],[Ciśnienie krwi]]-$B$409)/$B$410</f>
        <v>0.30769230769230771</v>
      </c>
      <c r="C97" s="9">
        <v>0.5</v>
      </c>
      <c r="D97" s="10">
        <v>0.2</v>
      </c>
      <c r="E97" s="5" t="s">
        <v>2</v>
      </c>
      <c r="F97" s="5">
        <v>1</v>
      </c>
      <c r="G97" s="5">
        <v>0</v>
      </c>
      <c r="H97" s="5">
        <v>0</v>
      </c>
      <c r="I97" s="8">
        <f ca="1">(dane36[[#This Row],[glukoza we krwi]]-$I$409)/$I$410</f>
        <v>0.15384615384615385</v>
      </c>
      <c r="J97" s="8">
        <f ca="1">(dane36[[#This Row],[mocznik]]-$J$409)/$J$410</f>
        <v>6.0333761232349167E-2</v>
      </c>
      <c r="K97" s="8">
        <f ca="1">(dane36[[#This Row],[kreatynina]]-#REF!)/#REF!</f>
        <v>9.2592592592592605E-3</v>
      </c>
      <c r="L97" s="8">
        <f ca="1">(dane36[[#This Row],[sód]]-#REF!)/#REF!</f>
        <v>0.79810725552050477</v>
      </c>
      <c r="M97" s="8">
        <f ca="1">(dane36[[#This Row],[potas]]-#REF!)/#REF!</f>
        <v>2.6966292134831465E-2</v>
      </c>
      <c r="N97" s="8">
        <f ca="1">(dane36[[#This Row],[hemoglobina]]-#REF!)/#REF!</f>
        <v>0.64149659863945574</v>
      </c>
      <c r="O97" s="8">
        <f ca="1">(dane36[[#This Row],[hematokryt]]-#REF!)/#REF!</f>
        <v>0.66377777777777769</v>
      </c>
      <c r="P97" s="5">
        <v>1</v>
      </c>
      <c r="Q97" s="5">
        <v>0</v>
      </c>
      <c r="R97" s="5">
        <v>0</v>
      </c>
      <c r="S97" s="5">
        <v>1</v>
      </c>
      <c r="T97" s="5">
        <v>1</v>
      </c>
      <c r="U97" s="5">
        <v>1</v>
      </c>
      <c r="V97" s="5">
        <v>1</v>
      </c>
      <c r="X97" s="8">
        <f ca="1">(dane36[[#This Row],[Wiek]]-$A$409)/$A$410</f>
        <v>0.68181818181818177</v>
      </c>
      <c r="Y97" s="8">
        <f ca="1">(dane36[[#This Row],[Ciśnienie krwi]]-$B$409)/$B$410</f>
        <v>0.30769230769230771</v>
      </c>
      <c r="Z97" s="8">
        <f ca="1">(dane36[[#This Row],[glukoza we krwi]]-$I$409)/$I$410</f>
        <v>0.15384615384615385</v>
      </c>
      <c r="AA97" s="8">
        <f ca="1">(dane36[[#This Row],[mocznik]]-$J$409)/$J$410</f>
        <v>6.0333761232349167E-2</v>
      </c>
      <c r="AB97" s="8">
        <f ca="1">(dane36[[#This Row],[sód]]-L$409)/L$410</f>
        <v>0.79810725552050477</v>
      </c>
      <c r="AC97" s="8">
        <f ca="1">(dane36[[#This Row],[potas]]-M$409)/M$410</f>
        <v>2.6966292134831465E-2</v>
      </c>
      <c r="AD97" s="8">
        <f ca="1">(dane36[[#This Row],[hemoglobina]]-N$409)/N$410</f>
        <v>0.64149659863945574</v>
      </c>
      <c r="AE97" s="8">
        <f ca="1">(dane36[[#This Row],[hematokryt]]-O$409)/O$410</f>
        <v>0.66377777777777769</v>
      </c>
      <c r="AF97">
        <v>0.5</v>
      </c>
      <c r="AG97">
        <v>0.2</v>
      </c>
      <c r="AH97">
        <v>0</v>
      </c>
      <c r="AI97">
        <v>1</v>
      </c>
      <c r="AJ97">
        <v>0</v>
      </c>
      <c r="AK97">
        <v>0</v>
      </c>
      <c r="AL97" s="15">
        <v>1</v>
      </c>
      <c r="AM97" s="15">
        <v>0</v>
      </c>
      <c r="AN97" s="15">
        <v>0</v>
      </c>
      <c r="AO97" s="15">
        <v>1</v>
      </c>
      <c r="AP97" s="15">
        <v>1</v>
      </c>
      <c r="AQ97" s="15">
        <v>1</v>
      </c>
    </row>
    <row r="98" spans="1:43" x14ac:dyDescent="0.25">
      <c r="A98" s="8">
        <f ca="1">(dane36[[#This Row],[Wiek]]-$A$409)/$A$410</f>
        <v>0.65909090909090906</v>
      </c>
      <c r="B98" s="8">
        <f ca="1">(dane36[[#This Row],[Ciśnienie krwi]]-$B$409)/$B$410</f>
        <v>0.23076923076923078</v>
      </c>
      <c r="C98" s="9">
        <v>0.25</v>
      </c>
      <c r="D98" s="10">
        <v>0.2</v>
      </c>
      <c r="E98" s="10">
        <v>0.2</v>
      </c>
      <c r="F98" s="5">
        <v>1</v>
      </c>
      <c r="G98" s="5">
        <v>0</v>
      </c>
      <c r="H98" s="5">
        <v>0</v>
      </c>
      <c r="I98" s="8">
        <f ca="1">(dane36[[#This Row],[glukoza we krwi]]-$I$409)/$I$410</f>
        <v>0.32051282051282054</v>
      </c>
      <c r="J98" s="8">
        <f ca="1">(dane36[[#This Row],[mocznik]]-$J$409)/$J$410</f>
        <v>7.8305519897304235E-2</v>
      </c>
      <c r="K98" s="8">
        <f ca="1">(dane36[[#This Row],[kreatynina]]-#REF!)/#REF!</f>
        <v>3.0423280423280429E-2</v>
      </c>
      <c r="L98" s="8">
        <f ca="1">(dane36[[#This Row],[sód]]-#REF!)/#REF!</f>
        <v>0.83930599369085179</v>
      </c>
      <c r="M98" s="8">
        <f ca="1">(dane36[[#This Row],[potas]]-#REF!)/#REF!</f>
        <v>4.7865168539325841E-2</v>
      </c>
      <c r="N98" s="8">
        <f ca="1">(dane36[[#This Row],[hemoglobina]]-#REF!)/#REF!</f>
        <v>0.55102040816326525</v>
      </c>
      <c r="O98" s="8">
        <f ca="1">(dane36[[#This Row],[hematokryt]]-#REF!)/#REF!</f>
        <v>0.6</v>
      </c>
      <c r="P98" s="5">
        <v>0</v>
      </c>
      <c r="Q98" s="5">
        <v>1</v>
      </c>
      <c r="R98" s="5">
        <v>1</v>
      </c>
      <c r="S98" s="5">
        <v>0</v>
      </c>
      <c r="T98" s="5">
        <v>0</v>
      </c>
      <c r="U98" s="5">
        <v>0</v>
      </c>
      <c r="V98" s="5">
        <v>1</v>
      </c>
      <c r="X98" s="8">
        <f ca="1">(dane36[[#This Row],[Wiek]]-$A$409)/$A$410</f>
        <v>0.65909090909090906</v>
      </c>
      <c r="Y98" s="8">
        <f ca="1">(dane36[[#This Row],[Ciśnienie krwi]]-$B$409)/$B$410</f>
        <v>0.23076923076923078</v>
      </c>
      <c r="Z98" s="8">
        <f ca="1">(dane36[[#This Row],[glukoza we krwi]]-$I$409)/$I$410</f>
        <v>0.32051282051282054</v>
      </c>
      <c r="AA98" s="8">
        <f ca="1">(dane36[[#This Row],[mocznik]]-$J$409)/$J$410</f>
        <v>7.8305519897304235E-2</v>
      </c>
      <c r="AB98" s="8">
        <f ca="1">(dane36[[#This Row],[sód]]-L$409)/L$410</f>
        <v>0.83930599369085179</v>
      </c>
      <c r="AC98" s="8">
        <f ca="1">(dane36[[#This Row],[potas]]-M$409)/M$410</f>
        <v>4.7865168539325841E-2</v>
      </c>
      <c r="AD98" s="8">
        <f ca="1">(dane36[[#This Row],[hemoglobina]]-N$409)/N$410</f>
        <v>0.55102040816326525</v>
      </c>
      <c r="AE98" s="8">
        <f ca="1">(dane36[[#This Row],[hematokryt]]-O$409)/O$410</f>
        <v>0.6</v>
      </c>
      <c r="AF98">
        <v>0.25</v>
      </c>
      <c r="AG98">
        <v>0.2</v>
      </c>
      <c r="AH98">
        <v>0.2</v>
      </c>
      <c r="AI98">
        <v>1</v>
      </c>
      <c r="AJ98">
        <v>0</v>
      </c>
      <c r="AK98">
        <v>0</v>
      </c>
      <c r="AL98" s="14">
        <v>0</v>
      </c>
      <c r="AM98" s="14">
        <v>1</v>
      </c>
      <c r="AN98" s="14">
        <v>1</v>
      </c>
      <c r="AO98" s="14">
        <v>0</v>
      </c>
      <c r="AP98" s="14">
        <v>0</v>
      </c>
      <c r="AQ98" s="14">
        <v>0</v>
      </c>
    </row>
    <row r="99" spans="1:43" x14ac:dyDescent="0.25">
      <c r="A99" s="8">
        <f ca="1">(dane36[[#This Row],[Wiek]]-$A$409)/$A$410</f>
        <v>0.71590909090909094</v>
      </c>
      <c r="B99" s="8">
        <f ca="1">(dane36[[#This Row],[Ciśnienie krwi]]-$B$409)/$B$410</f>
        <v>7.6923076923076927E-2</v>
      </c>
      <c r="C99" s="9">
        <v>0.5</v>
      </c>
      <c r="D99" s="10">
        <v>0.2</v>
      </c>
      <c r="E99" s="5" t="s">
        <v>2</v>
      </c>
      <c r="F99" s="5">
        <v>1</v>
      </c>
      <c r="G99" s="5">
        <v>0</v>
      </c>
      <c r="H99" s="5">
        <v>0</v>
      </c>
      <c r="I99" s="8">
        <f ca="1">(dane36[[#This Row],[glukoza we krwi]]-$I$409)/$I$410</f>
        <v>0.14743589743589744</v>
      </c>
      <c r="J99" s="8">
        <f ca="1">(dane36[[#This Row],[mocznik]]-$J$409)/$J$410</f>
        <v>0.12708600770218229</v>
      </c>
      <c r="K99" s="8">
        <f ca="1">(dane36[[#This Row],[kreatynina]]-#REF!)/#REF!</f>
        <v>2.3809523809523815E-2</v>
      </c>
      <c r="L99" s="8">
        <f ca="1">(dane36[[#This Row],[sód]]-#REF!)/#REF!</f>
        <v>0.80441640378548895</v>
      </c>
      <c r="M99" s="8">
        <f ca="1">(dane36[[#This Row],[potas]]-#REF!)/#REF!</f>
        <v>2.921348314606741E-2</v>
      </c>
      <c r="N99" s="8">
        <f ca="1">(dane36[[#This Row],[hemoglobina]]-#REF!)/#REF!</f>
        <v>0.46938775510204078</v>
      </c>
      <c r="O99" s="8">
        <f ca="1">(dane36[[#This Row],[hematokryt]]-#REF!)/#REF!</f>
        <v>0.51111111111111107</v>
      </c>
      <c r="P99" s="5">
        <v>1</v>
      </c>
      <c r="Q99" s="5">
        <v>1</v>
      </c>
      <c r="R99" s="5">
        <v>0</v>
      </c>
      <c r="S99" s="5">
        <v>0</v>
      </c>
      <c r="T99" s="5">
        <v>1</v>
      </c>
      <c r="U99" s="5">
        <v>0</v>
      </c>
      <c r="V99" s="5">
        <v>1</v>
      </c>
      <c r="X99" s="8">
        <f ca="1">(dane36[[#This Row],[Wiek]]-$A$409)/$A$410</f>
        <v>0.71590909090909094</v>
      </c>
      <c r="Y99" s="8">
        <f ca="1">(dane36[[#This Row],[Ciśnienie krwi]]-$B$409)/$B$410</f>
        <v>7.6923076923076927E-2</v>
      </c>
      <c r="Z99" s="8">
        <f ca="1">(dane36[[#This Row],[glukoza we krwi]]-$I$409)/$I$410</f>
        <v>0.14743589743589744</v>
      </c>
      <c r="AA99" s="8">
        <f ca="1">(dane36[[#This Row],[mocznik]]-$J$409)/$J$410</f>
        <v>0.12708600770218229</v>
      </c>
      <c r="AB99" s="8">
        <f ca="1">(dane36[[#This Row],[sód]]-L$409)/L$410</f>
        <v>0.80441640378548895</v>
      </c>
      <c r="AC99" s="8">
        <f ca="1">(dane36[[#This Row],[potas]]-M$409)/M$410</f>
        <v>2.921348314606741E-2</v>
      </c>
      <c r="AD99" s="8">
        <f ca="1">(dane36[[#This Row],[hemoglobina]]-N$409)/N$410</f>
        <v>0.46938775510204078</v>
      </c>
      <c r="AE99" s="8">
        <f ca="1">(dane36[[#This Row],[hematokryt]]-O$409)/O$410</f>
        <v>0.51111111111111107</v>
      </c>
      <c r="AF99">
        <v>0.5</v>
      </c>
      <c r="AG99">
        <v>0.2</v>
      </c>
      <c r="AH99">
        <v>0</v>
      </c>
      <c r="AI99">
        <v>1</v>
      </c>
      <c r="AJ99">
        <v>0</v>
      </c>
      <c r="AK99">
        <v>0</v>
      </c>
      <c r="AL99" s="15">
        <v>1</v>
      </c>
      <c r="AM99" s="15">
        <v>1</v>
      </c>
      <c r="AN99" s="15">
        <v>0</v>
      </c>
      <c r="AO99" s="15">
        <v>0</v>
      </c>
      <c r="AP99" s="15">
        <v>1</v>
      </c>
      <c r="AQ99" s="15">
        <v>0</v>
      </c>
    </row>
    <row r="100" spans="1:43" x14ac:dyDescent="0.25">
      <c r="A100" s="8">
        <f ca="1">(dane36[[#This Row],[Wiek]]-$A$409)/$A$410</f>
        <v>0.54545454545454541</v>
      </c>
      <c r="B100" s="8">
        <f ca="1">(dane36[[#This Row],[Ciśnienie krwi]]-$B$409)/$B$410</f>
        <v>0.69230769230769229</v>
      </c>
      <c r="C100" s="9">
        <v>0.62</v>
      </c>
      <c r="D100" s="10">
        <v>0.2</v>
      </c>
      <c r="E100" s="10">
        <v>0.52</v>
      </c>
      <c r="F100" s="5">
        <v>0.77</v>
      </c>
      <c r="G100" s="5">
        <v>0</v>
      </c>
      <c r="H100" s="5">
        <v>0</v>
      </c>
      <c r="I100" s="8">
        <f ca="1">(dane36[[#This Row],[glukoza we krwi]]-$I$409)/$I$410</f>
        <v>0.16880341880341881</v>
      </c>
      <c r="J100" s="8">
        <f ca="1">(dane36[[#This Row],[mocznik]]-$J$409)/$J$410</f>
        <v>0.26829268292682928</v>
      </c>
      <c r="K100" s="8">
        <f ca="1">(dane36[[#This Row],[kreatynina]]-#REF!)/#REF!</f>
        <v>8.0687830687830683E-2</v>
      </c>
      <c r="L100" s="8">
        <f ca="1">(dane36[[#This Row],[sód]]-#REF!)/#REF!</f>
        <v>0.82334384858044163</v>
      </c>
      <c r="M100" s="8">
        <f ca="1">(dane36[[#This Row],[potas]]-#REF!)/#REF!</f>
        <v>4.0449438202247189E-2</v>
      </c>
      <c r="N100" s="8">
        <f ca="1">(dane36[[#This Row],[hemoglobina]]-#REF!)/#REF!</f>
        <v>0.21088435374149658</v>
      </c>
      <c r="O100" s="8">
        <f ca="1">(dane36[[#This Row],[hematokryt]]-#REF!)/#REF!</f>
        <v>0.2</v>
      </c>
      <c r="P100" s="5">
        <v>1</v>
      </c>
      <c r="Q100" s="5">
        <v>1</v>
      </c>
      <c r="R100" s="5">
        <v>0</v>
      </c>
      <c r="S100" s="5">
        <v>0</v>
      </c>
      <c r="T100" s="5">
        <v>0</v>
      </c>
      <c r="U100" s="5">
        <v>1</v>
      </c>
      <c r="V100" s="5">
        <v>1</v>
      </c>
      <c r="X100" s="8">
        <f ca="1">(dane36[[#This Row],[Wiek]]-$A$409)/$A$410</f>
        <v>0.54545454545454541</v>
      </c>
      <c r="Y100" s="8">
        <f ca="1">(dane36[[#This Row],[Ciśnienie krwi]]-$B$409)/$B$410</f>
        <v>0.69230769230769229</v>
      </c>
      <c r="Z100" s="8">
        <f ca="1">(dane36[[#This Row],[glukoza we krwi]]-$I$409)/$I$410</f>
        <v>0.16880341880341881</v>
      </c>
      <c r="AA100" s="8">
        <f ca="1">(dane36[[#This Row],[mocznik]]-$J$409)/$J$410</f>
        <v>0.26829268292682928</v>
      </c>
      <c r="AB100" s="8">
        <f ca="1">(dane36[[#This Row],[sód]]-L$409)/L$410</f>
        <v>0.82334384858044163</v>
      </c>
      <c r="AC100" s="8">
        <f ca="1">(dane36[[#This Row],[potas]]-M$409)/M$410</f>
        <v>4.0449438202247189E-2</v>
      </c>
      <c r="AD100" s="8">
        <f ca="1">(dane36[[#This Row],[hemoglobina]]-N$409)/N$410</f>
        <v>0.21088435374149658</v>
      </c>
      <c r="AE100" s="8">
        <f ca="1">(dane36[[#This Row],[hematokryt]]-O$409)/O$410</f>
        <v>0.2</v>
      </c>
      <c r="AF100">
        <v>0.62</v>
      </c>
      <c r="AG100">
        <v>0.2</v>
      </c>
      <c r="AH100">
        <v>0.5</v>
      </c>
      <c r="AI100">
        <v>0.77</v>
      </c>
      <c r="AJ100">
        <v>0</v>
      </c>
      <c r="AK100">
        <v>0</v>
      </c>
      <c r="AL100" s="14">
        <v>1</v>
      </c>
      <c r="AM100" s="14">
        <v>1</v>
      </c>
      <c r="AN100" s="14">
        <v>0</v>
      </c>
      <c r="AO100" s="14">
        <v>0</v>
      </c>
      <c r="AP100" s="14">
        <v>0</v>
      </c>
      <c r="AQ100" s="14">
        <v>1</v>
      </c>
    </row>
    <row r="101" spans="1:43" x14ac:dyDescent="0.25">
      <c r="A101" s="8">
        <f ca="1">(dane36[[#This Row],[Wiek]]-$A$409)/$A$410</f>
        <v>0.61363636363636365</v>
      </c>
      <c r="B101" s="8">
        <f ca="1">(dane36[[#This Row],[Ciśnienie krwi]]-$B$409)/$B$410</f>
        <v>1</v>
      </c>
      <c r="C101" s="9">
        <v>0.62</v>
      </c>
      <c r="D101" s="5">
        <v>0</v>
      </c>
      <c r="E101" s="10">
        <v>0.8</v>
      </c>
      <c r="F101" s="5">
        <v>0</v>
      </c>
      <c r="G101" s="5">
        <v>0</v>
      </c>
      <c r="H101" s="5">
        <v>0</v>
      </c>
      <c r="I101" s="8">
        <f ca="1">(dane36[[#This Row],[glukoza we krwi]]-$I$409)/$I$410</f>
        <v>0.58974358974358976</v>
      </c>
      <c r="J101" s="8">
        <f ca="1">(dane36[[#This Row],[mocznik]]-$J$409)/$J$410</f>
        <v>5.7766367137355584E-2</v>
      </c>
      <c r="K101" s="8">
        <f ca="1">(dane36[[#This Row],[kreatynina]]-#REF!)/#REF!</f>
        <v>1.0582010582010581E-2</v>
      </c>
      <c r="L101" s="8">
        <f ca="1">(dane36[[#This Row],[sód]]-#REF!)/#REF!</f>
        <v>0.8485804416403786</v>
      </c>
      <c r="M101" s="8">
        <f ca="1">(dane36[[#This Row],[potas]]-#REF!)/#REF!</f>
        <v>3.1460674157303366E-2</v>
      </c>
      <c r="N101" s="8">
        <f ca="1">(dane36[[#This Row],[hemoglobina]]-#REF!)/#REF!</f>
        <v>0.55102040816326525</v>
      </c>
      <c r="O101" s="8">
        <f ca="1">(dane36[[#This Row],[hematokryt]]-#REF!)/#REF!</f>
        <v>0.51111111111111107</v>
      </c>
      <c r="P101" s="5">
        <v>1</v>
      </c>
      <c r="Q101" s="5">
        <v>1</v>
      </c>
      <c r="R101" s="5">
        <v>0</v>
      </c>
      <c r="S101" s="5">
        <v>0</v>
      </c>
      <c r="T101" s="5">
        <v>1</v>
      </c>
      <c r="U101" s="5">
        <v>0</v>
      </c>
      <c r="V101" s="5">
        <v>1</v>
      </c>
      <c r="X101" s="8">
        <f ca="1">(dane36[[#This Row],[Wiek]]-$A$409)/$A$410</f>
        <v>0.61363636363636365</v>
      </c>
      <c r="Y101" s="8">
        <f ca="1">(dane36[[#This Row],[Ciśnienie krwi]]-$B$409)/$B$410</f>
        <v>1</v>
      </c>
      <c r="Z101" s="8">
        <f ca="1">(dane36[[#This Row],[glukoza we krwi]]-$I$409)/$I$410</f>
        <v>0.58974358974358976</v>
      </c>
      <c r="AA101" s="8">
        <f ca="1">(dane36[[#This Row],[mocznik]]-$J$409)/$J$410</f>
        <v>5.7766367137355584E-2</v>
      </c>
      <c r="AB101" s="8">
        <f ca="1">(dane36[[#This Row],[sód]]-L$409)/L$410</f>
        <v>0.8485804416403786</v>
      </c>
      <c r="AC101" s="8">
        <f ca="1">(dane36[[#This Row],[potas]]-M$409)/M$410</f>
        <v>3.1460674157303366E-2</v>
      </c>
      <c r="AD101" s="8">
        <f ca="1">(dane36[[#This Row],[hemoglobina]]-N$409)/N$410</f>
        <v>0.55102040816326525</v>
      </c>
      <c r="AE101" s="8">
        <f ca="1">(dane36[[#This Row],[hematokryt]]-O$409)/O$410</f>
        <v>0.51111111111111107</v>
      </c>
      <c r="AF101">
        <v>0.62</v>
      </c>
      <c r="AG101">
        <v>0</v>
      </c>
      <c r="AH101">
        <v>0.8</v>
      </c>
      <c r="AI101">
        <v>0</v>
      </c>
      <c r="AJ101">
        <v>0</v>
      </c>
      <c r="AK101">
        <v>0</v>
      </c>
      <c r="AL101" s="15">
        <v>1</v>
      </c>
      <c r="AM101" s="15">
        <v>1</v>
      </c>
      <c r="AN101" s="15">
        <v>0</v>
      </c>
      <c r="AO101" s="15">
        <v>0</v>
      </c>
      <c r="AP101" s="15">
        <v>1</v>
      </c>
      <c r="AQ101" s="15">
        <v>0</v>
      </c>
    </row>
    <row r="102" spans="1:43" x14ac:dyDescent="0.25">
      <c r="A102" s="8">
        <f ca="1">(dane36[[#This Row],[Wiek]]-$A$409)/$A$410</f>
        <v>0.36363636363636365</v>
      </c>
      <c r="B102" s="8">
        <f ca="1">(dane36[[#This Row],[Ciśnienie krwi]]-$B$409)/$B$410</f>
        <v>0.15384615384615385</v>
      </c>
      <c r="C102" s="9">
        <v>0.5</v>
      </c>
      <c r="D102" s="10">
        <v>0.8</v>
      </c>
      <c r="E102" s="5" t="s">
        <v>2</v>
      </c>
      <c r="F102" s="5">
        <v>0</v>
      </c>
      <c r="G102" s="5">
        <v>0</v>
      </c>
      <c r="H102" s="5">
        <v>0</v>
      </c>
      <c r="I102" s="8">
        <f ca="1">(dane36[[#This Row],[glukoza we krwi]]-$I$409)/$I$410</f>
        <v>0.27991452991452992</v>
      </c>
      <c r="J102" s="8">
        <f ca="1">(dane36[[#This Row],[mocznik]]-$J$409)/$J$410</f>
        <v>5.2631578947368418E-2</v>
      </c>
      <c r="K102" s="8">
        <f ca="1">(dane36[[#This Row],[kreatynina]]-#REF!)/#REF!</f>
        <v>6.6137566137566143E-3</v>
      </c>
      <c r="L102" s="8">
        <f ca="1">(dane36[[#This Row],[sód]]-#REF!)/#REF!</f>
        <v>0.81072555205047314</v>
      </c>
      <c r="M102" s="8">
        <f ca="1">(dane36[[#This Row],[potas]]-#REF!)/#REF!</f>
        <v>2.921348314606741E-2</v>
      </c>
      <c r="N102" s="8">
        <f ca="1">(dane36[[#This Row],[hemoglobina]]-#REF!)/#REF!</f>
        <v>0.64149659863945574</v>
      </c>
      <c r="O102" s="8">
        <f ca="1">(dane36[[#This Row],[hematokryt]]-#REF!)/#REF!</f>
        <v>0.66377777777777769</v>
      </c>
      <c r="P102" s="5">
        <v>0</v>
      </c>
      <c r="Q102" s="5">
        <v>0</v>
      </c>
      <c r="R102" s="5">
        <v>0</v>
      </c>
      <c r="S102" s="5">
        <v>1</v>
      </c>
      <c r="T102" s="5">
        <v>1</v>
      </c>
      <c r="U102" s="5">
        <v>0</v>
      </c>
      <c r="V102" s="5">
        <v>1</v>
      </c>
      <c r="X102" s="8">
        <f ca="1">(dane36[[#This Row],[Wiek]]-$A$409)/$A$410</f>
        <v>0.36363636363636365</v>
      </c>
      <c r="Y102" s="8">
        <f ca="1">(dane36[[#This Row],[Ciśnienie krwi]]-$B$409)/$B$410</f>
        <v>0.15384615384615385</v>
      </c>
      <c r="Z102" s="8">
        <f ca="1">(dane36[[#This Row],[glukoza we krwi]]-$I$409)/$I$410</f>
        <v>0.27991452991452992</v>
      </c>
      <c r="AA102" s="8">
        <f ca="1">(dane36[[#This Row],[mocznik]]-$J$409)/$J$410</f>
        <v>5.2631578947368418E-2</v>
      </c>
      <c r="AB102" s="8">
        <f ca="1">(dane36[[#This Row],[sód]]-L$409)/L$410</f>
        <v>0.81072555205047314</v>
      </c>
      <c r="AC102" s="8">
        <f ca="1">(dane36[[#This Row],[potas]]-M$409)/M$410</f>
        <v>2.921348314606741E-2</v>
      </c>
      <c r="AD102" s="8">
        <f ca="1">(dane36[[#This Row],[hemoglobina]]-N$409)/N$410</f>
        <v>0.64149659863945574</v>
      </c>
      <c r="AE102" s="8">
        <f ca="1">(dane36[[#This Row],[hematokryt]]-O$409)/O$410</f>
        <v>0.66377777777777769</v>
      </c>
      <c r="AF102">
        <v>0.5</v>
      </c>
      <c r="AG102">
        <v>0.8</v>
      </c>
      <c r="AH102">
        <v>0</v>
      </c>
      <c r="AI102">
        <v>0</v>
      </c>
      <c r="AJ102">
        <v>0</v>
      </c>
      <c r="AK102">
        <v>0</v>
      </c>
      <c r="AL102" s="14">
        <v>0</v>
      </c>
      <c r="AM102" s="14">
        <v>0</v>
      </c>
      <c r="AN102" s="14">
        <v>0</v>
      </c>
      <c r="AO102" s="14">
        <v>1</v>
      </c>
      <c r="AP102" s="14">
        <v>1</v>
      </c>
      <c r="AQ102" s="14">
        <v>0</v>
      </c>
    </row>
    <row r="103" spans="1:43" x14ac:dyDescent="0.25">
      <c r="A103" s="8">
        <f ca="1">(dane36[[#This Row],[Wiek]]-$A$409)/$A$410</f>
        <v>0.78409090909090906</v>
      </c>
      <c r="B103" s="8">
        <f ca="1">(dane36[[#This Row],[Ciśnienie krwi]]-$B$409)/$B$410</f>
        <v>0.30769230769230771</v>
      </c>
      <c r="C103" s="9">
        <v>0.5</v>
      </c>
      <c r="D103" s="10">
        <v>0.4</v>
      </c>
      <c r="E103" s="5" t="s">
        <v>2</v>
      </c>
      <c r="F103" s="5">
        <v>0</v>
      </c>
      <c r="G103" s="5">
        <v>1</v>
      </c>
      <c r="H103" s="5">
        <v>1</v>
      </c>
      <c r="I103" s="8">
        <f ca="1">(dane36[[#This Row],[glukoza we krwi]]-$I$409)/$I$410</f>
        <v>0.14102564102564102</v>
      </c>
      <c r="J103" s="8">
        <f ca="1">(dane36[[#This Row],[mocznik]]-$J$409)/$J$410</f>
        <v>0.20154043645699615</v>
      </c>
      <c r="K103" s="8">
        <f ca="1">(dane36[[#This Row],[kreatynina]]-#REF!)/#REF!</f>
        <v>5.2910052910052914E-2</v>
      </c>
      <c r="L103" s="8">
        <f ca="1">(dane36[[#This Row],[sód]]-#REF!)/#REF!</f>
        <v>0.8485804416403786</v>
      </c>
      <c r="M103" s="8">
        <f ca="1">(dane36[[#This Row],[potas]]-#REF!)/#REF!</f>
        <v>7.1910112359550568E-2</v>
      </c>
      <c r="N103" s="8">
        <f ca="1">(dane36[[#This Row],[hemoglobina]]-#REF!)/#REF!</f>
        <v>0.55782312925170074</v>
      </c>
      <c r="O103" s="8">
        <f ca="1">(dane36[[#This Row],[hematokryt]]-#REF!)/#REF!</f>
        <v>0.53333333333333333</v>
      </c>
      <c r="P103" s="5">
        <v>0</v>
      </c>
      <c r="Q103" s="5">
        <v>0</v>
      </c>
      <c r="R103" s="5">
        <v>0</v>
      </c>
      <c r="S103" s="5">
        <v>1</v>
      </c>
      <c r="T103" s="5">
        <v>0</v>
      </c>
      <c r="U103" s="5">
        <v>0</v>
      </c>
      <c r="V103" s="5">
        <v>1</v>
      </c>
      <c r="X103" s="8">
        <f ca="1">(dane36[[#This Row],[Wiek]]-$A$409)/$A$410</f>
        <v>0.78409090909090906</v>
      </c>
      <c r="Y103" s="8">
        <f ca="1">(dane36[[#This Row],[Ciśnienie krwi]]-$B$409)/$B$410</f>
        <v>0.30769230769230771</v>
      </c>
      <c r="Z103" s="8">
        <f ca="1">(dane36[[#This Row],[glukoza we krwi]]-$I$409)/$I$410</f>
        <v>0.14102564102564102</v>
      </c>
      <c r="AA103" s="8">
        <f ca="1">(dane36[[#This Row],[mocznik]]-$J$409)/$J$410</f>
        <v>0.20154043645699615</v>
      </c>
      <c r="AB103" s="8">
        <f ca="1">(dane36[[#This Row],[sód]]-L$409)/L$410</f>
        <v>0.8485804416403786</v>
      </c>
      <c r="AC103" s="8">
        <f ca="1">(dane36[[#This Row],[potas]]-M$409)/M$410</f>
        <v>7.1910112359550568E-2</v>
      </c>
      <c r="AD103" s="8">
        <f ca="1">(dane36[[#This Row],[hemoglobina]]-N$409)/N$410</f>
        <v>0.55782312925170074</v>
      </c>
      <c r="AE103" s="8">
        <f ca="1">(dane36[[#This Row],[hematokryt]]-O$409)/O$410</f>
        <v>0.53333333333333333</v>
      </c>
      <c r="AF103">
        <v>0.5</v>
      </c>
      <c r="AG103">
        <v>0.4</v>
      </c>
      <c r="AH103">
        <v>0</v>
      </c>
      <c r="AI103">
        <v>0</v>
      </c>
      <c r="AJ103">
        <v>1</v>
      </c>
      <c r="AK103">
        <v>1</v>
      </c>
      <c r="AL103" s="15">
        <v>0</v>
      </c>
      <c r="AM103" s="15">
        <v>0</v>
      </c>
      <c r="AN103" s="15">
        <v>0</v>
      </c>
      <c r="AO103" s="15">
        <v>1</v>
      </c>
      <c r="AP103" s="15">
        <v>0</v>
      </c>
      <c r="AQ103" s="15">
        <v>0</v>
      </c>
    </row>
    <row r="104" spans="1:43" x14ac:dyDescent="0.25">
      <c r="A104" s="8">
        <f ca="1">(dane36[[#This Row],[Wiek]]-$A$409)/$A$410</f>
        <v>0.17045454545454544</v>
      </c>
      <c r="B104" s="8">
        <f ca="1">(dane36[[#This Row],[Ciśnienie krwi]]-$B$409)/$B$410</f>
        <v>7.6923076923076927E-2</v>
      </c>
      <c r="C104" s="9">
        <v>0.25</v>
      </c>
      <c r="D104" s="5">
        <v>0</v>
      </c>
      <c r="E104" s="5" t="s">
        <v>2</v>
      </c>
      <c r="F104" s="5">
        <v>1</v>
      </c>
      <c r="G104" s="5">
        <v>0</v>
      </c>
      <c r="H104" s="5">
        <v>0</v>
      </c>
      <c r="I104" s="8">
        <f ca="1">(dane36[[#This Row],[glukoza we krwi]]-$I$409)/$I$410</f>
        <v>0.14957264957264957</v>
      </c>
      <c r="J104" s="8">
        <f ca="1">(dane36[[#This Row],[mocznik]]-$J$409)/$J$410</f>
        <v>7.8305519897304235E-2</v>
      </c>
      <c r="K104" s="8">
        <f ca="1">(dane36[[#This Row],[kreatynina]]-#REF!)/#REF!</f>
        <v>2.2486772486772492E-2</v>
      </c>
      <c r="L104" s="8">
        <f ca="1">(dane36[[#This Row],[sód]]-#REF!)/#REF!</f>
        <v>0.86119873817034698</v>
      </c>
      <c r="M104" s="8">
        <f ca="1">(dane36[[#This Row],[potas]]-#REF!)/#REF!</f>
        <v>3.8202247191011243E-2</v>
      </c>
      <c r="N104" s="8">
        <f ca="1">(dane36[[#This Row],[hemoglobina]]-#REF!)/#REF!</f>
        <v>0.73469387755102045</v>
      </c>
      <c r="O104" s="8">
        <f ca="1">(dane36[[#This Row],[hematokryt]]-#REF!)/#REF!</f>
        <v>0.9555555555555556</v>
      </c>
      <c r="P104" s="5">
        <v>0</v>
      </c>
      <c r="Q104" s="5">
        <v>0</v>
      </c>
      <c r="R104" s="5">
        <v>0</v>
      </c>
      <c r="S104" s="5">
        <v>1</v>
      </c>
      <c r="T104" s="5">
        <v>0</v>
      </c>
      <c r="U104" s="5">
        <v>0</v>
      </c>
      <c r="V104" s="5">
        <v>1</v>
      </c>
      <c r="X104" s="8">
        <f ca="1">(dane36[[#This Row],[Wiek]]-$A$409)/$A$410</f>
        <v>0.17045454545454544</v>
      </c>
      <c r="Y104" s="8">
        <f ca="1">(dane36[[#This Row],[Ciśnienie krwi]]-$B$409)/$B$410</f>
        <v>7.6923076923076927E-2</v>
      </c>
      <c r="Z104" s="8">
        <f ca="1">(dane36[[#This Row],[glukoza we krwi]]-$I$409)/$I$410</f>
        <v>0.14957264957264957</v>
      </c>
      <c r="AA104" s="8">
        <f ca="1">(dane36[[#This Row],[mocznik]]-$J$409)/$J$410</f>
        <v>7.8305519897304235E-2</v>
      </c>
      <c r="AB104" s="8">
        <f ca="1">(dane36[[#This Row],[sód]]-L$409)/L$410</f>
        <v>0.86119873817034698</v>
      </c>
      <c r="AC104" s="8">
        <f ca="1">(dane36[[#This Row],[potas]]-M$409)/M$410</f>
        <v>3.8202247191011243E-2</v>
      </c>
      <c r="AD104" s="8">
        <f ca="1">(dane36[[#This Row],[hemoglobina]]-N$409)/N$410</f>
        <v>0.73469387755102045</v>
      </c>
      <c r="AE104" s="8">
        <f ca="1">(dane36[[#This Row],[hematokryt]]-O$409)/O$410</f>
        <v>0.9555555555555556</v>
      </c>
      <c r="AF104">
        <v>0.25</v>
      </c>
      <c r="AG104">
        <v>0</v>
      </c>
      <c r="AH104">
        <v>0</v>
      </c>
      <c r="AI104">
        <v>1</v>
      </c>
      <c r="AJ104">
        <v>0</v>
      </c>
      <c r="AK104">
        <v>0</v>
      </c>
      <c r="AL104" s="14">
        <v>0</v>
      </c>
      <c r="AM104" s="14">
        <v>0</v>
      </c>
      <c r="AN104" s="14">
        <v>0</v>
      </c>
      <c r="AO104" s="14">
        <v>1</v>
      </c>
      <c r="AP104" s="14">
        <v>0</v>
      </c>
      <c r="AQ104" s="14">
        <v>0</v>
      </c>
    </row>
    <row r="105" spans="1:43" x14ac:dyDescent="0.25">
      <c r="A105" s="8">
        <f ca="1">(dane36[[#This Row],[Wiek]]-$A$409)/$A$410</f>
        <v>0.84090909090909094</v>
      </c>
      <c r="B105" s="8">
        <f ca="1">(dane36[[#This Row],[Ciśnienie krwi]]-$B$409)/$B$410</f>
        <v>0.15384615384615385</v>
      </c>
      <c r="C105" s="9">
        <v>0.5</v>
      </c>
      <c r="D105" s="10">
        <v>0.4</v>
      </c>
      <c r="E105" s="5" t="s">
        <v>2</v>
      </c>
      <c r="F105" s="5">
        <v>0</v>
      </c>
      <c r="G105" s="5">
        <v>1</v>
      </c>
      <c r="H105" s="5">
        <v>0</v>
      </c>
      <c r="I105" s="8">
        <f ca="1">(dane36[[#This Row],[glukoza we krwi]]-$I$409)/$I$410</f>
        <v>0.4358974358974359</v>
      </c>
      <c r="J105" s="8">
        <f ca="1">(dane36[[#This Row],[mocznik]]-$J$409)/$J$410</f>
        <v>0.55327342747111685</v>
      </c>
      <c r="K105" s="8">
        <f ca="1">(dane36[[#This Row],[kreatynina]]-#REF!)/#REF!</f>
        <v>0.12962962962962962</v>
      </c>
      <c r="L105" s="8">
        <f ca="1">(dane36[[#This Row],[sód]]-#REF!)/#REF!</f>
        <v>0.83930599369085179</v>
      </c>
      <c r="M105" s="8">
        <f ca="1">(dane36[[#This Row],[potas]]-#REF!)/#REF!</f>
        <v>4.7865168539325841E-2</v>
      </c>
      <c r="N105" s="8">
        <f ca="1">(dane36[[#This Row],[hemoglobina]]-#REF!)/#REF!</f>
        <v>0.48299319727891149</v>
      </c>
      <c r="O105" s="8">
        <f ca="1">(dane36[[#This Row],[hematokryt]]-#REF!)/#REF!</f>
        <v>0.6</v>
      </c>
      <c r="P105" s="5">
        <v>1</v>
      </c>
      <c r="Q105" s="5">
        <v>0</v>
      </c>
      <c r="R105" s="5">
        <v>0</v>
      </c>
      <c r="S105" s="5">
        <v>0</v>
      </c>
      <c r="T105" s="5">
        <v>1</v>
      </c>
      <c r="U105" s="5">
        <v>1</v>
      </c>
      <c r="V105" s="5">
        <v>1</v>
      </c>
      <c r="X105" s="8">
        <f ca="1">(dane36[[#This Row],[Wiek]]-$A$409)/$A$410</f>
        <v>0.84090909090909094</v>
      </c>
      <c r="Y105" s="8">
        <f ca="1">(dane36[[#This Row],[Ciśnienie krwi]]-$B$409)/$B$410</f>
        <v>0.15384615384615385</v>
      </c>
      <c r="Z105" s="8">
        <f ca="1">(dane36[[#This Row],[glukoza we krwi]]-$I$409)/$I$410</f>
        <v>0.4358974358974359</v>
      </c>
      <c r="AA105" s="8">
        <f ca="1">(dane36[[#This Row],[mocznik]]-$J$409)/$J$410</f>
        <v>0.55327342747111685</v>
      </c>
      <c r="AB105" s="8">
        <f ca="1">(dane36[[#This Row],[sód]]-L$409)/L$410</f>
        <v>0.83930599369085179</v>
      </c>
      <c r="AC105" s="8">
        <f ca="1">(dane36[[#This Row],[potas]]-M$409)/M$410</f>
        <v>4.7865168539325841E-2</v>
      </c>
      <c r="AD105" s="8">
        <f ca="1">(dane36[[#This Row],[hemoglobina]]-N$409)/N$410</f>
        <v>0.48299319727891149</v>
      </c>
      <c r="AE105" s="8">
        <f ca="1">(dane36[[#This Row],[hematokryt]]-O$409)/O$410</f>
        <v>0.6</v>
      </c>
      <c r="AF105">
        <v>0.5</v>
      </c>
      <c r="AG105">
        <v>0.4</v>
      </c>
      <c r="AH105">
        <v>0</v>
      </c>
      <c r="AI105">
        <v>0</v>
      </c>
      <c r="AJ105">
        <v>1</v>
      </c>
      <c r="AK105">
        <v>0</v>
      </c>
      <c r="AL105" s="15">
        <v>1</v>
      </c>
      <c r="AM105" s="15">
        <v>0</v>
      </c>
      <c r="AN105" s="15">
        <v>0</v>
      </c>
      <c r="AO105" s="15">
        <v>0</v>
      </c>
      <c r="AP105" s="15">
        <v>1</v>
      </c>
      <c r="AQ105" s="15">
        <v>1</v>
      </c>
    </row>
    <row r="106" spans="1:43" x14ac:dyDescent="0.25">
      <c r="A106" s="8">
        <f ca="1">(dane36[[#This Row],[Wiek]]-$A$409)/$A$410</f>
        <v>0.60227272727272729</v>
      </c>
      <c r="B106" s="8">
        <f ca="1">(dane36[[#This Row],[Ciśnienie krwi]]-$B$409)/$B$410</f>
        <v>0.30769230769230771</v>
      </c>
      <c r="C106" s="9">
        <v>0.62</v>
      </c>
      <c r="D106" s="10">
        <v>0.2</v>
      </c>
      <c r="E106" s="10">
        <v>0.52</v>
      </c>
      <c r="F106" s="5">
        <v>0.77</v>
      </c>
      <c r="G106" s="5">
        <v>0</v>
      </c>
      <c r="H106" s="5">
        <v>0</v>
      </c>
      <c r="I106" s="8">
        <f ca="1">(dane36[[#This Row],[glukoza we krwi]]-$I$409)/$I$410</f>
        <v>0.25854700854700857</v>
      </c>
      <c r="J106" s="8">
        <f ca="1">(dane36[[#This Row],[mocznik]]-$J$409)/$J$410</f>
        <v>0.22207958921694479</v>
      </c>
      <c r="K106" s="8">
        <f ca="1">(dane36[[#This Row],[kreatynina]]-#REF!)/#REF!</f>
        <v>2.1164021164021166E-2</v>
      </c>
      <c r="L106" s="8">
        <f ca="1">(dane36[[#This Row],[sód]]-#REF!)/#REF!</f>
        <v>0.83930599369085179</v>
      </c>
      <c r="M106" s="8">
        <f ca="1">(dane36[[#This Row],[potas]]-#REF!)/#REF!</f>
        <v>4.7865168539325841E-2</v>
      </c>
      <c r="N106" s="8">
        <f ca="1">(dane36[[#This Row],[hemoglobina]]-#REF!)/#REF!</f>
        <v>0.64149659863945574</v>
      </c>
      <c r="O106" s="8">
        <f ca="1">(dane36[[#This Row],[hematokryt]]-#REF!)/#REF!</f>
        <v>0.66377777777777769</v>
      </c>
      <c r="P106" s="5">
        <v>1</v>
      </c>
      <c r="Q106" s="5">
        <v>1</v>
      </c>
      <c r="R106" s="5">
        <v>0</v>
      </c>
      <c r="S106" s="5">
        <v>0</v>
      </c>
      <c r="T106" s="5">
        <v>1</v>
      </c>
      <c r="U106" s="5">
        <v>0</v>
      </c>
      <c r="V106" s="5">
        <v>1</v>
      </c>
      <c r="X106" s="8">
        <f ca="1">(dane36[[#This Row],[Wiek]]-$A$409)/$A$410</f>
        <v>0.60227272727272729</v>
      </c>
      <c r="Y106" s="8">
        <f ca="1">(dane36[[#This Row],[Ciśnienie krwi]]-$B$409)/$B$410</f>
        <v>0.30769230769230771</v>
      </c>
      <c r="Z106" s="8">
        <f ca="1">(dane36[[#This Row],[glukoza we krwi]]-$I$409)/$I$410</f>
        <v>0.25854700854700857</v>
      </c>
      <c r="AA106" s="8">
        <f ca="1">(dane36[[#This Row],[mocznik]]-$J$409)/$J$410</f>
        <v>0.22207958921694479</v>
      </c>
      <c r="AB106" s="8">
        <f ca="1">(dane36[[#This Row],[sód]]-L$409)/L$410</f>
        <v>0.83930599369085179</v>
      </c>
      <c r="AC106" s="8">
        <f ca="1">(dane36[[#This Row],[potas]]-M$409)/M$410</f>
        <v>4.7865168539325841E-2</v>
      </c>
      <c r="AD106" s="8">
        <f ca="1">(dane36[[#This Row],[hemoglobina]]-N$409)/N$410</f>
        <v>0.64149659863945574</v>
      </c>
      <c r="AE106" s="8">
        <f ca="1">(dane36[[#This Row],[hematokryt]]-O$409)/O$410</f>
        <v>0.66377777777777769</v>
      </c>
      <c r="AF106">
        <v>0.62</v>
      </c>
      <c r="AG106">
        <v>0.2</v>
      </c>
      <c r="AH106">
        <v>0.5</v>
      </c>
      <c r="AI106">
        <v>0.77</v>
      </c>
      <c r="AJ106">
        <v>0</v>
      </c>
      <c r="AK106">
        <v>0</v>
      </c>
      <c r="AL106" s="14">
        <v>1</v>
      </c>
      <c r="AM106" s="14">
        <v>1</v>
      </c>
      <c r="AN106" s="14">
        <v>0</v>
      </c>
      <c r="AO106" s="14">
        <v>0</v>
      </c>
      <c r="AP106" s="14">
        <v>1</v>
      </c>
      <c r="AQ106" s="14">
        <v>0</v>
      </c>
    </row>
    <row r="107" spans="1:43" x14ac:dyDescent="0.25">
      <c r="A107" s="8">
        <f ca="1">(dane36[[#This Row],[Wiek]]-$A$409)/$A$410</f>
        <v>0.71590909090909094</v>
      </c>
      <c r="B107" s="8">
        <f ca="1">(dane36[[#This Row],[Ciśnienie krwi]]-$B$409)/$B$410</f>
        <v>0.23076923076923078</v>
      </c>
      <c r="C107" s="9">
        <v>0.5</v>
      </c>
      <c r="D107" s="5">
        <v>0</v>
      </c>
      <c r="E107" s="5" t="s">
        <v>2</v>
      </c>
      <c r="F107" s="5">
        <v>1</v>
      </c>
      <c r="G107" s="5">
        <v>0</v>
      </c>
      <c r="H107" s="5">
        <v>0</v>
      </c>
      <c r="I107" s="8">
        <f ca="1">(dane36[[#This Row],[glukoza we krwi]]-$I$409)/$I$410</f>
        <v>0.19871794871794871</v>
      </c>
      <c r="J107" s="8">
        <f ca="1">(dane36[[#This Row],[mocznik]]-$J$409)/$J$410</f>
        <v>7.8305519897304235E-2</v>
      </c>
      <c r="K107" s="8">
        <f ca="1">(dane36[[#This Row],[kreatynina]]-#REF!)/#REF!</f>
        <v>0.14682539682539683</v>
      </c>
      <c r="L107" s="8">
        <f ca="1">(dane36[[#This Row],[sód]]-#REF!)/#REF!</f>
        <v>0.8485804416403786</v>
      </c>
      <c r="M107" s="8">
        <f ca="1">(dane36[[#This Row],[potas]]-#REF!)/#REF!</f>
        <v>3.3707865168539325E-2</v>
      </c>
      <c r="N107" s="8">
        <f ca="1">(dane36[[#This Row],[hemoglobina]]-#REF!)/#REF!</f>
        <v>0.7482993197278911</v>
      </c>
      <c r="O107" s="8">
        <f ca="1">(dane36[[#This Row],[hematokryt]]-#REF!)/#REF!</f>
        <v>0.73333333333333328</v>
      </c>
      <c r="P107" s="5">
        <v>0</v>
      </c>
      <c r="Q107" s="5">
        <v>0</v>
      </c>
      <c r="R107" s="5">
        <v>0</v>
      </c>
      <c r="S107" s="5">
        <v>1</v>
      </c>
      <c r="T107" s="5">
        <v>0</v>
      </c>
      <c r="U107" s="5">
        <v>0</v>
      </c>
      <c r="V107" s="5">
        <v>1</v>
      </c>
      <c r="X107" s="8">
        <f ca="1">(dane36[[#This Row],[Wiek]]-$A$409)/$A$410</f>
        <v>0.71590909090909094</v>
      </c>
      <c r="Y107" s="8">
        <f ca="1">(dane36[[#This Row],[Ciśnienie krwi]]-$B$409)/$B$410</f>
        <v>0.23076923076923078</v>
      </c>
      <c r="Z107" s="8">
        <f ca="1">(dane36[[#This Row],[glukoza we krwi]]-$I$409)/$I$410</f>
        <v>0.19871794871794871</v>
      </c>
      <c r="AA107" s="8">
        <f ca="1">(dane36[[#This Row],[mocznik]]-$J$409)/$J$410</f>
        <v>7.8305519897304235E-2</v>
      </c>
      <c r="AB107" s="8">
        <f ca="1">(dane36[[#This Row],[sód]]-L$409)/L$410</f>
        <v>0.8485804416403786</v>
      </c>
      <c r="AC107" s="8">
        <f ca="1">(dane36[[#This Row],[potas]]-M$409)/M$410</f>
        <v>3.3707865168539325E-2</v>
      </c>
      <c r="AD107" s="8">
        <f ca="1">(dane36[[#This Row],[hemoglobina]]-N$409)/N$410</f>
        <v>0.7482993197278911</v>
      </c>
      <c r="AE107" s="8">
        <f ca="1">(dane36[[#This Row],[hematokryt]]-O$409)/O$410</f>
        <v>0.73333333333333328</v>
      </c>
      <c r="AF107">
        <v>0.5</v>
      </c>
      <c r="AG107">
        <v>0</v>
      </c>
      <c r="AH107">
        <v>0</v>
      </c>
      <c r="AI107">
        <v>1</v>
      </c>
      <c r="AJ107">
        <v>0</v>
      </c>
      <c r="AK107">
        <v>0</v>
      </c>
      <c r="AL107" s="15">
        <v>0</v>
      </c>
      <c r="AM107" s="15">
        <v>0</v>
      </c>
      <c r="AN107" s="15">
        <v>0</v>
      </c>
      <c r="AO107" s="15">
        <v>1</v>
      </c>
      <c r="AP107" s="15">
        <v>0</v>
      </c>
      <c r="AQ107" s="15">
        <v>0</v>
      </c>
    </row>
    <row r="108" spans="1:43" x14ac:dyDescent="0.25">
      <c r="A108" s="8">
        <f ca="1">(dane36[[#This Row],[Wiek]]-$A$409)/$A$410</f>
        <v>0.54545454545454541</v>
      </c>
      <c r="B108" s="8">
        <f ca="1">(dane36[[#This Row],[Ciśnienie krwi]]-$B$409)/$B$410</f>
        <v>0.30769230769230771</v>
      </c>
      <c r="C108" s="9">
        <v>0.62</v>
      </c>
      <c r="D108" s="10">
        <v>0.2</v>
      </c>
      <c r="E108" s="10">
        <v>0.52</v>
      </c>
      <c r="F108" s="5">
        <v>0.77</v>
      </c>
      <c r="G108" s="5">
        <v>0</v>
      </c>
      <c r="H108" s="5">
        <v>0</v>
      </c>
      <c r="I108" s="8">
        <f ca="1">(dane36[[#This Row],[glukoza we krwi]]-$I$409)/$I$410</f>
        <v>0.14316239316239315</v>
      </c>
      <c r="J108" s="8">
        <f ca="1">(dane36[[#This Row],[mocznik]]-$J$409)/$J$410</f>
        <v>0.29910141206675223</v>
      </c>
      <c r="K108" s="8">
        <f ca="1">(dane36[[#This Row],[kreatynina]]-#REF!)/#REF!</f>
        <v>7.5396825396825393E-2</v>
      </c>
      <c r="L108" s="8">
        <f ca="1">(dane36[[#This Row],[sód]]-#REF!)/#REF!</f>
        <v>0.77287066246056779</v>
      </c>
      <c r="M108" s="8">
        <f ca="1">(dane36[[#This Row],[potas]]-#REF!)/#REF!</f>
        <v>4.2696629213483155E-2</v>
      </c>
      <c r="N108" s="8">
        <f ca="1">(dane36[[#This Row],[hemoglobina]]-#REF!)/#REF!</f>
        <v>0.19727891156462582</v>
      </c>
      <c r="O108" s="8">
        <f ca="1">(dane36[[#This Row],[hematokryt]]-#REF!)/#REF!</f>
        <v>0.17777777777777778</v>
      </c>
      <c r="P108" s="5">
        <v>1</v>
      </c>
      <c r="Q108" s="5">
        <v>1</v>
      </c>
      <c r="R108" s="5">
        <v>0</v>
      </c>
      <c r="S108" s="5">
        <v>1</v>
      </c>
      <c r="T108" s="5">
        <v>1</v>
      </c>
      <c r="U108" s="5">
        <v>1</v>
      </c>
      <c r="V108" s="5">
        <v>1</v>
      </c>
      <c r="X108" s="8">
        <f ca="1">(dane36[[#This Row],[Wiek]]-$A$409)/$A$410</f>
        <v>0.54545454545454541</v>
      </c>
      <c r="Y108" s="8">
        <f ca="1">(dane36[[#This Row],[Ciśnienie krwi]]-$B$409)/$B$410</f>
        <v>0.30769230769230771</v>
      </c>
      <c r="Z108" s="8">
        <f ca="1">(dane36[[#This Row],[glukoza we krwi]]-$I$409)/$I$410</f>
        <v>0.14316239316239315</v>
      </c>
      <c r="AA108" s="8">
        <f ca="1">(dane36[[#This Row],[mocznik]]-$J$409)/$J$410</f>
        <v>0.29910141206675223</v>
      </c>
      <c r="AB108" s="8">
        <f ca="1">(dane36[[#This Row],[sód]]-L$409)/L$410</f>
        <v>0.77287066246056779</v>
      </c>
      <c r="AC108" s="8">
        <f ca="1">(dane36[[#This Row],[potas]]-M$409)/M$410</f>
        <v>4.2696629213483155E-2</v>
      </c>
      <c r="AD108" s="8">
        <f ca="1">(dane36[[#This Row],[hemoglobina]]-N$409)/N$410</f>
        <v>0.19727891156462582</v>
      </c>
      <c r="AE108" s="8">
        <f ca="1">(dane36[[#This Row],[hematokryt]]-O$409)/O$410</f>
        <v>0.17777777777777778</v>
      </c>
      <c r="AF108">
        <v>0.62</v>
      </c>
      <c r="AG108">
        <v>0.2</v>
      </c>
      <c r="AH108">
        <v>0.5</v>
      </c>
      <c r="AI108">
        <v>0.77</v>
      </c>
      <c r="AJ108">
        <v>0</v>
      </c>
      <c r="AK108">
        <v>0</v>
      </c>
      <c r="AL108" s="14">
        <v>1</v>
      </c>
      <c r="AM108" s="14">
        <v>1</v>
      </c>
      <c r="AN108" s="14">
        <v>0</v>
      </c>
      <c r="AO108" s="14">
        <v>1</v>
      </c>
      <c r="AP108" s="14">
        <v>1</v>
      </c>
      <c r="AQ108" s="14">
        <v>1</v>
      </c>
    </row>
    <row r="109" spans="1:43" x14ac:dyDescent="0.25">
      <c r="A109" s="8">
        <f ca="1">(dane36[[#This Row],[Wiek]]-$A$409)/$A$410</f>
        <v>0.60227272727272729</v>
      </c>
      <c r="B109" s="8">
        <f ca="1">(dane36[[#This Row],[Ciśnienie krwi]]-$B$409)/$B$410</f>
        <v>0.38461538461538464</v>
      </c>
      <c r="C109" s="9">
        <v>0.5</v>
      </c>
      <c r="D109" s="10">
        <v>0.2</v>
      </c>
      <c r="E109" s="10">
        <v>0.8</v>
      </c>
      <c r="F109" s="5">
        <v>0.77</v>
      </c>
      <c r="G109" s="5">
        <v>0</v>
      </c>
      <c r="H109" s="5">
        <v>0</v>
      </c>
      <c r="I109" s="8">
        <f ca="1">(dane36[[#This Row],[glukoza we krwi]]-$I$409)/$I$410</f>
        <v>0.58760683760683763</v>
      </c>
      <c r="J109" s="8">
        <f ca="1">(dane36[[#This Row],[mocznik]]-$J$409)/$J$410</f>
        <v>0.13222079589216945</v>
      </c>
      <c r="K109" s="8">
        <f ca="1">(dane36[[#This Row],[kreatynina]]-#REF!)/#REF!</f>
        <v>3.1746031746031744E-2</v>
      </c>
      <c r="L109" s="8">
        <f ca="1">(dane36[[#This Row],[sód]]-#REF!)/#REF!</f>
        <v>0.8485804416403786</v>
      </c>
      <c r="M109" s="8">
        <f ca="1">(dane36[[#This Row],[potas]]-#REF!)/#REF!</f>
        <v>4.49438202247191E-2</v>
      </c>
      <c r="N109" s="8">
        <f ca="1">(dane36[[#This Row],[hemoglobina]]-#REF!)/#REF!</f>
        <v>0.55102040816326525</v>
      </c>
      <c r="O109" s="8">
        <f ca="1">(dane36[[#This Row],[hematokryt]]-#REF!)/#REF!</f>
        <v>0.55555555555555558</v>
      </c>
      <c r="P109" s="5">
        <v>1</v>
      </c>
      <c r="Q109" s="5">
        <v>1</v>
      </c>
      <c r="R109" s="5">
        <v>0</v>
      </c>
      <c r="S109" s="5">
        <v>1</v>
      </c>
      <c r="T109" s="5">
        <v>0</v>
      </c>
      <c r="U109" s="5">
        <v>0</v>
      </c>
      <c r="V109" s="5">
        <v>1</v>
      </c>
      <c r="X109" s="8">
        <f ca="1">(dane36[[#This Row],[Wiek]]-$A$409)/$A$410</f>
        <v>0.60227272727272729</v>
      </c>
      <c r="Y109" s="8">
        <f ca="1">(dane36[[#This Row],[Ciśnienie krwi]]-$B$409)/$B$410</f>
        <v>0.38461538461538464</v>
      </c>
      <c r="Z109" s="8">
        <f ca="1">(dane36[[#This Row],[glukoza we krwi]]-$I$409)/$I$410</f>
        <v>0.58760683760683763</v>
      </c>
      <c r="AA109" s="8">
        <f ca="1">(dane36[[#This Row],[mocznik]]-$J$409)/$J$410</f>
        <v>0.13222079589216945</v>
      </c>
      <c r="AB109" s="8">
        <f ca="1">(dane36[[#This Row],[sód]]-L$409)/L$410</f>
        <v>0.8485804416403786</v>
      </c>
      <c r="AC109" s="8">
        <f ca="1">(dane36[[#This Row],[potas]]-M$409)/M$410</f>
        <v>4.49438202247191E-2</v>
      </c>
      <c r="AD109" s="8">
        <f ca="1">(dane36[[#This Row],[hemoglobina]]-N$409)/N$410</f>
        <v>0.55102040816326525</v>
      </c>
      <c r="AE109" s="8">
        <f ca="1">(dane36[[#This Row],[hematokryt]]-O$409)/O$410</f>
        <v>0.55555555555555558</v>
      </c>
      <c r="AF109">
        <v>0.5</v>
      </c>
      <c r="AG109">
        <v>0.2</v>
      </c>
      <c r="AH109">
        <v>0.8</v>
      </c>
      <c r="AI109">
        <v>0.77</v>
      </c>
      <c r="AJ109">
        <v>0</v>
      </c>
      <c r="AK109">
        <v>0</v>
      </c>
      <c r="AL109" s="15">
        <v>1</v>
      </c>
      <c r="AM109" s="15">
        <v>1</v>
      </c>
      <c r="AN109" s="15">
        <v>0</v>
      </c>
      <c r="AO109" s="15">
        <v>1</v>
      </c>
      <c r="AP109" s="15">
        <v>0</v>
      </c>
      <c r="AQ109" s="15">
        <v>0</v>
      </c>
    </row>
    <row r="110" spans="1:43" x14ac:dyDescent="0.25">
      <c r="A110" s="8">
        <f ca="1">(dane36[[#This Row],[Wiek]]-$A$409)/$A$410</f>
        <v>0.48863636363636365</v>
      </c>
      <c r="B110" s="8">
        <f ca="1">(dane36[[#This Row],[Ciśnienie krwi]]-$B$409)/$B$410</f>
        <v>0.23076923076923078</v>
      </c>
      <c r="C110" s="9">
        <v>0.5</v>
      </c>
      <c r="D110" s="5">
        <v>0</v>
      </c>
      <c r="E110" s="5" t="s">
        <v>2</v>
      </c>
      <c r="F110" s="5">
        <v>0</v>
      </c>
      <c r="G110" s="5">
        <v>0</v>
      </c>
      <c r="H110" s="5">
        <v>0</v>
      </c>
      <c r="I110" s="8">
        <f ca="1">(dane36[[#This Row],[glukoza we krwi]]-$I$409)/$I$410</f>
        <v>0.18162393162393162</v>
      </c>
      <c r="J110" s="8">
        <f ca="1">(dane36[[#This Row],[mocznik]]-$J$409)/$J$410</f>
        <v>3.4659820282413351E-2</v>
      </c>
      <c r="K110" s="8">
        <f ca="1">(dane36[[#This Row],[kreatynina]]-#REF!)/#REF!</f>
        <v>7.9365079365079361E-3</v>
      </c>
      <c r="L110" s="8">
        <f ca="1">(dane36[[#This Row],[sód]]-#REF!)/#REF!</f>
        <v>0.86119873817034698</v>
      </c>
      <c r="M110" s="8">
        <f ca="1">(dane36[[#This Row],[potas]]-#REF!)/#REF!</f>
        <v>3.8202247191011243E-2</v>
      </c>
      <c r="N110" s="8">
        <f ca="1">(dane36[[#This Row],[hemoglobina]]-#REF!)/#REF!</f>
        <v>0.59183673469387754</v>
      </c>
      <c r="O110" s="8">
        <f ca="1">(dane36[[#This Row],[hematokryt]]-#REF!)/#REF!</f>
        <v>0.62222222222222223</v>
      </c>
      <c r="P110" s="5">
        <v>0</v>
      </c>
      <c r="Q110" s="5">
        <v>0</v>
      </c>
      <c r="R110" s="5">
        <v>0</v>
      </c>
      <c r="S110" s="5">
        <v>1</v>
      </c>
      <c r="T110" s="5">
        <v>0</v>
      </c>
      <c r="U110" s="5">
        <v>0</v>
      </c>
      <c r="V110" s="5">
        <v>1</v>
      </c>
      <c r="X110" s="8">
        <f ca="1">(dane36[[#This Row],[Wiek]]-$A$409)/$A$410</f>
        <v>0.48863636363636365</v>
      </c>
      <c r="Y110" s="8">
        <f ca="1">(dane36[[#This Row],[Ciśnienie krwi]]-$B$409)/$B$410</f>
        <v>0.23076923076923078</v>
      </c>
      <c r="Z110" s="8">
        <f ca="1">(dane36[[#This Row],[glukoza we krwi]]-$I$409)/$I$410</f>
        <v>0.18162393162393162</v>
      </c>
      <c r="AA110" s="8">
        <f ca="1">(dane36[[#This Row],[mocznik]]-$J$409)/$J$410</f>
        <v>3.4659820282413351E-2</v>
      </c>
      <c r="AB110" s="8">
        <f ca="1">(dane36[[#This Row],[sód]]-L$409)/L$410</f>
        <v>0.86119873817034698</v>
      </c>
      <c r="AC110" s="8">
        <f ca="1">(dane36[[#This Row],[potas]]-M$409)/M$410</f>
        <v>3.8202247191011243E-2</v>
      </c>
      <c r="AD110" s="8">
        <f ca="1">(dane36[[#This Row],[hemoglobina]]-N$409)/N$410</f>
        <v>0.59183673469387754</v>
      </c>
      <c r="AE110" s="8">
        <f ca="1">(dane36[[#This Row],[hematokryt]]-O$409)/O$410</f>
        <v>0.62222222222222223</v>
      </c>
      <c r="AF110">
        <v>0.5</v>
      </c>
      <c r="AG110">
        <v>0</v>
      </c>
      <c r="AH110">
        <v>0</v>
      </c>
      <c r="AI110">
        <v>0</v>
      </c>
      <c r="AJ110">
        <v>0</v>
      </c>
      <c r="AK110">
        <v>0</v>
      </c>
      <c r="AL110" s="14">
        <v>0</v>
      </c>
      <c r="AM110" s="14">
        <v>0</v>
      </c>
      <c r="AN110" s="14">
        <v>0</v>
      </c>
      <c r="AO110" s="14">
        <v>1</v>
      </c>
      <c r="AP110" s="14">
        <v>0</v>
      </c>
      <c r="AQ110" s="14">
        <v>0</v>
      </c>
    </row>
    <row r="111" spans="1:43" x14ac:dyDescent="0.25">
      <c r="A111" s="8">
        <f ca="1">(dane36[[#This Row],[Wiek]]-$A$409)/$A$410</f>
        <v>0.59090909090909094</v>
      </c>
      <c r="B111" s="8">
        <f ca="1">(dane36[[#This Row],[Ciśnienie krwi]]-$B$409)/$B$410</f>
        <v>0.15384615384615385</v>
      </c>
      <c r="C111" s="9">
        <v>0.62</v>
      </c>
      <c r="D111" s="10">
        <v>0.2</v>
      </c>
      <c r="E111" s="10">
        <v>0.52</v>
      </c>
      <c r="F111" s="5">
        <v>0.77</v>
      </c>
      <c r="G111" s="5">
        <v>0</v>
      </c>
      <c r="H111" s="5">
        <v>0</v>
      </c>
      <c r="I111" s="8">
        <f ca="1">(dane36[[#This Row],[glukoza we krwi]]-$I$409)/$I$410</f>
        <v>0.45085470085470086</v>
      </c>
      <c r="J111" s="8">
        <f ca="1">(dane36[[#This Row],[mocznik]]-$J$409)/$J$410</f>
        <v>0.12477535301668806</v>
      </c>
      <c r="K111" s="8">
        <f ca="1">(dane36[[#This Row],[kreatynina]]-#REF!)/#REF!</f>
        <v>1.9841269841269844E-2</v>
      </c>
      <c r="L111" s="8">
        <f ca="1">(dane36[[#This Row],[sód]]-#REF!)/#REF!</f>
        <v>0.83930599369085179</v>
      </c>
      <c r="M111" s="8">
        <f ca="1">(dane36[[#This Row],[potas]]-#REF!)/#REF!</f>
        <v>4.7865168539325841E-2</v>
      </c>
      <c r="N111" s="8">
        <f ca="1">(dane36[[#This Row],[hemoglobina]]-#REF!)/#REF!</f>
        <v>0.58503401360544216</v>
      </c>
      <c r="O111" s="8">
        <f ca="1">(dane36[[#This Row],[hematokryt]]-#REF!)/#REF!</f>
        <v>0.66377777777777769</v>
      </c>
      <c r="P111" s="5">
        <v>0</v>
      </c>
      <c r="Q111" s="5">
        <v>1</v>
      </c>
      <c r="R111" s="5">
        <v>0</v>
      </c>
      <c r="S111" s="5">
        <v>1</v>
      </c>
      <c r="T111" s="5">
        <v>0</v>
      </c>
      <c r="U111" s="5">
        <v>0</v>
      </c>
      <c r="V111" s="5">
        <v>1</v>
      </c>
      <c r="X111" s="8">
        <f ca="1">(dane36[[#This Row],[Wiek]]-$A$409)/$A$410</f>
        <v>0.59090909090909094</v>
      </c>
      <c r="Y111" s="8">
        <f ca="1">(dane36[[#This Row],[Ciśnienie krwi]]-$B$409)/$B$410</f>
        <v>0.15384615384615385</v>
      </c>
      <c r="Z111" s="8">
        <f ca="1">(dane36[[#This Row],[glukoza we krwi]]-$I$409)/$I$410</f>
        <v>0.45085470085470086</v>
      </c>
      <c r="AA111" s="8">
        <f ca="1">(dane36[[#This Row],[mocznik]]-$J$409)/$J$410</f>
        <v>0.12477535301668806</v>
      </c>
      <c r="AB111" s="8">
        <f ca="1">(dane36[[#This Row],[sód]]-L$409)/L$410</f>
        <v>0.83930599369085179</v>
      </c>
      <c r="AC111" s="8">
        <f ca="1">(dane36[[#This Row],[potas]]-M$409)/M$410</f>
        <v>4.7865168539325841E-2</v>
      </c>
      <c r="AD111" s="8">
        <f ca="1">(dane36[[#This Row],[hemoglobina]]-N$409)/N$410</f>
        <v>0.58503401360544216</v>
      </c>
      <c r="AE111" s="8">
        <f ca="1">(dane36[[#This Row],[hematokryt]]-O$409)/O$410</f>
        <v>0.66377777777777769</v>
      </c>
      <c r="AF111">
        <v>0.62</v>
      </c>
      <c r="AG111">
        <v>0.2</v>
      </c>
      <c r="AH111">
        <v>0.5</v>
      </c>
      <c r="AI111">
        <v>0.77</v>
      </c>
      <c r="AJ111">
        <v>0</v>
      </c>
      <c r="AK111">
        <v>0</v>
      </c>
      <c r="AL111" s="15">
        <v>0</v>
      </c>
      <c r="AM111" s="15">
        <v>1</v>
      </c>
      <c r="AN111" s="15">
        <v>0</v>
      </c>
      <c r="AO111" s="15">
        <v>1</v>
      </c>
      <c r="AP111" s="15">
        <v>0</v>
      </c>
      <c r="AQ111" s="15">
        <v>0</v>
      </c>
    </row>
    <row r="112" spans="1:43" x14ac:dyDescent="0.25">
      <c r="A112" s="8">
        <f ca="1">(dane36[[#This Row],[Wiek]]-$A$409)/$A$410</f>
        <v>0.69318181818181823</v>
      </c>
      <c r="B112" s="8">
        <f ca="1">(dane36[[#This Row],[Ciśnienie krwi]]-$B$409)/$B$410</f>
        <v>0.30769230769230771</v>
      </c>
      <c r="C112" s="9">
        <v>0.5</v>
      </c>
      <c r="D112" s="5">
        <v>0</v>
      </c>
      <c r="E112" s="5" t="s">
        <v>2</v>
      </c>
      <c r="F112" s="5">
        <v>1</v>
      </c>
      <c r="G112" s="5">
        <v>0</v>
      </c>
      <c r="H112" s="5">
        <v>0</v>
      </c>
      <c r="I112" s="8">
        <f ca="1">(dane36[[#This Row],[glukoza we krwi]]-$I$409)/$I$410</f>
        <v>0.21581196581196582</v>
      </c>
      <c r="J112" s="8">
        <f ca="1">(dane36[[#This Row],[mocznik]]-$J$409)/$J$410</f>
        <v>4.4929396662387676E-2</v>
      </c>
      <c r="K112" s="8">
        <f ca="1">(dane36[[#This Row],[kreatynina]]-#REF!)/#REF!</f>
        <v>2.1164021164021166E-2</v>
      </c>
      <c r="L112" s="8">
        <f ca="1">(dane36[[#This Row],[sód]]-#REF!)/#REF!</f>
        <v>0.86750788643533128</v>
      </c>
      <c r="M112" s="8">
        <f ca="1">(dane36[[#This Row],[potas]]-#REF!)/#REF!</f>
        <v>2.921348314606741E-2</v>
      </c>
      <c r="N112" s="8">
        <f ca="1">(dane36[[#This Row],[hemoglobina]]-#REF!)/#REF!</f>
        <v>0.58503401360544216</v>
      </c>
      <c r="O112" s="8">
        <f ca="1">(dane36[[#This Row],[hematokryt]]-#REF!)/#REF!</f>
        <v>0.55555555555555558</v>
      </c>
      <c r="P112" s="5">
        <v>0</v>
      </c>
      <c r="Q112" s="5">
        <v>0</v>
      </c>
      <c r="R112" s="5">
        <v>0</v>
      </c>
      <c r="S112" s="5">
        <v>1</v>
      </c>
      <c r="T112" s="5">
        <v>0</v>
      </c>
      <c r="U112" s="5">
        <v>0</v>
      </c>
      <c r="V112" s="5">
        <v>1</v>
      </c>
      <c r="X112" s="8">
        <f ca="1">(dane36[[#This Row],[Wiek]]-$A$409)/$A$410</f>
        <v>0.69318181818181823</v>
      </c>
      <c r="Y112" s="8">
        <f ca="1">(dane36[[#This Row],[Ciśnienie krwi]]-$B$409)/$B$410</f>
        <v>0.30769230769230771</v>
      </c>
      <c r="Z112" s="8">
        <f ca="1">(dane36[[#This Row],[glukoza we krwi]]-$I$409)/$I$410</f>
        <v>0.21581196581196582</v>
      </c>
      <c r="AA112" s="8">
        <f ca="1">(dane36[[#This Row],[mocznik]]-$J$409)/$J$410</f>
        <v>4.4929396662387676E-2</v>
      </c>
      <c r="AB112" s="8">
        <f ca="1">(dane36[[#This Row],[sód]]-L$409)/L$410</f>
        <v>0.86750788643533128</v>
      </c>
      <c r="AC112" s="8">
        <f ca="1">(dane36[[#This Row],[potas]]-M$409)/M$410</f>
        <v>2.921348314606741E-2</v>
      </c>
      <c r="AD112" s="8">
        <f ca="1">(dane36[[#This Row],[hemoglobina]]-N$409)/N$410</f>
        <v>0.58503401360544216</v>
      </c>
      <c r="AE112" s="8">
        <f ca="1">(dane36[[#This Row],[hematokryt]]-O$409)/O$410</f>
        <v>0.55555555555555558</v>
      </c>
      <c r="AF112">
        <v>0.5</v>
      </c>
      <c r="AG112">
        <v>0</v>
      </c>
      <c r="AH112">
        <v>0</v>
      </c>
      <c r="AI112">
        <v>1</v>
      </c>
      <c r="AJ112">
        <v>0</v>
      </c>
      <c r="AK112">
        <v>0</v>
      </c>
      <c r="AL112" s="14">
        <v>0</v>
      </c>
      <c r="AM112" s="14">
        <v>0</v>
      </c>
      <c r="AN112" s="14">
        <v>0</v>
      </c>
      <c r="AO112" s="14">
        <v>1</v>
      </c>
      <c r="AP112" s="14">
        <v>0</v>
      </c>
      <c r="AQ112" s="14">
        <v>0</v>
      </c>
    </row>
    <row r="113" spans="1:43" x14ac:dyDescent="0.25">
      <c r="A113" s="8">
        <f ca="1">(dane36[[#This Row],[Wiek]]-$A$409)/$A$410</f>
        <v>0.71590909090909094</v>
      </c>
      <c r="B113" s="8">
        <f ca="1">(dane36[[#This Row],[Ciśnienie krwi]]-$B$409)/$B$410</f>
        <v>0.23076923076923078</v>
      </c>
      <c r="C113" s="9">
        <v>0.25</v>
      </c>
      <c r="D113" s="10">
        <v>0.6</v>
      </c>
      <c r="E113" s="10">
        <v>0.6</v>
      </c>
      <c r="F113" s="5">
        <v>1</v>
      </c>
      <c r="G113" s="5">
        <v>0</v>
      </c>
      <c r="H113" s="5">
        <v>0</v>
      </c>
      <c r="I113" s="8">
        <f ca="1">(dane36[[#This Row],[glukoza we krwi]]-$I$409)/$I$410</f>
        <v>0.58119658119658124</v>
      </c>
      <c r="J113" s="8">
        <f ca="1">(dane36[[#This Row],[mocznik]]-$J$409)/$J$410</f>
        <v>0.17843388960205392</v>
      </c>
      <c r="K113" s="8">
        <f ca="1">(dane36[[#This Row],[kreatynina]]-#REF!)/#REF!</f>
        <v>5.2910052910052914E-2</v>
      </c>
      <c r="L113" s="8">
        <f ca="1">(dane36[[#This Row],[sód]]-#REF!)/#REF!</f>
        <v>0.77917981072555209</v>
      </c>
      <c r="M113" s="8">
        <f ca="1">(dane36[[#This Row],[potas]]-#REF!)/#REF!</f>
        <v>6.5168539325842711E-2</v>
      </c>
      <c r="N113" s="8">
        <f ca="1">(dane36[[#This Row],[hemoglobina]]-#REF!)/#REF!</f>
        <v>0.46938775510204078</v>
      </c>
      <c r="O113" s="8">
        <f ca="1">(dane36[[#This Row],[hematokryt]]-#REF!)/#REF!</f>
        <v>0.51111111111111107</v>
      </c>
      <c r="P113" s="5">
        <v>1</v>
      </c>
      <c r="Q113" s="5">
        <v>1</v>
      </c>
      <c r="R113" s="5">
        <v>1</v>
      </c>
      <c r="S113" s="5">
        <v>1</v>
      </c>
      <c r="T113" s="5">
        <v>0</v>
      </c>
      <c r="U113" s="5">
        <v>0</v>
      </c>
      <c r="V113" s="5">
        <v>1</v>
      </c>
      <c r="X113" s="8">
        <f ca="1">(dane36[[#This Row],[Wiek]]-$A$409)/$A$410</f>
        <v>0.71590909090909094</v>
      </c>
      <c r="Y113" s="8">
        <f ca="1">(dane36[[#This Row],[Ciśnienie krwi]]-$B$409)/$B$410</f>
        <v>0.23076923076923078</v>
      </c>
      <c r="Z113" s="8">
        <f ca="1">(dane36[[#This Row],[glukoza we krwi]]-$I$409)/$I$410</f>
        <v>0.58119658119658124</v>
      </c>
      <c r="AA113" s="8">
        <f ca="1">(dane36[[#This Row],[mocznik]]-$J$409)/$J$410</f>
        <v>0.17843388960205392</v>
      </c>
      <c r="AB113" s="8">
        <f ca="1">(dane36[[#This Row],[sód]]-L$409)/L$410</f>
        <v>0.77917981072555209</v>
      </c>
      <c r="AC113" s="8">
        <f ca="1">(dane36[[#This Row],[potas]]-M$409)/M$410</f>
        <v>6.5168539325842711E-2</v>
      </c>
      <c r="AD113" s="8">
        <f ca="1">(dane36[[#This Row],[hemoglobina]]-N$409)/N$410</f>
        <v>0.46938775510204078</v>
      </c>
      <c r="AE113" s="8">
        <f ca="1">(dane36[[#This Row],[hematokryt]]-O$409)/O$410</f>
        <v>0.51111111111111107</v>
      </c>
      <c r="AF113">
        <v>0.25</v>
      </c>
      <c r="AG113">
        <v>0.6</v>
      </c>
      <c r="AH113">
        <v>0.6</v>
      </c>
      <c r="AI113">
        <v>1</v>
      </c>
      <c r="AJ113">
        <v>0</v>
      </c>
      <c r="AK113">
        <v>0</v>
      </c>
      <c r="AL113" s="15">
        <v>1</v>
      </c>
      <c r="AM113" s="15">
        <v>1</v>
      </c>
      <c r="AN113" s="15">
        <v>1</v>
      </c>
      <c r="AO113" s="15">
        <v>1</v>
      </c>
      <c r="AP113" s="15">
        <v>0</v>
      </c>
      <c r="AQ113" s="15">
        <v>0</v>
      </c>
    </row>
    <row r="114" spans="1:43" x14ac:dyDescent="0.25">
      <c r="A114" s="8">
        <f ca="1">(dane36[[#This Row],[Wiek]]-$A$409)/$A$410</f>
        <v>0.56227272727272726</v>
      </c>
      <c r="B114" s="8">
        <f ca="1">(dane36[[#This Row],[Ciśnienie krwi]]-$B$409)/$B$410</f>
        <v>7.6923076923076927E-2</v>
      </c>
      <c r="C114" s="9">
        <v>0.5</v>
      </c>
      <c r="D114" s="10">
        <v>0.6</v>
      </c>
      <c r="E114" s="5" t="s">
        <v>2</v>
      </c>
      <c r="F114" s="5">
        <v>0</v>
      </c>
      <c r="G114" s="5">
        <v>0</v>
      </c>
      <c r="H114" s="5">
        <v>0</v>
      </c>
      <c r="I114" s="8">
        <f ca="1">(dane36[[#This Row],[glukoza we krwi]]-$I$409)/$I$410</f>
        <v>0.26931623931623933</v>
      </c>
      <c r="J114" s="8">
        <f ca="1">(dane36[[#This Row],[mocznik]]-$J$409)/$J$410</f>
        <v>8.3440308087291401E-2</v>
      </c>
      <c r="K114" s="8">
        <f ca="1">(dane36[[#This Row],[kreatynina]]-#REF!)/#REF!</f>
        <v>1.0582010582010581E-2</v>
      </c>
      <c r="L114" s="8">
        <f ca="1">(dane36[[#This Row],[sód]]-#REF!)/#REF!</f>
        <v>0.83930599369085179</v>
      </c>
      <c r="M114" s="8">
        <f ca="1">(dane36[[#This Row],[potas]]-#REF!)/#REF!</f>
        <v>4.7865168539325841E-2</v>
      </c>
      <c r="N114" s="8">
        <f ca="1">(dane36[[#This Row],[hemoglobina]]-#REF!)/#REF!</f>
        <v>0.52380952380952384</v>
      </c>
      <c r="O114" s="8">
        <f ca="1">(dane36[[#This Row],[hematokryt]]-#REF!)/#REF!</f>
        <v>0.53333333333333333</v>
      </c>
      <c r="P114" s="5">
        <v>0</v>
      </c>
      <c r="Q114" s="5">
        <v>0</v>
      </c>
      <c r="R114" s="5">
        <v>0</v>
      </c>
      <c r="S114" s="5">
        <v>1</v>
      </c>
      <c r="T114" s="5">
        <v>0</v>
      </c>
      <c r="U114" s="5">
        <v>0</v>
      </c>
      <c r="V114" s="5">
        <v>1</v>
      </c>
      <c r="X114" s="8">
        <f ca="1">(dane36[[#This Row],[Wiek]]-$A$409)/$A$410</f>
        <v>0.56227272727272726</v>
      </c>
      <c r="Y114" s="8">
        <f ca="1">(dane36[[#This Row],[Ciśnienie krwi]]-$B$409)/$B$410</f>
        <v>7.6923076923076927E-2</v>
      </c>
      <c r="Z114" s="8">
        <f ca="1">(dane36[[#This Row],[glukoza we krwi]]-$I$409)/$I$410</f>
        <v>0.26931623931623933</v>
      </c>
      <c r="AA114" s="8">
        <f ca="1">(dane36[[#This Row],[mocznik]]-$J$409)/$J$410</f>
        <v>8.3440308087291401E-2</v>
      </c>
      <c r="AB114" s="8">
        <f ca="1">(dane36[[#This Row],[sód]]-L$409)/L$410</f>
        <v>0.83930599369085179</v>
      </c>
      <c r="AC114" s="8">
        <f ca="1">(dane36[[#This Row],[potas]]-M$409)/M$410</f>
        <v>4.7865168539325841E-2</v>
      </c>
      <c r="AD114" s="8">
        <f ca="1">(dane36[[#This Row],[hemoglobina]]-N$409)/N$410</f>
        <v>0.52380952380952384</v>
      </c>
      <c r="AE114" s="8">
        <f ca="1">(dane36[[#This Row],[hematokryt]]-O$409)/O$410</f>
        <v>0.53333333333333333</v>
      </c>
      <c r="AF114">
        <v>0.5</v>
      </c>
      <c r="AG114">
        <v>0.6</v>
      </c>
      <c r="AH114">
        <v>0</v>
      </c>
      <c r="AI114">
        <v>0</v>
      </c>
      <c r="AJ114">
        <v>0</v>
      </c>
      <c r="AK114">
        <v>0</v>
      </c>
      <c r="AL114" s="14">
        <v>0</v>
      </c>
      <c r="AM114" s="14">
        <v>0</v>
      </c>
      <c r="AN114" s="14">
        <v>0</v>
      </c>
      <c r="AO114" s="14">
        <v>1</v>
      </c>
      <c r="AP114" s="14">
        <v>0</v>
      </c>
      <c r="AQ114" s="14">
        <v>0</v>
      </c>
    </row>
    <row r="115" spans="1:43" x14ac:dyDescent="0.25">
      <c r="A115" s="8">
        <f ca="1">(dane36[[#This Row],[Wiek]]-$A$409)/$A$410</f>
        <v>0.67045454545454541</v>
      </c>
      <c r="B115" s="8">
        <f ca="1">(dane36[[#This Row],[Ciśnienie krwi]]-$B$409)/$B$410</f>
        <v>0.30769230769230771</v>
      </c>
      <c r="C115" s="9">
        <v>0.5</v>
      </c>
      <c r="D115" s="5">
        <v>0</v>
      </c>
      <c r="E115" s="10">
        <v>0.4</v>
      </c>
      <c r="F115" s="5">
        <v>1</v>
      </c>
      <c r="G115" s="5">
        <v>0</v>
      </c>
      <c r="H115" s="5">
        <v>0</v>
      </c>
      <c r="I115" s="8">
        <f ca="1">(dane36[[#This Row],[glukoza we krwi]]-$I$409)/$I$410</f>
        <v>0.26931623931623933</v>
      </c>
      <c r="J115" s="8">
        <f ca="1">(dane36[[#This Row],[mocznik]]-$J$409)/$J$410</f>
        <v>0.14359435173299101</v>
      </c>
      <c r="K115" s="8">
        <f ca="1">(dane36[[#This Row],[kreatynina]]-#REF!)/#REF!</f>
        <v>3.5317460317460317E-2</v>
      </c>
      <c r="L115" s="8">
        <f ca="1">(dane36[[#This Row],[sód]]-#REF!)/#REF!</f>
        <v>0.83930599369085179</v>
      </c>
      <c r="M115" s="8">
        <f ca="1">(dane36[[#This Row],[potas]]-#REF!)/#REF!</f>
        <v>4.7865168539325841E-2</v>
      </c>
      <c r="N115" s="8">
        <f ca="1">(dane36[[#This Row],[hemoglobina]]-#REF!)/#REF!</f>
        <v>0.64149659863945574</v>
      </c>
      <c r="O115" s="8">
        <f ca="1">(dane36[[#This Row],[hematokryt]]-#REF!)/#REF!</f>
        <v>0.66377777777777769</v>
      </c>
      <c r="P115" s="5">
        <v>0</v>
      </c>
      <c r="Q115" s="5">
        <v>1</v>
      </c>
      <c r="R115" s="5">
        <v>0</v>
      </c>
      <c r="S115" s="5">
        <v>0</v>
      </c>
      <c r="T115" s="5">
        <v>0</v>
      </c>
      <c r="U115" s="5">
        <v>1</v>
      </c>
      <c r="V115" s="5">
        <v>1</v>
      </c>
      <c r="X115" s="8">
        <f ca="1">(dane36[[#This Row],[Wiek]]-$A$409)/$A$410</f>
        <v>0.67045454545454541</v>
      </c>
      <c r="Y115" s="8">
        <f ca="1">(dane36[[#This Row],[Ciśnienie krwi]]-$B$409)/$B$410</f>
        <v>0.30769230769230771</v>
      </c>
      <c r="Z115" s="8">
        <f ca="1">(dane36[[#This Row],[glukoza we krwi]]-$I$409)/$I$410</f>
        <v>0.26931623931623933</v>
      </c>
      <c r="AA115" s="8">
        <f ca="1">(dane36[[#This Row],[mocznik]]-$J$409)/$J$410</f>
        <v>0.14359435173299101</v>
      </c>
      <c r="AB115" s="8">
        <f ca="1">(dane36[[#This Row],[sód]]-L$409)/L$410</f>
        <v>0.83930599369085179</v>
      </c>
      <c r="AC115" s="8">
        <f ca="1">(dane36[[#This Row],[potas]]-M$409)/M$410</f>
        <v>4.7865168539325841E-2</v>
      </c>
      <c r="AD115" s="8">
        <f ca="1">(dane36[[#This Row],[hemoglobina]]-N$409)/N$410</f>
        <v>0.64149659863945574</v>
      </c>
      <c r="AE115" s="8">
        <f ca="1">(dane36[[#This Row],[hematokryt]]-O$409)/O$410</f>
        <v>0.66377777777777769</v>
      </c>
      <c r="AF115">
        <v>0.5</v>
      </c>
      <c r="AG115">
        <v>0</v>
      </c>
      <c r="AH115">
        <v>0.4</v>
      </c>
      <c r="AI115">
        <v>1</v>
      </c>
      <c r="AJ115">
        <v>0</v>
      </c>
      <c r="AK115">
        <v>0</v>
      </c>
      <c r="AL115" s="15">
        <v>0</v>
      </c>
      <c r="AM115" s="15">
        <v>1</v>
      </c>
      <c r="AN115" s="15">
        <v>0</v>
      </c>
      <c r="AO115" s="15">
        <v>0</v>
      </c>
      <c r="AP115" s="15">
        <v>0</v>
      </c>
      <c r="AQ115" s="15">
        <v>1</v>
      </c>
    </row>
    <row r="116" spans="1:43" x14ac:dyDescent="0.25">
      <c r="A116" s="8">
        <f ca="1">(dane36[[#This Row],[Wiek]]-$A$409)/$A$410</f>
        <v>0.11363636363636363</v>
      </c>
      <c r="B116" s="8">
        <f ca="1">(dane36[[#This Row],[Ciśnienie krwi]]-$B$409)/$B$410</f>
        <v>7.6923076923076927E-2</v>
      </c>
      <c r="C116" s="9">
        <v>0.5</v>
      </c>
      <c r="D116" s="10">
        <v>0.6</v>
      </c>
      <c r="E116" s="5" t="s">
        <v>2</v>
      </c>
      <c r="F116" s="5">
        <v>0</v>
      </c>
      <c r="G116" s="5">
        <v>1</v>
      </c>
      <c r="H116" s="5">
        <v>0</v>
      </c>
      <c r="I116" s="8">
        <f ca="1">(dane36[[#This Row],[glukoza we krwi]]-$I$409)/$I$410</f>
        <v>0.26931623931623933</v>
      </c>
      <c r="J116" s="8">
        <f ca="1">(dane36[[#This Row],[mocznik]]-$J$409)/$J$410</f>
        <v>0.12708600770218229</v>
      </c>
      <c r="K116" s="8">
        <f ca="1">(dane36[[#This Row],[kreatynina]]-#REF!)/#REF!</f>
        <v>1.8518518518518517E-2</v>
      </c>
      <c r="L116" s="8">
        <f ca="1">(dane36[[#This Row],[sód]]-#REF!)/#REF!</f>
        <v>0.83930599369085179</v>
      </c>
      <c r="M116" s="8">
        <f ca="1">(dane36[[#This Row],[potas]]-#REF!)/#REF!</f>
        <v>4.7865168539325841E-2</v>
      </c>
      <c r="N116" s="8">
        <f ca="1">(dane36[[#This Row],[hemoglobina]]-#REF!)/#REF!</f>
        <v>0.61224489795918358</v>
      </c>
      <c r="O116" s="8">
        <f ca="1">(dane36[[#This Row],[hematokryt]]-#REF!)/#REF!</f>
        <v>0.66377777777777769</v>
      </c>
      <c r="P116" s="5">
        <v>0</v>
      </c>
      <c r="Q116" s="5">
        <v>0</v>
      </c>
      <c r="R116" s="5">
        <v>0</v>
      </c>
      <c r="S116" s="5">
        <v>1</v>
      </c>
      <c r="T116" s="5">
        <v>0</v>
      </c>
      <c r="U116" s="5">
        <v>0</v>
      </c>
      <c r="V116" s="5">
        <v>1</v>
      </c>
      <c r="X116" s="8">
        <f ca="1">(dane36[[#This Row],[Wiek]]-$A$409)/$A$410</f>
        <v>0.11363636363636363</v>
      </c>
      <c r="Y116" s="8">
        <f ca="1">(dane36[[#This Row],[Ciśnienie krwi]]-$B$409)/$B$410</f>
        <v>7.6923076923076927E-2</v>
      </c>
      <c r="Z116" s="8">
        <f ca="1">(dane36[[#This Row],[glukoza we krwi]]-$I$409)/$I$410</f>
        <v>0.26931623931623933</v>
      </c>
      <c r="AA116" s="8">
        <f ca="1">(dane36[[#This Row],[mocznik]]-$J$409)/$J$410</f>
        <v>0.12708600770218229</v>
      </c>
      <c r="AB116" s="8">
        <f ca="1">(dane36[[#This Row],[sód]]-L$409)/L$410</f>
        <v>0.83930599369085179</v>
      </c>
      <c r="AC116" s="8">
        <f ca="1">(dane36[[#This Row],[potas]]-M$409)/M$410</f>
        <v>4.7865168539325841E-2</v>
      </c>
      <c r="AD116" s="8">
        <f ca="1">(dane36[[#This Row],[hemoglobina]]-N$409)/N$410</f>
        <v>0.61224489795918358</v>
      </c>
      <c r="AE116" s="8">
        <f ca="1">(dane36[[#This Row],[hematokryt]]-O$409)/O$410</f>
        <v>0.66377777777777769</v>
      </c>
      <c r="AF116">
        <v>0.5</v>
      </c>
      <c r="AG116">
        <v>0.6</v>
      </c>
      <c r="AH116">
        <v>0</v>
      </c>
      <c r="AI116">
        <v>0</v>
      </c>
      <c r="AJ116">
        <v>1</v>
      </c>
      <c r="AK116">
        <v>0</v>
      </c>
      <c r="AL116" s="14">
        <v>0</v>
      </c>
      <c r="AM116" s="14">
        <v>0</v>
      </c>
      <c r="AN116" s="14">
        <v>0</v>
      </c>
      <c r="AO116" s="14">
        <v>1</v>
      </c>
      <c r="AP116" s="14">
        <v>0</v>
      </c>
      <c r="AQ116" s="14">
        <v>0</v>
      </c>
    </row>
    <row r="117" spans="1:43" x14ac:dyDescent="0.25">
      <c r="A117" s="8">
        <f ca="1">(dane36[[#This Row],[Wiek]]-$A$409)/$A$410</f>
        <v>0.51136363636363635</v>
      </c>
      <c r="B117" s="8">
        <f ca="1">(dane36[[#This Row],[Ciśnienie krwi]]-$B$409)/$B$410</f>
        <v>0.23076923076923078</v>
      </c>
      <c r="C117" s="9">
        <v>0.25</v>
      </c>
      <c r="D117" s="5">
        <v>0</v>
      </c>
      <c r="E117" s="5" t="s">
        <v>2</v>
      </c>
      <c r="F117" s="5">
        <v>0</v>
      </c>
      <c r="G117" s="5">
        <v>0</v>
      </c>
      <c r="H117" s="5">
        <v>0</v>
      </c>
      <c r="I117" s="8">
        <f ca="1">(dane36[[#This Row],[glukoza we krwi]]-$I$409)/$I$410</f>
        <v>0.26931623931623933</v>
      </c>
      <c r="J117" s="8">
        <f ca="1">(dane36[[#This Row],[mocznik]]-$J$409)/$J$410</f>
        <v>6.8035943517329917E-2</v>
      </c>
      <c r="K117" s="8">
        <f ca="1">(dane36[[#This Row],[kreatynina]]-#REF!)/#REF!</f>
        <v>6.6137566137566143E-3</v>
      </c>
      <c r="L117" s="8">
        <f ca="1">(dane36[[#This Row],[sód]]-#REF!)/#REF!</f>
        <v>0.83930599369085179</v>
      </c>
      <c r="M117" s="8">
        <f ca="1">(dane36[[#This Row],[potas]]-#REF!)/#REF!</f>
        <v>4.7865168539325841E-2</v>
      </c>
      <c r="N117" s="8">
        <f ca="1">(dane36[[#This Row],[hemoglobina]]-#REF!)/#REF!</f>
        <v>0.63265306122448983</v>
      </c>
      <c r="O117" s="8">
        <f ca="1">(dane36[[#This Row],[hematokryt]]-#REF!)/#REF!</f>
        <v>0.77777777777777779</v>
      </c>
      <c r="P117" s="5">
        <v>0</v>
      </c>
      <c r="Q117" s="5">
        <v>0</v>
      </c>
      <c r="R117" s="5">
        <v>0</v>
      </c>
      <c r="S117" s="5">
        <v>1</v>
      </c>
      <c r="T117" s="5">
        <v>0</v>
      </c>
      <c r="U117" s="5">
        <v>1</v>
      </c>
      <c r="V117" s="5">
        <v>1</v>
      </c>
      <c r="X117" s="8">
        <f ca="1">(dane36[[#This Row],[Wiek]]-$A$409)/$A$410</f>
        <v>0.51136363636363635</v>
      </c>
      <c r="Y117" s="8">
        <f ca="1">(dane36[[#This Row],[Ciśnienie krwi]]-$B$409)/$B$410</f>
        <v>0.23076923076923078</v>
      </c>
      <c r="Z117" s="8">
        <f ca="1">(dane36[[#This Row],[glukoza we krwi]]-$I$409)/$I$410</f>
        <v>0.26931623931623933</v>
      </c>
      <c r="AA117" s="8">
        <f ca="1">(dane36[[#This Row],[mocznik]]-$J$409)/$J$410</f>
        <v>6.8035943517329917E-2</v>
      </c>
      <c r="AB117" s="8">
        <f ca="1">(dane36[[#This Row],[sód]]-L$409)/L$410</f>
        <v>0.83930599369085179</v>
      </c>
      <c r="AC117" s="8">
        <f ca="1">(dane36[[#This Row],[potas]]-M$409)/M$410</f>
        <v>4.7865168539325841E-2</v>
      </c>
      <c r="AD117" s="8">
        <f ca="1">(dane36[[#This Row],[hemoglobina]]-N$409)/N$410</f>
        <v>0.63265306122448983</v>
      </c>
      <c r="AE117" s="8">
        <f ca="1">(dane36[[#This Row],[hematokryt]]-O$409)/O$410</f>
        <v>0.77777777777777779</v>
      </c>
      <c r="AF117">
        <v>0.25</v>
      </c>
      <c r="AG117">
        <v>0</v>
      </c>
      <c r="AH117">
        <v>0</v>
      </c>
      <c r="AI117">
        <v>0</v>
      </c>
      <c r="AJ117">
        <v>0</v>
      </c>
      <c r="AK117">
        <v>0</v>
      </c>
      <c r="AL117" s="15">
        <v>0</v>
      </c>
      <c r="AM117" s="15">
        <v>0</v>
      </c>
      <c r="AN117" s="15">
        <v>0</v>
      </c>
      <c r="AO117" s="15">
        <v>1</v>
      </c>
      <c r="AP117" s="15">
        <v>0</v>
      </c>
      <c r="AQ117" s="15">
        <v>1</v>
      </c>
    </row>
    <row r="118" spans="1:43" x14ac:dyDescent="0.25">
      <c r="A118" s="8">
        <f ca="1">(dane36[[#This Row],[Wiek]]-$A$409)/$A$410</f>
        <v>0.56227272727272726</v>
      </c>
      <c r="B118" s="8">
        <f ca="1">(dane36[[#This Row],[Ciśnienie krwi]]-$B$409)/$B$410</f>
        <v>0.15384615384615385</v>
      </c>
      <c r="C118" s="9">
        <v>0.5</v>
      </c>
      <c r="D118" s="10">
        <v>0.8</v>
      </c>
      <c r="E118" s="5" t="s">
        <v>2</v>
      </c>
      <c r="F118" s="5">
        <v>1</v>
      </c>
      <c r="G118" s="5">
        <v>0</v>
      </c>
      <c r="H118" s="5">
        <v>0</v>
      </c>
      <c r="I118" s="8">
        <f ca="1">(dane36[[#This Row],[glukoza we krwi]]-$I$409)/$I$410</f>
        <v>0.1752136752136752</v>
      </c>
      <c r="J118" s="8">
        <f ca="1">(dane36[[#This Row],[mocznik]]-$J$409)/$J$410</f>
        <v>3.7227214377406934E-2</v>
      </c>
      <c r="K118" s="8">
        <f ca="1">(dane36[[#This Row],[kreatynina]]-#REF!)/#REF!</f>
        <v>1.3227513227513225E-3</v>
      </c>
      <c r="L118" s="8">
        <f ca="1">(dane36[[#This Row],[sód]]-#REF!)/#REF!</f>
        <v>0.83930599369085179</v>
      </c>
      <c r="M118" s="8">
        <f ca="1">(dane36[[#This Row],[potas]]-#REF!)/#REF!</f>
        <v>4.7865168539325841E-2</v>
      </c>
      <c r="N118" s="8">
        <f ca="1">(dane36[[#This Row],[hemoglobina]]-#REF!)/#REF!</f>
        <v>0.64149659863945574</v>
      </c>
      <c r="O118" s="8">
        <f ca="1">(dane36[[#This Row],[hematokryt]]-#REF!)/#REF!</f>
        <v>0.66377777777777769</v>
      </c>
      <c r="P118" s="5">
        <v>0</v>
      </c>
      <c r="Q118" s="5">
        <v>0</v>
      </c>
      <c r="R118" s="5">
        <v>0</v>
      </c>
      <c r="S118" s="5">
        <v>1</v>
      </c>
      <c r="T118" s="5">
        <v>1</v>
      </c>
      <c r="U118" s="5">
        <v>0</v>
      </c>
      <c r="V118" s="5">
        <v>1</v>
      </c>
      <c r="X118" s="8">
        <f ca="1">(dane36[[#This Row],[Wiek]]-$A$409)/$A$410</f>
        <v>0.56227272727272726</v>
      </c>
      <c r="Y118" s="8">
        <f ca="1">(dane36[[#This Row],[Ciśnienie krwi]]-$B$409)/$B$410</f>
        <v>0.15384615384615385</v>
      </c>
      <c r="Z118" s="8">
        <f ca="1">(dane36[[#This Row],[glukoza we krwi]]-$I$409)/$I$410</f>
        <v>0.1752136752136752</v>
      </c>
      <c r="AA118" s="8">
        <f ca="1">(dane36[[#This Row],[mocznik]]-$J$409)/$J$410</f>
        <v>3.7227214377406934E-2</v>
      </c>
      <c r="AB118" s="8">
        <f ca="1">(dane36[[#This Row],[sód]]-L$409)/L$410</f>
        <v>0.83930599369085179</v>
      </c>
      <c r="AC118" s="8">
        <f ca="1">(dane36[[#This Row],[potas]]-M$409)/M$410</f>
        <v>4.7865168539325841E-2</v>
      </c>
      <c r="AD118" s="8">
        <f ca="1">(dane36[[#This Row],[hemoglobina]]-N$409)/N$410</f>
        <v>0.64149659863945574</v>
      </c>
      <c r="AE118" s="8">
        <f ca="1">(dane36[[#This Row],[hematokryt]]-O$409)/O$410</f>
        <v>0.66377777777777769</v>
      </c>
      <c r="AF118">
        <v>0.5</v>
      </c>
      <c r="AG118">
        <v>0.8</v>
      </c>
      <c r="AH118">
        <v>0</v>
      </c>
      <c r="AI118">
        <v>1</v>
      </c>
      <c r="AJ118">
        <v>0</v>
      </c>
      <c r="AK118">
        <v>0</v>
      </c>
      <c r="AL118" s="14">
        <v>0</v>
      </c>
      <c r="AM118" s="14">
        <v>0</v>
      </c>
      <c r="AN118" s="14">
        <v>0</v>
      </c>
      <c r="AO118" s="14">
        <v>1</v>
      </c>
      <c r="AP118" s="14">
        <v>1</v>
      </c>
      <c r="AQ118" s="14">
        <v>0</v>
      </c>
    </row>
    <row r="119" spans="1:43" x14ac:dyDescent="0.25">
      <c r="A119" s="8">
        <f ca="1">(dane36[[#This Row],[Wiek]]-$A$409)/$A$410</f>
        <v>0.56227272727272726</v>
      </c>
      <c r="B119" s="8">
        <f ca="1">(dane36[[#This Row],[Ciśnienie krwi]]-$B$409)/$B$410</f>
        <v>0.15384615384615385</v>
      </c>
      <c r="C119" s="9">
        <v>0.75</v>
      </c>
      <c r="D119" s="5">
        <v>0</v>
      </c>
      <c r="E119" s="5" t="s">
        <v>2</v>
      </c>
      <c r="F119" s="5">
        <v>0.77</v>
      </c>
      <c r="G119" s="5">
        <v>0</v>
      </c>
      <c r="H119" s="5">
        <v>0</v>
      </c>
      <c r="I119" s="8">
        <f ca="1">(dane36[[#This Row],[glukoza we krwi]]-$I$409)/$I$410</f>
        <v>0.42094017094017094</v>
      </c>
      <c r="J119" s="8">
        <f ca="1">(dane36[[#This Row],[mocznik]]-$J$409)/$J$410</f>
        <v>8.8575096277278567E-2</v>
      </c>
      <c r="K119" s="8">
        <f ca="1">(dane36[[#This Row],[kreatynina]]-#REF!)/#REF!</f>
        <v>1.1904761904761906E-2</v>
      </c>
      <c r="L119" s="8">
        <f ca="1">(dane36[[#This Row],[sód]]-#REF!)/#REF!</f>
        <v>0.8485804416403786</v>
      </c>
      <c r="M119" s="8">
        <f ca="1">(dane36[[#This Row],[potas]]-#REF!)/#REF!</f>
        <v>2.6966292134831465E-2</v>
      </c>
      <c r="N119" s="8">
        <f ca="1">(dane36[[#This Row],[hemoglobina]]-#REF!)/#REF!</f>
        <v>0.6394557823129251</v>
      </c>
      <c r="O119" s="8">
        <f ca="1">(dane36[[#This Row],[hematokryt]]-#REF!)/#REF!</f>
        <v>0.62222222222222223</v>
      </c>
      <c r="P119" s="5">
        <v>0</v>
      </c>
      <c r="Q119" s="5">
        <v>0</v>
      </c>
      <c r="R119" s="5">
        <v>0</v>
      </c>
      <c r="S119" s="5">
        <v>1</v>
      </c>
      <c r="T119" s="5">
        <v>0</v>
      </c>
      <c r="U119" s="5">
        <v>0</v>
      </c>
      <c r="V119" s="5">
        <v>1</v>
      </c>
      <c r="X119" s="8">
        <f ca="1">(dane36[[#This Row],[Wiek]]-$A$409)/$A$410</f>
        <v>0.56227272727272726</v>
      </c>
      <c r="Y119" s="8">
        <f ca="1">(dane36[[#This Row],[Ciśnienie krwi]]-$B$409)/$B$410</f>
        <v>0.15384615384615385</v>
      </c>
      <c r="Z119" s="8">
        <f ca="1">(dane36[[#This Row],[glukoza we krwi]]-$I$409)/$I$410</f>
        <v>0.42094017094017094</v>
      </c>
      <c r="AA119" s="8">
        <f ca="1">(dane36[[#This Row],[mocznik]]-$J$409)/$J$410</f>
        <v>8.8575096277278567E-2</v>
      </c>
      <c r="AB119" s="8">
        <f ca="1">(dane36[[#This Row],[sód]]-L$409)/L$410</f>
        <v>0.8485804416403786</v>
      </c>
      <c r="AC119" s="8">
        <f ca="1">(dane36[[#This Row],[potas]]-M$409)/M$410</f>
        <v>2.6966292134831465E-2</v>
      </c>
      <c r="AD119" s="8">
        <f ca="1">(dane36[[#This Row],[hemoglobina]]-N$409)/N$410</f>
        <v>0.6394557823129251</v>
      </c>
      <c r="AE119" s="8">
        <f ca="1">(dane36[[#This Row],[hematokryt]]-O$409)/O$410</f>
        <v>0.62222222222222223</v>
      </c>
      <c r="AF119">
        <v>0.75</v>
      </c>
      <c r="AG119">
        <v>0</v>
      </c>
      <c r="AH119">
        <v>0</v>
      </c>
      <c r="AI119">
        <v>0.77</v>
      </c>
      <c r="AJ119">
        <v>0</v>
      </c>
      <c r="AK119">
        <v>0</v>
      </c>
      <c r="AL119" s="15">
        <v>0</v>
      </c>
      <c r="AM119" s="15">
        <v>0</v>
      </c>
      <c r="AN119" s="15">
        <v>0</v>
      </c>
      <c r="AO119" s="15">
        <v>1</v>
      </c>
      <c r="AP119" s="15">
        <v>0</v>
      </c>
      <c r="AQ119" s="15">
        <v>0</v>
      </c>
    </row>
    <row r="120" spans="1:43" x14ac:dyDescent="0.25">
      <c r="A120" s="8">
        <f ca="1">(dane36[[#This Row],[Wiek]]-$A$409)/$A$410</f>
        <v>0.60227272727272729</v>
      </c>
      <c r="B120" s="8">
        <f ca="1">(dane36[[#This Row],[Ciśnienie krwi]]-$B$409)/$B$410</f>
        <v>0.15384615384615385</v>
      </c>
      <c r="C120" s="9">
        <v>0.25</v>
      </c>
      <c r="D120" s="10">
        <v>0.6</v>
      </c>
      <c r="E120" s="5" t="s">
        <v>2</v>
      </c>
      <c r="F120" s="5">
        <v>1</v>
      </c>
      <c r="G120" s="5">
        <v>0</v>
      </c>
      <c r="H120" s="5">
        <v>0</v>
      </c>
      <c r="I120" s="8">
        <f ca="1">(dane36[[#This Row],[glukoza we krwi]]-$I$409)/$I$410</f>
        <v>0.16452991452991453</v>
      </c>
      <c r="J120" s="8">
        <f ca="1">(dane36[[#This Row],[mocznik]]-$J$409)/$J$410</f>
        <v>6.0333761232349167E-2</v>
      </c>
      <c r="K120" s="8">
        <f ca="1">(dane36[[#This Row],[kreatynina]]-#REF!)/#REF!</f>
        <v>1.0582010582010581E-2</v>
      </c>
      <c r="L120" s="8">
        <f ca="1">(dane36[[#This Row],[sód]]-#REF!)/#REF!</f>
        <v>0.83930599369085179</v>
      </c>
      <c r="M120" s="8">
        <f ca="1">(dane36[[#This Row],[potas]]-#REF!)/#REF!</f>
        <v>4.7865168539325841E-2</v>
      </c>
      <c r="N120" s="8">
        <f ca="1">(dane36[[#This Row],[hemoglobina]]-#REF!)/#REF!</f>
        <v>0.56462585034013602</v>
      </c>
      <c r="O120" s="8">
        <f ca="1">(dane36[[#This Row],[hematokryt]]-#REF!)/#REF!</f>
        <v>0.66377777777777769</v>
      </c>
      <c r="P120" s="5">
        <v>0</v>
      </c>
      <c r="Q120" s="5">
        <v>0</v>
      </c>
      <c r="R120" s="5">
        <v>0</v>
      </c>
      <c r="S120" s="5">
        <v>0</v>
      </c>
      <c r="T120" s="5">
        <v>1</v>
      </c>
      <c r="U120" s="5">
        <v>0</v>
      </c>
      <c r="V120" s="5">
        <v>1</v>
      </c>
      <c r="X120" s="8">
        <f ca="1">(dane36[[#This Row],[Wiek]]-$A$409)/$A$410</f>
        <v>0.60227272727272729</v>
      </c>
      <c r="Y120" s="8">
        <f ca="1">(dane36[[#This Row],[Ciśnienie krwi]]-$B$409)/$B$410</f>
        <v>0.15384615384615385</v>
      </c>
      <c r="Z120" s="8">
        <f ca="1">(dane36[[#This Row],[glukoza we krwi]]-$I$409)/$I$410</f>
        <v>0.16452991452991453</v>
      </c>
      <c r="AA120" s="8">
        <f ca="1">(dane36[[#This Row],[mocznik]]-$J$409)/$J$410</f>
        <v>6.0333761232349167E-2</v>
      </c>
      <c r="AB120" s="8">
        <f ca="1">(dane36[[#This Row],[sód]]-L$409)/L$410</f>
        <v>0.83930599369085179</v>
      </c>
      <c r="AC120" s="8">
        <f ca="1">(dane36[[#This Row],[potas]]-M$409)/M$410</f>
        <v>4.7865168539325841E-2</v>
      </c>
      <c r="AD120" s="8">
        <f ca="1">(dane36[[#This Row],[hemoglobina]]-N$409)/N$410</f>
        <v>0.56462585034013602</v>
      </c>
      <c r="AE120" s="8">
        <f ca="1">(dane36[[#This Row],[hematokryt]]-O$409)/O$410</f>
        <v>0.66377777777777769</v>
      </c>
      <c r="AF120">
        <v>0.25</v>
      </c>
      <c r="AG120">
        <v>0.6</v>
      </c>
      <c r="AH120">
        <v>0</v>
      </c>
      <c r="AI120">
        <v>1</v>
      </c>
      <c r="AJ120">
        <v>0</v>
      </c>
      <c r="AK120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1</v>
      </c>
      <c r="AQ120" s="14">
        <v>0</v>
      </c>
    </row>
    <row r="121" spans="1:43" x14ac:dyDescent="0.25">
      <c r="A121" s="8">
        <f ca="1">(dane36[[#This Row],[Wiek]]-$A$409)/$A$410</f>
        <v>0.65909090909090906</v>
      </c>
      <c r="B121" s="8">
        <f ca="1">(dane36[[#This Row],[Ciśnienie krwi]]-$B$409)/$B$410</f>
        <v>0.15384615384615385</v>
      </c>
      <c r="C121" s="9">
        <v>0.25</v>
      </c>
      <c r="D121" s="5">
        <v>0</v>
      </c>
      <c r="E121" s="5" t="s">
        <v>2</v>
      </c>
      <c r="F121" s="5">
        <v>1</v>
      </c>
      <c r="G121" s="5">
        <v>0</v>
      </c>
      <c r="H121" s="5">
        <v>0</v>
      </c>
      <c r="I121" s="8">
        <f ca="1">(dane36[[#This Row],[glukoza we krwi]]-$I$409)/$I$410</f>
        <v>0.25213675213675213</v>
      </c>
      <c r="J121" s="8">
        <f ca="1">(dane36[[#This Row],[mocznik]]-$J$409)/$J$410</f>
        <v>6.5468549422336333E-2</v>
      </c>
      <c r="K121" s="8">
        <f ca="1">(dane36[[#This Row],[kreatynina]]-#REF!)/#REF!</f>
        <v>1.0582010582010581E-2</v>
      </c>
      <c r="L121" s="8">
        <f ca="1">(dane36[[#This Row],[sód]]-#REF!)/#REF!</f>
        <v>0.83930599369085179</v>
      </c>
      <c r="M121" s="8">
        <f ca="1">(dane36[[#This Row],[potas]]-#REF!)/#REF!</f>
        <v>4.7865168539325841E-2</v>
      </c>
      <c r="N121" s="8">
        <f ca="1">(dane36[[#This Row],[hemoglobina]]-#REF!)/#REF!</f>
        <v>0.64149659863945574</v>
      </c>
      <c r="O121" s="8">
        <f ca="1">(dane36[[#This Row],[hematokryt]]-#REF!)/#REF!</f>
        <v>0.66377777777777769</v>
      </c>
      <c r="P121" s="5">
        <v>0</v>
      </c>
      <c r="Q121" s="5">
        <v>0</v>
      </c>
      <c r="R121" s="5">
        <v>0</v>
      </c>
      <c r="S121" s="5">
        <v>1</v>
      </c>
      <c r="T121" s="5">
        <v>0</v>
      </c>
      <c r="U121" s="5">
        <v>0</v>
      </c>
      <c r="V121" s="5">
        <v>1</v>
      </c>
      <c r="X121" s="8">
        <f ca="1">(dane36[[#This Row],[Wiek]]-$A$409)/$A$410</f>
        <v>0.65909090909090906</v>
      </c>
      <c r="Y121" s="8">
        <f ca="1">(dane36[[#This Row],[Ciśnienie krwi]]-$B$409)/$B$410</f>
        <v>0.15384615384615385</v>
      </c>
      <c r="Z121" s="8">
        <f ca="1">(dane36[[#This Row],[glukoza we krwi]]-$I$409)/$I$410</f>
        <v>0.25213675213675213</v>
      </c>
      <c r="AA121" s="8">
        <f ca="1">(dane36[[#This Row],[mocznik]]-$J$409)/$J$410</f>
        <v>6.5468549422336333E-2</v>
      </c>
      <c r="AB121" s="8">
        <f ca="1">(dane36[[#This Row],[sód]]-L$409)/L$410</f>
        <v>0.83930599369085179</v>
      </c>
      <c r="AC121" s="8">
        <f ca="1">(dane36[[#This Row],[potas]]-M$409)/M$410</f>
        <v>4.7865168539325841E-2</v>
      </c>
      <c r="AD121" s="8">
        <f ca="1">(dane36[[#This Row],[hemoglobina]]-N$409)/N$410</f>
        <v>0.64149659863945574</v>
      </c>
      <c r="AE121" s="8">
        <f ca="1">(dane36[[#This Row],[hematokryt]]-O$409)/O$410</f>
        <v>0.66377777777777769</v>
      </c>
      <c r="AF121">
        <v>0.25</v>
      </c>
      <c r="AG121">
        <v>0</v>
      </c>
      <c r="AH121">
        <v>0</v>
      </c>
      <c r="AI121">
        <v>1</v>
      </c>
      <c r="AJ121">
        <v>0</v>
      </c>
      <c r="AK121">
        <v>0</v>
      </c>
      <c r="AL121" s="15">
        <v>0</v>
      </c>
      <c r="AM121" s="15">
        <v>0</v>
      </c>
      <c r="AN121" s="15">
        <v>0</v>
      </c>
      <c r="AO121" s="15">
        <v>1</v>
      </c>
      <c r="AP121" s="15">
        <v>0</v>
      </c>
      <c r="AQ121" s="15">
        <v>0</v>
      </c>
    </row>
    <row r="122" spans="1:43" x14ac:dyDescent="0.25">
      <c r="A122" s="8">
        <f ca="1">(dane36[[#This Row],[Wiek]]-$A$409)/$A$410</f>
        <v>0.79545454545454541</v>
      </c>
      <c r="B122" s="8">
        <f ca="1">(dane36[[#This Row],[Ciśnienie krwi]]-$B$409)/$B$410</f>
        <v>0.30769230769230771</v>
      </c>
      <c r="C122" s="9">
        <v>1</v>
      </c>
      <c r="D122" s="10">
        <v>0.2</v>
      </c>
      <c r="E122" s="10">
        <v>0.6</v>
      </c>
      <c r="F122" s="5">
        <v>1</v>
      </c>
      <c r="G122" s="5">
        <v>0</v>
      </c>
      <c r="H122" s="5">
        <v>0</v>
      </c>
      <c r="I122" s="8">
        <f ca="1">(dane36[[#This Row],[glukoza we krwi]]-$I$409)/$I$410</f>
        <v>0.64316239316239321</v>
      </c>
      <c r="J122" s="8">
        <f ca="1">(dane36[[#This Row],[mocznik]]-$J$409)/$J$410</f>
        <v>9.8844672657252886E-2</v>
      </c>
      <c r="K122" s="8">
        <f ca="1">(dane36[[#This Row],[kreatynina]]-#REF!)/#REF!</f>
        <v>2.3809523809523815E-2</v>
      </c>
      <c r="L122" s="8">
        <f ca="1">(dane36[[#This Row],[sód]]-#REF!)/#REF!</f>
        <v>0.83596214511041012</v>
      </c>
      <c r="M122" s="8">
        <f ca="1">(dane36[[#This Row],[potas]]-#REF!)/#REF!</f>
        <v>6.2921348314606731E-2</v>
      </c>
      <c r="N122" s="8">
        <f ca="1">(dane36[[#This Row],[hemoglobina]]-#REF!)/#REF!</f>
        <v>0.64625850340136048</v>
      </c>
      <c r="O122" s="8">
        <f ca="1">(dane36[[#This Row],[hematokryt]]-#REF!)/#REF!</f>
        <v>0.66377777777777769</v>
      </c>
      <c r="P122" s="5">
        <v>0</v>
      </c>
      <c r="Q122" s="5">
        <v>1</v>
      </c>
      <c r="R122" s="5">
        <v>1</v>
      </c>
      <c r="S122" s="5">
        <v>0</v>
      </c>
      <c r="T122" s="5">
        <v>0</v>
      </c>
      <c r="U122" s="5">
        <v>0</v>
      </c>
      <c r="V122" s="5">
        <v>1</v>
      </c>
      <c r="X122" s="8">
        <f ca="1">(dane36[[#This Row],[Wiek]]-$A$409)/$A$410</f>
        <v>0.79545454545454541</v>
      </c>
      <c r="Y122" s="8">
        <f ca="1">(dane36[[#This Row],[Ciśnienie krwi]]-$B$409)/$B$410</f>
        <v>0.30769230769230771</v>
      </c>
      <c r="Z122" s="8">
        <f ca="1">(dane36[[#This Row],[glukoza we krwi]]-$I$409)/$I$410</f>
        <v>0.64316239316239321</v>
      </c>
      <c r="AA122" s="8">
        <f ca="1">(dane36[[#This Row],[mocznik]]-$J$409)/$J$410</f>
        <v>9.8844672657252886E-2</v>
      </c>
      <c r="AB122" s="8">
        <f ca="1">(dane36[[#This Row],[sód]]-L$409)/L$410</f>
        <v>0.83596214511041012</v>
      </c>
      <c r="AC122" s="8">
        <f ca="1">(dane36[[#This Row],[potas]]-M$409)/M$410</f>
        <v>6.2921348314606731E-2</v>
      </c>
      <c r="AD122" s="8">
        <f ca="1">(dane36[[#This Row],[hemoglobina]]-N$409)/N$410</f>
        <v>0.64625850340136048</v>
      </c>
      <c r="AE122" s="8">
        <f ca="1">(dane36[[#This Row],[hematokryt]]-O$409)/O$410</f>
        <v>0.66377777777777769</v>
      </c>
      <c r="AF122">
        <v>1</v>
      </c>
      <c r="AG122">
        <v>0.2</v>
      </c>
      <c r="AH122">
        <v>0.6</v>
      </c>
      <c r="AI122">
        <v>1</v>
      </c>
      <c r="AJ122">
        <v>0</v>
      </c>
      <c r="AK122">
        <v>0</v>
      </c>
      <c r="AL122" s="14">
        <v>0</v>
      </c>
      <c r="AM122" s="14">
        <v>1</v>
      </c>
      <c r="AN122" s="14">
        <v>1</v>
      </c>
      <c r="AO122" s="14">
        <v>0</v>
      </c>
      <c r="AP122" s="14">
        <v>0</v>
      </c>
      <c r="AQ122" s="14">
        <v>0</v>
      </c>
    </row>
    <row r="123" spans="1:43" x14ac:dyDescent="0.25">
      <c r="A123" s="8">
        <f ca="1">(dane36[[#This Row],[Wiek]]-$A$409)/$A$410</f>
        <v>0.59090909090909094</v>
      </c>
      <c r="B123" s="8">
        <f ca="1">(dane36[[#This Row],[Ciśnienie krwi]]-$B$409)/$B$410</f>
        <v>7.6923076923076927E-2</v>
      </c>
      <c r="C123" s="9">
        <v>0.62</v>
      </c>
      <c r="D123" s="10">
        <v>0.6</v>
      </c>
      <c r="E123" s="10">
        <v>0.52</v>
      </c>
      <c r="F123" s="5">
        <v>0.77</v>
      </c>
      <c r="G123" s="5">
        <v>0</v>
      </c>
      <c r="H123" s="5">
        <v>0</v>
      </c>
      <c r="I123" s="8">
        <f ca="1">(dane36[[#This Row],[glukoza we krwi]]-$I$409)/$I$410</f>
        <v>0.22008547008547008</v>
      </c>
      <c r="J123" s="8">
        <f ca="1">(dane36[[#This Row],[mocznik]]-$J$409)/$J$410</f>
        <v>5.0064184852374842E-2</v>
      </c>
      <c r="K123" s="8">
        <f ca="1">(dane36[[#This Row],[kreatynina]]-#REF!)/#REF!</f>
        <v>1.1904761904761906E-2</v>
      </c>
      <c r="L123" s="8">
        <f ca="1">(dane36[[#This Row],[sód]]-#REF!)/#REF!</f>
        <v>0.83596214511041012</v>
      </c>
      <c r="M123" s="8">
        <f ca="1">(dane36[[#This Row],[potas]]-#REF!)/#REF!</f>
        <v>2.0224719101123594E-2</v>
      </c>
      <c r="N123" s="8">
        <f ca="1">(dane36[[#This Row],[hemoglobina]]-#REF!)/#REF!</f>
        <v>0.80952380952380953</v>
      </c>
      <c r="O123" s="8">
        <f ca="1">(dane36[[#This Row],[hematokryt]]-#REF!)/#REF!</f>
        <v>0.82222222222222219</v>
      </c>
      <c r="P123" s="5">
        <v>1</v>
      </c>
      <c r="Q123" s="5">
        <v>1</v>
      </c>
      <c r="R123" s="5">
        <v>0</v>
      </c>
      <c r="S123" s="5">
        <v>1</v>
      </c>
      <c r="T123" s="5">
        <v>1</v>
      </c>
      <c r="U123" s="5">
        <v>0</v>
      </c>
      <c r="V123" s="5">
        <v>1</v>
      </c>
      <c r="X123" s="8">
        <f ca="1">(dane36[[#This Row],[Wiek]]-$A$409)/$A$410</f>
        <v>0.59090909090909094</v>
      </c>
      <c r="Y123" s="8">
        <f ca="1">(dane36[[#This Row],[Ciśnienie krwi]]-$B$409)/$B$410</f>
        <v>7.6923076923076927E-2</v>
      </c>
      <c r="Z123" s="8">
        <f ca="1">(dane36[[#This Row],[glukoza we krwi]]-$I$409)/$I$410</f>
        <v>0.22008547008547008</v>
      </c>
      <c r="AA123" s="8">
        <f ca="1">(dane36[[#This Row],[mocznik]]-$J$409)/$J$410</f>
        <v>5.0064184852374842E-2</v>
      </c>
      <c r="AB123" s="8">
        <f ca="1">(dane36[[#This Row],[sód]]-L$409)/L$410</f>
        <v>0.83596214511041012</v>
      </c>
      <c r="AC123" s="8">
        <f ca="1">(dane36[[#This Row],[potas]]-M$409)/M$410</f>
        <v>2.0224719101123594E-2</v>
      </c>
      <c r="AD123" s="8">
        <f ca="1">(dane36[[#This Row],[hemoglobina]]-N$409)/N$410</f>
        <v>0.80952380952380953</v>
      </c>
      <c r="AE123" s="8">
        <f ca="1">(dane36[[#This Row],[hematokryt]]-O$409)/O$410</f>
        <v>0.82222222222222219</v>
      </c>
      <c r="AF123">
        <v>0.62</v>
      </c>
      <c r="AG123">
        <v>0.6</v>
      </c>
      <c r="AH123">
        <v>0.5</v>
      </c>
      <c r="AI123">
        <v>0.77</v>
      </c>
      <c r="AJ123">
        <v>0</v>
      </c>
      <c r="AK123">
        <v>0</v>
      </c>
      <c r="AL123" s="15">
        <v>1</v>
      </c>
      <c r="AM123" s="15">
        <v>1</v>
      </c>
      <c r="AN123" s="15">
        <v>0</v>
      </c>
      <c r="AO123" s="15">
        <v>1</v>
      </c>
      <c r="AP123" s="15">
        <v>1</v>
      </c>
      <c r="AQ123" s="15">
        <v>0</v>
      </c>
    </row>
    <row r="124" spans="1:43" x14ac:dyDescent="0.25">
      <c r="A124" s="8">
        <f ca="1">(dane36[[#This Row],[Wiek]]-$A$409)/$A$410</f>
        <v>0.36363636363636365</v>
      </c>
      <c r="B124" s="8">
        <f ca="1">(dane36[[#This Row],[Ciśnienie krwi]]-$B$409)/$B$410</f>
        <v>0.15384615384615385</v>
      </c>
      <c r="C124" s="9">
        <v>0.62</v>
      </c>
      <c r="D124" s="10">
        <v>0.2</v>
      </c>
      <c r="E124" s="10">
        <v>0.52</v>
      </c>
      <c r="F124" s="5">
        <v>0.77</v>
      </c>
      <c r="G124" s="5">
        <v>0</v>
      </c>
      <c r="H124" s="5">
        <v>0</v>
      </c>
      <c r="I124" s="8">
        <f ca="1">(dane36[[#This Row],[glukoza we krwi]]-$I$409)/$I$410</f>
        <v>0.26931623931623933</v>
      </c>
      <c r="J124" s="8">
        <f ca="1">(dane36[[#This Row],[mocznik]]-$J$409)/$J$410</f>
        <v>0.55840821566110399</v>
      </c>
      <c r="K124" s="8">
        <f ca="1">(dane36[[#This Row],[kreatynina]]-#REF!)/#REF!</f>
        <v>0.15608465608465608</v>
      </c>
      <c r="L124" s="8">
        <f ca="1">(dane36[[#This Row],[sód]]-#REF!)/#REF!</f>
        <v>0.79179810725552047</v>
      </c>
      <c r="M124" s="8">
        <f ca="1">(dane36[[#This Row],[potas]]-#REF!)/#REF!</f>
        <v>2.921348314606741E-2</v>
      </c>
      <c r="N124" s="8">
        <f ca="1">(dane36[[#This Row],[hemoglobina]]-#REF!)/#REF!</f>
        <v>0.19727891156462582</v>
      </c>
      <c r="O124" s="8">
        <f ca="1">(dane36[[#This Row],[hematokryt]]-#REF!)/#REF!</f>
        <v>0.66377777777777769</v>
      </c>
      <c r="P124" s="5">
        <v>1</v>
      </c>
      <c r="Q124" s="5">
        <v>0</v>
      </c>
      <c r="R124" s="5">
        <v>0</v>
      </c>
      <c r="S124" s="5">
        <v>1</v>
      </c>
      <c r="T124" s="5">
        <v>0</v>
      </c>
      <c r="U124" s="5">
        <v>1</v>
      </c>
      <c r="V124" s="5">
        <v>1</v>
      </c>
      <c r="X124" s="8">
        <f ca="1">(dane36[[#This Row],[Wiek]]-$A$409)/$A$410</f>
        <v>0.36363636363636365</v>
      </c>
      <c r="Y124" s="8">
        <f ca="1">(dane36[[#This Row],[Ciśnienie krwi]]-$B$409)/$B$410</f>
        <v>0.15384615384615385</v>
      </c>
      <c r="Z124" s="8">
        <f ca="1">(dane36[[#This Row],[glukoza we krwi]]-$I$409)/$I$410</f>
        <v>0.26931623931623933</v>
      </c>
      <c r="AA124" s="8">
        <f ca="1">(dane36[[#This Row],[mocznik]]-$J$409)/$J$410</f>
        <v>0.55840821566110399</v>
      </c>
      <c r="AB124" s="8">
        <f ca="1">(dane36[[#This Row],[sód]]-L$409)/L$410</f>
        <v>0.79179810725552047</v>
      </c>
      <c r="AC124" s="8">
        <f ca="1">(dane36[[#This Row],[potas]]-M$409)/M$410</f>
        <v>2.921348314606741E-2</v>
      </c>
      <c r="AD124" s="8">
        <f ca="1">(dane36[[#This Row],[hemoglobina]]-N$409)/N$410</f>
        <v>0.19727891156462582</v>
      </c>
      <c r="AE124" s="8">
        <f ca="1">(dane36[[#This Row],[hematokryt]]-O$409)/O$410</f>
        <v>0.66377777777777769</v>
      </c>
      <c r="AF124">
        <v>0.62</v>
      </c>
      <c r="AG124">
        <v>0.2</v>
      </c>
      <c r="AH124">
        <v>0.5</v>
      </c>
      <c r="AI124">
        <v>0.77</v>
      </c>
      <c r="AJ124">
        <v>0</v>
      </c>
      <c r="AK124">
        <v>0</v>
      </c>
      <c r="AL124" s="14">
        <v>1</v>
      </c>
      <c r="AM124" s="14">
        <v>0</v>
      </c>
      <c r="AN124" s="14">
        <v>0</v>
      </c>
      <c r="AO124" s="14">
        <v>1</v>
      </c>
      <c r="AP124" s="14">
        <v>0</v>
      </c>
      <c r="AQ124" s="14">
        <v>1</v>
      </c>
    </row>
    <row r="125" spans="1:43" x14ac:dyDescent="0.25">
      <c r="A125" s="8">
        <f ca="1">(dane36[[#This Row],[Wiek]]-$A$409)/$A$410</f>
        <v>0.46590909090909088</v>
      </c>
      <c r="B125" s="8">
        <f ca="1">(dane36[[#This Row],[Ciśnienie krwi]]-$B$409)/$B$410</f>
        <v>0.23076923076923078</v>
      </c>
      <c r="C125" s="9">
        <v>0.5</v>
      </c>
      <c r="D125" s="10">
        <v>0.4</v>
      </c>
      <c r="E125" s="10">
        <v>0.6</v>
      </c>
      <c r="F125" s="5">
        <v>0</v>
      </c>
      <c r="G125" s="5">
        <v>1</v>
      </c>
      <c r="H125" s="5">
        <v>1</v>
      </c>
      <c r="I125" s="8">
        <f ca="1">(dane36[[#This Row],[glukoza we krwi]]-$I$409)/$I$410</f>
        <v>0.26931623931623933</v>
      </c>
      <c r="J125" s="8">
        <f ca="1">(dane36[[#This Row],[mocznik]]-$J$409)/$J$410</f>
        <v>7.3170731707317069E-2</v>
      </c>
      <c r="K125" s="8">
        <f ca="1">(dane36[[#This Row],[kreatynina]]-#REF!)/#REF!</f>
        <v>9.2592592592592605E-3</v>
      </c>
      <c r="L125" s="8">
        <f ca="1">(dane36[[#This Row],[sód]]-#REF!)/#REF!</f>
        <v>0.83930599369085179</v>
      </c>
      <c r="M125" s="8">
        <f ca="1">(dane36[[#This Row],[potas]]-#REF!)/#REF!</f>
        <v>4.7865168539325841E-2</v>
      </c>
      <c r="N125" s="8">
        <f ca="1">(dane36[[#This Row],[hemoglobina]]-#REF!)/#REF!</f>
        <v>0.74149659863945572</v>
      </c>
      <c r="O125" s="8">
        <f ca="1">(dane36[[#This Row],[hematokryt]]-#REF!)/#REF!</f>
        <v>0.73333333333333328</v>
      </c>
      <c r="P125" s="5">
        <v>0</v>
      </c>
      <c r="Q125" s="5">
        <v>0</v>
      </c>
      <c r="R125" s="5">
        <v>0</v>
      </c>
      <c r="S125" s="5">
        <v>1</v>
      </c>
      <c r="T125" s="5">
        <v>0</v>
      </c>
      <c r="U125" s="5">
        <v>0</v>
      </c>
      <c r="V125" s="5">
        <v>1</v>
      </c>
      <c r="X125" s="8">
        <f ca="1">(dane36[[#This Row],[Wiek]]-$A$409)/$A$410</f>
        <v>0.46590909090909088</v>
      </c>
      <c r="Y125" s="8">
        <f ca="1">(dane36[[#This Row],[Ciśnienie krwi]]-$B$409)/$B$410</f>
        <v>0.23076923076923078</v>
      </c>
      <c r="Z125" s="8">
        <f ca="1">(dane36[[#This Row],[glukoza we krwi]]-$I$409)/$I$410</f>
        <v>0.26931623931623933</v>
      </c>
      <c r="AA125" s="8">
        <f ca="1">(dane36[[#This Row],[mocznik]]-$J$409)/$J$410</f>
        <v>7.3170731707317069E-2</v>
      </c>
      <c r="AB125" s="8">
        <f ca="1">(dane36[[#This Row],[sód]]-L$409)/L$410</f>
        <v>0.83930599369085179</v>
      </c>
      <c r="AC125" s="8">
        <f ca="1">(dane36[[#This Row],[potas]]-M$409)/M$410</f>
        <v>4.7865168539325841E-2</v>
      </c>
      <c r="AD125" s="8">
        <f ca="1">(dane36[[#This Row],[hemoglobina]]-N$409)/N$410</f>
        <v>0.74149659863945572</v>
      </c>
      <c r="AE125" s="8">
        <f ca="1">(dane36[[#This Row],[hematokryt]]-O$409)/O$410</f>
        <v>0.73333333333333328</v>
      </c>
      <c r="AF125">
        <v>0.5</v>
      </c>
      <c r="AG125">
        <v>0.4</v>
      </c>
      <c r="AH125">
        <v>0.6</v>
      </c>
      <c r="AI125">
        <v>0</v>
      </c>
      <c r="AJ125">
        <v>1</v>
      </c>
      <c r="AK125">
        <v>1</v>
      </c>
      <c r="AL125" s="15">
        <v>0</v>
      </c>
      <c r="AM125" s="15">
        <v>0</v>
      </c>
      <c r="AN125" s="15">
        <v>0</v>
      </c>
      <c r="AO125" s="15">
        <v>1</v>
      </c>
      <c r="AP125" s="15">
        <v>0</v>
      </c>
      <c r="AQ125" s="15">
        <v>0</v>
      </c>
    </row>
    <row r="126" spans="1:43" x14ac:dyDescent="0.25">
      <c r="A126" s="8">
        <f ca="1">(dane36[[#This Row],[Wiek]]-$A$409)/$A$410</f>
        <v>0.71590909090909094</v>
      </c>
      <c r="B126" s="8">
        <f ca="1">(dane36[[#This Row],[Ciśnienie krwi]]-$B$409)/$B$410</f>
        <v>0.38461538461538464</v>
      </c>
      <c r="C126" s="9">
        <v>0.5</v>
      </c>
      <c r="D126" s="5">
        <v>0</v>
      </c>
      <c r="E126" s="5" t="s">
        <v>2</v>
      </c>
      <c r="F126" s="5">
        <v>1</v>
      </c>
      <c r="G126" s="5">
        <v>0</v>
      </c>
      <c r="H126" s="5">
        <v>0</v>
      </c>
      <c r="I126" s="8">
        <f ca="1">(dane36[[#This Row],[glukoza we krwi]]-$I$409)/$I$410</f>
        <v>0.14529914529914531</v>
      </c>
      <c r="J126" s="8">
        <f ca="1">(dane36[[#This Row],[mocznik]]-$J$409)/$J$410</f>
        <v>0.24775353016688062</v>
      </c>
      <c r="K126" s="8">
        <f ca="1">(dane36[[#This Row],[kreatynina]]-#REF!)/#REF!</f>
        <v>2.777777777777778E-2</v>
      </c>
      <c r="L126" s="8">
        <f ca="1">(dane36[[#This Row],[sód]]-#REF!)/#REF!</f>
        <v>0.83930599369085179</v>
      </c>
      <c r="M126" s="8">
        <f ca="1">(dane36[[#This Row],[potas]]-#REF!)/#REF!</f>
        <v>4.7865168539325841E-2</v>
      </c>
      <c r="N126" s="8">
        <f ca="1">(dane36[[#This Row],[hemoglobina]]-#REF!)/#REF!</f>
        <v>0.4081632653061224</v>
      </c>
      <c r="O126" s="8">
        <f ca="1">(dane36[[#This Row],[hematokryt]]-#REF!)/#REF!</f>
        <v>0.42222222222222222</v>
      </c>
      <c r="P126" s="5">
        <v>1</v>
      </c>
      <c r="Q126" s="5">
        <v>0</v>
      </c>
      <c r="R126" s="5">
        <v>0</v>
      </c>
      <c r="S126" s="5">
        <v>1</v>
      </c>
      <c r="T126" s="5">
        <v>0</v>
      </c>
      <c r="U126" s="5">
        <v>0</v>
      </c>
      <c r="V126" s="5">
        <v>1</v>
      </c>
      <c r="X126" s="8">
        <f ca="1">(dane36[[#This Row],[Wiek]]-$A$409)/$A$410</f>
        <v>0.71590909090909094</v>
      </c>
      <c r="Y126" s="8">
        <f ca="1">(dane36[[#This Row],[Ciśnienie krwi]]-$B$409)/$B$410</f>
        <v>0.38461538461538464</v>
      </c>
      <c r="Z126" s="8">
        <f ca="1">(dane36[[#This Row],[glukoza we krwi]]-$I$409)/$I$410</f>
        <v>0.14529914529914531</v>
      </c>
      <c r="AA126" s="8">
        <f ca="1">(dane36[[#This Row],[mocznik]]-$J$409)/$J$410</f>
        <v>0.24775353016688062</v>
      </c>
      <c r="AB126" s="8">
        <f ca="1">(dane36[[#This Row],[sód]]-L$409)/L$410</f>
        <v>0.83930599369085179</v>
      </c>
      <c r="AC126" s="8">
        <f ca="1">(dane36[[#This Row],[potas]]-M$409)/M$410</f>
        <v>4.7865168539325841E-2</v>
      </c>
      <c r="AD126" s="8">
        <f ca="1">(dane36[[#This Row],[hemoglobina]]-N$409)/N$410</f>
        <v>0.4081632653061224</v>
      </c>
      <c r="AE126" s="8">
        <f ca="1">(dane36[[#This Row],[hematokryt]]-O$409)/O$410</f>
        <v>0.42222222222222222</v>
      </c>
      <c r="AF126">
        <v>0.5</v>
      </c>
      <c r="AG126">
        <v>0</v>
      </c>
      <c r="AH126">
        <v>0</v>
      </c>
      <c r="AI126">
        <v>1</v>
      </c>
      <c r="AJ126">
        <v>0</v>
      </c>
      <c r="AK126">
        <v>0</v>
      </c>
      <c r="AL126" s="14">
        <v>1</v>
      </c>
      <c r="AM126" s="14">
        <v>0</v>
      </c>
      <c r="AN126" s="14">
        <v>0</v>
      </c>
      <c r="AO126" s="14">
        <v>1</v>
      </c>
      <c r="AP126" s="14">
        <v>0</v>
      </c>
      <c r="AQ126" s="14">
        <v>0</v>
      </c>
    </row>
    <row r="127" spans="1:43" x14ac:dyDescent="0.25">
      <c r="A127" s="8">
        <f ca="1">(dane36[[#This Row],[Wiek]]-$A$409)/$A$410</f>
        <v>0.79545454545454541</v>
      </c>
      <c r="B127" s="8">
        <f ca="1">(dane36[[#This Row],[Ciśnienie krwi]]-$B$409)/$B$410</f>
        <v>0.30769230769230771</v>
      </c>
      <c r="C127" s="9">
        <v>0.62</v>
      </c>
      <c r="D127" s="10">
        <v>0.2</v>
      </c>
      <c r="E127" s="10">
        <v>0.52</v>
      </c>
      <c r="F127" s="5">
        <v>0.77</v>
      </c>
      <c r="G127" s="5">
        <v>0</v>
      </c>
      <c r="H127" s="5">
        <v>0</v>
      </c>
      <c r="I127" s="8">
        <f ca="1">(dane36[[#This Row],[glukoza we krwi]]-$I$409)/$I$410</f>
        <v>0.61111111111111116</v>
      </c>
      <c r="J127" s="8">
        <f ca="1">(dane36[[#This Row],[mocznik]]-$J$409)/$J$410</f>
        <v>8.8575096277278567E-2</v>
      </c>
      <c r="K127" s="8">
        <f ca="1">(dane36[[#This Row],[kreatynina]]-#REF!)/#REF!</f>
        <v>2.777777777777778E-2</v>
      </c>
      <c r="L127" s="8">
        <f ca="1">(dane36[[#This Row],[sód]]-#REF!)/#REF!</f>
        <v>0.79810725552050477</v>
      </c>
      <c r="M127" s="8">
        <f ca="1">(dane36[[#This Row],[potas]]-#REF!)/#REF!</f>
        <v>4.0449438202247189E-2</v>
      </c>
      <c r="N127" s="8">
        <f ca="1">(dane36[[#This Row],[hemoglobina]]-#REF!)/#REF!</f>
        <v>0.64149659863945574</v>
      </c>
      <c r="O127" s="8">
        <f ca="1">(dane36[[#This Row],[hematokryt]]-#REF!)/#REF!</f>
        <v>0.66377777777777769</v>
      </c>
      <c r="P127" s="5">
        <v>1</v>
      </c>
      <c r="Q127" s="5">
        <v>1</v>
      </c>
      <c r="R127" s="5">
        <v>0</v>
      </c>
      <c r="S127" s="5">
        <v>0</v>
      </c>
      <c r="T127" s="5">
        <v>0</v>
      </c>
      <c r="U127" s="5">
        <v>0</v>
      </c>
      <c r="V127" s="5">
        <v>1</v>
      </c>
      <c r="X127" s="8">
        <f ca="1">(dane36[[#This Row],[Wiek]]-$A$409)/$A$410</f>
        <v>0.79545454545454541</v>
      </c>
      <c r="Y127" s="8">
        <f ca="1">(dane36[[#This Row],[Ciśnienie krwi]]-$B$409)/$B$410</f>
        <v>0.30769230769230771</v>
      </c>
      <c r="Z127" s="8">
        <f ca="1">(dane36[[#This Row],[glukoza we krwi]]-$I$409)/$I$410</f>
        <v>0.61111111111111116</v>
      </c>
      <c r="AA127" s="8">
        <f ca="1">(dane36[[#This Row],[mocznik]]-$J$409)/$J$410</f>
        <v>8.8575096277278567E-2</v>
      </c>
      <c r="AB127" s="8">
        <f ca="1">(dane36[[#This Row],[sód]]-L$409)/L$410</f>
        <v>0.79810725552050477</v>
      </c>
      <c r="AC127" s="8">
        <f ca="1">(dane36[[#This Row],[potas]]-M$409)/M$410</f>
        <v>4.0449438202247189E-2</v>
      </c>
      <c r="AD127" s="8">
        <f ca="1">(dane36[[#This Row],[hemoglobina]]-N$409)/N$410</f>
        <v>0.64149659863945574</v>
      </c>
      <c r="AE127" s="8">
        <f ca="1">(dane36[[#This Row],[hematokryt]]-O$409)/O$410</f>
        <v>0.66377777777777769</v>
      </c>
      <c r="AF127">
        <v>0.62</v>
      </c>
      <c r="AG127">
        <v>0.2</v>
      </c>
      <c r="AH127">
        <v>0.5</v>
      </c>
      <c r="AI127">
        <v>0.77</v>
      </c>
      <c r="AJ127">
        <v>0</v>
      </c>
      <c r="AK127">
        <v>0</v>
      </c>
      <c r="AL127" s="15">
        <v>1</v>
      </c>
      <c r="AM127" s="15">
        <v>1</v>
      </c>
      <c r="AN127" s="15">
        <v>0</v>
      </c>
      <c r="AO127" s="15">
        <v>0</v>
      </c>
      <c r="AP127" s="15">
        <v>0</v>
      </c>
      <c r="AQ127" s="15">
        <v>0</v>
      </c>
    </row>
    <row r="128" spans="1:43" x14ac:dyDescent="0.25">
      <c r="A128" s="8">
        <f ca="1">(dane36[[#This Row],[Wiek]]-$A$409)/$A$410</f>
        <v>0.77272727272727271</v>
      </c>
      <c r="B128" s="8">
        <f ca="1">(dane36[[#This Row],[Ciśnienie krwi]]-$B$409)/$B$410</f>
        <v>0.30769230769230771</v>
      </c>
      <c r="C128" s="9">
        <v>0.5</v>
      </c>
      <c r="D128" s="5">
        <v>0</v>
      </c>
      <c r="E128" s="5" t="s">
        <v>2</v>
      </c>
      <c r="F128" s="5">
        <v>1</v>
      </c>
      <c r="G128" s="5">
        <v>0</v>
      </c>
      <c r="H128" s="5">
        <v>0</v>
      </c>
      <c r="I128" s="8">
        <f ca="1">(dane36[[#This Row],[glukoza we krwi]]-$I$409)/$I$410</f>
        <v>0.2606837606837607</v>
      </c>
      <c r="J128" s="8">
        <f ca="1">(dane36[[#This Row],[mocznik]]-$J$409)/$J$410</f>
        <v>0.31707317073170732</v>
      </c>
      <c r="K128" s="8">
        <f ca="1">(dane36[[#This Row],[kreatynina]]-#REF!)/#REF!</f>
        <v>4.7619047619047623E-2</v>
      </c>
      <c r="L128" s="8">
        <f ca="1">(dane36[[#This Row],[sód]]-#REF!)/#REF!</f>
        <v>0.82965299684542582</v>
      </c>
      <c r="M128" s="8">
        <f ca="1">(dane36[[#This Row],[potas]]-#REF!)/#REF!</f>
        <v>4.7191011235955045E-2</v>
      </c>
      <c r="N128" s="8">
        <f ca="1">(dane36[[#This Row],[hemoglobina]]-#REF!)/#REF!</f>
        <v>0.60544217687074831</v>
      </c>
      <c r="O128" s="8">
        <f ca="1">(dane36[[#This Row],[hematokryt]]-#REF!)/#REF!</f>
        <v>0.62222222222222223</v>
      </c>
      <c r="P128" s="5">
        <v>1</v>
      </c>
      <c r="Q128" s="5">
        <v>1</v>
      </c>
      <c r="R128" s="5">
        <v>0</v>
      </c>
      <c r="S128" s="5">
        <v>0</v>
      </c>
      <c r="T128" s="5">
        <v>1</v>
      </c>
      <c r="U128" s="5">
        <v>0</v>
      </c>
      <c r="V128" s="5">
        <v>1</v>
      </c>
      <c r="X128" s="8">
        <f ca="1">(dane36[[#This Row],[Wiek]]-$A$409)/$A$410</f>
        <v>0.77272727272727271</v>
      </c>
      <c r="Y128" s="8">
        <f ca="1">(dane36[[#This Row],[Ciśnienie krwi]]-$B$409)/$B$410</f>
        <v>0.30769230769230771</v>
      </c>
      <c r="Z128" s="8">
        <f ca="1">(dane36[[#This Row],[glukoza we krwi]]-$I$409)/$I$410</f>
        <v>0.2606837606837607</v>
      </c>
      <c r="AA128" s="8">
        <f ca="1">(dane36[[#This Row],[mocznik]]-$J$409)/$J$410</f>
        <v>0.31707317073170732</v>
      </c>
      <c r="AB128" s="8">
        <f ca="1">(dane36[[#This Row],[sód]]-L$409)/L$410</f>
        <v>0.82965299684542582</v>
      </c>
      <c r="AC128" s="8">
        <f ca="1">(dane36[[#This Row],[potas]]-M$409)/M$410</f>
        <v>4.7191011235955045E-2</v>
      </c>
      <c r="AD128" s="8">
        <f ca="1">(dane36[[#This Row],[hemoglobina]]-N$409)/N$410</f>
        <v>0.60544217687074831</v>
      </c>
      <c r="AE128" s="8">
        <f ca="1">(dane36[[#This Row],[hematokryt]]-O$409)/O$410</f>
        <v>0.62222222222222223</v>
      </c>
      <c r="AF128">
        <v>0.5</v>
      </c>
      <c r="AG128">
        <v>0</v>
      </c>
      <c r="AH128">
        <v>0</v>
      </c>
      <c r="AI128">
        <v>1</v>
      </c>
      <c r="AJ128">
        <v>0</v>
      </c>
      <c r="AK128">
        <v>0</v>
      </c>
      <c r="AL128" s="14">
        <v>1</v>
      </c>
      <c r="AM128" s="14">
        <v>1</v>
      </c>
      <c r="AN128" s="14">
        <v>0</v>
      </c>
      <c r="AO128" s="14">
        <v>0</v>
      </c>
      <c r="AP128" s="14">
        <v>1</v>
      </c>
      <c r="AQ128" s="14">
        <v>0</v>
      </c>
    </row>
    <row r="129" spans="1:43" x14ac:dyDescent="0.25">
      <c r="A129" s="8">
        <f ca="1">(dane36[[#This Row],[Wiek]]-$A$409)/$A$410</f>
        <v>0.78409090909090906</v>
      </c>
      <c r="B129" s="8">
        <f ca="1">(dane36[[#This Row],[Ciśnienie krwi]]-$B$409)/$B$410</f>
        <v>7.6923076923076927E-2</v>
      </c>
      <c r="C129" s="9">
        <v>0.5</v>
      </c>
      <c r="D129" s="10">
        <v>0.8</v>
      </c>
      <c r="E129" s="5" t="s">
        <v>2</v>
      </c>
      <c r="F129" s="5">
        <v>1</v>
      </c>
      <c r="G129" s="5">
        <v>0</v>
      </c>
      <c r="H129" s="5">
        <v>0</v>
      </c>
      <c r="I129" s="8">
        <f ca="1">(dane36[[#This Row],[glukoza we krwi]]-$I$409)/$I$410</f>
        <v>0.20512820512820512</v>
      </c>
      <c r="J129" s="8">
        <f ca="1">(dane36[[#This Row],[mocznik]]-$J$409)/$J$410</f>
        <v>0.31707317073170732</v>
      </c>
      <c r="K129" s="8">
        <f ca="1">(dane36[[#This Row],[kreatynina]]-#REF!)/#REF!</f>
        <v>6.4814814814814811E-2</v>
      </c>
      <c r="L129" s="8">
        <f ca="1">(dane36[[#This Row],[sód]]-#REF!)/#REF!</f>
        <v>0.82965299684542582</v>
      </c>
      <c r="M129" s="8">
        <f ca="1">(dane36[[#This Row],[potas]]-#REF!)/#REF!</f>
        <v>5.393258426966293E-2</v>
      </c>
      <c r="N129" s="8">
        <f ca="1">(dane36[[#This Row],[hemoglobina]]-#REF!)/#REF!</f>
        <v>0.56462585034013602</v>
      </c>
      <c r="O129" s="8">
        <f ca="1">(dane36[[#This Row],[hematokryt]]-#REF!)/#REF!</f>
        <v>0.57777777777777772</v>
      </c>
      <c r="P129" s="5">
        <v>1</v>
      </c>
      <c r="Q129" s="5">
        <v>1</v>
      </c>
      <c r="R129" s="5">
        <v>0</v>
      </c>
      <c r="S129" s="5">
        <v>0</v>
      </c>
      <c r="T129" s="5">
        <v>1</v>
      </c>
      <c r="U129" s="5">
        <v>0</v>
      </c>
      <c r="V129" s="5">
        <v>1</v>
      </c>
      <c r="X129" s="8">
        <f ca="1">(dane36[[#This Row],[Wiek]]-$A$409)/$A$410</f>
        <v>0.78409090909090906</v>
      </c>
      <c r="Y129" s="8">
        <f ca="1">(dane36[[#This Row],[Ciśnienie krwi]]-$B$409)/$B$410</f>
        <v>7.6923076923076927E-2</v>
      </c>
      <c r="Z129" s="8">
        <f ca="1">(dane36[[#This Row],[glukoza we krwi]]-$I$409)/$I$410</f>
        <v>0.20512820512820512</v>
      </c>
      <c r="AA129" s="8">
        <f ca="1">(dane36[[#This Row],[mocznik]]-$J$409)/$J$410</f>
        <v>0.31707317073170732</v>
      </c>
      <c r="AB129" s="8">
        <f ca="1">(dane36[[#This Row],[sód]]-L$409)/L$410</f>
        <v>0.82965299684542582</v>
      </c>
      <c r="AC129" s="8">
        <f ca="1">(dane36[[#This Row],[potas]]-M$409)/M$410</f>
        <v>5.393258426966293E-2</v>
      </c>
      <c r="AD129" s="8">
        <f ca="1">(dane36[[#This Row],[hemoglobina]]-N$409)/N$410</f>
        <v>0.56462585034013602</v>
      </c>
      <c r="AE129" s="8">
        <f ca="1">(dane36[[#This Row],[hematokryt]]-O$409)/O$410</f>
        <v>0.57777777777777772</v>
      </c>
      <c r="AF129">
        <v>0.5</v>
      </c>
      <c r="AG129">
        <v>0.8</v>
      </c>
      <c r="AH129">
        <v>0</v>
      </c>
      <c r="AI129">
        <v>1</v>
      </c>
      <c r="AJ129">
        <v>0</v>
      </c>
      <c r="AK129">
        <v>0</v>
      </c>
      <c r="AL129" s="15">
        <v>1</v>
      </c>
      <c r="AM129" s="15">
        <v>1</v>
      </c>
      <c r="AN129" s="15">
        <v>0</v>
      </c>
      <c r="AO129" s="15">
        <v>0</v>
      </c>
      <c r="AP129" s="15">
        <v>1</v>
      </c>
      <c r="AQ129" s="15">
        <v>0</v>
      </c>
    </row>
    <row r="130" spans="1:43" x14ac:dyDescent="0.25">
      <c r="A130" s="8">
        <f ca="1">(dane36[[#This Row],[Wiek]]-$A$409)/$A$410</f>
        <v>0.56818181818181823</v>
      </c>
      <c r="B130" s="8">
        <f ca="1">(dane36[[#This Row],[Ciśnienie krwi]]-$B$409)/$B$410</f>
        <v>0.30769230769230771</v>
      </c>
      <c r="C130" s="9">
        <v>0.5</v>
      </c>
      <c r="D130" s="10">
        <v>0.8</v>
      </c>
      <c r="E130" s="10">
        <v>0.6</v>
      </c>
      <c r="F130" s="5">
        <v>0</v>
      </c>
      <c r="G130" s="5">
        <v>0</v>
      </c>
      <c r="H130" s="5">
        <v>0</v>
      </c>
      <c r="I130" s="8">
        <f ca="1">(dane36[[#This Row],[glukoza we krwi]]-$I$409)/$I$410</f>
        <v>0.43162393162393164</v>
      </c>
      <c r="J130" s="8">
        <f ca="1">(dane36[[#This Row],[mocznik]]-$J$409)/$J$410</f>
        <v>0.42233632862644416</v>
      </c>
      <c r="K130" s="8">
        <f ca="1">(dane36[[#This Row],[kreatynina]]-#REF!)/#REF!</f>
        <v>6.8783068783068779E-2</v>
      </c>
      <c r="L130" s="8">
        <f ca="1">(dane36[[#This Row],[sód]]-#REF!)/#REF!</f>
        <v>0.81072555205047314</v>
      </c>
      <c r="M130" s="8">
        <f ca="1">(dane36[[#This Row],[potas]]-#REF!)/#REF!</f>
        <v>1</v>
      </c>
      <c r="N130" s="8">
        <f ca="1">(dane36[[#This Row],[hemoglobina]]-#REF!)/#REF!</f>
        <v>0.3401360544217687</v>
      </c>
      <c r="O130" s="8">
        <f ca="1">(dane36[[#This Row],[hematokryt]]-#REF!)/#REF!</f>
        <v>0.31111111111111112</v>
      </c>
      <c r="P130" s="5">
        <v>1</v>
      </c>
      <c r="Q130" s="5">
        <v>1</v>
      </c>
      <c r="R130" s="5">
        <v>0</v>
      </c>
      <c r="S130" s="5">
        <v>1</v>
      </c>
      <c r="T130" s="5">
        <v>0</v>
      </c>
      <c r="U130" s="5">
        <v>1</v>
      </c>
      <c r="V130" s="5">
        <v>1</v>
      </c>
      <c r="X130" s="8">
        <f ca="1">(dane36[[#This Row],[Wiek]]-$A$409)/$A$410</f>
        <v>0.56818181818181823</v>
      </c>
      <c r="Y130" s="8">
        <f ca="1">(dane36[[#This Row],[Ciśnienie krwi]]-$B$409)/$B$410</f>
        <v>0.30769230769230771</v>
      </c>
      <c r="Z130" s="8">
        <f ca="1">(dane36[[#This Row],[glukoza we krwi]]-$I$409)/$I$410</f>
        <v>0.43162393162393164</v>
      </c>
      <c r="AA130" s="8">
        <f ca="1">(dane36[[#This Row],[mocznik]]-$J$409)/$J$410</f>
        <v>0.42233632862644416</v>
      </c>
      <c r="AB130" s="8">
        <f ca="1">(dane36[[#This Row],[sód]]-L$409)/L$410</f>
        <v>0.81072555205047314</v>
      </c>
      <c r="AC130" s="8">
        <f ca="1">(dane36[[#This Row],[potas]]-M$409)/M$410</f>
        <v>1</v>
      </c>
      <c r="AD130" s="8">
        <f ca="1">(dane36[[#This Row],[hemoglobina]]-N$409)/N$410</f>
        <v>0.3401360544217687</v>
      </c>
      <c r="AE130" s="8">
        <f ca="1">(dane36[[#This Row],[hematokryt]]-O$409)/O$410</f>
        <v>0.31111111111111112</v>
      </c>
      <c r="AF130">
        <v>0.5</v>
      </c>
      <c r="AG130">
        <v>0.8</v>
      </c>
      <c r="AH130">
        <v>0.6</v>
      </c>
      <c r="AI130">
        <v>0</v>
      </c>
      <c r="AJ130">
        <v>0</v>
      </c>
      <c r="AK130">
        <v>0</v>
      </c>
      <c r="AL130" s="14">
        <v>1</v>
      </c>
      <c r="AM130" s="14">
        <v>1</v>
      </c>
      <c r="AN130" s="14">
        <v>0</v>
      </c>
      <c r="AO130" s="14">
        <v>1</v>
      </c>
      <c r="AP130" s="14">
        <v>0</v>
      </c>
      <c r="AQ130" s="14">
        <v>1</v>
      </c>
    </row>
    <row r="131" spans="1:43" x14ac:dyDescent="0.25">
      <c r="A131" s="8">
        <f ca="1">(dane36[[#This Row],[Wiek]]-$A$409)/$A$410</f>
        <v>0.82954545454545459</v>
      </c>
      <c r="B131" s="8">
        <f ca="1">(dane36[[#This Row],[Ciśnienie krwi]]-$B$409)/$B$410</f>
        <v>0.15384615384615385</v>
      </c>
      <c r="C131" s="9">
        <v>1</v>
      </c>
      <c r="D131" s="10">
        <v>0.2</v>
      </c>
      <c r="E131" s="5" t="s">
        <v>2</v>
      </c>
      <c r="F131" s="5">
        <v>1</v>
      </c>
      <c r="G131" s="5">
        <v>0</v>
      </c>
      <c r="H131" s="5">
        <v>0</v>
      </c>
      <c r="I131" s="8">
        <f ca="1">(dane36[[#This Row],[glukoza we krwi]]-$I$409)/$I$410</f>
        <v>0.29059829059829062</v>
      </c>
      <c r="J131" s="8">
        <f ca="1">(dane36[[#This Row],[mocznik]]-$J$409)/$J$410</f>
        <v>0.12195121951219512</v>
      </c>
      <c r="K131" s="8">
        <f ca="1">(dane36[[#This Row],[kreatynina]]-#REF!)/#REF!</f>
        <v>1.3227513227513227E-2</v>
      </c>
      <c r="L131" s="8">
        <f ca="1">(dane36[[#This Row],[sód]]-#REF!)/#REF!</f>
        <v>0.82334384858044163</v>
      </c>
      <c r="M131" s="8">
        <f ca="1">(dane36[[#This Row],[potas]]-#REF!)/#REF!</f>
        <v>4.9438202247191018E-2</v>
      </c>
      <c r="N131" s="8">
        <f ca="1">(dane36[[#This Row],[hemoglobina]]-#REF!)/#REF!</f>
        <v>0.54421768707482987</v>
      </c>
      <c r="O131" s="8">
        <f ca="1">(dane36[[#This Row],[hematokryt]]-#REF!)/#REF!</f>
        <v>0.66377777777777769</v>
      </c>
      <c r="P131" s="5">
        <v>1</v>
      </c>
      <c r="Q131" s="5">
        <v>0</v>
      </c>
      <c r="R131" s="5">
        <v>0</v>
      </c>
      <c r="S131" s="5">
        <v>0</v>
      </c>
      <c r="T131" s="5">
        <v>1</v>
      </c>
      <c r="U131" s="5">
        <v>0</v>
      </c>
      <c r="V131" s="5">
        <v>1</v>
      </c>
      <c r="X131" s="8">
        <f ca="1">(dane36[[#This Row],[Wiek]]-$A$409)/$A$410</f>
        <v>0.82954545454545459</v>
      </c>
      <c r="Y131" s="8">
        <f ca="1">(dane36[[#This Row],[Ciśnienie krwi]]-$B$409)/$B$410</f>
        <v>0.15384615384615385</v>
      </c>
      <c r="Z131" s="8">
        <f ca="1">(dane36[[#This Row],[glukoza we krwi]]-$I$409)/$I$410</f>
        <v>0.29059829059829062</v>
      </c>
      <c r="AA131" s="8">
        <f ca="1">(dane36[[#This Row],[mocznik]]-$J$409)/$J$410</f>
        <v>0.12195121951219512</v>
      </c>
      <c r="AB131" s="8">
        <f ca="1">(dane36[[#This Row],[sód]]-L$409)/L$410</f>
        <v>0.82334384858044163</v>
      </c>
      <c r="AC131" s="8">
        <f ca="1">(dane36[[#This Row],[potas]]-M$409)/M$410</f>
        <v>4.9438202247191018E-2</v>
      </c>
      <c r="AD131" s="8">
        <f ca="1">(dane36[[#This Row],[hemoglobina]]-N$409)/N$410</f>
        <v>0.54421768707482987</v>
      </c>
      <c r="AE131" s="8">
        <f ca="1">(dane36[[#This Row],[hematokryt]]-O$409)/O$410</f>
        <v>0.66377777777777769</v>
      </c>
      <c r="AF131">
        <v>1</v>
      </c>
      <c r="AG131">
        <v>0.2</v>
      </c>
      <c r="AH131">
        <v>0</v>
      </c>
      <c r="AI131">
        <v>1</v>
      </c>
      <c r="AJ131">
        <v>0</v>
      </c>
      <c r="AK131">
        <v>0</v>
      </c>
      <c r="AL131" s="15">
        <v>1</v>
      </c>
      <c r="AM131" s="15">
        <v>0</v>
      </c>
      <c r="AN131" s="15">
        <v>0</v>
      </c>
      <c r="AO131" s="15">
        <v>0</v>
      </c>
      <c r="AP131" s="15">
        <v>1</v>
      </c>
      <c r="AQ131" s="15">
        <v>0</v>
      </c>
    </row>
    <row r="132" spans="1:43" x14ac:dyDescent="0.25">
      <c r="A132" s="8">
        <f ca="1">(dane36[[#This Row],[Wiek]]-$A$409)/$A$410</f>
        <v>0.54545454545454541</v>
      </c>
      <c r="B132" s="8">
        <f ca="1">(dane36[[#This Row],[Ciśnienie krwi]]-$B$409)/$B$410</f>
        <v>0.30769230769230771</v>
      </c>
      <c r="C132" s="9">
        <v>0.25</v>
      </c>
      <c r="D132" s="10">
        <v>0.4</v>
      </c>
      <c r="E132" s="5" t="s">
        <v>2</v>
      </c>
      <c r="F132" s="5">
        <v>0</v>
      </c>
      <c r="G132" s="5">
        <v>1</v>
      </c>
      <c r="H132" s="5">
        <v>1</v>
      </c>
      <c r="I132" s="8">
        <f ca="1">(dane36[[#This Row],[glukoza we krwi]]-$I$409)/$I$410</f>
        <v>0.2264957264957265</v>
      </c>
      <c r="J132" s="8">
        <f ca="1">(dane36[[#This Row],[mocznik]]-$J$409)/$J$410</f>
        <v>0.53016688061617456</v>
      </c>
      <c r="K132" s="8">
        <f ca="1">(dane36[[#This Row],[kreatynina]]-#REF!)/#REF!</f>
        <v>0.1164021164021164</v>
      </c>
      <c r="L132" s="8">
        <f ca="1">(dane36[[#This Row],[sód]]-#REF!)/#REF!</f>
        <v>0.81703470031545744</v>
      </c>
      <c r="M132" s="8">
        <f ca="1">(dane36[[#This Row],[potas]]-#REF!)/#REF!</f>
        <v>5.1685393258426963E-2</v>
      </c>
      <c r="N132" s="8">
        <f ca="1">(dane36[[#This Row],[hemoglobina]]-#REF!)/#REF!</f>
        <v>0.34693877551020402</v>
      </c>
      <c r="O132" s="8">
        <f ca="1">(dane36[[#This Row],[hematokryt]]-#REF!)/#REF!</f>
        <v>0.28888888888888886</v>
      </c>
      <c r="P132" s="5">
        <v>0</v>
      </c>
      <c r="Q132" s="5">
        <v>0</v>
      </c>
      <c r="R132" s="5">
        <v>0</v>
      </c>
      <c r="S132" s="5">
        <v>0</v>
      </c>
      <c r="T132" s="5">
        <v>1</v>
      </c>
      <c r="U132" s="5">
        <v>1</v>
      </c>
      <c r="V132" s="5">
        <v>1</v>
      </c>
      <c r="X132" s="8">
        <f ca="1">(dane36[[#This Row],[Wiek]]-$A$409)/$A$410</f>
        <v>0.54545454545454541</v>
      </c>
      <c r="Y132" s="8">
        <f ca="1">(dane36[[#This Row],[Ciśnienie krwi]]-$B$409)/$B$410</f>
        <v>0.30769230769230771</v>
      </c>
      <c r="Z132" s="8">
        <f ca="1">(dane36[[#This Row],[glukoza we krwi]]-$I$409)/$I$410</f>
        <v>0.2264957264957265</v>
      </c>
      <c r="AA132" s="8">
        <f ca="1">(dane36[[#This Row],[mocznik]]-$J$409)/$J$410</f>
        <v>0.53016688061617456</v>
      </c>
      <c r="AB132" s="8">
        <f ca="1">(dane36[[#This Row],[sód]]-L$409)/L$410</f>
        <v>0.81703470031545744</v>
      </c>
      <c r="AC132" s="8">
        <f ca="1">(dane36[[#This Row],[potas]]-M$409)/M$410</f>
        <v>5.1685393258426963E-2</v>
      </c>
      <c r="AD132" s="8">
        <f ca="1">(dane36[[#This Row],[hemoglobina]]-N$409)/N$410</f>
        <v>0.34693877551020402</v>
      </c>
      <c r="AE132" s="8">
        <f ca="1">(dane36[[#This Row],[hematokryt]]-O$409)/O$410</f>
        <v>0.28888888888888886</v>
      </c>
      <c r="AF132">
        <v>0.25</v>
      </c>
      <c r="AG132">
        <v>0.4</v>
      </c>
      <c r="AH132">
        <v>0</v>
      </c>
      <c r="AI132">
        <v>0</v>
      </c>
      <c r="AJ132">
        <v>1</v>
      </c>
      <c r="AK132">
        <v>1</v>
      </c>
      <c r="AL132" s="14">
        <v>0</v>
      </c>
      <c r="AM132" s="14">
        <v>0</v>
      </c>
      <c r="AN132" s="14">
        <v>0</v>
      </c>
      <c r="AO132" s="14">
        <v>0</v>
      </c>
      <c r="AP132" s="14">
        <v>1</v>
      </c>
      <c r="AQ132" s="14">
        <v>1</v>
      </c>
    </row>
    <row r="133" spans="1:43" x14ac:dyDescent="0.25">
      <c r="A133" s="8">
        <f ca="1">(dane36[[#This Row],[Wiek]]-$A$409)/$A$410</f>
        <v>3.4090909090909088E-2</v>
      </c>
      <c r="B133" s="8">
        <f ca="1">(dane36[[#This Row],[Ciśnienie krwi]]-$B$409)/$B$410</f>
        <v>0</v>
      </c>
      <c r="C133" s="9">
        <v>0.25</v>
      </c>
      <c r="D133" s="5">
        <v>0</v>
      </c>
      <c r="E133" s="5" t="s">
        <v>2</v>
      </c>
      <c r="F133" s="5">
        <v>1</v>
      </c>
      <c r="G133" s="5">
        <v>0</v>
      </c>
      <c r="H133" s="5">
        <v>0</v>
      </c>
      <c r="I133" s="8">
        <f ca="1">(dane36[[#This Row],[glukoza we krwi]]-$I$409)/$I$410</f>
        <v>0.26931623931623933</v>
      </c>
      <c r="J133" s="8">
        <f ca="1">(dane36[[#This Row],[mocznik]]-$J$409)/$J$410</f>
        <v>6.0333761232349167E-2</v>
      </c>
      <c r="K133" s="8">
        <f ca="1">(dane36[[#This Row],[kreatynina]]-#REF!)/#REF!</f>
        <v>2.6455026455026449E-3</v>
      </c>
      <c r="L133" s="8">
        <f ca="1">(dane36[[#This Row],[sód]]-#REF!)/#REF!</f>
        <v>0.83930599369085179</v>
      </c>
      <c r="M133" s="8">
        <f ca="1">(dane36[[#This Row],[potas]]-#REF!)/#REF!</f>
        <v>4.7865168539325841E-2</v>
      </c>
      <c r="N133" s="8">
        <f ca="1">(dane36[[#This Row],[hemoglobina]]-#REF!)/#REF!</f>
        <v>0.59183673469387754</v>
      </c>
      <c r="O133" s="8">
        <f ca="1">(dane36[[#This Row],[hematokryt]]-#REF!)/#REF!</f>
        <v>0.6</v>
      </c>
      <c r="P133" s="5">
        <v>0</v>
      </c>
      <c r="Q133" s="5">
        <v>0</v>
      </c>
      <c r="R133" s="5">
        <v>0</v>
      </c>
      <c r="S133" s="5">
        <v>1</v>
      </c>
      <c r="T133" s="5">
        <v>0</v>
      </c>
      <c r="U133" s="5">
        <v>0</v>
      </c>
      <c r="V133" s="5">
        <v>1</v>
      </c>
      <c r="X133" s="8">
        <f ca="1">(dane36[[#This Row],[Wiek]]-$A$409)/$A$410</f>
        <v>3.4090909090909088E-2</v>
      </c>
      <c r="Y133" s="8">
        <f ca="1">(dane36[[#This Row],[Ciśnienie krwi]]-$B$409)/$B$410</f>
        <v>0</v>
      </c>
      <c r="Z133" s="8">
        <f ca="1">(dane36[[#This Row],[glukoza we krwi]]-$I$409)/$I$410</f>
        <v>0.26931623931623933</v>
      </c>
      <c r="AA133" s="8">
        <f ca="1">(dane36[[#This Row],[mocznik]]-$J$409)/$J$410</f>
        <v>6.0333761232349167E-2</v>
      </c>
      <c r="AB133" s="8">
        <f ca="1">(dane36[[#This Row],[sód]]-L$409)/L$410</f>
        <v>0.83930599369085179</v>
      </c>
      <c r="AC133" s="8">
        <f ca="1">(dane36[[#This Row],[potas]]-M$409)/M$410</f>
        <v>4.7865168539325841E-2</v>
      </c>
      <c r="AD133" s="8">
        <f ca="1">(dane36[[#This Row],[hemoglobina]]-N$409)/N$410</f>
        <v>0.59183673469387754</v>
      </c>
      <c r="AE133" s="8">
        <f ca="1">(dane36[[#This Row],[hematokryt]]-O$409)/O$410</f>
        <v>0.6</v>
      </c>
      <c r="AF133">
        <v>0.25</v>
      </c>
      <c r="AG133">
        <v>0</v>
      </c>
      <c r="AH133">
        <v>0</v>
      </c>
      <c r="AI133">
        <v>1</v>
      </c>
      <c r="AJ133">
        <v>0</v>
      </c>
      <c r="AK133">
        <v>0</v>
      </c>
      <c r="AL133" s="15">
        <v>0</v>
      </c>
      <c r="AM133" s="15">
        <v>0</v>
      </c>
      <c r="AN133" s="15">
        <v>0</v>
      </c>
      <c r="AO133" s="15">
        <v>1</v>
      </c>
      <c r="AP133" s="15">
        <v>0</v>
      </c>
      <c r="AQ133" s="15">
        <v>0</v>
      </c>
    </row>
    <row r="134" spans="1:43" x14ac:dyDescent="0.25">
      <c r="A134" s="8">
        <f ca="1">(dane36[[#This Row],[Wiek]]-$A$409)/$A$410</f>
        <v>0.54545454545454541</v>
      </c>
      <c r="B134" s="8">
        <f ca="1">(dane36[[#This Row],[Ciśnienie krwi]]-$B$409)/$B$410</f>
        <v>0.20361538461538461</v>
      </c>
      <c r="C134" s="9">
        <v>0.62</v>
      </c>
      <c r="D134" s="10">
        <v>0.2</v>
      </c>
      <c r="E134" s="10">
        <v>0.52</v>
      </c>
      <c r="F134" s="5">
        <v>0.77</v>
      </c>
      <c r="G134" s="5">
        <v>0</v>
      </c>
      <c r="H134" s="5">
        <v>0</v>
      </c>
      <c r="I134" s="8">
        <f ca="1">(dane36[[#This Row],[glukoza we krwi]]-$I$409)/$I$410</f>
        <v>0.42094017094017094</v>
      </c>
      <c r="J134" s="8">
        <f ca="1">(dane36[[#This Row],[mocznik]]-$J$409)/$J$410</f>
        <v>0.44801026957637996</v>
      </c>
      <c r="K134" s="8">
        <f ca="1">(dane36[[#This Row],[kreatynina]]-#REF!)/#REF!</f>
        <v>0.17724867724867727</v>
      </c>
      <c r="L134" s="8">
        <f ca="1">(dane36[[#This Row],[sód]]-#REF!)/#REF!</f>
        <v>0.82965299684542582</v>
      </c>
      <c r="M134" s="8">
        <f ca="1">(dane36[[#This Row],[potas]]-#REF!)/#REF!</f>
        <v>4.49438202247191E-2</v>
      </c>
      <c r="N134" s="8">
        <f ca="1">(dane36[[#This Row],[hemoglobina]]-#REF!)/#REF!</f>
        <v>0.37414965986394555</v>
      </c>
      <c r="O134" s="8">
        <f ca="1">(dane36[[#This Row],[hematokryt]]-#REF!)/#REF!</f>
        <v>0.33333333333333331</v>
      </c>
      <c r="P134" s="5">
        <v>1</v>
      </c>
      <c r="Q134" s="5">
        <v>0</v>
      </c>
      <c r="R134" s="5">
        <v>0</v>
      </c>
      <c r="S134" s="5">
        <v>1</v>
      </c>
      <c r="T134" s="5">
        <v>1</v>
      </c>
      <c r="U134" s="5">
        <v>1</v>
      </c>
      <c r="V134" s="5">
        <v>1</v>
      </c>
      <c r="X134" s="8">
        <f ca="1">(dane36[[#This Row],[Wiek]]-$A$409)/$A$410</f>
        <v>0.54545454545454541</v>
      </c>
      <c r="Y134" s="8">
        <f ca="1">(dane36[[#This Row],[Ciśnienie krwi]]-$B$409)/$B$410</f>
        <v>0.20361538461538461</v>
      </c>
      <c r="Z134" s="8">
        <f ca="1">(dane36[[#This Row],[glukoza we krwi]]-$I$409)/$I$410</f>
        <v>0.42094017094017094</v>
      </c>
      <c r="AA134" s="8">
        <f ca="1">(dane36[[#This Row],[mocznik]]-$J$409)/$J$410</f>
        <v>0.44801026957637996</v>
      </c>
      <c r="AB134" s="8">
        <f ca="1">(dane36[[#This Row],[sód]]-L$409)/L$410</f>
        <v>0.82965299684542582</v>
      </c>
      <c r="AC134" s="8">
        <f ca="1">(dane36[[#This Row],[potas]]-M$409)/M$410</f>
        <v>4.49438202247191E-2</v>
      </c>
      <c r="AD134" s="8">
        <f ca="1">(dane36[[#This Row],[hemoglobina]]-N$409)/N$410</f>
        <v>0.37414965986394555</v>
      </c>
      <c r="AE134" s="8">
        <f ca="1">(dane36[[#This Row],[hematokryt]]-O$409)/O$410</f>
        <v>0.33333333333333331</v>
      </c>
      <c r="AF134">
        <v>0.62</v>
      </c>
      <c r="AG134">
        <v>0.2</v>
      </c>
      <c r="AH134">
        <v>0.5</v>
      </c>
      <c r="AI134">
        <v>0.77</v>
      </c>
      <c r="AJ134">
        <v>0</v>
      </c>
      <c r="AK134">
        <v>0</v>
      </c>
      <c r="AL134" s="14">
        <v>1</v>
      </c>
      <c r="AM134" s="14">
        <v>0</v>
      </c>
      <c r="AN134" s="14">
        <v>0</v>
      </c>
      <c r="AO134" s="14">
        <v>1</v>
      </c>
      <c r="AP134" s="14">
        <v>1</v>
      </c>
      <c r="AQ134" s="14">
        <v>1</v>
      </c>
    </row>
    <row r="135" spans="1:43" x14ac:dyDescent="0.25">
      <c r="A135" s="8">
        <f ca="1">(dane36[[#This Row],[Wiek]]-$A$409)/$A$410</f>
        <v>0.77272727272727271</v>
      </c>
      <c r="B135" s="8">
        <f ca="1">(dane36[[#This Row],[Ciśnienie krwi]]-$B$409)/$B$410</f>
        <v>0.38461538461538464</v>
      </c>
      <c r="C135" s="9">
        <v>0.5</v>
      </c>
      <c r="D135" s="10">
        <v>0.8</v>
      </c>
      <c r="E135" s="5" t="s">
        <v>2</v>
      </c>
      <c r="F135" s="5">
        <v>1</v>
      </c>
      <c r="G135" s="5">
        <v>0</v>
      </c>
      <c r="H135" s="5">
        <v>0</v>
      </c>
      <c r="I135" s="8">
        <f ca="1">(dane36[[#This Row],[glukoza we krwi]]-$I$409)/$I$410</f>
        <v>0.20512820512820512</v>
      </c>
      <c r="J135" s="8">
        <f ca="1">(dane36[[#This Row],[mocznik]]-$J$409)/$J$410</f>
        <v>0.31707317073170732</v>
      </c>
      <c r="K135" s="8">
        <f ca="1">(dane36[[#This Row],[kreatynina]]-#REF!)/#REF!</f>
        <v>6.4814814814814811E-2</v>
      </c>
      <c r="L135" s="8">
        <f ca="1">(dane36[[#This Row],[sód]]-#REF!)/#REF!</f>
        <v>0.82965299684542582</v>
      </c>
      <c r="M135" s="8">
        <f ca="1">(dane36[[#This Row],[potas]]-#REF!)/#REF!</f>
        <v>5.393258426966293E-2</v>
      </c>
      <c r="N135" s="8">
        <f ca="1">(dane36[[#This Row],[hemoglobina]]-#REF!)/#REF!</f>
        <v>0.60544217687074831</v>
      </c>
      <c r="O135" s="8">
        <f ca="1">(dane36[[#This Row],[hematokryt]]-#REF!)/#REF!</f>
        <v>0.62222222222222223</v>
      </c>
      <c r="P135" s="5">
        <v>1</v>
      </c>
      <c r="Q135" s="5">
        <v>0</v>
      </c>
      <c r="R135" s="5">
        <v>0</v>
      </c>
      <c r="S135" s="5">
        <v>1</v>
      </c>
      <c r="T135" s="5">
        <v>0</v>
      </c>
      <c r="U135" s="5">
        <v>0</v>
      </c>
      <c r="V135" s="5">
        <v>1</v>
      </c>
      <c r="X135" s="8">
        <f ca="1">(dane36[[#This Row],[Wiek]]-$A$409)/$A$410</f>
        <v>0.77272727272727271</v>
      </c>
      <c r="Y135" s="8">
        <f ca="1">(dane36[[#This Row],[Ciśnienie krwi]]-$B$409)/$B$410</f>
        <v>0.38461538461538464</v>
      </c>
      <c r="Z135" s="8">
        <f ca="1">(dane36[[#This Row],[glukoza we krwi]]-$I$409)/$I$410</f>
        <v>0.20512820512820512</v>
      </c>
      <c r="AA135" s="8">
        <f ca="1">(dane36[[#This Row],[mocznik]]-$J$409)/$J$410</f>
        <v>0.31707317073170732</v>
      </c>
      <c r="AB135" s="8">
        <f ca="1">(dane36[[#This Row],[sód]]-L$409)/L$410</f>
        <v>0.82965299684542582</v>
      </c>
      <c r="AC135" s="8">
        <f ca="1">(dane36[[#This Row],[potas]]-M$409)/M$410</f>
        <v>5.393258426966293E-2</v>
      </c>
      <c r="AD135" s="8">
        <f ca="1">(dane36[[#This Row],[hemoglobina]]-N$409)/N$410</f>
        <v>0.60544217687074831</v>
      </c>
      <c r="AE135" s="8">
        <f ca="1">(dane36[[#This Row],[hematokryt]]-O$409)/O$410</f>
        <v>0.62222222222222223</v>
      </c>
      <c r="AF135">
        <v>0.5</v>
      </c>
      <c r="AG135">
        <v>0.8</v>
      </c>
      <c r="AH135">
        <v>0</v>
      </c>
      <c r="AI135">
        <v>1</v>
      </c>
      <c r="AJ135">
        <v>0</v>
      </c>
      <c r="AK135">
        <v>0</v>
      </c>
      <c r="AL135" s="15">
        <v>1</v>
      </c>
      <c r="AM135" s="15">
        <v>0</v>
      </c>
      <c r="AN135" s="15">
        <v>0</v>
      </c>
      <c r="AO135" s="15">
        <v>1</v>
      </c>
      <c r="AP135" s="15">
        <v>0</v>
      </c>
      <c r="AQ135" s="15">
        <v>0</v>
      </c>
    </row>
    <row r="136" spans="1:43" x14ac:dyDescent="0.25">
      <c r="A136" s="8">
        <f ca="1">(dane36[[#This Row],[Wiek]]-$A$409)/$A$410</f>
        <v>0.51136363636363635</v>
      </c>
      <c r="B136" s="8">
        <f ca="1">(dane36[[#This Row],[Ciśnienie krwi]]-$B$409)/$B$410</f>
        <v>0.38461538461538464</v>
      </c>
      <c r="C136" s="9">
        <v>0.25</v>
      </c>
      <c r="D136" s="10">
        <v>0.2</v>
      </c>
      <c r="E136" s="10">
        <v>0.52</v>
      </c>
      <c r="F136" s="5">
        <v>0.77</v>
      </c>
      <c r="G136" s="5">
        <v>0</v>
      </c>
      <c r="H136" s="5">
        <v>0</v>
      </c>
      <c r="I136" s="8">
        <f ca="1">(dane36[[#This Row],[glukoza we krwi]]-$I$409)/$I$410</f>
        <v>0.21367521367521367</v>
      </c>
      <c r="J136" s="8">
        <f ca="1">(dane36[[#This Row],[mocznik]]-$J$409)/$J$410</f>
        <v>0.14359435173299101</v>
      </c>
      <c r="K136" s="8">
        <f ca="1">(dane36[[#This Row],[kreatynina]]-#REF!)/#REF!</f>
        <v>0.21825396825396828</v>
      </c>
      <c r="L136" s="8">
        <f ca="1">(dane36[[#This Row],[sód]]-#REF!)/#REF!</f>
        <v>0.8422712933753943</v>
      </c>
      <c r="M136" s="8">
        <f ca="1">(dane36[[#This Row],[potas]]-#REF!)/#REF!</f>
        <v>6.0674157303370793E-2</v>
      </c>
      <c r="N136" s="8">
        <f ca="1">(dane36[[#This Row],[hemoglobina]]-#REF!)/#REF!</f>
        <v>0.52380952380952384</v>
      </c>
      <c r="O136" s="8">
        <f ca="1">(dane36[[#This Row],[hematokryt]]-#REF!)/#REF!</f>
        <v>0.53333333333333333</v>
      </c>
      <c r="P136" s="5">
        <v>0</v>
      </c>
      <c r="Q136" s="5">
        <v>1</v>
      </c>
      <c r="R136" s="5">
        <v>0</v>
      </c>
      <c r="S136" s="5">
        <v>1</v>
      </c>
      <c r="T136" s="5">
        <v>0</v>
      </c>
      <c r="U136" s="5">
        <v>0</v>
      </c>
      <c r="V136" s="5">
        <v>1</v>
      </c>
      <c r="X136" s="8">
        <f ca="1">(dane36[[#This Row],[Wiek]]-$A$409)/$A$410</f>
        <v>0.51136363636363635</v>
      </c>
      <c r="Y136" s="8">
        <f ca="1">(dane36[[#This Row],[Ciśnienie krwi]]-$B$409)/$B$410</f>
        <v>0.38461538461538464</v>
      </c>
      <c r="Z136" s="8">
        <f ca="1">(dane36[[#This Row],[glukoza we krwi]]-$I$409)/$I$410</f>
        <v>0.21367521367521367</v>
      </c>
      <c r="AA136" s="8">
        <f ca="1">(dane36[[#This Row],[mocznik]]-$J$409)/$J$410</f>
        <v>0.14359435173299101</v>
      </c>
      <c r="AB136" s="8">
        <f ca="1">(dane36[[#This Row],[sód]]-L$409)/L$410</f>
        <v>0.8422712933753943</v>
      </c>
      <c r="AC136" s="8">
        <f ca="1">(dane36[[#This Row],[potas]]-M$409)/M$410</f>
        <v>6.0674157303370793E-2</v>
      </c>
      <c r="AD136" s="8">
        <f ca="1">(dane36[[#This Row],[hemoglobina]]-N$409)/N$410</f>
        <v>0.52380952380952384</v>
      </c>
      <c r="AE136" s="8">
        <f ca="1">(dane36[[#This Row],[hematokryt]]-O$409)/O$410</f>
        <v>0.53333333333333333</v>
      </c>
      <c r="AF136">
        <v>0.25</v>
      </c>
      <c r="AG136">
        <v>0.2</v>
      </c>
      <c r="AH136">
        <v>0.5</v>
      </c>
      <c r="AI136">
        <v>0.77</v>
      </c>
      <c r="AJ136">
        <v>0</v>
      </c>
      <c r="AK136">
        <v>0</v>
      </c>
      <c r="AL136" s="14">
        <v>0</v>
      </c>
      <c r="AM136" s="14">
        <v>1</v>
      </c>
      <c r="AN136" s="14">
        <v>0</v>
      </c>
      <c r="AO136" s="14">
        <v>1</v>
      </c>
      <c r="AP136" s="14">
        <v>0</v>
      </c>
      <c r="AQ136" s="14">
        <v>0</v>
      </c>
    </row>
    <row r="137" spans="1:43" x14ac:dyDescent="0.25">
      <c r="A137" s="8">
        <f ca="1">(dane36[[#This Row],[Wiek]]-$A$409)/$A$410</f>
        <v>0.52272727272727271</v>
      </c>
      <c r="B137" s="8">
        <f ca="1">(dane36[[#This Row],[Ciśnienie krwi]]-$B$409)/$B$410</f>
        <v>0.23076923076923078</v>
      </c>
      <c r="C137" s="9">
        <v>0.5</v>
      </c>
      <c r="D137" s="5">
        <v>0</v>
      </c>
      <c r="E137" s="10">
        <v>0.4</v>
      </c>
      <c r="F137" s="5">
        <v>1</v>
      </c>
      <c r="G137" s="5">
        <v>0</v>
      </c>
      <c r="H137" s="5">
        <v>0</v>
      </c>
      <c r="I137" s="8">
        <f ca="1">(dane36[[#This Row],[glukoza we krwi]]-$I$409)/$I$410</f>
        <v>0.41025641025641024</v>
      </c>
      <c r="J137" s="8">
        <f ca="1">(dane36[[#This Row],[mocznik]]-$J$409)/$J$410</f>
        <v>5.7766367137355584E-2</v>
      </c>
      <c r="K137" s="8">
        <f ca="1">(dane36[[#This Row],[kreatynina]]-#REF!)/#REF!</f>
        <v>1.1904761904761906E-2</v>
      </c>
      <c r="L137" s="8">
        <f ca="1">(dane36[[#This Row],[sód]]-#REF!)/#REF!</f>
        <v>0.85488958990536279</v>
      </c>
      <c r="M137" s="8">
        <f ca="1">(dane36[[#This Row],[potas]]-#REF!)/#REF!</f>
        <v>3.3707865168539325E-2</v>
      </c>
      <c r="N137" s="8">
        <f ca="1">(dane36[[#This Row],[hemoglobina]]-#REF!)/#REF!</f>
        <v>0.68707482993197266</v>
      </c>
      <c r="O137" s="8">
        <f ca="1">(dane36[[#This Row],[hematokryt]]-#REF!)/#REF!</f>
        <v>0.66666666666666663</v>
      </c>
      <c r="P137" s="5">
        <v>0</v>
      </c>
      <c r="Q137" s="5">
        <v>1</v>
      </c>
      <c r="R137" s="5">
        <v>0</v>
      </c>
      <c r="S137" s="5">
        <v>0</v>
      </c>
      <c r="T137" s="5">
        <v>0</v>
      </c>
      <c r="U137" s="5">
        <v>0</v>
      </c>
      <c r="V137" s="5">
        <v>1</v>
      </c>
      <c r="X137" s="8">
        <f ca="1">(dane36[[#This Row],[Wiek]]-$A$409)/$A$410</f>
        <v>0.52272727272727271</v>
      </c>
      <c r="Y137" s="8">
        <f ca="1">(dane36[[#This Row],[Ciśnienie krwi]]-$B$409)/$B$410</f>
        <v>0.23076923076923078</v>
      </c>
      <c r="Z137" s="8">
        <f ca="1">(dane36[[#This Row],[glukoza we krwi]]-$I$409)/$I$410</f>
        <v>0.41025641025641024</v>
      </c>
      <c r="AA137" s="8">
        <f ca="1">(dane36[[#This Row],[mocznik]]-$J$409)/$J$410</f>
        <v>5.7766367137355584E-2</v>
      </c>
      <c r="AB137" s="8">
        <f ca="1">(dane36[[#This Row],[sód]]-L$409)/L$410</f>
        <v>0.85488958990536279</v>
      </c>
      <c r="AC137" s="8">
        <f ca="1">(dane36[[#This Row],[potas]]-M$409)/M$410</f>
        <v>3.3707865168539325E-2</v>
      </c>
      <c r="AD137" s="8">
        <f ca="1">(dane36[[#This Row],[hemoglobina]]-N$409)/N$410</f>
        <v>0.68707482993197266</v>
      </c>
      <c r="AE137" s="8">
        <f ca="1">(dane36[[#This Row],[hematokryt]]-O$409)/O$410</f>
        <v>0.66666666666666663</v>
      </c>
      <c r="AF137">
        <v>0.5</v>
      </c>
      <c r="AG137">
        <v>0</v>
      </c>
      <c r="AH137">
        <v>0.4</v>
      </c>
      <c r="AI137">
        <v>1</v>
      </c>
      <c r="AJ137">
        <v>0</v>
      </c>
      <c r="AK137">
        <v>0</v>
      </c>
      <c r="AL137" s="15">
        <v>0</v>
      </c>
      <c r="AM137" s="15">
        <v>1</v>
      </c>
      <c r="AN137" s="15">
        <v>0</v>
      </c>
      <c r="AO137" s="15">
        <v>0</v>
      </c>
      <c r="AP137" s="15">
        <v>0</v>
      </c>
      <c r="AQ137" s="15">
        <v>0</v>
      </c>
    </row>
    <row r="138" spans="1:43" x14ac:dyDescent="0.25">
      <c r="A138" s="8">
        <f ca="1">(dane36[[#This Row],[Wiek]]-$A$409)/$A$410</f>
        <v>0.5</v>
      </c>
      <c r="B138" s="8">
        <f ca="1">(dane36[[#This Row],[Ciśnienie krwi]]-$B$409)/$B$410</f>
        <v>0.30769230769230771</v>
      </c>
      <c r="C138" s="9">
        <v>0.75</v>
      </c>
      <c r="D138" s="10">
        <v>0.2</v>
      </c>
      <c r="E138" s="10">
        <v>0.52</v>
      </c>
      <c r="F138" s="5">
        <v>1</v>
      </c>
      <c r="G138" s="5">
        <v>0</v>
      </c>
      <c r="H138" s="5">
        <v>0</v>
      </c>
      <c r="I138" s="8">
        <f ca="1">(dane36[[#This Row],[glukoza we krwi]]-$I$409)/$I$410</f>
        <v>0.40811965811965811</v>
      </c>
      <c r="J138" s="8">
        <f ca="1">(dane36[[#This Row],[mocznik]]-$J$409)/$J$410</f>
        <v>0.17073170731707318</v>
      </c>
      <c r="K138" s="8">
        <f ca="1">(dane36[[#This Row],[kreatynina]]-#REF!)/#REF!</f>
        <v>3.1746031746031744E-2</v>
      </c>
      <c r="L138" s="8">
        <f ca="1">(dane36[[#This Row],[sód]]-#REF!)/#REF!</f>
        <v>0.89274447949526814</v>
      </c>
      <c r="M138" s="8">
        <f ca="1">(dane36[[#This Row],[potas]]-#REF!)/#REF!</f>
        <v>8.5393258426966281E-2</v>
      </c>
      <c r="N138" s="8">
        <f ca="1">(dane36[[#This Row],[hemoglobina]]-#REF!)/#REF!</f>
        <v>0.42176870748299322</v>
      </c>
      <c r="O138" s="8">
        <f ca="1">(dane36[[#This Row],[hematokryt]]-#REF!)/#REF!</f>
        <v>0.66377777777777769</v>
      </c>
      <c r="P138" s="5">
        <v>1</v>
      </c>
      <c r="Q138" s="5">
        <v>1</v>
      </c>
      <c r="R138" s="5">
        <v>0</v>
      </c>
      <c r="S138" s="5">
        <v>1</v>
      </c>
      <c r="T138" s="5">
        <v>0</v>
      </c>
      <c r="U138" s="5">
        <v>0</v>
      </c>
      <c r="V138" s="5">
        <v>1</v>
      </c>
      <c r="X138" s="8">
        <f ca="1">(dane36[[#This Row],[Wiek]]-$A$409)/$A$410</f>
        <v>0.5</v>
      </c>
      <c r="Y138" s="8">
        <f ca="1">(dane36[[#This Row],[Ciśnienie krwi]]-$B$409)/$B$410</f>
        <v>0.30769230769230771</v>
      </c>
      <c r="Z138" s="8">
        <f ca="1">(dane36[[#This Row],[glukoza we krwi]]-$I$409)/$I$410</f>
        <v>0.40811965811965811</v>
      </c>
      <c r="AA138" s="8">
        <f ca="1">(dane36[[#This Row],[mocznik]]-$J$409)/$J$410</f>
        <v>0.17073170731707318</v>
      </c>
      <c r="AB138" s="8">
        <f ca="1">(dane36[[#This Row],[sód]]-L$409)/L$410</f>
        <v>0.89274447949526814</v>
      </c>
      <c r="AC138" s="8">
        <f ca="1">(dane36[[#This Row],[potas]]-M$409)/M$410</f>
        <v>8.5393258426966281E-2</v>
      </c>
      <c r="AD138" s="8">
        <f ca="1">(dane36[[#This Row],[hemoglobina]]-N$409)/N$410</f>
        <v>0.42176870748299322</v>
      </c>
      <c r="AE138" s="8">
        <f ca="1">(dane36[[#This Row],[hematokryt]]-O$409)/O$410</f>
        <v>0.66377777777777769</v>
      </c>
      <c r="AF138">
        <v>0.75</v>
      </c>
      <c r="AG138">
        <v>0.2</v>
      </c>
      <c r="AH138">
        <v>0.5</v>
      </c>
      <c r="AI138">
        <v>1</v>
      </c>
      <c r="AJ138">
        <v>0</v>
      </c>
      <c r="AK138">
        <v>0</v>
      </c>
      <c r="AL138" s="14">
        <v>1</v>
      </c>
      <c r="AM138" s="14">
        <v>1</v>
      </c>
      <c r="AN138" s="14">
        <v>0</v>
      </c>
      <c r="AO138" s="14">
        <v>1</v>
      </c>
      <c r="AP138" s="14">
        <v>0</v>
      </c>
      <c r="AQ138" s="14">
        <v>0</v>
      </c>
    </row>
    <row r="139" spans="1:43" x14ac:dyDescent="0.25">
      <c r="A139" s="8">
        <f ca="1">(dane36[[#This Row],[Wiek]]-$A$409)/$A$410</f>
        <v>0.48863636363636365</v>
      </c>
      <c r="B139" s="8">
        <f ca="1">(dane36[[#This Row],[Ciśnienie krwi]]-$B$409)/$B$410</f>
        <v>7.6923076923076927E-2</v>
      </c>
      <c r="C139" s="9">
        <v>0.25</v>
      </c>
      <c r="D139" s="10">
        <v>0.4</v>
      </c>
      <c r="E139" s="5" t="s">
        <v>2</v>
      </c>
      <c r="F139" s="5">
        <v>0</v>
      </c>
      <c r="G139" s="5">
        <v>1</v>
      </c>
      <c r="H139" s="5">
        <v>0</v>
      </c>
      <c r="I139" s="8">
        <f ca="1">(dane36[[#This Row],[glukoza we krwi]]-$I$409)/$I$410</f>
        <v>0.52564102564102566</v>
      </c>
      <c r="J139" s="8">
        <f ca="1">(dane36[[#This Row],[mocznik]]-$J$409)/$J$410</f>
        <v>0.21694480102695765</v>
      </c>
      <c r="K139" s="8">
        <f ca="1">(dane36[[#This Row],[kreatynina]]-#REF!)/#REF!</f>
        <v>4.7619047619047623E-2</v>
      </c>
      <c r="L139" s="8">
        <f ca="1">(dane36[[#This Row],[sód]]-#REF!)/#REF!</f>
        <v>0.81703470031545744</v>
      </c>
      <c r="M139" s="8">
        <f ca="1">(dane36[[#This Row],[potas]]-#REF!)/#REF!</f>
        <v>5.842696629213482E-2</v>
      </c>
      <c r="N139" s="8">
        <f ca="1">(dane36[[#This Row],[hemoglobina]]-#REF!)/#REF!</f>
        <v>0.46938775510204078</v>
      </c>
      <c r="O139" s="8">
        <f ca="1">(dane36[[#This Row],[hematokryt]]-#REF!)/#REF!</f>
        <v>0.44444444444444442</v>
      </c>
      <c r="P139" s="5">
        <v>1</v>
      </c>
      <c r="Q139" s="5">
        <v>1</v>
      </c>
      <c r="R139" s="5">
        <v>0</v>
      </c>
      <c r="S139" s="5">
        <v>1</v>
      </c>
      <c r="T139" s="5">
        <v>0</v>
      </c>
      <c r="U139" s="5">
        <v>0</v>
      </c>
      <c r="V139" s="5">
        <v>1</v>
      </c>
      <c r="X139" s="8">
        <f ca="1">(dane36[[#This Row],[Wiek]]-$A$409)/$A$410</f>
        <v>0.48863636363636365</v>
      </c>
      <c r="Y139" s="8">
        <f ca="1">(dane36[[#This Row],[Ciśnienie krwi]]-$B$409)/$B$410</f>
        <v>7.6923076923076927E-2</v>
      </c>
      <c r="Z139" s="8">
        <f ca="1">(dane36[[#This Row],[glukoza we krwi]]-$I$409)/$I$410</f>
        <v>0.52564102564102566</v>
      </c>
      <c r="AA139" s="8">
        <f ca="1">(dane36[[#This Row],[mocznik]]-$J$409)/$J$410</f>
        <v>0.21694480102695765</v>
      </c>
      <c r="AB139" s="8">
        <f ca="1">(dane36[[#This Row],[sód]]-L$409)/L$410</f>
        <v>0.81703470031545744</v>
      </c>
      <c r="AC139" s="8">
        <f ca="1">(dane36[[#This Row],[potas]]-M$409)/M$410</f>
        <v>5.842696629213482E-2</v>
      </c>
      <c r="AD139" s="8">
        <f ca="1">(dane36[[#This Row],[hemoglobina]]-N$409)/N$410</f>
        <v>0.46938775510204078</v>
      </c>
      <c r="AE139" s="8">
        <f ca="1">(dane36[[#This Row],[hematokryt]]-O$409)/O$410</f>
        <v>0.44444444444444442</v>
      </c>
      <c r="AF139">
        <v>0.25</v>
      </c>
      <c r="AG139">
        <v>0.4</v>
      </c>
      <c r="AH139">
        <v>0</v>
      </c>
      <c r="AI139">
        <v>0</v>
      </c>
      <c r="AJ139">
        <v>1</v>
      </c>
      <c r="AK139">
        <v>0</v>
      </c>
      <c r="AL139" s="15">
        <v>1</v>
      </c>
      <c r="AM139" s="15">
        <v>1</v>
      </c>
      <c r="AN139" s="15">
        <v>0</v>
      </c>
      <c r="AO139" s="15">
        <v>1</v>
      </c>
      <c r="AP139" s="15">
        <v>0</v>
      </c>
      <c r="AQ139" s="15">
        <v>0</v>
      </c>
    </row>
    <row r="140" spans="1:43" x14ac:dyDescent="0.25">
      <c r="A140" s="8">
        <f ca="1">(dane36[[#This Row],[Wiek]]-$A$409)/$A$410</f>
        <v>0.80681818181818177</v>
      </c>
      <c r="B140" s="8">
        <f ca="1">(dane36[[#This Row],[Ciśnienie krwi]]-$B$409)/$B$410</f>
        <v>0.20361538461538461</v>
      </c>
      <c r="C140" s="9">
        <v>0.25</v>
      </c>
      <c r="D140" s="10">
        <v>0.2</v>
      </c>
      <c r="E140" s="5" t="s">
        <v>2</v>
      </c>
      <c r="F140" s="5">
        <v>0.77</v>
      </c>
      <c r="G140" s="5">
        <v>0</v>
      </c>
      <c r="H140" s="5">
        <v>0</v>
      </c>
      <c r="I140" s="8">
        <f ca="1">(dane36[[#This Row],[glukoza we krwi]]-$I$409)/$I$410</f>
        <v>0.15598290598290598</v>
      </c>
      <c r="J140" s="8">
        <f ca="1">(dane36[[#This Row],[mocznik]]-$J$409)/$J$410</f>
        <v>0.12708600770218229</v>
      </c>
      <c r="K140" s="8">
        <f ca="1">(dane36[[#This Row],[kreatynina]]-#REF!)/#REF!</f>
        <v>1.5873015873015876E-2</v>
      </c>
      <c r="L140" s="8">
        <f ca="1">(dane36[[#This Row],[sód]]-#REF!)/#REF!</f>
        <v>0.86750788643533128</v>
      </c>
      <c r="M140" s="8">
        <f ca="1">(dane36[[#This Row],[potas]]-#REF!)/#REF!</f>
        <v>2.247191011235955E-2</v>
      </c>
      <c r="N140" s="8">
        <f ca="1">(dane36[[#This Row],[hemoglobina]]-#REF!)/#REF!</f>
        <v>0.64149659863945574</v>
      </c>
      <c r="O140" s="8">
        <f ca="1">(dane36[[#This Row],[hematokryt]]-#REF!)/#REF!</f>
        <v>0.66377777777777769</v>
      </c>
      <c r="P140" s="5">
        <v>0</v>
      </c>
      <c r="Q140" s="5" t="s">
        <v>70</v>
      </c>
      <c r="R140" s="5">
        <v>0</v>
      </c>
      <c r="S140" s="5">
        <v>1</v>
      </c>
      <c r="T140" s="5">
        <v>0</v>
      </c>
      <c r="U140" s="5">
        <v>0</v>
      </c>
      <c r="V140" s="5">
        <v>1</v>
      </c>
      <c r="X140" s="8">
        <f ca="1">(dane36[[#This Row],[Wiek]]-$A$409)/$A$410</f>
        <v>0.80681818181818177</v>
      </c>
      <c r="Y140" s="8">
        <f ca="1">(dane36[[#This Row],[Ciśnienie krwi]]-$B$409)/$B$410</f>
        <v>0.20361538461538461</v>
      </c>
      <c r="Z140" s="8">
        <f ca="1">(dane36[[#This Row],[glukoza we krwi]]-$I$409)/$I$410</f>
        <v>0.15598290598290598</v>
      </c>
      <c r="AA140" s="8">
        <f ca="1">(dane36[[#This Row],[mocznik]]-$J$409)/$J$410</f>
        <v>0.12708600770218229</v>
      </c>
      <c r="AB140" s="8">
        <f ca="1">(dane36[[#This Row],[sód]]-L$409)/L$410</f>
        <v>0.86750788643533128</v>
      </c>
      <c r="AC140" s="8">
        <f ca="1">(dane36[[#This Row],[potas]]-M$409)/M$410</f>
        <v>2.247191011235955E-2</v>
      </c>
      <c r="AD140" s="8">
        <f ca="1">(dane36[[#This Row],[hemoglobina]]-N$409)/N$410</f>
        <v>0.64149659863945574</v>
      </c>
      <c r="AE140" s="8">
        <f ca="1">(dane36[[#This Row],[hematokryt]]-O$409)/O$410</f>
        <v>0.66377777777777769</v>
      </c>
      <c r="AF140">
        <v>0.25</v>
      </c>
      <c r="AG140">
        <v>0.2</v>
      </c>
      <c r="AH140">
        <v>0</v>
      </c>
      <c r="AI140">
        <v>0.77</v>
      </c>
      <c r="AJ140">
        <v>0</v>
      </c>
      <c r="AK140">
        <v>0</v>
      </c>
      <c r="AL140" s="14">
        <v>0</v>
      </c>
      <c r="AM140" s="14" t="s">
        <v>70</v>
      </c>
      <c r="AN140" s="14">
        <v>0</v>
      </c>
      <c r="AO140" s="14">
        <v>1</v>
      </c>
      <c r="AP140" s="14">
        <v>0</v>
      </c>
      <c r="AQ140" s="14">
        <v>0</v>
      </c>
    </row>
    <row r="141" spans="1:43" x14ac:dyDescent="0.25">
      <c r="A141" s="8">
        <f ca="1">(dane36[[#This Row],[Wiek]]-$A$409)/$A$410</f>
        <v>0.44318181818181818</v>
      </c>
      <c r="B141" s="8">
        <f ca="1">(dane36[[#This Row],[Ciśnienie krwi]]-$B$409)/$B$410</f>
        <v>0.15384615384615385</v>
      </c>
      <c r="C141" s="9">
        <v>0.5</v>
      </c>
      <c r="D141" s="10">
        <v>0.4</v>
      </c>
      <c r="E141" s="5" t="s">
        <v>2</v>
      </c>
      <c r="F141" s="5">
        <v>0</v>
      </c>
      <c r="G141" s="5">
        <v>0</v>
      </c>
      <c r="H141" s="5">
        <v>1</v>
      </c>
      <c r="I141" s="8">
        <f ca="1">(dane36[[#This Row],[glukoza we krwi]]-$I$409)/$I$410</f>
        <v>0.26931623931623933</v>
      </c>
      <c r="J141" s="8">
        <f ca="1">(dane36[[#This Row],[mocznik]]-$J$409)/$J$410</f>
        <v>0.17073170731707318</v>
      </c>
      <c r="K141" s="8">
        <f ca="1">(dane36[[#This Row],[kreatynina]]-#REF!)/#REF!</f>
        <v>3.1746031746031744E-2</v>
      </c>
      <c r="L141" s="8">
        <f ca="1">(dane36[[#This Row],[sód]]-#REF!)/#REF!</f>
        <v>0.80441640378548895</v>
      </c>
      <c r="M141" s="8">
        <f ca="1">(dane36[[#This Row],[potas]]-#REF!)/#REF!</f>
        <v>3.595505617977527E-2</v>
      </c>
      <c r="N141" s="8">
        <f ca="1">(dane36[[#This Row],[hemoglobina]]-#REF!)/#REF!</f>
        <v>0.54421768707482987</v>
      </c>
      <c r="O141" s="8">
        <f ca="1">(dane36[[#This Row],[hematokryt]]-#REF!)/#REF!</f>
        <v>0.53333333333333333</v>
      </c>
      <c r="P141" s="5">
        <v>1</v>
      </c>
      <c r="Q141" s="5">
        <v>0</v>
      </c>
      <c r="R141" s="5">
        <v>0</v>
      </c>
      <c r="S141" s="5">
        <v>1</v>
      </c>
      <c r="T141" s="5">
        <v>1</v>
      </c>
      <c r="U141" s="5">
        <v>1</v>
      </c>
      <c r="V141" s="5">
        <v>1</v>
      </c>
      <c r="X141" s="8">
        <f ca="1">(dane36[[#This Row],[Wiek]]-$A$409)/$A$410</f>
        <v>0.44318181818181818</v>
      </c>
      <c r="Y141" s="8">
        <f ca="1">(dane36[[#This Row],[Ciśnienie krwi]]-$B$409)/$B$410</f>
        <v>0.15384615384615385</v>
      </c>
      <c r="Z141" s="8">
        <f ca="1">(dane36[[#This Row],[glukoza we krwi]]-$I$409)/$I$410</f>
        <v>0.26931623931623933</v>
      </c>
      <c r="AA141" s="8">
        <f ca="1">(dane36[[#This Row],[mocznik]]-$J$409)/$J$410</f>
        <v>0.17073170731707318</v>
      </c>
      <c r="AB141" s="8">
        <f ca="1">(dane36[[#This Row],[sód]]-L$409)/L$410</f>
        <v>0.80441640378548895</v>
      </c>
      <c r="AC141" s="8">
        <f ca="1">(dane36[[#This Row],[potas]]-M$409)/M$410</f>
        <v>3.595505617977527E-2</v>
      </c>
      <c r="AD141" s="8">
        <f ca="1">(dane36[[#This Row],[hemoglobina]]-N$409)/N$410</f>
        <v>0.54421768707482987</v>
      </c>
      <c r="AE141" s="8">
        <f ca="1">(dane36[[#This Row],[hematokryt]]-O$409)/O$410</f>
        <v>0.53333333333333333</v>
      </c>
      <c r="AF141">
        <v>0.5</v>
      </c>
      <c r="AG141">
        <v>0.4</v>
      </c>
      <c r="AH141">
        <v>0</v>
      </c>
      <c r="AI141">
        <v>0</v>
      </c>
      <c r="AJ141">
        <v>0</v>
      </c>
      <c r="AK141">
        <v>1</v>
      </c>
      <c r="AL141" s="15">
        <v>1</v>
      </c>
      <c r="AM141" s="15">
        <v>0</v>
      </c>
      <c r="AN141" s="15">
        <v>0</v>
      </c>
      <c r="AO141" s="15">
        <v>1</v>
      </c>
      <c r="AP141" s="15">
        <v>1</v>
      </c>
      <c r="AQ141" s="15">
        <v>1</v>
      </c>
    </row>
    <row r="142" spans="1:43" x14ac:dyDescent="0.25">
      <c r="A142" s="8">
        <f ca="1">(dane36[[#This Row],[Wiek]]-$A$409)/$A$410</f>
        <v>0.76136363636363635</v>
      </c>
      <c r="B142" s="8">
        <f ca="1">(dane36[[#This Row],[Ciśnienie krwi]]-$B$409)/$B$410</f>
        <v>0.15384615384615385</v>
      </c>
      <c r="C142" s="9">
        <v>0.25</v>
      </c>
      <c r="D142" s="5">
        <v>0</v>
      </c>
      <c r="E142" s="10">
        <v>0.8</v>
      </c>
      <c r="F142" s="5">
        <v>1</v>
      </c>
      <c r="G142" s="5">
        <v>0</v>
      </c>
      <c r="H142" s="5">
        <v>0</v>
      </c>
      <c r="I142" s="8">
        <f ca="1">(dane36[[#This Row],[glukoza we krwi]]-$I$409)/$I$410</f>
        <v>0.5</v>
      </c>
      <c r="J142" s="8">
        <f ca="1">(dane36[[#This Row],[mocznik]]-$J$409)/$J$410</f>
        <v>9.8844672657252886E-2</v>
      </c>
      <c r="K142" s="8">
        <f ca="1">(dane36[[#This Row],[kreatynina]]-#REF!)/#REF!</f>
        <v>1.0582010582010581E-2</v>
      </c>
      <c r="L142" s="8">
        <f ca="1">(dane36[[#This Row],[sód]]-#REF!)/#REF!</f>
        <v>0.86750788643533128</v>
      </c>
      <c r="M142" s="8">
        <f ca="1">(dane36[[#This Row],[potas]]-#REF!)/#REF!</f>
        <v>6.9662921348314602E-2</v>
      </c>
      <c r="N142" s="8">
        <f ca="1">(dane36[[#This Row],[hemoglobina]]-#REF!)/#REF!</f>
        <v>0.64149659863945574</v>
      </c>
      <c r="O142" s="8">
        <f ca="1">(dane36[[#This Row],[hematokryt]]-#REF!)/#REF!</f>
        <v>0.66377777777777769</v>
      </c>
      <c r="P142" s="5">
        <v>0</v>
      </c>
      <c r="Q142" s="5">
        <v>0</v>
      </c>
      <c r="R142" s="5">
        <v>0</v>
      </c>
      <c r="S142" s="5">
        <v>1</v>
      </c>
      <c r="T142" s="5">
        <v>0</v>
      </c>
      <c r="U142" s="5">
        <v>0</v>
      </c>
      <c r="V142" s="5">
        <v>1</v>
      </c>
      <c r="X142" s="8">
        <f ca="1">(dane36[[#This Row],[Wiek]]-$A$409)/$A$410</f>
        <v>0.76136363636363635</v>
      </c>
      <c r="Y142" s="8">
        <f ca="1">(dane36[[#This Row],[Ciśnienie krwi]]-$B$409)/$B$410</f>
        <v>0.15384615384615385</v>
      </c>
      <c r="Z142" s="8">
        <f ca="1">(dane36[[#This Row],[glukoza we krwi]]-$I$409)/$I$410</f>
        <v>0.5</v>
      </c>
      <c r="AA142" s="8">
        <f ca="1">(dane36[[#This Row],[mocznik]]-$J$409)/$J$410</f>
        <v>9.8844672657252886E-2</v>
      </c>
      <c r="AB142" s="8">
        <f ca="1">(dane36[[#This Row],[sód]]-L$409)/L$410</f>
        <v>0.86750788643533128</v>
      </c>
      <c r="AC142" s="8">
        <f ca="1">(dane36[[#This Row],[potas]]-M$409)/M$410</f>
        <v>6.9662921348314602E-2</v>
      </c>
      <c r="AD142" s="8">
        <f ca="1">(dane36[[#This Row],[hemoglobina]]-N$409)/N$410</f>
        <v>0.64149659863945574</v>
      </c>
      <c r="AE142" s="8">
        <f ca="1">(dane36[[#This Row],[hematokryt]]-O$409)/O$410</f>
        <v>0.66377777777777769</v>
      </c>
      <c r="AF142">
        <v>0.25</v>
      </c>
      <c r="AG142">
        <v>0</v>
      </c>
      <c r="AH142">
        <v>0.8</v>
      </c>
      <c r="AI142">
        <v>1</v>
      </c>
      <c r="AJ142">
        <v>0</v>
      </c>
      <c r="AK142">
        <v>0</v>
      </c>
      <c r="AL142" s="14">
        <v>0</v>
      </c>
      <c r="AM142" s="14">
        <v>0</v>
      </c>
      <c r="AN142" s="14">
        <v>0</v>
      </c>
      <c r="AO142" s="14">
        <v>1</v>
      </c>
      <c r="AP142" s="14">
        <v>0</v>
      </c>
      <c r="AQ142" s="14">
        <v>0</v>
      </c>
    </row>
    <row r="143" spans="1:43" x14ac:dyDescent="0.25">
      <c r="A143" s="8">
        <f ca="1">(dane36[[#This Row],[Wiek]]-$A$409)/$A$410</f>
        <v>0.73863636363636365</v>
      </c>
      <c r="B143" s="8">
        <f ca="1">(dane36[[#This Row],[Ciśnienie krwi]]-$B$409)/$B$410</f>
        <v>0.15384615384615385</v>
      </c>
      <c r="C143" s="9">
        <v>0.25</v>
      </c>
      <c r="D143" s="10">
        <v>0.2</v>
      </c>
      <c r="E143" s="5" t="s">
        <v>2</v>
      </c>
      <c r="F143" s="5">
        <v>1</v>
      </c>
      <c r="G143" s="5">
        <v>0</v>
      </c>
      <c r="H143" s="5">
        <v>0</v>
      </c>
      <c r="I143" s="8">
        <f ca="1">(dane36[[#This Row],[glukoza we krwi]]-$I$409)/$I$410</f>
        <v>0.26931623931623933</v>
      </c>
      <c r="J143" s="8">
        <f ca="1">(dane36[[#This Row],[mocznik]]-$J$409)/$J$410</f>
        <v>0.26829268292682928</v>
      </c>
      <c r="K143" s="8">
        <f ca="1">(dane36[[#This Row],[kreatynina]]-#REF!)/#REF!</f>
        <v>7.407407407407407E-2</v>
      </c>
      <c r="L143" s="8">
        <f ca="1">(dane36[[#This Row],[sód]]-#REF!)/#REF!</f>
        <v>0.83596214511041012</v>
      </c>
      <c r="M143" s="8">
        <f ca="1">(dane36[[#This Row],[potas]]-#REF!)/#REF!</f>
        <v>5.393258426966293E-2</v>
      </c>
      <c r="N143" s="8">
        <f ca="1">(dane36[[#This Row],[hemoglobina]]-#REF!)/#REF!</f>
        <v>0.20408163265306117</v>
      </c>
      <c r="O143" s="8">
        <f ca="1">(dane36[[#This Row],[hematokryt]]-#REF!)/#REF!</f>
        <v>0.22222222222222221</v>
      </c>
      <c r="P143" s="5">
        <v>1</v>
      </c>
      <c r="Q143" s="5">
        <v>0</v>
      </c>
      <c r="R143" s="5">
        <v>0</v>
      </c>
      <c r="S143" s="5">
        <v>1</v>
      </c>
      <c r="T143" s="5">
        <v>0</v>
      </c>
      <c r="U143" s="5">
        <v>1</v>
      </c>
      <c r="V143" s="5">
        <v>1</v>
      </c>
      <c r="X143" s="8">
        <f ca="1">(dane36[[#This Row],[Wiek]]-$A$409)/$A$410</f>
        <v>0.73863636363636365</v>
      </c>
      <c r="Y143" s="8">
        <f ca="1">(dane36[[#This Row],[Ciśnienie krwi]]-$B$409)/$B$410</f>
        <v>0.15384615384615385</v>
      </c>
      <c r="Z143" s="8">
        <f ca="1">(dane36[[#This Row],[glukoza we krwi]]-$I$409)/$I$410</f>
        <v>0.26931623931623933</v>
      </c>
      <c r="AA143" s="8">
        <f ca="1">(dane36[[#This Row],[mocznik]]-$J$409)/$J$410</f>
        <v>0.26829268292682928</v>
      </c>
      <c r="AB143" s="8">
        <f ca="1">(dane36[[#This Row],[sód]]-L$409)/L$410</f>
        <v>0.83596214511041012</v>
      </c>
      <c r="AC143" s="8">
        <f ca="1">(dane36[[#This Row],[potas]]-M$409)/M$410</f>
        <v>5.393258426966293E-2</v>
      </c>
      <c r="AD143" s="8">
        <f ca="1">(dane36[[#This Row],[hemoglobina]]-N$409)/N$410</f>
        <v>0.20408163265306117</v>
      </c>
      <c r="AE143" s="8">
        <f ca="1">(dane36[[#This Row],[hematokryt]]-O$409)/O$410</f>
        <v>0.22222222222222221</v>
      </c>
      <c r="AF143">
        <v>0.25</v>
      </c>
      <c r="AG143">
        <v>0.2</v>
      </c>
      <c r="AH143">
        <v>0</v>
      </c>
      <c r="AI143">
        <v>1</v>
      </c>
      <c r="AJ143">
        <v>0</v>
      </c>
      <c r="AK143">
        <v>0</v>
      </c>
      <c r="AL143" s="15">
        <v>1</v>
      </c>
      <c r="AM143" s="15">
        <v>0</v>
      </c>
      <c r="AN143" s="15">
        <v>0</v>
      </c>
      <c r="AO143" s="15">
        <v>1</v>
      </c>
      <c r="AP143" s="15">
        <v>0</v>
      </c>
      <c r="AQ143" s="15">
        <v>1</v>
      </c>
    </row>
    <row r="144" spans="1:43" x14ac:dyDescent="0.25">
      <c r="A144" s="8">
        <f ca="1">(dane36[[#This Row],[Wiek]]-$A$409)/$A$410</f>
        <v>0.79545454545454541</v>
      </c>
      <c r="B144" s="8">
        <f ca="1">(dane36[[#This Row],[Ciśnienie krwi]]-$B$409)/$B$410</f>
        <v>0.30769230769230771</v>
      </c>
      <c r="C144" s="9">
        <v>0.62</v>
      </c>
      <c r="D144" s="10">
        <v>0.2</v>
      </c>
      <c r="E144" s="10">
        <v>0.52</v>
      </c>
      <c r="F144" s="5">
        <v>0.77</v>
      </c>
      <c r="G144" s="5">
        <v>0</v>
      </c>
      <c r="H144" s="5">
        <v>0</v>
      </c>
      <c r="I144" s="8">
        <f ca="1">(dane36[[#This Row],[glukoza we krwi]]-$I$409)/$I$410</f>
        <v>0.13247863247863248</v>
      </c>
      <c r="J144" s="8">
        <f ca="1">(dane36[[#This Row],[mocznik]]-$J$409)/$J$410</f>
        <v>0.36842105263157893</v>
      </c>
      <c r="K144" s="8">
        <f ca="1">(dane36[[#This Row],[kreatynina]]-#REF!)/#REF!</f>
        <v>8.8624338624338619E-2</v>
      </c>
      <c r="L144" s="8">
        <f ca="1">(dane36[[#This Row],[sód]]-#REF!)/#REF!</f>
        <v>0.82334384858044163</v>
      </c>
      <c r="M144" s="8">
        <f ca="1">(dane36[[#This Row],[potas]]-#REF!)/#REF!</f>
        <v>6.2921348314606731E-2</v>
      </c>
      <c r="N144" s="8">
        <f ca="1">(dane36[[#This Row],[hemoglobina]]-#REF!)/#REF!</f>
        <v>0.64149659863945574</v>
      </c>
      <c r="O144" s="8">
        <f ca="1">(dane36[[#This Row],[hematokryt]]-#REF!)/#REF!</f>
        <v>0.66377777777777769</v>
      </c>
      <c r="P144" s="5">
        <v>0</v>
      </c>
      <c r="Q144" s="5">
        <v>1</v>
      </c>
      <c r="R144" s="5">
        <v>0</v>
      </c>
      <c r="S144" s="5">
        <v>1</v>
      </c>
      <c r="T144" s="5">
        <v>0</v>
      </c>
      <c r="U144" s="5">
        <v>0</v>
      </c>
      <c r="V144" s="5">
        <v>1</v>
      </c>
      <c r="X144" s="8">
        <f ca="1">(dane36[[#This Row],[Wiek]]-$A$409)/$A$410</f>
        <v>0.79545454545454541</v>
      </c>
      <c r="Y144" s="8">
        <f ca="1">(dane36[[#This Row],[Ciśnienie krwi]]-$B$409)/$B$410</f>
        <v>0.30769230769230771</v>
      </c>
      <c r="Z144" s="8">
        <f ca="1">(dane36[[#This Row],[glukoza we krwi]]-$I$409)/$I$410</f>
        <v>0.13247863247863248</v>
      </c>
      <c r="AA144" s="8">
        <f ca="1">(dane36[[#This Row],[mocznik]]-$J$409)/$J$410</f>
        <v>0.36842105263157893</v>
      </c>
      <c r="AB144" s="8">
        <f ca="1">(dane36[[#This Row],[sód]]-L$409)/L$410</f>
        <v>0.82334384858044163</v>
      </c>
      <c r="AC144" s="8">
        <f ca="1">(dane36[[#This Row],[potas]]-M$409)/M$410</f>
        <v>6.2921348314606731E-2</v>
      </c>
      <c r="AD144" s="8">
        <f ca="1">(dane36[[#This Row],[hemoglobina]]-N$409)/N$410</f>
        <v>0.64149659863945574</v>
      </c>
      <c r="AE144" s="8">
        <f ca="1">(dane36[[#This Row],[hematokryt]]-O$409)/O$410</f>
        <v>0.66377777777777769</v>
      </c>
      <c r="AF144">
        <v>0.62</v>
      </c>
      <c r="AG144">
        <v>0.2</v>
      </c>
      <c r="AH144">
        <v>0.5</v>
      </c>
      <c r="AI144">
        <v>0.77</v>
      </c>
      <c r="AJ144">
        <v>0</v>
      </c>
      <c r="AK144">
        <v>0</v>
      </c>
      <c r="AL144" s="14">
        <v>0</v>
      </c>
      <c r="AM144" s="14">
        <v>1</v>
      </c>
      <c r="AN144" s="14">
        <v>0</v>
      </c>
      <c r="AO144" s="14">
        <v>1</v>
      </c>
      <c r="AP144" s="14">
        <v>0</v>
      </c>
      <c r="AQ144" s="14">
        <v>0</v>
      </c>
    </row>
    <row r="145" spans="1:43" x14ac:dyDescent="0.25">
      <c r="A145" s="8">
        <f ca="1">(dane36[[#This Row],[Wiek]]-$A$409)/$A$410</f>
        <v>0.44318181818181818</v>
      </c>
      <c r="B145" s="8">
        <f ca="1">(dane36[[#This Row],[Ciśnienie krwi]]-$B$409)/$B$410</f>
        <v>0.23076923076923078</v>
      </c>
      <c r="C145" s="9">
        <v>0.5</v>
      </c>
      <c r="D145" s="10">
        <v>0.2</v>
      </c>
      <c r="E145" s="10">
        <v>0.8</v>
      </c>
      <c r="F145" s="5">
        <v>1</v>
      </c>
      <c r="G145" s="5">
        <v>0</v>
      </c>
      <c r="H145" s="5">
        <v>0</v>
      </c>
      <c r="I145" s="8">
        <f ca="1">(dane36[[#This Row],[glukoza we krwi]]-$I$409)/$I$410</f>
        <v>0.40170940170940173</v>
      </c>
      <c r="J145" s="8">
        <f ca="1">(dane36[[#This Row],[mocznik]]-$J$409)/$J$410</f>
        <v>0.41976893453145059</v>
      </c>
      <c r="K145" s="8">
        <f ca="1">(dane36[[#This Row],[kreatynina]]-#REF!)/#REF!</f>
        <v>0.23280423280423285</v>
      </c>
      <c r="L145" s="8">
        <f ca="1">(dane36[[#This Row],[sód]]-#REF!)/#REF!</f>
        <v>0.82334384858044163</v>
      </c>
      <c r="M145" s="8">
        <f ca="1">(dane36[[#This Row],[potas]]-#REF!)/#REF!</f>
        <v>4.9438202247191018E-2</v>
      </c>
      <c r="N145" s="8">
        <f ca="1">(dane36[[#This Row],[hemoglobina]]-#REF!)/#REF!</f>
        <v>0.64149659863945574</v>
      </c>
      <c r="O145" s="8">
        <f ca="1">(dane36[[#This Row],[hematokryt]]-#REF!)/#REF!</f>
        <v>0.66377777777777769</v>
      </c>
      <c r="P145" s="5">
        <v>0</v>
      </c>
      <c r="Q145" s="5">
        <v>1</v>
      </c>
      <c r="R145" s="5">
        <v>0</v>
      </c>
      <c r="S145" s="5">
        <v>1</v>
      </c>
      <c r="T145" s="5">
        <v>0</v>
      </c>
      <c r="U145" s="5">
        <v>0</v>
      </c>
      <c r="V145" s="5">
        <v>1</v>
      </c>
      <c r="X145" s="8">
        <f ca="1">(dane36[[#This Row],[Wiek]]-$A$409)/$A$410</f>
        <v>0.44318181818181818</v>
      </c>
      <c r="Y145" s="8">
        <f ca="1">(dane36[[#This Row],[Ciśnienie krwi]]-$B$409)/$B$410</f>
        <v>0.23076923076923078</v>
      </c>
      <c r="Z145" s="8">
        <f ca="1">(dane36[[#This Row],[glukoza we krwi]]-$I$409)/$I$410</f>
        <v>0.40170940170940173</v>
      </c>
      <c r="AA145" s="8">
        <f ca="1">(dane36[[#This Row],[mocznik]]-$J$409)/$J$410</f>
        <v>0.41976893453145059</v>
      </c>
      <c r="AB145" s="8">
        <f ca="1">(dane36[[#This Row],[sód]]-L$409)/L$410</f>
        <v>0.82334384858044163</v>
      </c>
      <c r="AC145" s="8">
        <f ca="1">(dane36[[#This Row],[potas]]-M$409)/M$410</f>
        <v>4.9438202247191018E-2</v>
      </c>
      <c r="AD145" s="8">
        <f ca="1">(dane36[[#This Row],[hemoglobina]]-N$409)/N$410</f>
        <v>0.64149659863945574</v>
      </c>
      <c r="AE145" s="8">
        <f ca="1">(dane36[[#This Row],[hematokryt]]-O$409)/O$410</f>
        <v>0.66377777777777769</v>
      </c>
      <c r="AF145">
        <v>0.5</v>
      </c>
      <c r="AG145">
        <v>0.2</v>
      </c>
      <c r="AH145">
        <v>0.8</v>
      </c>
      <c r="AI145">
        <v>1</v>
      </c>
      <c r="AJ145">
        <v>0</v>
      </c>
      <c r="AK145">
        <v>0</v>
      </c>
      <c r="AL145" s="15">
        <v>0</v>
      </c>
      <c r="AM145" s="15">
        <v>1</v>
      </c>
      <c r="AN145" s="15">
        <v>0</v>
      </c>
      <c r="AO145" s="15">
        <v>1</v>
      </c>
      <c r="AP145" s="15">
        <v>0</v>
      </c>
      <c r="AQ145" s="15">
        <v>0</v>
      </c>
    </row>
    <row r="146" spans="1:43" x14ac:dyDescent="0.25">
      <c r="A146" s="8">
        <f ca="1">(dane36[[#This Row],[Wiek]]-$A$409)/$A$410</f>
        <v>0.65909090909090906</v>
      </c>
      <c r="B146" s="8">
        <f ca="1">(dane36[[#This Row],[Ciśnienie krwi]]-$B$409)/$B$410</f>
        <v>0.30769230769230771</v>
      </c>
      <c r="C146" s="9">
        <v>0.25</v>
      </c>
      <c r="D146" s="10">
        <v>0.4</v>
      </c>
      <c r="E146" s="5" t="s">
        <v>2</v>
      </c>
      <c r="F146" s="5">
        <v>1</v>
      </c>
      <c r="G146" s="5">
        <v>0</v>
      </c>
      <c r="H146" s="5">
        <v>0</v>
      </c>
      <c r="I146" s="8">
        <f ca="1">(dane36[[#This Row],[glukoza we krwi]]-$I$409)/$I$410</f>
        <v>0.17735042735042736</v>
      </c>
      <c r="J146" s="8">
        <f ca="1">(dane36[[#This Row],[mocznik]]-$J$409)/$J$410</f>
        <v>0.13222079589216945</v>
      </c>
      <c r="K146" s="8">
        <f ca="1">(dane36[[#This Row],[kreatynina]]-#REF!)/#REF!</f>
        <v>2.5132275132275134E-2</v>
      </c>
      <c r="L146" s="8">
        <f ca="1">(dane36[[#This Row],[sód]]-#REF!)/#REF!</f>
        <v>0.82965299684542582</v>
      </c>
      <c r="M146" s="8">
        <f ca="1">(dane36[[#This Row],[potas]]-#REF!)/#REF!</f>
        <v>6.0674157303370793E-2</v>
      </c>
      <c r="N146" s="8">
        <f ca="1">(dane36[[#This Row],[hemoglobina]]-#REF!)/#REF!</f>
        <v>0.54421768707482987</v>
      </c>
      <c r="O146" s="8">
        <f ca="1">(dane36[[#This Row],[hematokryt]]-#REF!)/#REF!</f>
        <v>0.53333333333333333</v>
      </c>
      <c r="P146" s="5">
        <v>0</v>
      </c>
      <c r="Q146" s="5">
        <v>0</v>
      </c>
      <c r="R146" s="5">
        <v>0</v>
      </c>
      <c r="S146" s="5">
        <v>1</v>
      </c>
      <c r="T146" s="5">
        <v>0</v>
      </c>
      <c r="U146" s="5">
        <v>0</v>
      </c>
      <c r="V146" s="5">
        <v>1</v>
      </c>
      <c r="X146" s="8">
        <f ca="1">(dane36[[#This Row],[Wiek]]-$A$409)/$A$410</f>
        <v>0.65909090909090906</v>
      </c>
      <c r="Y146" s="8">
        <f ca="1">(dane36[[#This Row],[Ciśnienie krwi]]-$B$409)/$B$410</f>
        <v>0.30769230769230771</v>
      </c>
      <c r="Z146" s="8">
        <f ca="1">(dane36[[#This Row],[glukoza we krwi]]-$I$409)/$I$410</f>
        <v>0.17735042735042736</v>
      </c>
      <c r="AA146" s="8">
        <f ca="1">(dane36[[#This Row],[mocznik]]-$J$409)/$J$410</f>
        <v>0.13222079589216945</v>
      </c>
      <c r="AB146" s="8">
        <f ca="1">(dane36[[#This Row],[sód]]-L$409)/L$410</f>
        <v>0.82965299684542582</v>
      </c>
      <c r="AC146" s="8">
        <f ca="1">(dane36[[#This Row],[potas]]-M$409)/M$410</f>
        <v>6.0674157303370793E-2</v>
      </c>
      <c r="AD146" s="8">
        <f ca="1">(dane36[[#This Row],[hemoglobina]]-N$409)/N$410</f>
        <v>0.54421768707482987</v>
      </c>
      <c r="AE146" s="8">
        <f ca="1">(dane36[[#This Row],[hematokryt]]-O$409)/O$410</f>
        <v>0.53333333333333333</v>
      </c>
      <c r="AF146">
        <v>0.25</v>
      </c>
      <c r="AG146">
        <v>0.4</v>
      </c>
      <c r="AH146">
        <v>0</v>
      </c>
      <c r="AI146">
        <v>1</v>
      </c>
      <c r="AJ146">
        <v>0</v>
      </c>
      <c r="AK146">
        <v>0</v>
      </c>
      <c r="AL146" s="14">
        <v>0</v>
      </c>
      <c r="AM146" s="14">
        <v>0</v>
      </c>
      <c r="AN146" s="14">
        <v>0</v>
      </c>
      <c r="AO146" s="14">
        <v>1</v>
      </c>
      <c r="AP146" s="14">
        <v>0</v>
      </c>
      <c r="AQ146" s="14">
        <v>0</v>
      </c>
    </row>
    <row r="147" spans="1:43" x14ac:dyDescent="0.25">
      <c r="A147" s="8">
        <f ca="1">(dane36[[#This Row],[Wiek]]-$A$409)/$A$410</f>
        <v>0.625</v>
      </c>
      <c r="B147" s="8">
        <f ca="1">(dane36[[#This Row],[Ciśnienie krwi]]-$B$409)/$B$410</f>
        <v>0.30769230769230771</v>
      </c>
      <c r="C147" s="9">
        <v>0.5</v>
      </c>
      <c r="D147" s="10">
        <v>1</v>
      </c>
      <c r="E147" s="5" t="s">
        <v>2</v>
      </c>
      <c r="F147" s="5">
        <v>0</v>
      </c>
      <c r="G147" s="5">
        <v>0</v>
      </c>
      <c r="H147" s="5">
        <v>1</v>
      </c>
      <c r="I147" s="8">
        <f ca="1">(dane36[[#This Row],[glukoza we krwi]]-$I$409)/$I$410</f>
        <v>0.26931623931623933</v>
      </c>
      <c r="J147" s="8">
        <f ca="1">(dane36[[#This Row],[mocznik]]-$J$409)/$J$410</f>
        <v>0.82284980744544289</v>
      </c>
      <c r="K147" s="8">
        <f ca="1">(dane36[[#This Row],[kreatynina]]-#REF!)/#REF!</f>
        <v>0.16666666666666669</v>
      </c>
      <c r="L147" s="8">
        <f ca="1">(dane36[[#This Row],[sód]]-#REF!)/#REF!</f>
        <v>0.7665615141955836</v>
      </c>
      <c r="M147" s="8">
        <f ca="1">(dane36[[#This Row],[potas]]-#REF!)/#REF!</f>
        <v>5.1685393258426963E-2</v>
      </c>
      <c r="N147" s="8">
        <f ca="1">(dane36[[#This Row],[hemoglobina]]-#REF!)/#REF!</f>
        <v>0.33333333333333331</v>
      </c>
      <c r="O147" s="8">
        <f ca="1">(dane36[[#This Row],[hematokryt]]-#REF!)/#REF!</f>
        <v>0.33333333333333331</v>
      </c>
      <c r="P147" s="5">
        <v>1</v>
      </c>
      <c r="Q147" s="5">
        <v>1</v>
      </c>
      <c r="R147" s="5">
        <v>1</v>
      </c>
      <c r="S147" s="5">
        <v>0</v>
      </c>
      <c r="T147" s="5">
        <v>1</v>
      </c>
      <c r="U147" s="5">
        <v>1</v>
      </c>
      <c r="V147" s="5">
        <v>1</v>
      </c>
      <c r="X147" s="8">
        <f ca="1">(dane36[[#This Row],[Wiek]]-$A$409)/$A$410</f>
        <v>0.625</v>
      </c>
      <c r="Y147" s="8">
        <f ca="1">(dane36[[#This Row],[Ciśnienie krwi]]-$B$409)/$B$410</f>
        <v>0.30769230769230771</v>
      </c>
      <c r="Z147" s="8">
        <f ca="1">(dane36[[#This Row],[glukoza we krwi]]-$I$409)/$I$410</f>
        <v>0.26931623931623933</v>
      </c>
      <c r="AA147" s="8">
        <f ca="1">(dane36[[#This Row],[mocznik]]-$J$409)/$J$410</f>
        <v>0.82284980744544289</v>
      </c>
      <c r="AB147" s="8">
        <f ca="1">(dane36[[#This Row],[sód]]-L$409)/L$410</f>
        <v>0.7665615141955836</v>
      </c>
      <c r="AC147" s="8">
        <f ca="1">(dane36[[#This Row],[potas]]-M$409)/M$410</f>
        <v>5.1685393258426963E-2</v>
      </c>
      <c r="AD147" s="8">
        <f ca="1">(dane36[[#This Row],[hemoglobina]]-N$409)/N$410</f>
        <v>0.33333333333333331</v>
      </c>
      <c r="AE147" s="8">
        <f ca="1">(dane36[[#This Row],[hematokryt]]-O$409)/O$410</f>
        <v>0.33333333333333331</v>
      </c>
      <c r="AF147">
        <v>0.5</v>
      </c>
      <c r="AG147">
        <v>1</v>
      </c>
      <c r="AH147">
        <v>0</v>
      </c>
      <c r="AI147">
        <v>0</v>
      </c>
      <c r="AJ147">
        <v>0</v>
      </c>
      <c r="AK147">
        <v>1</v>
      </c>
      <c r="AL147" s="15">
        <v>1</v>
      </c>
      <c r="AM147" s="15">
        <v>1</v>
      </c>
      <c r="AN147" s="15">
        <v>1</v>
      </c>
      <c r="AO147" s="15">
        <v>0</v>
      </c>
      <c r="AP147" s="15">
        <v>1</v>
      </c>
      <c r="AQ147" s="15">
        <v>1</v>
      </c>
    </row>
    <row r="148" spans="1:43" x14ac:dyDescent="0.25">
      <c r="A148" s="8">
        <f ca="1">(dane36[[#This Row],[Wiek]]-$A$409)/$A$410</f>
        <v>0.57954545454545459</v>
      </c>
      <c r="B148" s="8">
        <f ca="1">(dane36[[#This Row],[Ciśnienie krwi]]-$B$409)/$B$410</f>
        <v>0.38461538461538464</v>
      </c>
      <c r="C148" s="9">
        <v>0.25</v>
      </c>
      <c r="D148" s="10">
        <v>0.2</v>
      </c>
      <c r="E148" s="10">
        <v>0.6</v>
      </c>
      <c r="F148" s="5">
        <v>1</v>
      </c>
      <c r="G148" s="5">
        <v>0</v>
      </c>
      <c r="H148" s="5">
        <v>0</v>
      </c>
      <c r="I148" s="8">
        <f ca="1">(dane36[[#This Row],[glukoza we krwi]]-$I$409)/$I$410</f>
        <v>0.40811965811965811</v>
      </c>
      <c r="J148" s="8">
        <f ca="1">(dane36[[#This Row],[mocznik]]-$J$409)/$J$410</f>
        <v>5.5198973042362001E-2</v>
      </c>
      <c r="K148" s="8">
        <f ca="1">(dane36[[#This Row],[kreatynina]]-#REF!)/#REF!</f>
        <v>7.9365079365079361E-3</v>
      </c>
      <c r="L148" s="8">
        <f ca="1">(dane36[[#This Row],[sód]]-#REF!)/#REF!</f>
        <v>0.8485804416403786</v>
      </c>
      <c r="M148" s="8">
        <f ca="1">(dane36[[#This Row],[potas]]-#REF!)/#REF!</f>
        <v>3.3707865168539325E-2</v>
      </c>
      <c r="N148" s="8">
        <f ca="1">(dane36[[#This Row],[hemoglobina]]-#REF!)/#REF!</f>
        <v>0.64149659863945574</v>
      </c>
      <c r="O148" s="8">
        <f ca="1">(dane36[[#This Row],[hematokryt]]-#REF!)/#REF!</f>
        <v>0.66377777777777769</v>
      </c>
      <c r="P148" s="5">
        <v>0</v>
      </c>
      <c r="Q148" s="5">
        <v>1</v>
      </c>
      <c r="R148" s="5">
        <v>0</v>
      </c>
      <c r="S148" s="5">
        <v>1</v>
      </c>
      <c r="T148" s="5">
        <v>0</v>
      </c>
      <c r="U148" s="5">
        <v>0</v>
      </c>
      <c r="V148" s="5">
        <v>1</v>
      </c>
      <c r="X148" s="8">
        <f ca="1">(dane36[[#This Row],[Wiek]]-$A$409)/$A$410</f>
        <v>0.57954545454545459</v>
      </c>
      <c r="Y148" s="8">
        <f ca="1">(dane36[[#This Row],[Ciśnienie krwi]]-$B$409)/$B$410</f>
        <v>0.38461538461538464</v>
      </c>
      <c r="Z148" s="8">
        <f ca="1">(dane36[[#This Row],[glukoza we krwi]]-$I$409)/$I$410</f>
        <v>0.40811965811965811</v>
      </c>
      <c r="AA148" s="8">
        <f ca="1">(dane36[[#This Row],[mocznik]]-$J$409)/$J$410</f>
        <v>5.5198973042362001E-2</v>
      </c>
      <c r="AB148" s="8">
        <f ca="1">(dane36[[#This Row],[sód]]-L$409)/L$410</f>
        <v>0.8485804416403786</v>
      </c>
      <c r="AC148" s="8">
        <f ca="1">(dane36[[#This Row],[potas]]-M$409)/M$410</f>
        <v>3.3707865168539325E-2</v>
      </c>
      <c r="AD148" s="8">
        <f ca="1">(dane36[[#This Row],[hemoglobina]]-N$409)/N$410</f>
        <v>0.64149659863945574</v>
      </c>
      <c r="AE148" s="8">
        <f ca="1">(dane36[[#This Row],[hematokryt]]-O$409)/O$410</f>
        <v>0.66377777777777769</v>
      </c>
      <c r="AF148">
        <v>0.25</v>
      </c>
      <c r="AG148">
        <v>0.2</v>
      </c>
      <c r="AH148">
        <v>0.6</v>
      </c>
      <c r="AI148">
        <v>1</v>
      </c>
      <c r="AJ148">
        <v>0</v>
      </c>
      <c r="AK148">
        <v>0</v>
      </c>
      <c r="AL148" s="14">
        <v>0</v>
      </c>
      <c r="AM148" s="14">
        <v>1</v>
      </c>
      <c r="AN148" s="14">
        <v>0</v>
      </c>
      <c r="AO148" s="14">
        <v>1</v>
      </c>
      <c r="AP148" s="14">
        <v>0</v>
      </c>
      <c r="AQ148" s="14">
        <v>0</v>
      </c>
    </row>
    <row r="149" spans="1:43" x14ac:dyDescent="0.25">
      <c r="A149" s="8">
        <f ca="1">(dane36[[#This Row],[Wiek]]-$A$409)/$A$410</f>
        <v>0.65909090909090906</v>
      </c>
      <c r="B149" s="8">
        <f ca="1">(dane36[[#This Row],[Ciśnienie krwi]]-$B$409)/$B$410</f>
        <v>7.6923076923076927E-2</v>
      </c>
      <c r="C149" s="9">
        <v>0.25</v>
      </c>
      <c r="D149" s="10">
        <v>0.6</v>
      </c>
      <c r="E149" s="10">
        <v>0.2</v>
      </c>
      <c r="F149" s="5">
        <v>0</v>
      </c>
      <c r="G149" s="5">
        <v>1</v>
      </c>
      <c r="H149" s="5">
        <v>0</v>
      </c>
      <c r="I149" s="8">
        <f ca="1">(dane36[[#This Row],[glukoza we krwi]]-$I$409)/$I$410</f>
        <v>0.56837606837606836</v>
      </c>
      <c r="J149" s="8">
        <f ca="1">(dane36[[#This Row],[mocznik]]-$J$409)/$J$410</f>
        <v>8.8575096277278567E-2</v>
      </c>
      <c r="K149" s="8">
        <f ca="1">(dane36[[#This Row],[kreatynina]]-#REF!)/#REF!</f>
        <v>1.7195767195767195E-2</v>
      </c>
      <c r="L149" s="8">
        <f ca="1">(dane36[[#This Row],[sód]]-#REF!)/#REF!</f>
        <v>0.79179810725552047</v>
      </c>
      <c r="M149" s="8">
        <f ca="1">(dane36[[#This Row],[potas]]-#REF!)/#REF!</f>
        <v>1.1235955056179775E-2</v>
      </c>
      <c r="N149" s="8">
        <f ca="1">(dane36[[#This Row],[hemoglobina]]-#REF!)/#REF!</f>
        <v>0.32653061224489799</v>
      </c>
      <c r="O149" s="8">
        <f ca="1">(dane36[[#This Row],[hematokryt]]-#REF!)/#REF!</f>
        <v>0.35555555555555557</v>
      </c>
      <c r="P149" s="5">
        <v>1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5">
        <v>1</v>
      </c>
      <c r="X149" s="8">
        <f ca="1">(dane36[[#This Row],[Wiek]]-$A$409)/$A$410</f>
        <v>0.65909090909090906</v>
      </c>
      <c r="Y149" s="8">
        <f ca="1">(dane36[[#This Row],[Ciśnienie krwi]]-$B$409)/$B$410</f>
        <v>7.6923076923076927E-2</v>
      </c>
      <c r="Z149" s="8">
        <f ca="1">(dane36[[#This Row],[glukoza we krwi]]-$I$409)/$I$410</f>
        <v>0.56837606837606836</v>
      </c>
      <c r="AA149" s="8">
        <f ca="1">(dane36[[#This Row],[mocznik]]-$J$409)/$J$410</f>
        <v>8.8575096277278567E-2</v>
      </c>
      <c r="AB149" s="8">
        <f ca="1">(dane36[[#This Row],[sód]]-L$409)/L$410</f>
        <v>0.79179810725552047</v>
      </c>
      <c r="AC149" s="8">
        <f ca="1">(dane36[[#This Row],[potas]]-M$409)/M$410</f>
        <v>1.1235955056179775E-2</v>
      </c>
      <c r="AD149" s="8">
        <f ca="1">(dane36[[#This Row],[hemoglobina]]-N$409)/N$410</f>
        <v>0.32653061224489799</v>
      </c>
      <c r="AE149" s="8">
        <f ca="1">(dane36[[#This Row],[hematokryt]]-O$409)/O$410</f>
        <v>0.35555555555555557</v>
      </c>
      <c r="AF149">
        <v>0.25</v>
      </c>
      <c r="AG149">
        <v>0.6</v>
      </c>
      <c r="AH149">
        <v>0.2</v>
      </c>
      <c r="AI149">
        <v>0</v>
      </c>
      <c r="AJ149">
        <v>1</v>
      </c>
      <c r="AK149">
        <v>0</v>
      </c>
      <c r="AL149" s="15">
        <v>1</v>
      </c>
      <c r="AM149" s="15">
        <v>0</v>
      </c>
      <c r="AN149" s="15">
        <v>0</v>
      </c>
      <c r="AO149" s="15">
        <v>0</v>
      </c>
      <c r="AP149" s="15">
        <v>0</v>
      </c>
      <c r="AQ149" s="15">
        <v>1</v>
      </c>
    </row>
    <row r="150" spans="1:43" x14ac:dyDescent="0.25">
      <c r="A150" s="8">
        <f ca="1">(dane36[[#This Row],[Wiek]]-$A$409)/$A$410</f>
        <v>0.76136363636363635</v>
      </c>
      <c r="B150" s="8">
        <f ca="1">(dane36[[#This Row],[Ciśnienie krwi]]-$B$409)/$B$410</f>
        <v>7.6923076923076927E-2</v>
      </c>
      <c r="C150" s="9">
        <v>0.62</v>
      </c>
      <c r="D150" s="10">
        <v>0.2</v>
      </c>
      <c r="E150" s="10">
        <v>0.52</v>
      </c>
      <c r="F150" s="5">
        <v>0.77</v>
      </c>
      <c r="G150" s="5">
        <v>0</v>
      </c>
      <c r="H150" s="5">
        <v>0</v>
      </c>
      <c r="I150" s="8">
        <f ca="1">(dane36[[#This Row],[glukoza we krwi]]-$I$409)/$I$410</f>
        <v>0.31837606837606836</v>
      </c>
      <c r="J150" s="8">
        <f ca="1">(dane36[[#This Row],[mocznik]]-$J$409)/$J$410</f>
        <v>6.290115532734275E-2</v>
      </c>
      <c r="K150" s="8">
        <f ca="1">(dane36[[#This Row],[kreatynina]]-#REF!)/#REF!</f>
        <v>0.63095238095238104</v>
      </c>
      <c r="L150" s="8">
        <f ca="1">(dane36[[#This Row],[sód]]-#REF!)/#REF!</f>
        <v>0.83930599369085179</v>
      </c>
      <c r="M150" s="8">
        <f ca="1">(dane36[[#This Row],[potas]]-#REF!)/#REF!</f>
        <v>4.7865168539325841E-2</v>
      </c>
      <c r="N150" s="8">
        <f ca="1">(dane36[[#This Row],[hemoglobina]]-#REF!)/#REF!</f>
        <v>0.64149659863945574</v>
      </c>
      <c r="O150" s="8">
        <f ca="1">(dane36[[#This Row],[hematokryt]]-#REF!)/#REF!</f>
        <v>0.66377777777777769</v>
      </c>
      <c r="P150" s="5">
        <v>1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1</v>
      </c>
      <c r="X150" s="8">
        <f ca="1">(dane36[[#This Row],[Wiek]]-$A$409)/$A$410</f>
        <v>0.76136363636363635</v>
      </c>
      <c r="Y150" s="8">
        <f ca="1">(dane36[[#This Row],[Ciśnienie krwi]]-$B$409)/$B$410</f>
        <v>7.6923076923076927E-2</v>
      </c>
      <c r="Z150" s="8">
        <f ca="1">(dane36[[#This Row],[glukoza we krwi]]-$I$409)/$I$410</f>
        <v>0.31837606837606836</v>
      </c>
      <c r="AA150" s="8">
        <f ca="1">(dane36[[#This Row],[mocznik]]-$J$409)/$J$410</f>
        <v>6.290115532734275E-2</v>
      </c>
      <c r="AB150" s="8">
        <f ca="1">(dane36[[#This Row],[sód]]-L$409)/L$410</f>
        <v>0.83930599369085179</v>
      </c>
      <c r="AC150" s="8">
        <f ca="1">(dane36[[#This Row],[potas]]-M$409)/M$410</f>
        <v>4.7865168539325841E-2</v>
      </c>
      <c r="AD150" s="8">
        <f ca="1">(dane36[[#This Row],[hemoglobina]]-N$409)/N$410</f>
        <v>0.64149659863945574</v>
      </c>
      <c r="AE150" s="8">
        <f ca="1">(dane36[[#This Row],[hematokryt]]-O$409)/O$410</f>
        <v>0.66377777777777769</v>
      </c>
      <c r="AF150">
        <v>0.62</v>
      </c>
      <c r="AG150">
        <v>0.2</v>
      </c>
      <c r="AH150">
        <v>0.5</v>
      </c>
      <c r="AI150">
        <v>0.77</v>
      </c>
      <c r="AJ150">
        <v>0</v>
      </c>
      <c r="AK150">
        <v>0</v>
      </c>
      <c r="AL150" s="14">
        <v>1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</row>
    <row r="151" spans="1:43" x14ac:dyDescent="0.25">
      <c r="A151" s="8">
        <f ca="1">(dane36[[#This Row],[Wiek]]-$A$409)/$A$410</f>
        <v>0.71590909090909094</v>
      </c>
      <c r="B151" s="8">
        <f ca="1">(dane36[[#This Row],[Ciśnienie krwi]]-$B$409)/$B$410</f>
        <v>0.15384615384615385</v>
      </c>
      <c r="C151" s="9">
        <v>0.75</v>
      </c>
      <c r="D151" s="10">
        <v>0.2</v>
      </c>
      <c r="E151" s="5" t="s">
        <v>2</v>
      </c>
      <c r="F151" s="5">
        <v>0</v>
      </c>
      <c r="G151" s="5">
        <v>0</v>
      </c>
      <c r="H151" s="5">
        <v>0</v>
      </c>
      <c r="I151" s="8">
        <f ca="1">(dane36[[#This Row],[glukoza we krwi]]-$I$409)/$I$410</f>
        <v>0.25</v>
      </c>
      <c r="J151" s="8">
        <f ca="1">(dane36[[#This Row],[mocznik]]-$J$409)/$J$410</f>
        <v>7.0603337612323486E-2</v>
      </c>
      <c r="K151" s="8">
        <f ca="1">(dane36[[#This Row],[kreatynina]]-#REF!)/#REF!</f>
        <v>7.9365079365079361E-3</v>
      </c>
      <c r="L151" s="8">
        <f ca="1">(dane36[[#This Row],[sód]]-#REF!)/#REF!</f>
        <v>0.83930599369085179</v>
      </c>
      <c r="M151" s="8">
        <f ca="1">(dane36[[#This Row],[potas]]-#REF!)/#REF!</f>
        <v>4.7865168539325841E-2</v>
      </c>
      <c r="N151" s="8">
        <f ca="1">(dane36[[#This Row],[hemoglobina]]-#REF!)/#REF!</f>
        <v>0.50340136054421769</v>
      </c>
      <c r="O151" s="8">
        <f ca="1">(dane36[[#This Row],[hematokryt]]-#REF!)/#REF!</f>
        <v>0.51111111111111107</v>
      </c>
      <c r="P151" s="5">
        <v>1</v>
      </c>
      <c r="Q151" s="5">
        <v>0</v>
      </c>
      <c r="R151" s="5">
        <v>0</v>
      </c>
      <c r="S151" s="5">
        <v>1</v>
      </c>
      <c r="T151" s="5">
        <v>1</v>
      </c>
      <c r="U151" s="5">
        <v>0</v>
      </c>
      <c r="V151" s="5">
        <v>1</v>
      </c>
      <c r="X151" s="8">
        <f ca="1">(dane36[[#This Row],[Wiek]]-$A$409)/$A$410</f>
        <v>0.71590909090909094</v>
      </c>
      <c r="Y151" s="8">
        <f ca="1">(dane36[[#This Row],[Ciśnienie krwi]]-$B$409)/$B$410</f>
        <v>0.15384615384615385</v>
      </c>
      <c r="Z151" s="8">
        <f ca="1">(dane36[[#This Row],[glukoza we krwi]]-$I$409)/$I$410</f>
        <v>0.25</v>
      </c>
      <c r="AA151" s="8">
        <f ca="1">(dane36[[#This Row],[mocznik]]-$J$409)/$J$410</f>
        <v>7.0603337612323486E-2</v>
      </c>
      <c r="AB151" s="8">
        <f ca="1">(dane36[[#This Row],[sód]]-L$409)/L$410</f>
        <v>0.83930599369085179</v>
      </c>
      <c r="AC151" s="8">
        <f ca="1">(dane36[[#This Row],[potas]]-M$409)/M$410</f>
        <v>4.7865168539325841E-2</v>
      </c>
      <c r="AD151" s="8">
        <f ca="1">(dane36[[#This Row],[hemoglobina]]-N$409)/N$410</f>
        <v>0.50340136054421769</v>
      </c>
      <c r="AE151" s="8">
        <f ca="1">(dane36[[#This Row],[hematokryt]]-O$409)/O$410</f>
        <v>0.51111111111111107</v>
      </c>
      <c r="AF151">
        <v>0.75</v>
      </c>
      <c r="AG151">
        <v>0.2</v>
      </c>
      <c r="AH151">
        <v>0</v>
      </c>
      <c r="AI151">
        <v>0</v>
      </c>
      <c r="AJ151">
        <v>0</v>
      </c>
      <c r="AK151">
        <v>0</v>
      </c>
      <c r="AL151" s="15">
        <v>1</v>
      </c>
      <c r="AM151" s="15">
        <v>0</v>
      </c>
      <c r="AN151" s="15">
        <v>0</v>
      </c>
      <c r="AO151" s="15">
        <v>1</v>
      </c>
      <c r="AP151" s="15">
        <v>1</v>
      </c>
      <c r="AQ151" s="15">
        <v>0</v>
      </c>
    </row>
    <row r="152" spans="1:43" x14ac:dyDescent="0.25">
      <c r="A152" s="8">
        <f ca="1">(dane36[[#This Row],[Wiek]]-$A$409)/$A$410</f>
        <v>6.8181818181818177E-2</v>
      </c>
      <c r="B152" s="8">
        <f ca="1">(dane36[[#This Row],[Ciśnienie krwi]]-$B$409)/$B$410</f>
        <v>7.6923076923076927E-2</v>
      </c>
      <c r="C152" s="9">
        <v>1</v>
      </c>
      <c r="D152" s="10">
        <v>0.6</v>
      </c>
      <c r="E152" s="5" t="s">
        <v>2</v>
      </c>
      <c r="F152" s="5">
        <v>1</v>
      </c>
      <c r="G152" s="5">
        <v>0</v>
      </c>
      <c r="H152" s="5">
        <v>0</v>
      </c>
      <c r="I152" s="8">
        <f ca="1">(dane36[[#This Row],[glukoza we krwi]]-$I$409)/$I$410</f>
        <v>0.11965811965811966</v>
      </c>
      <c r="J152" s="8">
        <f ca="1">(dane36[[#This Row],[mocznik]]-$J$409)/$J$410</f>
        <v>6.5468549422336333E-2</v>
      </c>
      <c r="K152" s="8">
        <f ca="1">(dane36[[#This Row],[kreatynina]]-#REF!)/#REF!</f>
        <v>6.6137566137566143E-3</v>
      </c>
      <c r="L152" s="8">
        <f ca="1">(dane36[[#This Row],[sód]]-#REF!)/#REF!</f>
        <v>0.83930599369085179</v>
      </c>
      <c r="M152" s="8">
        <f ca="1">(dane36[[#This Row],[potas]]-#REF!)/#REF!</f>
        <v>4.7865168539325841E-2</v>
      </c>
      <c r="N152" s="8">
        <f ca="1">(dane36[[#This Row],[hemoglobina]]-#REF!)/#REF!</f>
        <v>0.62585034013605445</v>
      </c>
      <c r="O152" s="8">
        <f ca="1">(dane36[[#This Row],[hematokryt]]-#REF!)/#REF!</f>
        <v>0.71111111111111114</v>
      </c>
      <c r="P152" s="5">
        <v>0</v>
      </c>
      <c r="Q152" s="5">
        <v>0</v>
      </c>
      <c r="R152" s="5">
        <v>0</v>
      </c>
      <c r="S152" s="5">
        <v>0</v>
      </c>
      <c r="T152" s="5">
        <v>1</v>
      </c>
      <c r="U152" s="5">
        <v>0</v>
      </c>
      <c r="V152" s="5">
        <v>1</v>
      </c>
      <c r="X152" s="8">
        <f ca="1">(dane36[[#This Row],[Wiek]]-$A$409)/$A$410</f>
        <v>6.8181818181818177E-2</v>
      </c>
      <c r="Y152" s="8">
        <f ca="1">(dane36[[#This Row],[Ciśnienie krwi]]-$B$409)/$B$410</f>
        <v>7.6923076923076927E-2</v>
      </c>
      <c r="Z152" s="8">
        <f ca="1">(dane36[[#This Row],[glukoza we krwi]]-$I$409)/$I$410</f>
        <v>0.11965811965811966</v>
      </c>
      <c r="AA152" s="8">
        <f ca="1">(dane36[[#This Row],[mocznik]]-$J$409)/$J$410</f>
        <v>6.5468549422336333E-2</v>
      </c>
      <c r="AB152" s="8">
        <f ca="1">(dane36[[#This Row],[sód]]-L$409)/L$410</f>
        <v>0.83930599369085179</v>
      </c>
      <c r="AC152" s="8">
        <f ca="1">(dane36[[#This Row],[potas]]-M$409)/M$410</f>
        <v>4.7865168539325841E-2</v>
      </c>
      <c r="AD152" s="8">
        <f ca="1">(dane36[[#This Row],[hemoglobina]]-N$409)/N$410</f>
        <v>0.62585034013605445</v>
      </c>
      <c r="AE152" s="8">
        <f ca="1">(dane36[[#This Row],[hematokryt]]-O$409)/O$410</f>
        <v>0.71111111111111114</v>
      </c>
      <c r="AF152">
        <v>1</v>
      </c>
      <c r="AG152">
        <v>0.6</v>
      </c>
      <c r="AH152">
        <v>0</v>
      </c>
      <c r="AI152">
        <v>1</v>
      </c>
      <c r="AJ152">
        <v>0</v>
      </c>
      <c r="AK152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1</v>
      </c>
      <c r="AQ152" s="14">
        <v>0</v>
      </c>
    </row>
    <row r="153" spans="1:43" x14ac:dyDescent="0.25">
      <c r="A153" s="8">
        <f ca="1">(dane36[[#This Row],[Wiek]]-$A$409)/$A$410</f>
        <v>0.84090909090909094</v>
      </c>
      <c r="B153" s="8">
        <f ca="1">(dane36[[#This Row],[Ciśnienie krwi]]-$B$409)/$B$410</f>
        <v>0.30769230769230771</v>
      </c>
      <c r="C153" s="9">
        <v>0.62</v>
      </c>
      <c r="D153" s="10">
        <v>0.2</v>
      </c>
      <c r="E153" s="10">
        <v>0.52</v>
      </c>
      <c r="F153" s="5">
        <v>0.77</v>
      </c>
      <c r="G153" s="5">
        <v>0</v>
      </c>
      <c r="H153" s="5">
        <v>0</v>
      </c>
      <c r="I153" s="8">
        <f ca="1">(dane36[[#This Row],[glukoza we krwi]]-$I$409)/$I$410</f>
        <v>0.32051282051282054</v>
      </c>
      <c r="J153" s="8">
        <f ca="1">(dane36[[#This Row],[mocznik]]-$J$409)/$J$410</f>
        <v>0.11424903722721438</v>
      </c>
      <c r="K153" s="8">
        <f ca="1">(dane36[[#This Row],[kreatynina]]-#REF!)/#REF!</f>
        <v>1.7195767195767195E-2</v>
      </c>
      <c r="L153" s="8">
        <f ca="1">(dane36[[#This Row],[sód]]-#REF!)/#REF!</f>
        <v>0.86119873817034698</v>
      </c>
      <c r="M153" s="8">
        <f ca="1">(dane36[[#This Row],[potas]]-#REF!)/#REF!</f>
        <v>6.741573033707865E-2</v>
      </c>
      <c r="N153" s="8">
        <f ca="1">(dane36[[#This Row],[hemoglobina]]-#REF!)/#REF!</f>
        <v>0.44217687074829931</v>
      </c>
      <c r="O153" s="8">
        <f ca="1">(dane36[[#This Row],[hematokryt]]-#REF!)/#REF!</f>
        <v>0.46666666666666667</v>
      </c>
      <c r="P153" s="5">
        <v>1</v>
      </c>
      <c r="Q153" s="5">
        <v>1</v>
      </c>
      <c r="R153" s="5">
        <v>0</v>
      </c>
      <c r="S153" s="5">
        <v>1</v>
      </c>
      <c r="T153" s="5">
        <v>0</v>
      </c>
      <c r="U153" s="5">
        <v>1</v>
      </c>
      <c r="V153" s="5">
        <v>1</v>
      </c>
      <c r="X153" s="8">
        <f ca="1">(dane36[[#This Row],[Wiek]]-$A$409)/$A$410</f>
        <v>0.84090909090909094</v>
      </c>
      <c r="Y153" s="8">
        <f ca="1">(dane36[[#This Row],[Ciśnienie krwi]]-$B$409)/$B$410</f>
        <v>0.30769230769230771</v>
      </c>
      <c r="Z153" s="8">
        <f ca="1">(dane36[[#This Row],[glukoza we krwi]]-$I$409)/$I$410</f>
        <v>0.32051282051282054</v>
      </c>
      <c r="AA153" s="8">
        <f ca="1">(dane36[[#This Row],[mocznik]]-$J$409)/$J$410</f>
        <v>0.11424903722721438</v>
      </c>
      <c r="AB153" s="8">
        <f ca="1">(dane36[[#This Row],[sód]]-L$409)/L$410</f>
        <v>0.86119873817034698</v>
      </c>
      <c r="AC153" s="8">
        <f ca="1">(dane36[[#This Row],[potas]]-M$409)/M$410</f>
        <v>6.741573033707865E-2</v>
      </c>
      <c r="AD153" s="8">
        <f ca="1">(dane36[[#This Row],[hemoglobina]]-N$409)/N$410</f>
        <v>0.44217687074829931</v>
      </c>
      <c r="AE153" s="8">
        <f ca="1">(dane36[[#This Row],[hematokryt]]-O$409)/O$410</f>
        <v>0.46666666666666667</v>
      </c>
      <c r="AF153">
        <v>0.62</v>
      </c>
      <c r="AG153">
        <v>0.2</v>
      </c>
      <c r="AH153">
        <v>0.5</v>
      </c>
      <c r="AI153">
        <v>0.77</v>
      </c>
      <c r="AJ153">
        <v>0</v>
      </c>
      <c r="AK153">
        <v>0</v>
      </c>
      <c r="AL153" s="15">
        <v>1</v>
      </c>
      <c r="AM153" s="15">
        <v>1</v>
      </c>
      <c r="AN153" s="15">
        <v>0</v>
      </c>
      <c r="AO153" s="15">
        <v>1</v>
      </c>
      <c r="AP153" s="15">
        <v>0</v>
      </c>
      <c r="AQ153" s="15">
        <v>1</v>
      </c>
    </row>
    <row r="154" spans="1:43" x14ac:dyDescent="0.25">
      <c r="A154" s="8">
        <f ca="1">(dane36[[#This Row],[Wiek]]-$A$409)/$A$410</f>
        <v>0.42045454545454547</v>
      </c>
      <c r="B154" s="8">
        <f ca="1">(dane36[[#This Row],[Ciśnienie krwi]]-$B$409)/$B$410</f>
        <v>0.15384615384615385</v>
      </c>
      <c r="C154" s="9">
        <v>0.25</v>
      </c>
      <c r="D154" s="5">
        <v>0</v>
      </c>
      <c r="E154" s="5" t="s">
        <v>2</v>
      </c>
      <c r="F154" s="5">
        <v>1</v>
      </c>
      <c r="G154" s="5">
        <v>0</v>
      </c>
      <c r="H154" s="5">
        <v>0</v>
      </c>
      <c r="I154" s="8">
        <f ca="1">(dane36[[#This Row],[glukoza we krwi]]-$I$409)/$I$410</f>
        <v>0.21153846153846154</v>
      </c>
      <c r="J154" s="8">
        <f ca="1">(dane36[[#This Row],[mocznik]]-$J$409)/$J$410</f>
        <v>4.7496790757381259E-2</v>
      </c>
      <c r="K154" s="8">
        <f ca="1">(dane36[[#This Row],[kreatynina]]-#REF!)/#REF!</f>
        <v>5.2910052910052916E-3</v>
      </c>
      <c r="L154" s="8">
        <f ca="1">(dane36[[#This Row],[sód]]-#REF!)/#REF!</f>
        <v>0.81072555205047314</v>
      </c>
      <c r="M154" s="8">
        <f ca="1">(dane36[[#This Row],[potas]]-#REF!)/#REF!</f>
        <v>2.247191011235955E-2</v>
      </c>
      <c r="N154" s="8">
        <f ca="1">(dane36[[#This Row],[hemoglobina]]-#REF!)/#REF!</f>
        <v>0.53061224489795922</v>
      </c>
      <c r="O154" s="8">
        <f ca="1">(dane36[[#This Row],[hematokryt]]-#REF!)/#REF!</f>
        <v>0.51111111111111107</v>
      </c>
      <c r="P154" s="5">
        <v>0</v>
      </c>
      <c r="Q154" s="5">
        <v>1</v>
      </c>
      <c r="R154" s="5">
        <v>0</v>
      </c>
      <c r="S154" s="5">
        <v>1</v>
      </c>
      <c r="T154" s="5">
        <v>0</v>
      </c>
      <c r="U154" s="5">
        <v>0</v>
      </c>
      <c r="V154" s="5">
        <v>1</v>
      </c>
      <c r="X154" s="8">
        <f ca="1">(dane36[[#This Row],[Wiek]]-$A$409)/$A$410</f>
        <v>0.42045454545454547</v>
      </c>
      <c r="Y154" s="8">
        <f ca="1">(dane36[[#This Row],[Ciśnienie krwi]]-$B$409)/$B$410</f>
        <v>0.15384615384615385</v>
      </c>
      <c r="Z154" s="8">
        <f ca="1">(dane36[[#This Row],[glukoza we krwi]]-$I$409)/$I$410</f>
        <v>0.21153846153846154</v>
      </c>
      <c r="AA154" s="8">
        <f ca="1">(dane36[[#This Row],[mocznik]]-$J$409)/$J$410</f>
        <v>4.7496790757381259E-2</v>
      </c>
      <c r="AB154" s="8">
        <f ca="1">(dane36[[#This Row],[sód]]-L$409)/L$410</f>
        <v>0.81072555205047314</v>
      </c>
      <c r="AC154" s="8">
        <f ca="1">(dane36[[#This Row],[potas]]-M$409)/M$410</f>
        <v>2.247191011235955E-2</v>
      </c>
      <c r="AD154" s="8">
        <f ca="1">(dane36[[#This Row],[hemoglobina]]-N$409)/N$410</f>
        <v>0.53061224489795922</v>
      </c>
      <c r="AE154" s="8">
        <f ca="1">(dane36[[#This Row],[hematokryt]]-O$409)/O$410</f>
        <v>0.51111111111111107</v>
      </c>
      <c r="AF154">
        <v>0.25</v>
      </c>
      <c r="AG154">
        <v>0</v>
      </c>
      <c r="AH154">
        <v>0</v>
      </c>
      <c r="AI154">
        <v>1</v>
      </c>
      <c r="AJ154">
        <v>0</v>
      </c>
      <c r="AK154">
        <v>0</v>
      </c>
      <c r="AL154" s="14">
        <v>0</v>
      </c>
      <c r="AM154" s="14">
        <v>1</v>
      </c>
      <c r="AN154" s="14">
        <v>0</v>
      </c>
      <c r="AO154" s="14">
        <v>1</v>
      </c>
      <c r="AP154" s="14">
        <v>0</v>
      </c>
      <c r="AQ154" s="14">
        <v>0</v>
      </c>
    </row>
    <row r="155" spans="1:43" x14ac:dyDescent="0.25">
      <c r="A155" s="8">
        <f ca="1">(dane36[[#This Row],[Wiek]]-$A$409)/$A$410</f>
        <v>0.60227272727272729</v>
      </c>
      <c r="B155" s="8">
        <f ca="1">(dane36[[#This Row],[Ciśnienie krwi]]-$B$409)/$B$410</f>
        <v>0.30769230769230771</v>
      </c>
      <c r="C155" s="9">
        <v>0.25</v>
      </c>
      <c r="D155" s="10">
        <v>0.4</v>
      </c>
      <c r="E155" s="10">
        <v>0.2</v>
      </c>
      <c r="F155" s="5">
        <v>0</v>
      </c>
      <c r="G155" s="5">
        <v>0</v>
      </c>
      <c r="H155" s="5">
        <v>0</v>
      </c>
      <c r="I155" s="8">
        <f ca="1">(dane36[[#This Row],[glukoza we krwi]]-$I$409)/$I$410</f>
        <v>0.53632478632478631</v>
      </c>
      <c r="J155" s="8">
        <f ca="1">(dane36[[#This Row],[mocznik]]-$J$409)/$J$410</f>
        <v>0.59948652118100132</v>
      </c>
      <c r="K155" s="8">
        <f ca="1">(dane36[[#This Row],[kreatynina]]-#REF!)/#REF!</f>
        <v>0.18253968253968253</v>
      </c>
      <c r="L155" s="8">
        <f ca="1">(dane36[[#This Row],[sód]]-#REF!)/#REF!</f>
        <v>0.80441640378548895</v>
      </c>
      <c r="M155" s="8">
        <f ca="1">(dane36[[#This Row],[potas]]-#REF!)/#REF!</f>
        <v>2.0224719101123594E-2</v>
      </c>
      <c r="N155" s="8">
        <f ca="1">(dane36[[#This Row],[hemoglobina]]-#REF!)/#REF!</f>
        <v>0.35374149659863952</v>
      </c>
      <c r="O155" s="8">
        <f ca="1">(dane36[[#This Row],[hematokryt]]-#REF!)/#REF!</f>
        <v>0.28888888888888886</v>
      </c>
      <c r="P155" s="5">
        <v>1</v>
      </c>
      <c r="Q155" s="5">
        <v>1</v>
      </c>
      <c r="R155" s="5">
        <v>0</v>
      </c>
      <c r="S155" s="5">
        <v>0</v>
      </c>
      <c r="T155" s="5">
        <v>1</v>
      </c>
      <c r="U155" s="5">
        <v>1</v>
      </c>
      <c r="V155" s="5">
        <v>1</v>
      </c>
      <c r="X155" s="8">
        <f ca="1">(dane36[[#This Row],[Wiek]]-$A$409)/$A$410</f>
        <v>0.60227272727272729</v>
      </c>
      <c r="Y155" s="8">
        <f ca="1">(dane36[[#This Row],[Ciśnienie krwi]]-$B$409)/$B$410</f>
        <v>0.30769230769230771</v>
      </c>
      <c r="Z155" s="8">
        <f ca="1">(dane36[[#This Row],[glukoza we krwi]]-$I$409)/$I$410</f>
        <v>0.53632478632478631</v>
      </c>
      <c r="AA155" s="8">
        <f ca="1">(dane36[[#This Row],[mocznik]]-$J$409)/$J$410</f>
        <v>0.59948652118100132</v>
      </c>
      <c r="AB155" s="8">
        <f ca="1">(dane36[[#This Row],[sód]]-L$409)/L$410</f>
        <v>0.80441640378548895</v>
      </c>
      <c r="AC155" s="8">
        <f ca="1">(dane36[[#This Row],[potas]]-M$409)/M$410</f>
        <v>2.0224719101123594E-2</v>
      </c>
      <c r="AD155" s="8">
        <f ca="1">(dane36[[#This Row],[hemoglobina]]-N$409)/N$410</f>
        <v>0.35374149659863952</v>
      </c>
      <c r="AE155" s="8">
        <f ca="1">(dane36[[#This Row],[hematokryt]]-O$409)/O$410</f>
        <v>0.28888888888888886</v>
      </c>
      <c r="AF155">
        <v>0.25</v>
      </c>
      <c r="AG155">
        <v>0.4</v>
      </c>
      <c r="AH155">
        <v>0.2</v>
      </c>
      <c r="AI155">
        <v>0</v>
      </c>
      <c r="AJ155">
        <v>0</v>
      </c>
      <c r="AK155">
        <v>0</v>
      </c>
      <c r="AL155" s="15">
        <v>1</v>
      </c>
      <c r="AM155" s="15">
        <v>1</v>
      </c>
      <c r="AN155" s="15">
        <v>0</v>
      </c>
      <c r="AO155" s="15">
        <v>0</v>
      </c>
      <c r="AP155" s="15">
        <v>1</v>
      </c>
      <c r="AQ155" s="15">
        <v>1</v>
      </c>
    </row>
    <row r="156" spans="1:43" x14ac:dyDescent="0.25">
      <c r="A156" s="8">
        <f ca="1">(dane36[[#This Row],[Wiek]]-$A$409)/$A$410</f>
        <v>0.61363636363636365</v>
      </c>
      <c r="B156" s="8">
        <f ca="1">(dane36[[#This Row],[Ciśnienie krwi]]-$B$409)/$B$410</f>
        <v>0.30769230769230771</v>
      </c>
      <c r="C156" s="9">
        <v>0</v>
      </c>
      <c r="D156" s="10">
        <v>0.8</v>
      </c>
      <c r="E156" s="10">
        <v>0.6</v>
      </c>
      <c r="F156" s="5">
        <v>0</v>
      </c>
      <c r="G156" s="5">
        <v>0</v>
      </c>
      <c r="H156" s="5">
        <v>0</v>
      </c>
      <c r="I156" s="8">
        <f ca="1">(dane36[[#This Row],[glukoza we krwi]]-$I$409)/$I$410</f>
        <v>0.47008547008547008</v>
      </c>
      <c r="J156" s="8">
        <f ca="1">(dane36[[#This Row],[mocznik]]-$J$409)/$J$410</f>
        <v>0.33504492939666236</v>
      </c>
      <c r="K156" s="8">
        <f ca="1">(dane36[[#This Row],[kreatynina]]-#REF!)/#REF!</f>
        <v>0.21164021164021163</v>
      </c>
      <c r="L156" s="8">
        <f ca="1">(dane36[[#This Row],[sód]]-#REF!)/#REF!</f>
        <v>0.85488958990536279</v>
      </c>
      <c r="M156" s="8">
        <f ca="1">(dane36[[#This Row],[potas]]-#REF!)/#REF!</f>
        <v>3.8202247191011243E-2</v>
      </c>
      <c r="N156" s="8">
        <f ca="1">(dane36[[#This Row],[hemoglobina]]-#REF!)/#REF!</f>
        <v>0.36054421768707484</v>
      </c>
      <c r="O156" s="8">
        <f ca="1">(dane36[[#This Row],[hematokryt]]-#REF!)/#REF!</f>
        <v>0.37777777777777777</v>
      </c>
      <c r="P156" s="5">
        <v>1</v>
      </c>
      <c r="Q156" s="5">
        <v>1</v>
      </c>
      <c r="R156" s="5">
        <v>0</v>
      </c>
      <c r="S156" s="5">
        <v>0</v>
      </c>
      <c r="T156" s="5">
        <v>1</v>
      </c>
      <c r="U156" s="5">
        <v>1</v>
      </c>
      <c r="V156" s="5">
        <v>1</v>
      </c>
      <c r="X156" s="8">
        <f ca="1">(dane36[[#This Row],[Wiek]]-$A$409)/$A$410</f>
        <v>0.61363636363636365</v>
      </c>
      <c r="Y156" s="8">
        <f ca="1">(dane36[[#This Row],[Ciśnienie krwi]]-$B$409)/$B$410</f>
        <v>0.30769230769230771</v>
      </c>
      <c r="Z156" s="8">
        <f ca="1">(dane36[[#This Row],[glukoza we krwi]]-$I$409)/$I$410</f>
        <v>0.47008547008547008</v>
      </c>
      <c r="AA156" s="8">
        <f ca="1">(dane36[[#This Row],[mocznik]]-$J$409)/$J$410</f>
        <v>0.33504492939666236</v>
      </c>
      <c r="AB156" s="8">
        <f ca="1">(dane36[[#This Row],[sód]]-L$409)/L$410</f>
        <v>0.85488958990536279</v>
      </c>
      <c r="AC156" s="8">
        <f ca="1">(dane36[[#This Row],[potas]]-M$409)/M$410</f>
        <v>3.8202247191011243E-2</v>
      </c>
      <c r="AD156" s="8">
        <f ca="1">(dane36[[#This Row],[hemoglobina]]-N$409)/N$410</f>
        <v>0.36054421768707484</v>
      </c>
      <c r="AE156" s="8">
        <f ca="1">(dane36[[#This Row],[hematokryt]]-O$409)/O$410</f>
        <v>0.37777777777777777</v>
      </c>
      <c r="AF156">
        <v>0</v>
      </c>
      <c r="AG156">
        <v>0.8</v>
      </c>
      <c r="AH156">
        <v>0.6</v>
      </c>
      <c r="AI156">
        <v>0</v>
      </c>
      <c r="AJ156">
        <v>0</v>
      </c>
      <c r="AK156">
        <v>0</v>
      </c>
      <c r="AL156" s="14">
        <v>1</v>
      </c>
      <c r="AM156" s="14">
        <v>1</v>
      </c>
      <c r="AN156" s="14">
        <v>0</v>
      </c>
      <c r="AO156" s="14">
        <v>0</v>
      </c>
      <c r="AP156" s="14">
        <v>1</v>
      </c>
      <c r="AQ156" s="14">
        <v>1</v>
      </c>
    </row>
    <row r="157" spans="1:43" x14ac:dyDescent="0.25">
      <c r="A157" s="8">
        <f ca="1">(dane36[[#This Row],[Wiek]]-$A$409)/$A$410</f>
        <v>0.54545454545454541</v>
      </c>
      <c r="B157" s="8">
        <f ca="1">(dane36[[#This Row],[Ciśnienie krwi]]-$B$409)/$B$410</f>
        <v>0.15384615384615385</v>
      </c>
      <c r="C157" s="9">
        <v>0.75</v>
      </c>
      <c r="D157" s="10">
        <v>0.6</v>
      </c>
      <c r="E157" s="5" t="s">
        <v>2</v>
      </c>
      <c r="F157" s="5">
        <v>1</v>
      </c>
      <c r="G157" s="5">
        <v>1</v>
      </c>
      <c r="H157" s="5">
        <v>1</v>
      </c>
      <c r="I157" s="8">
        <f ca="1">(dane36[[#This Row],[glukoza we krwi]]-$I$409)/$I$410</f>
        <v>0.21581196581196582</v>
      </c>
      <c r="J157" s="8">
        <f ca="1">(dane36[[#This Row],[mocznik]]-$J$409)/$J$410</f>
        <v>9.8844672657252886E-2</v>
      </c>
      <c r="K157" s="8">
        <f ca="1">(dane36[[#This Row],[kreatynina]]-#REF!)/#REF!</f>
        <v>1.8518518518518517E-2</v>
      </c>
      <c r="L157" s="8">
        <f ca="1">(dane36[[#This Row],[sód]]-#REF!)/#REF!</f>
        <v>0.83930599369085179</v>
      </c>
      <c r="M157" s="8">
        <f ca="1">(dane36[[#This Row],[potas]]-#REF!)/#REF!</f>
        <v>4.7865168539325841E-2</v>
      </c>
      <c r="N157" s="8">
        <f ca="1">(dane36[[#This Row],[hemoglobina]]-#REF!)/#REF!</f>
        <v>0.54421768707482987</v>
      </c>
      <c r="O157" s="8">
        <f ca="1">(dane36[[#This Row],[hematokryt]]-#REF!)/#REF!</f>
        <v>0.6</v>
      </c>
      <c r="P157" s="5">
        <v>0</v>
      </c>
      <c r="Q157" s="5">
        <v>0</v>
      </c>
      <c r="R157" s="5">
        <v>0</v>
      </c>
      <c r="S157" s="5">
        <v>1</v>
      </c>
      <c r="T157" s="5">
        <v>0</v>
      </c>
      <c r="U157" s="5">
        <v>0</v>
      </c>
      <c r="V157" s="5">
        <v>1</v>
      </c>
      <c r="X157" s="8">
        <f ca="1">(dane36[[#This Row],[Wiek]]-$A$409)/$A$410</f>
        <v>0.54545454545454541</v>
      </c>
      <c r="Y157" s="8">
        <f ca="1">(dane36[[#This Row],[Ciśnienie krwi]]-$B$409)/$B$410</f>
        <v>0.15384615384615385</v>
      </c>
      <c r="Z157" s="8">
        <f ca="1">(dane36[[#This Row],[glukoza we krwi]]-$I$409)/$I$410</f>
        <v>0.21581196581196582</v>
      </c>
      <c r="AA157" s="8">
        <f ca="1">(dane36[[#This Row],[mocznik]]-$J$409)/$J$410</f>
        <v>9.8844672657252886E-2</v>
      </c>
      <c r="AB157" s="8">
        <f ca="1">(dane36[[#This Row],[sód]]-L$409)/L$410</f>
        <v>0.83930599369085179</v>
      </c>
      <c r="AC157" s="8">
        <f ca="1">(dane36[[#This Row],[potas]]-M$409)/M$410</f>
        <v>4.7865168539325841E-2</v>
      </c>
      <c r="AD157" s="8">
        <f ca="1">(dane36[[#This Row],[hemoglobina]]-N$409)/N$410</f>
        <v>0.54421768707482987</v>
      </c>
      <c r="AE157" s="8">
        <f ca="1">(dane36[[#This Row],[hematokryt]]-O$409)/O$410</f>
        <v>0.6</v>
      </c>
      <c r="AF157">
        <v>0.75</v>
      </c>
      <c r="AG157">
        <v>0.6</v>
      </c>
      <c r="AH157">
        <v>0</v>
      </c>
      <c r="AI157">
        <v>1</v>
      </c>
      <c r="AJ157">
        <v>1</v>
      </c>
      <c r="AK157">
        <v>1</v>
      </c>
      <c r="AL157" s="15">
        <v>0</v>
      </c>
      <c r="AM157" s="15">
        <v>0</v>
      </c>
      <c r="AN157" s="15">
        <v>0</v>
      </c>
      <c r="AO157" s="15">
        <v>1</v>
      </c>
      <c r="AP157" s="15">
        <v>0</v>
      </c>
      <c r="AQ157" s="15">
        <v>0</v>
      </c>
    </row>
    <row r="158" spans="1:43" x14ac:dyDescent="0.25">
      <c r="A158" s="8">
        <f ca="1">(dane36[[#This Row],[Wiek]]-$A$409)/$A$410</f>
        <v>0.72727272727272729</v>
      </c>
      <c r="B158" s="8">
        <f ca="1">(dane36[[#This Row],[Ciśnienie krwi]]-$B$409)/$B$410</f>
        <v>0.30769230769230771</v>
      </c>
      <c r="C158" s="9">
        <v>0.5</v>
      </c>
      <c r="D158" s="10">
        <v>0.4</v>
      </c>
      <c r="E158" s="5" t="s">
        <v>2</v>
      </c>
      <c r="F158" s="5">
        <v>1</v>
      </c>
      <c r="G158" s="5">
        <v>0</v>
      </c>
      <c r="H158" s="5">
        <v>1</v>
      </c>
      <c r="I158" s="8">
        <f ca="1">(dane36[[#This Row],[glukoza we krwi]]-$I$409)/$I$410</f>
        <v>0.27991452991452992</v>
      </c>
      <c r="J158" s="8">
        <f ca="1">(dane36[[#This Row],[mocznik]]-$J$409)/$J$410</f>
        <v>0.19127086007702182</v>
      </c>
      <c r="K158" s="8">
        <f ca="1">(dane36[[#This Row],[kreatynina]]-#REF!)/#REF!</f>
        <v>3.8359788359788365E-2</v>
      </c>
      <c r="L158" s="8">
        <f ca="1">(dane36[[#This Row],[sód]]-#REF!)/#REF!</f>
        <v>0.83930599369085179</v>
      </c>
      <c r="M158" s="8">
        <f ca="1">(dane36[[#This Row],[potas]]-#REF!)/#REF!</f>
        <v>4.7865168539325841E-2</v>
      </c>
      <c r="N158" s="8">
        <f ca="1">(dane36[[#This Row],[hemoglobina]]-#REF!)/#REF!</f>
        <v>0.64149659863945574</v>
      </c>
      <c r="O158" s="8">
        <f ca="1">(dane36[[#This Row],[hematokryt]]-#REF!)/#REF!</f>
        <v>0.66377777777777769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1</v>
      </c>
      <c r="X158" s="8">
        <f ca="1">(dane36[[#This Row],[Wiek]]-$A$409)/$A$410</f>
        <v>0.72727272727272729</v>
      </c>
      <c r="Y158" s="8">
        <f ca="1">(dane36[[#This Row],[Ciśnienie krwi]]-$B$409)/$B$410</f>
        <v>0.30769230769230771</v>
      </c>
      <c r="Z158" s="8">
        <f ca="1">(dane36[[#This Row],[glukoza we krwi]]-$I$409)/$I$410</f>
        <v>0.27991452991452992</v>
      </c>
      <c r="AA158" s="8">
        <f ca="1">(dane36[[#This Row],[mocznik]]-$J$409)/$J$410</f>
        <v>0.19127086007702182</v>
      </c>
      <c r="AB158" s="8">
        <f ca="1">(dane36[[#This Row],[sód]]-L$409)/L$410</f>
        <v>0.83930599369085179</v>
      </c>
      <c r="AC158" s="8">
        <f ca="1">(dane36[[#This Row],[potas]]-M$409)/M$410</f>
        <v>4.7865168539325841E-2</v>
      </c>
      <c r="AD158" s="8">
        <f ca="1">(dane36[[#This Row],[hemoglobina]]-N$409)/N$410</f>
        <v>0.64149659863945574</v>
      </c>
      <c r="AE158" s="8">
        <f ca="1">(dane36[[#This Row],[hematokryt]]-O$409)/O$410</f>
        <v>0.66377777777777769</v>
      </c>
      <c r="AF158">
        <v>0.5</v>
      </c>
      <c r="AG158">
        <v>0.4</v>
      </c>
      <c r="AH158">
        <v>0</v>
      </c>
      <c r="AI158">
        <v>1</v>
      </c>
      <c r="AJ158">
        <v>0</v>
      </c>
      <c r="AK158">
        <v>1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</row>
    <row r="159" spans="1:43" x14ac:dyDescent="0.25">
      <c r="A159" s="8">
        <f ca="1">(dane36[[#This Row],[Wiek]]-$A$409)/$A$410</f>
        <v>0.68181818181818177</v>
      </c>
      <c r="B159" s="8">
        <f ca="1">(dane36[[#This Row],[Ciśnienie krwi]]-$B$409)/$B$410</f>
        <v>0.15384615384615385</v>
      </c>
      <c r="C159" s="9">
        <v>1</v>
      </c>
      <c r="D159" s="10">
        <v>0.6</v>
      </c>
      <c r="E159" s="5" t="s">
        <v>2</v>
      </c>
      <c r="F159" s="5">
        <v>0</v>
      </c>
      <c r="G159" s="5">
        <v>0</v>
      </c>
      <c r="H159" s="5">
        <v>0</v>
      </c>
      <c r="I159" s="8">
        <f ca="1">(dane36[[#This Row],[glukoza we krwi]]-$I$409)/$I$410</f>
        <v>0.21367521367521367</v>
      </c>
      <c r="J159" s="8">
        <f ca="1">(dane36[[#This Row],[mocznik]]-$J$409)/$J$410</f>
        <v>0.10397946084724005</v>
      </c>
      <c r="K159" s="8">
        <f ca="1">(dane36[[#This Row],[kreatynina]]-#REF!)/#REF!</f>
        <v>1.7195767195767195E-2</v>
      </c>
      <c r="L159" s="8">
        <f ca="1">(dane36[[#This Row],[sód]]-#REF!)/#REF!</f>
        <v>0.82965299684542582</v>
      </c>
      <c r="M159" s="8">
        <f ca="1">(dane36[[#This Row],[potas]]-#REF!)/#REF!</f>
        <v>4.9438202247191018E-2</v>
      </c>
      <c r="N159" s="8">
        <f ca="1">(dane36[[#This Row],[hemoglobina]]-#REF!)/#REF!</f>
        <v>0.64625850340136048</v>
      </c>
      <c r="O159" s="8">
        <f ca="1">(dane36[[#This Row],[hematokryt]]-#REF!)/#REF!</f>
        <v>0.66666666666666663</v>
      </c>
      <c r="P159" s="5">
        <v>1</v>
      </c>
      <c r="Q159" s="5">
        <v>1</v>
      </c>
      <c r="R159" s="5">
        <v>0</v>
      </c>
      <c r="S159" s="5">
        <v>1</v>
      </c>
      <c r="T159" s="5">
        <v>0</v>
      </c>
      <c r="U159" s="5">
        <v>0</v>
      </c>
      <c r="V159" s="5">
        <v>1</v>
      </c>
      <c r="X159" s="8">
        <f ca="1">(dane36[[#This Row],[Wiek]]-$A$409)/$A$410</f>
        <v>0.68181818181818177</v>
      </c>
      <c r="Y159" s="8">
        <f ca="1">(dane36[[#This Row],[Ciśnienie krwi]]-$B$409)/$B$410</f>
        <v>0.15384615384615385</v>
      </c>
      <c r="Z159" s="8">
        <f ca="1">(dane36[[#This Row],[glukoza we krwi]]-$I$409)/$I$410</f>
        <v>0.21367521367521367</v>
      </c>
      <c r="AA159" s="8">
        <f ca="1">(dane36[[#This Row],[mocznik]]-$J$409)/$J$410</f>
        <v>0.10397946084724005</v>
      </c>
      <c r="AB159" s="8">
        <f ca="1">(dane36[[#This Row],[sód]]-L$409)/L$410</f>
        <v>0.82965299684542582</v>
      </c>
      <c r="AC159" s="8">
        <f ca="1">(dane36[[#This Row],[potas]]-M$409)/M$410</f>
        <v>4.9438202247191018E-2</v>
      </c>
      <c r="AD159" s="8">
        <f ca="1">(dane36[[#This Row],[hemoglobina]]-N$409)/N$410</f>
        <v>0.64625850340136048</v>
      </c>
      <c r="AE159" s="8">
        <f ca="1">(dane36[[#This Row],[hematokryt]]-O$409)/O$410</f>
        <v>0.66666666666666663</v>
      </c>
      <c r="AF159">
        <v>1</v>
      </c>
      <c r="AG159">
        <v>0.6</v>
      </c>
      <c r="AH159">
        <v>0</v>
      </c>
      <c r="AI159">
        <v>0</v>
      </c>
      <c r="AJ159">
        <v>0</v>
      </c>
      <c r="AK159">
        <v>0</v>
      </c>
      <c r="AL159" s="15">
        <v>1</v>
      </c>
      <c r="AM159" s="15">
        <v>1</v>
      </c>
      <c r="AN159" s="15">
        <v>0</v>
      </c>
      <c r="AO159" s="15">
        <v>1</v>
      </c>
      <c r="AP159" s="15">
        <v>0</v>
      </c>
      <c r="AQ159" s="15">
        <v>0</v>
      </c>
    </row>
    <row r="160" spans="1:43" x14ac:dyDescent="0.25">
      <c r="A160" s="8">
        <f ca="1">(dane36[[#This Row],[Wiek]]-$A$409)/$A$410</f>
        <v>0.78409090909090906</v>
      </c>
      <c r="B160" s="8">
        <f ca="1">(dane36[[#This Row],[Ciśnienie krwi]]-$B$409)/$B$410</f>
        <v>7.6923076923076927E-2</v>
      </c>
      <c r="C160" s="9">
        <v>0.75</v>
      </c>
      <c r="D160" s="10">
        <v>0.6</v>
      </c>
      <c r="E160" s="10">
        <v>0.4</v>
      </c>
      <c r="F160" s="5">
        <v>1</v>
      </c>
      <c r="G160" s="5">
        <v>1</v>
      </c>
      <c r="H160" s="5">
        <v>0</v>
      </c>
      <c r="I160" s="8">
        <f ca="1">(dane36[[#This Row],[glukoza we krwi]]-$I$409)/$I$410</f>
        <v>0.85897435897435892</v>
      </c>
      <c r="J160" s="8">
        <f ca="1">(dane36[[#This Row],[mocznik]]-$J$409)/$J$410</f>
        <v>0.11938382541720154</v>
      </c>
      <c r="K160" s="8">
        <f ca="1">(dane36[[#This Row],[kreatynina]]-#REF!)/#REF!</f>
        <v>1.4550264550264553E-2</v>
      </c>
      <c r="L160" s="8">
        <f ca="1">(dane36[[#This Row],[sód]]-#REF!)/#REF!</f>
        <v>0.80441640378548895</v>
      </c>
      <c r="M160" s="8">
        <f ca="1">(dane36[[#This Row],[potas]]-#REF!)/#REF!</f>
        <v>3.3707865168539325E-2</v>
      </c>
      <c r="N160" s="8">
        <f ca="1">(dane36[[#This Row],[hemoglobina]]-#REF!)/#REF!</f>
        <v>0.53061224489795922</v>
      </c>
      <c r="O160" s="8">
        <f ca="1">(dane36[[#This Row],[hematokryt]]-#REF!)/#REF!</f>
        <v>0.48888888888888887</v>
      </c>
      <c r="P160" s="5">
        <v>1</v>
      </c>
      <c r="Q160" s="5">
        <v>1</v>
      </c>
      <c r="R160" s="5">
        <v>1</v>
      </c>
      <c r="S160" s="5">
        <v>1</v>
      </c>
      <c r="T160" s="5">
        <v>0</v>
      </c>
      <c r="U160" s="5">
        <v>0</v>
      </c>
      <c r="V160" s="5">
        <v>1</v>
      </c>
      <c r="X160" s="8">
        <f ca="1">(dane36[[#This Row],[Wiek]]-$A$409)/$A$410</f>
        <v>0.78409090909090906</v>
      </c>
      <c r="Y160" s="8">
        <f ca="1">(dane36[[#This Row],[Ciśnienie krwi]]-$B$409)/$B$410</f>
        <v>7.6923076923076927E-2</v>
      </c>
      <c r="Z160" s="8">
        <f ca="1">(dane36[[#This Row],[glukoza we krwi]]-$I$409)/$I$410</f>
        <v>0.85897435897435892</v>
      </c>
      <c r="AA160" s="8">
        <f ca="1">(dane36[[#This Row],[mocznik]]-$J$409)/$J$410</f>
        <v>0.11938382541720154</v>
      </c>
      <c r="AB160" s="8">
        <f ca="1">(dane36[[#This Row],[sód]]-L$409)/L$410</f>
        <v>0.80441640378548895</v>
      </c>
      <c r="AC160" s="8">
        <f ca="1">(dane36[[#This Row],[potas]]-M$409)/M$410</f>
        <v>3.3707865168539325E-2</v>
      </c>
      <c r="AD160" s="8">
        <f ca="1">(dane36[[#This Row],[hemoglobina]]-N$409)/N$410</f>
        <v>0.53061224489795922</v>
      </c>
      <c r="AE160" s="8">
        <f ca="1">(dane36[[#This Row],[hematokryt]]-O$409)/O$410</f>
        <v>0.48888888888888887</v>
      </c>
      <c r="AF160">
        <v>0.75</v>
      </c>
      <c r="AG160">
        <v>0.6</v>
      </c>
      <c r="AH160">
        <v>0.4</v>
      </c>
      <c r="AI160">
        <v>1</v>
      </c>
      <c r="AJ160">
        <v>1</v>
      </c>
      <c r="AK160">
        <v>0</v>
      </c>
      <c r="AL160" s="14">
        <v>1</v>
      </c>
      <c r="AM160" s="14">
        <v>1</v>
      </c>
      <c r="AN160" s="14">
        <v>1</v>
      </c>
      <c r="AO160" s="14">
        <v>1</v>
      </c>
      <c r="AP160" s="14">
        <v>0</v>
      </c>
      <c r="AQ160" s="14">
        <v>0</v>
      </c>
    </row>
    <row r="161" spans="1:43" x14ac:dyDescent="0.25">
      <c r="A161" s="8">
        <f ca="1">(dane36[[#This Row],[Wiek]]-$A$409)/$A$410</f>
        <v>0.64772727272727271</v>
      </c>
      <c r="B161" s="8">
        <f ca="1">(dane36[[#This Row],[Ciśnienie krwi]]-$B$409)/$B$410</f>
        <v>0.23076923076923078</v>
      </c>
      <c r="C161" s="9">
        <v>0.25</v>
      </c>
      <c r="D161" s="10">
        <v>0.2</v>
      </c>
      <c r="E161" s="5" t="s">
        <v>2</v>
      </c>
      <c r="F161" s="5">
        <v>1</v>
      </c>
      <c r="G161" s="5">
        <v>0</v>
      </c>
      <c r="H161" s="5">
        <v>0</v>
      </c>
      <c r="I161" s="8">
        <f ca="1">(dane36[[#This Row],[glukoza we krwi]]-$I$409)/$I$410</f>
        <v>0.6004273504273504</v>
      </c>
      <c r="J161" s="8">
        <f ca="1">(dane36[[#This Row],[mocznik]]-$J$409)/$J$410</f>
        <v>8.6007702182284984E-2</v>
      </c>
      <c r="K161" s="8">
        <f ca="1">(dane36[[#This Row],[kreatynina]]-#REF!)/#REF!</f>
        <v>1.1904761904761906E-2</v>
      </c>
      <c r="L161" s="8">
        <f ca="1">(dane36[[#This Row],[sód]]-#REF!)/#REF!</f>
        <v>0.74132492113564674</v>
      </c>
      <c r="M161" s="8">
        <f ca="1">(dane36[[#This Row],[potas]]-#REF!)/#REF!</f>
        <v>2.247191011235955E-2</v>
      </c>
      <c r="N161" s="8">
        <f ca="1">(dane36[[#This Row],[hemoglobina]]-#REF!)/#REF!</f>
        <v>0.49659863945578231</v>
      </c>
      <c r="O161" s="8">
        <f ca="1">(dane36[[#This Row],[hematokryt]]-#REF!)/#REF!</f>
        <v>0.57777777777777772</v>
      </c>
      <c r="P161" s="5">
        <v>0</v>
      </c>
      <c r="Q161" s="5">
        <v>1</v>
      </c>
      <c r="R161" s="5">
        <v>0</v>
      </c>
      <c r="S161" s="5">
        <v>0</v>
      </c>
      <c r="T161" s="5">
        <v>0</v>
      </c>
      <c r="U161" s="5">
        <v>0</v>
      </c>
      <c r="V161" s="5">
        <v>1</v>
      </c>
      <c r="X161" s="8">
        <f ca="1">(dane36[[#This Row],[Wiek]]-$A$409)/$A$410</f>
        <v>0.64772727272727271</v>
      </c>
      <c r="Y161" s="8">
        <f ca="1">(dane36[[#This Row],[Ciśnienie krwi]]-$B$409)/$B$410</f>
        <v>0.23076923076923078</v>
      </c>
      <c r="Z161" s="8">
        <f ca="1">(dane36[[#This Row],[glukoza we krwi]]-$I$409)/$I$410</f>
        <v>0.6004273504273504</v>
      </c>
      <c r="AA161" s="8">
        <f ca="1">(dane36[[#This Row],[mocznik]]-$J$409)/$J$410</f>
        <v>8.6007702182284984E-2</v>
      </c>
      <c r="AB161" s="8">
        <f ca="1">(dane36[[#This Row],[sód]]-L$409)/L$410</f>
        <v>0.74132492113564674</v>
      </c>
      <c r="AC161" s="8">
        <f ca="1">(dane36[[#This Row],[potas]]-M$409)/M$410</f>
        <v>2.247191011235955E-2</v>
      </c>
      <c r="AD161" s="8">
        <f ca="1">(dane36[[#This Row],[hemoglobina]]-N$409)/N$410</f>
        <v>0.49659863945578231</v>
      </c>
      <c r="AE161" s="8">
        <f ca="1">(dane36[[#This Row],[hematokryt]]-O$409)/O$410</f>
        <v>0.57777777777777772</v>
      </c>
      <c r="AF161">
        <v>0.25</v>
      </c>
      <c r="AG161">
        <v>0.2</v>
      </c>
      <c r="AH161">
        <v>0</v>
      </c>
      <c r="AI161">
        <v>1</v>
      </c>
      <c r="AJ161">
        <v>0</v>
      </c>
      <c r="AK161">
        <v>0</v>
      </c>
      <c r="AL161" s="15">
        <v>0</v>
      </c>
      <c r="AM161" s="15">
        <v>1</v>
      </c>
      <c r="AN161" s="15">
        <v>0</v>
      </c>
      <c r="AO161" s="15">
        <v>0</v>
      </c>
      <c r="AP161" s="15">
        <v>0</v>
      </c>
      <c r="AQ161" s="15">
        <v>0</v>
      </c>
    </row>
    <row r="162" spans="1:43" x14ac:dyDescent="0.25">
      <c r="A162" s="8">
        <f ca="1">(dane36[[#This Row],[Wiek]]-$A$409)/$A$410</f>
        <v>0.89772727272727271</v>
      </c>
      <c r="B162" s="8">
        <f ca="1">(dane36[[#This Row],[Ciśnienie krwi]]-$B$409)/$B$410</f>
        <v>7.6923076923076927E-2</v>
      </c>
      <c r="C162" s="9">
        <v>0.62</v>
      </c>
      <c r="D162" s="10">
        <v>0.2</v>
      </c>
      <c r="E162" s="10">
        <v>0.52</v>
      </c>
      <c r="F162" s="5">
        <v>0.77</v>
      </c>
      <c r="G162" s="5">
        <v>0</v>
      </c>
      <c r="H162" s="5">
        <v>0</v>
      </c>
      <c r="I162" s="8">
        <f ca="1">(dane36[[#This Row],[glukoza we krwi]]-$I$409)/$I$410</f>
        <v>0.26923076923076922</v>
      </c>
      <c r="J162" s="8">
        <f ca="1">(dane36[[#This Row],[mocznik]]-$J$409)/$J$410</f>
        <v>9.6277278562259302E-2</v>
      </c>
      <c r="K162" s="8">
        <f ca="1">(dane36[[#This Row],[kreatynina]]-#REF!)/#REF!</f>
        <v>2.2486772486772492E-2</v>
      </c>
      <c r="L162" s="8">
        <f ca="1">(dane36[[#This Row],[sód]]-#REF!)/#REF!</f>
        <v>0.89905362776025233</v>
      </c>
      <c r="M162" s="8">
        <f ca="1">(dane36[[#This Row],[potas]]-#REF!)/#REF!</f>
        <v>3.8202247191011243E-2</v>
      </c>
      <c r="N162" s="8">
        <f ca="1">(dane36[[#This Row],[hemoglobina]]-#REF!)/#REF!</f>
        <v>0.53061224489795922</v>
      </c>
      <c r="O162" s="8">
        <f ca="1">(dane36[[#This Row],[hematokryt]]-#REF!)/#REF!</f>
        <v>0.57777777777777772</v>
      </c>
      <c r="P162" s="5">
        <v>1</v>
      </c>
      <c r="Q162" s="5">
        <v>1</v>
      </c>
      <c r="R162" s="5">
        <v>1</v>
      </c>
      <c r="S162" s="5">
        <v>0</v>
      </c>
      <c r="T162" s="5">
        <v>1</v>
      </c>
      <c r="U162" s="5">
        <v>0</v>
      </c>
      <c r="V162" s="5">
        <v>1</v>
      </c>
      <c r="X162" s="8">
        <f ca="1">(dane36[[#This Row],[Wiek]]-$A$409)/$A$410</f>
        <v>0.89772727272727271</v>
      </c>
      <c r="Y162" s="8">
        <f ca="1">(dane36[[#This Row],[Ciśnienie krwi]]-$B$409)/$B$410</f>
        <v>7.6923076923076927E-2</v>
      </c>
      <c r="Z162" s="8">
        <f ca="1">(dane36[[#This Row],[glukoza we krwi]]-$I$409)/$I$410</f>
        <v>0.26923076923076922</v>
      </c>
      <c r="AA162" s="8">
        <f ca="1">(dane36[[#This Row],[mocznik]]-$J$409)/$J$410</f>
        <v>9.6277278562259302E-2</v>
      </c>
      <c r="AB162" s="8">
        <f ca="1">(dane36[[#This Row],[sód]]-L$409)/L$410</f>
        <v>0.89905362776025233</v>
      </c>
      <c r="AC162" s="8">
        <f ca="1">(dane36[[#This Row],[potas]]-M$409)/M$410</f>
        <v>3.8202247191011243E-2</v>
      </c>
      <c r="AD162" s="8">
        <f ca="1">(dane36[[#This Row],[hemoglobina]]-N$409)/N$410</f>
        <v>0.53061224489795922</v>
      </c>
      <c r="AE162" s="8">
        <f ca="1">(dane36[[#This Row],[hematokryt]]-O$409)/O$410</f>
        <v>0.57777777777777772</v>
      </c>
      <c r="AF162">
        <v>0.62</v>
      </c>
      <c r="AG162">
        <v>0.2</v>
      </c>
      <c r="AH162">
        <v>0.5</v>
      </c>
      <c r="AI162">
        <v>0.77</v>
      </c>
      <c r="AJ162">
        <v>0</v>
      </c>
      <c r="AK162">
        <v>0</v>
      </c>
      <c r="AL162" s="14">
        <v>1</v>
      </c>
      <c r="AM162" s="14">
        <v>1</v>
      </c>
      <c r="AN162" s="14">
        <v>1</v>
      </c>
      <c r="AO162" s="14">
        <v>0</v>
      </c>
      <c r="AP162" s="14">
        <v>1</v>
      </c>
      <c r="AQ162" s="14">
        <v>0</v>
      </c>
    </row>
    <row r="163" spans="1:43" x14ac:dyDescent="0.25">
      <c r="A163" s="8">
        <f ca="1">(dane36[[#This Row],[Wiek]]-$A$409)/$A$410</f>
        <v>0.68181818181818177</v>
      </c>
      <c r="B163" s="8">
        <f ca="1">(dane36[[#This Row],[Ciśnienie krwi]]-$B$409)/$B$410</f>
        <v>0.20361538461538461</v>
      </c>
      <c r="C163" s="9">
        <v>0.5</v>
      </c>
      <c r="D163" s="10">
        <v>0.6</v>
      </c>
      <c r="E163" s="5" t="s">
        <v>2</v>
      </c>
      <c r="F163" s="5">
        <v>0.77</v>
      </c>
      <c r="G163" s="5">
        <v>0</v>
      </c>
      <c r="H163" s="5">
        <v>0</v>
      </c>
      <c r="I163" s="8">
        <f ca="1">(dane36[[#This Row],[glukoza we krwi]]-$I$409)/$I$410</f>
        <v>0.26931623931623933</v>
      </c>
      <c r="J163" s="8">
        <f ca="1">(dane36[[#This Row],[mocznik]]-$J$409)/$J$410</f>
        <v>0.14359435173299101</v>
      </c>
      <c r="K163" s="8">
        <f ca="1">(dane36[[#This Row],[kreatynina]]-#REF!)/#REF!</f>
        <v>3.5317460317460317E-2</v>
      </c>
      <c r="L163" s="8">
        <f ca="1">(dane36[[#This Row],[sód]]-#REF!)/#REF!</f>
        <v>0.83930599369085179</v>
      </c>
      <c r="M163" s="8">
        <f ca="1">(dane36[[#This Row],[potas]]-#REF!)/#REF!</f>
        <v>4.7865168539325841E-2</v>
      </c>
      <c r="N163" s="8">
        <f ca="1">(dane36[[#This Row],[hemoglobina]]-#REF!)/#REF!</f>
        <v>0.76190476190476197</v>
      </c>
      <c r="O163" s="8">
        <f ca="1">(dane36[[#This Row],[hematokryt]]-#REF!)/#REF!</f>
        <v>0.73333333333333328</v>
      </c>
      <c r="P163" s="5">
        <v>1</v>
      </c>
      <c r="Q163" s="5">
        <v>1</v>
      </c>
      <c r="R163" s="5">
        <v>0</v>
      </c>
      <c r="S163" s="5">
        <v>1</v>
      </c>
      <c r="T163" s="5">
        <v>0</v>
      </c>
      <c r="U163" s="5">
        <v>0</v>
      </c>
      <c r="V163" s="5">
        <v>1</v>
      </c>
      <c r="X163" s="8">
        <f ca="1">(dane36[[#This Row],[Wiek]]-$A$409)/$A$410</f>
        <v>0.68181818181818177</v>
      </c>
      <c r="Y163" s="8">
        <f ca="1">(dane36[[#This Row],[Ciśnienie krwi]]-$B$409)/$B$410</f>
        <v>0.20361538461538461</v>
      </c>
      <c r="Z163" s="8">
        <f ca="1">(dane36[[#This Row],[glukoza we krwi]]-$I$409)/$I$410</f>
        <v>0.26931623931623933</v>
      </c>
      <c r="AA163" s="8">
        <f ca="1">(dane36[[#This Row],[mocznik]]-$J$409)/$J$410</f>
        <v>0.14359435173299101</v>
      </c>
      <c r="AB163" s="8">
        <f ca="1">(dane36[[#This Row],[sód]]-L$409)/L$410</f>
        <v>0.83930599369085179</v>
      </c>
      <c r="AC163" s="8">
        <f ca="1">(dane36[[#This Row],[potas]]-M$409)/M$410</f>
        <v>4.7865168539325841E-2</v>
      </c>
      <c r="AD163" s="8">
        <f ca="1">(dane36[[#This Row],[hemoglobina]]-N$409)/N$410</f>
        <v>0.76190476190476197</v>
      </c>
      <c r="AE163" s="8">
        <f ca="1">(dane36[[#This Row],[hematokryt]]-O$409)/O$410</f>
        <v>0.73333333333333328</v>
      </c>
      <c r="AF163">
        <v>0.5</v>
      </c>
      <c r="AG163">
        <v>0.6</v>
      </c>
      <c r="AH163">
        <v>0</v>
      </c>
      <c r="AI163">
        <v>0.77</v>
      </c>
      <c r="AJ163">
        <v>0</v>
      </c>
      <c r="AK163">
        <v>0</v>
      </c>
      <c r="AL163" s="15">
        <v>1</v>
      </c>
      <c r="AM163" s="15">
        <v>1</v>
      </c>
      <c r="AN163" s="15">
        <v>0</v>
      </c>
      <c r="AO163" s="15">
        <v>1</v>
      </c>
      <c r="AP163" s="15">
        <v>0</v>
      </c>
      <c r="AQ163" s="15">
        <v>0</v>
      </c>
    </row>
    <row r="164" spans="1:43" x14ac:dyDescent="0.25">
      <c r="A164" s="8">
        <f ca="1">(dane36[[#This Row],[Wiek]]-$A$409)/$A$410</f>
        <v>0.64772727272727271</v>
      </c>
      <c r="B164" s="8">
        <f ca="1">(dane36[[#This Row],[Ciśnienie krwi]]-$B$409)/$B$410</f>
        <v>0.15384615384615385</v>
      </c>
      <c r="C164" s="9">
        <v>0.62</v>
      </c>
      <c r="D164" s="10">
        <v>0.2</v>
      </c>
      <c r="E164" s="10">
        <v>0.52</v>
      </c>
      <c r="F164" s="5">
        <v>0.77</v>
      </c>
      <c r="G164" s="5">
        <v>0</v>
      </c>
      <c r="H164" s="5">
        <v>0</v>
      </c>
      <c r="I164" s="8">
        <f ca="1">(dane36[[#This Row],[glukoza we krwi]]-$I$409)/$I$410</f>
        <v>0.3888888888888889</v>
      </c>
      <c r="J164" s="8">
        <f ca="1">(dane36[[#This Row],[mocznik]]-$J$409)/$J$410</f>
        <v>8.3440308087291401E-2</v>
      </c>
      <c r="K164" s="8">
        <f ca="1">(dane36[[#This Row],[kreatynina]]-#REF!)/#REF!</f>
        <v>1.4550264550264553E-2</v>
      </c>
      <c r="L164" s="8">
        <f ca="1">(dane36[[#This Row],[sód]]-#REF!)/#REF!</f>
        <v>0.75394321766561512</v>
      </c>
      <c r="M164" s="8">
        <f ca="1">(dane36[[#This Row],[potas]]-#REF!)/#REF!</f>
        <v>3.595505617977527E-2</v>
      </c>
      <c r="N164" s="8">
        <f ca="1">(dane36[[#This Row],[hemoglobina]]-#REF!)/#REF!</f>
        <v>0.45578231292517013</v>
      </c>
      <c r="O164" s="8">
        <f ca="1">(dane36[[#This Row],[hematokryt]]-#REF!)/#REF!</f>
        <v>0.62222222222222223</v>
      </c>
      <c r="P164" s="5">
        <v>0</v>
      </c>
      <c r="Q164" s="5">
        <v>1</v>
      </c>
      <c r="R164" s="5">
        <v>0</v>
      </c>
      <c r="S164" s="5">
        <v>1</v>
      </c>
      <c r="T164" s="5">
        <v>0</v>
      </c>
      <c r="U164" s="5">
        <v>0</v>
      </c>
      <c r="V164" s="5">
        <v>1</v>
      </c>
      <c r="X164" s="8">
        <f ca="1">(dane36[[#This Row],[Wiek]]-$A$409)/$A$410</f>
        <v>0.64772727272727271</v>
      </c>
      <c r="Y164" s="8">
        <f ca="1">(dane36[[#This Row],[Ciśnienie krwi]]-$B$409)/$B$410</f>
        <v>0.15384615384615385</v>
      </c>
      <c r="Z164" s="8">
        <f ca="1">(dane36[[#This Row],[glukoza we krwi]]-$I$409)/$I$410</f>
        <v>0.3888888888888889</v>
      </c>
      <c r="AA164" s="8">
        <f ca="1">(dane36[[#This Row],[mocznik]]-$J$409)/$J$410</f>
        <v>8.3440308087291401E-2</v>
      </c>
      <c r="AB164" s="8">
        <f ca="1">(dane36[[#This Row],[sód]]-L$409)/L$410</f>
        <v>0.75394321766561512</v>
      </c>
      <c r="AC164" s="8">
        <f ca="1">(dane36[[#This Row],[potas]]-M$409)/M$410</f>
        <v>3.595505617977527E-2</v>
      </c>
      <c r="AD164" s="8">
        <f ca="1">(dane36[[#This Row],[hemoglobina]]-N$409)/N$410</f>
        <v>0.45578231292517013</v>
      </c>
      <c r="AE164" s="8">
        <f ca="1">(dane36[[#This Row],[hematokryt]]-O$409)/O$410</f>
        <v>0.62222222222222223</v>
      </c>
      <c r="AF164">
        <v>0.62</v>
      </c>
      <c r="AG164">
        <v>0.2</v>
      </c>
      <c r="AH164">
        <v>0.5</v>
      </c>
      <c r="AI164">
        <v>0.77</v>
      </c>
      <c r="AJ164">
        <v>0</v>
      </c>
      <c r="AK164">
        <v>0</v>
      </c>
      <c r="AL164" s="14">
        <v>0</v>
      </c>
      <c r="AM164" s="14">
        <v>1</v>
      </c>
      <c r="AN164" s="14">
        <v>0</v>
      </c>
      <c r="AO164" s="14">
        <v>1</v>
      </c>
      <c r="AP164" s="14">
        <v>0</v>
      </c>
      <c r="AQ164" s="14">
        <v>0</v>
      </c>
    </row>
    <row r="165" spans="1:43" x14ac:dyDescent="0.25">
      <c r="A165" s="8">
        <f ca="1">(dane36[[#This Row],[Wiek]]-$A$409)/$A$410</f>
        <v>0.5</v>
      </c>
      <c r="B165" s="8">
        <f ca="1">(dane36[[#This Row],[Ciśnienie krwi]]-$B$409)/$B$410</f>
        <v>0.23076923076923078</v>
      </c>
      <c r="C165" s="9">
        <v>0.25</v>
      </c>
      <c r="D165" s="5">
        <v>0</v>
      </c>
      <c r="E165" s="5" t="s">
        <v>2</v>
      </c>
      <c r="F165" s="5">
        <v>1</v>
      </c>
      <c r="G165" s="5">
        <v>0</v>
      </c>
      <c r="H165" s="5">
        <v>0</v>
      </c>
      <c r="I165" s="8">
        <f ca="1">(dane36[[#This Row],[glukoza we krwi]]-$I$409)/$I$410</f>
        <v>0.29487179487179488</v>
      </c>
      <c r="J165" s="8">
        <f ca="1">(dane36[[#This Row],[mocznik]]-$J$409)/$J$410</f>
        <v>9.8844672657252886E-2</v>
      </c>
      <c r="K165" s="8">
        <f ca="1">(dane36[[#This Row],[kreatynina]]-#REF!)/#REF!</f>
        <v>2.1164021164021166E-2</v>
      </c>
      <c r="L165" s="8">
        <f ca="1">(dane36[[#This Row],[sód]]-#REF!)/#REF!</f>
        <v>0.85488958990536279</v>
      </c>
      <c r="M165" s="8">
        <f ca="1">(dane36[[#This Row],[potas]]-#REF!)/#REF!</f>
        <v>3.595505617977527E-2</v>
      </c>
      <c r="N165" s="8">
        <f ca="1">(dane36[[#This Row],[hemoglobina]]-#REF!)/#REF!</f>
        <v>0.40136054421768708</v>
      </c>
      <c r="O165" s="8">
        <f ca="1">(dane36[[#This Row],[hematokryt]]-#REF!)/#REF!</f>
        <v>0.4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1</v>
      </c>
      <c r="X165" s="8">
        <f ca="1">(dane36[[#This Row],[Wiek]]-$A$409)/$A$410</f>
        <v>0.5</v>
      </c>
      <c r="Y165" s="8">
        <f ca="1">(dane36[[#This Row],[Ciśnienie krwi]]-$B$409)/$B$410</f>
        <v>0.23076923076923078</v>
      </c>
      <c r="Z165" s="8">
        <f ca="1">(dane36[[#This Row],[glukoza we krwi]]-$I$409)/$I$410</f>
        <v>0.29487179487179488</v>
      </c>
      <c r="AA165" s="8">
        <f ca="1">(dane36[[#This Row],[mocznik]]-$J$409)/$J$410</f>
        <v>9.8844672657252886E-2</v>
      </c>
      <c r="AB165" s="8">
        <f ca="1">(dane36[[#This Row],[sód]]-L$409)/L$410</f>
        <v>0.85488958990536279</v>
      </c>
      <c r="AC165" s="8">
        <f ca="1">(dane36[[#This Row],[potas]]-M$409)/M$410</f>
        <v>3.595505617977527E-2</v>
      </c>
      <c r="AD165" s="8">
        <f ca="1">(dane36[[#This Row],[hemoglobina]]-N$409)/N$410</f>
        <v>0.40136054421768708</v>
      </c>
      <c r="AE165" s="8">
        <f ca="1">(dane36[[#This Row],[hematokryt]]-O$409)/O$410</f>
        <v>0.4</v>
      </c>
      <c r="AF165">
        <v>0.25</v>
      </c>
      <c r="AG165">
        <v>0</v>
      </c>
      <c r="AH165">
        <v>0</v>
      </c>
      <c r="AI165">
        <v>1</v>
      </c>
      <c r="AJ165">
        <v>0</v>
      </c>
      <c r="AK165">
        <v>0</v>
      </c>
      <c r="AL165" s="15">
        <v>1</v>
      </c>
      <c r="AM165" s="15">
        <v>0</v>
      </c>
      <c r="AN165" s="15">
        <v>0</v>
      </c>
      <c r="AO165" s="15">
        <v>0</v>
      </c>
      <c r="AP165" s="15">
        <v>0</v>
      </c>
      <c r="AQ165" s="15">
        <v>1</v>
      </c>
    </row>
    <row r="166" spans="1:43" x14ac:dyDescent="0.25">
      <c r="A166" s="8">
        <f ca="1">(dane36[[#This Row],[Wiek]]-$A$409)/$A$410</f>
        <v>0.13636363636363635</v>
      </c>
      <c r="B166" s="8">
        <f ca="1">(dane36[[#This Row],[Ciśnienie krwi]]-$B$409)/$B$410</f>
        <v>0.20361538461538461</v>
      </c>
      <c r="C166" s="9">
        <v>0.5</v>
      </c>
      <c r="D166" s="5">
        <v>0</v>
      </c>
      <c r="E166" s="5" t="s">
        <v>2</v>
      </c>
      <c r="F166" s="5">
        <v>0.77</v>
      </c>
      <c r="G166" s="5">
        <v>0</v>
      </c>
      <c r="H166" s="5">
        <v>0</v>
      </c>
      <c r="I166" s="8">
        <f ca="1">(dane36[[#This Row],[glukoza we krwi]]-$I$409)/$I$410</f>
        <v>0.36324786324786323</v>
      </c>
      <c r="J166" s="8">
        <f ca="1">(dane36[[#This Row],[mocznik]]-$J$409)/$J$410</f>
        <v>3.4659820282413351E-2</v>
      </c>
      <c r="K166" s="8">
        <f ca="1">(dane36[[#This Row],[kreatynina]]-#REF!)/#REF!</f>
        <v>5.2910052910052916E-3</v>
      </c>
      <c r="L166" s="8">
        <f ca="1">(dane36[[#This Row],[sód]]-#REF!)/#REF!</f>
        <v>0.83596214511041012</v>
      </c>
      <c r="M166" s="8">
        <f ca="1">(dane36[[#This Row],[potas]]-#REF!)/#REF!</f>
        <v>3.8202247191011243E-2</v>
      </c>
      <c r="N166" s="8">
        <f ca="1">(dane36[[#This Row],[hemoglobina]]-#REF!)/#REF!</f>
        <v>0.76190476190476197</v>
      </c>
      <c r="O166" s="8">
        <f ca="1">(dane36[[#This Row],[hematokryt]]-#REF!)/#REF!</f>
        <v>0.68888888888888888</v>
      </c>
      <c r="P166" s="5">
        <v>0</v>
      </c>
      <c r="Q166" s="5">
        <v>1</v>
      </c>
      <c r="R166" s="5">
        <v>0</v>
      </c>
      <c r="S166" s="5">
        <v>0</v>
      </c>
      <c r="T166" s="5">
        <v>1</v>
      </c>
      <c r="U166" s="5">
        <v>0</v>
      </c>
      <c r="V166" s="5">
        <v>1</v>
      </c>
      <c r="X166" s="8">
        <f ca="1">(dane36[[#This Row],[Wiek]]-$A$409)/$A$410</f>
        <v>0.13636363636363635</v>
      </c>
      <c r="Y166" s="8">
        <f ca="1">(dane36[[#This Row],[Ciśnienie krwi]]-$B$409)/$B$410</f>
        <v>0.20361538461538461</v>
      </c>
      <c r="Z166" s="8">
        <f ca="1">(dane36[[#This Row],[glukoza we krwi]]-$I$409)/$I$410</f>
        <v>0.36324786324786323</v>
      </c>
      <c r="AA166" s="8">
        <f ca="1">(dane36[[#This Row],[mocznik]]-$J$409)/$J$410</f>
        <v>3.4659820282413351E-2</v>
      </c>
      <c r="AB166" s="8">
        <f ca="1">(dane36[[#This Row],[sód]]-L$409)/L$410</f>
        <v>0.83596214511041012</v>
      </c>
      <c r="AC166" s="8">
        <f ca="1">(dane36[[#This Row],[potas]]-M$409)/M$410</f>
        <v>3.8202247191011243E-2</v>
      </c>
      <c r="AD166" s="8">
        <f ca="1">(dane36[[#This Row],[hemoglobina]]-N$409)/N$410</f>
        <v>0.76190476190476197</v>
      </c>
      <c r="AE166" s="8">
        <f ca="1">(dane36[[#This Row],[hematokryt]]-O$409)/O$410</f>
        <v>0.68888888888888888</v>
      </c>
      <c r="AF166">
        <v>0.5</v>
      </c>
      <c r="AG166">
        <v>0</v>
      </c>
      <c r="AH166">
        <v>0</v>
      </c>
      <c r="AI166">
        <v>0.77</v>
      </c>
      <c r="AJ166">
        <v>0</v>
      </c>
      <c r="AK166">
        <v>0</v>
      </c>
      <c r="AL166" s="14">
        <v>0</v>
      </c>
      <c r="AM166" s="14">
        <v>1</v>
      </c>
      <c r="AN166" s="14">
        <v>0</v>
      </c>
      <c r="AO166" s="14">
        <v>0</v>
      </c>
      <c r="AP166" s="14">
        <v>1</v>
      </c>
      <c r="AQ166" s="14">
        <v>0</v>
      </c>
    </row>
    <row r="167" spans="1:43" x14ac:dyDescent="0.25">
      <c r="A167" s="8">
        <f ca="1">(dane36[[#This Row],[Wiek]]-$A$409)/$A$410</f>
        <v>0.65909090909090906</v>
      </c>
      <c r="B167" s="8">
        <f ca="1">(dane36[[#This Row],[Ciśnienie krwi]]-$B$409)/$B$410</f>
        <v>0.23076923076923078</v>
      </c>
      <c r="C167" s="9">
        <v>0.75</v>
      </c>
      <c r="D167" s="5">
        <v>0</v>
      </c>
      <c r="E167" s="10">
        <v>0.4</v>
      </c>
      <c r="F167" s="5">
        <v>0.77</v>
      </c>
      <c r="G167" s="5">
        <v>0</v>
      </c>
      <c r="H167" s="5">
        <v>0</v>
      </c>
      <c r="I167" s="8">
        <f ca="1">(dane36[[#This Row],[glukoza we krwi]]-$I$409)/$I$410</f>
        <v>0.26931623931623933</v>
      </c>
      <c r="J167" s="8">
        <f ca="1">(dane36[[#This Row],[mocznik]]-$J$409)/$J$410</f>
        <v>0.14359435173299101</v>
      </c>
      <c r="K167" s="8">
        <f ca="1">(dane36[[#This Row],[kreatynina]]-#REF!)/#REF!</f>
        <v>3.5317460317460317E-2</v>
      </c>
      <c r="L167" s="8">
        <f ca="1">(dane36[[#This Row],[sód]]-#REF!)/#REF!</f>
        <v>0.83930599369085179</v>
      </c>
      <c r="M167" s="8">
        <f ca="1">(dane36[[#This Row],[potas]]-#REF!)/#REF!</f>
        <v>4.7865168539325841E-2</v>
      </c>
      <c r="N167" s="8">
        <f ca="1">(dane36[[#This Row],[hemoglobina]]-#REF!)/#REF!</f>
        <v>0.64149659863945574</v>
      </c>
      <c r="O167" s="8">
        <f ca="1">(dane36[[#This Row],[hematokryt]]-#REF!)/#REF!</f>
        <v>0.66377777777777769</v>
      </c>
      <c r="P167" s="5">
        <v>0</v>
      </c>
      <c r="Q167" s="5">
        <v>1</v>
      </c>
      <c r="R167" s="5">
        <v>0</v>
      </c>
      <c r="S167" s="5">
        <v>1</v>
      </c>
      <c r="T167" s="5">
        <v>0</v>
      </c>
      <c r="U167" s="5">
        <v>0</v>
      </c>
      <c r="V167" s="5">
        <v>1</v>
      </c>
      <c r="X167" s="8">
        <f ca="1">(dane36[[#This Row],[Wiek]]-$A$409)/$A$410</f>
        <v>0.65909090909090906</v>
      </c>
      <c r="Y167" s="8">
        <f ca="1">(dane36[[#This Row],[Ciśnienie krwi]]-$B$409)/$B$410</f>
        <v>0.23076923076923078</v>
      </c>
      <c r="Z167" s="8">
        <f ca="1">(dane36[[#This Row],[glukoza we krwi]]-$I$409)/$I$410</f>
        <v>0.26931623931623933</v>
      </c>
      <c r="AA167" s="8">
        <f ca="1">(dane36[[#This Row],[mocznik]]-$J$409)/$J$410</f>
        <v>0.14359435173299101</v>
      </c>
      <c r="AB167" s="8">
        <f ca="1">(dane36[[#This Row],[sód]]-L$409)/L$410</f>
        <v>0.83930599369085179</v>
      </c>
      <c r="AC167" s="8">
        <f ca="1">(dane36[[#This Row],[potas]]-M$409)/M$410</f>
        <v>4.7865168539325841E-2</v>
      </c>
      <c r="AD167" s="8">
        <f ca="1">(dane36[[#This Row],[hemoglobina]]-N$409)/N$410</f>
        <v>0.64149659863945574</v>
      </c>
      <c r="AE167" s="8">
        <f ca="1">(dane36[[#This Row],[hematokryt]]-O$409)/O$410</f>
        <v>0.66377777777777769</v>
      </c>
      <c r="AF167">
        <v>0.75</v>
      </c>
      <c r="AG167">
        <v>0</v>
      </c>
      <c r="AH167">
        <v>0.4</v>
      </c>
      <c r="AI167">
        <v>0.77</v>
      </c>
      <c r="AJ167">
        <v>0</v>
      </c>
      <c r="AK167">
        <v>0</v>
      </c>
      <c r="AL167" s="15">
        <v>0</v>
      </c>
      <c r="AM167" s="15">
        <v>1</v>
      </c>
      <c r="AN167" s="15">
        <v>0</v>
      </c>
      <c r="AO167" s="15">
        <v>1</v>
      </c>
      <c r="AP167" s="15">
        <v>0</v>
      </c>
      <c r="AQ167" s="15">
        <v>0</v>
      </c>
    </row>
    <row r="168" spans="1:43" x14ac:dyDescent="0.25">
      <c r="A168" s="8">
        <f ca="1">(dane36[[#This Row],[Wiek]]-$A$409)/$A$410</f>
        <v>0.28409090909090912</v>
      </c>
      <c r="B168" s="8">
        <f ca="1">(dane36[[#This Row],[Ciśnienie krwi]]-$B$409)/$B$410</f>
        <v>7.6923076923076927E-2</v>
      </c>
      <c r="C168" s="9">
        <v>0.62</v>
      </c>
      <c r="D168" s="10">
        <v>0.2</v>
      </c>
      <c r="E168" s="10">
        <v>0.52</v>
      </c>
      <c r="F168" s="5">
        <v>0.77</v>
      </c>
      <c r="G168" s="5">
        <v>0</v>
      </c>
      <c r="H168" s="5">
        <v>0</v>
      </c>
      <c r="I168" s="8">
        <f ca="1">(dane36[[#This Row],[glukoza we krwi]]-$I$409)/$I$410</f>
        <v>0.11538461538461539</v>
      </c>
      <c r="J168" s="8">
        <f ca="1">(dane36[[#This Row],[mocznik]]-$J$409)/$J$410</f>
        <v>0.10911424903722722</v>
      </c>
      <c r="K168" s="8">
        <f ca="1">(dane36[[#This Row],[kreatynina]]-#REF!)/#REF!</f>
        <v>4.6296296296296301E-2</v>
      </c>
      <c r="L168" s="8">
        <f ca="1">(dane36[[#This Row],[sód]]-#REF!)/#REF!</f>
        <v>0.77287066246056779</v>
      </c>
      <c r="M168" s="8">
        <f ca="1">(dane36[[#This Row],[potas]]-#REF!)/#REF!</f>
        <v>4.0449438202247189E-2</v>
      </c>
      <c r="N168" s="8">
        <f ca="1">(dane36[[#This Row],[hemoglobina]]-#REF!)/#REF!</f>
        <v>0.64149659863945574</v>
      </c>
      <c r="O168" s="8">
        <f ca="1">(dane36[[#This Row],[hematokryt]]-#REF!)/#REF!</f>
        <v>0.66377777777777769</v>
      </c>
      <c r="P168" s="5">
        <v>0</v>
      </c>
      <c r="Q168" s="5">
        <v>0</v>
      </c>
      <c r="R168" s="5">
        <v>0</v>
      </c>
      <c r="S168" s="5">
        <v>0</v>
      </c>
      <c r="T168" s="5">
        <v>1</v>
      </c>
      <c r="U168" s="5">
        <v>1</v>
      </c>
      <c r="V168" s="5">
        <v>1</v>
      </c>
      <c r="X168" s="8">
        <f ca="1">(dane36[[#This Row],[Wiek]]-$A$409)/$A$410</f>
        <v>0.28409090909090912</v>
      </c>
      <c r="Y168" s="8">
        <f ca="1">(dane36[[#This Row],[Ciśnienie krwi]]-$B$409)/$B$410</f>
        <v>7.6923076923076927E-2</v>
      </c>
      <c r="Z168" s="8">
        <f ca="1">(dane36[[#This Row],[glukoza we krwi]]-$I$409)/$I$410</f>
        <v>0.11538461538461539</v>
      </c>
      <c r="AA168" s="8">
        <f ca="1">(dane36[[#This Row],[mocznik]]-$J$409)/$J$410</f>
        <v>0.10911424903722722</v>
      </c>
      <c r="AB168" s="8">
        <f ca="1">(dane36[[#This Row],[sód]]-L$409)/L$410</f>
        <v>0.77287066246056779</v>
      </c>
      <c r="AC168" s="8">
        <f ca="1">(dane36[[#This Row],[potas]]-M$409)/M$410</f>
        <v>4.0449438202247189E-2</v>
      </c>
      <c r="AD168" s="8">
        <f ca="1">(dane36[[#This Row],[hemoglobina]]-N$409)/N$410</f>
        <v>0.64149659863945574</v>
      </c>
      <c r="AE168" s="8">
        <f ca="1">(dane36[[#This Row],[hematokryt]]-O$409)/O$410</f>
        <v>0.66377777777777769</v>
      </c>
      <c r="AF168">
        <v>0.62</v>
      </c>
      <c r="AG168">
        <v>0.2</v>
      </c>
      <c r="AH168">
        <v>0.5</v>
      </c>
      <c r="AI168">
        <v>0.77</v>
      </c>
      <c r="AJ168">
        <v>0</v>
      </c>
      <c r="AK168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1</v>
      </c>
      <c r="AQ168" s="14">
        <v>1</v>
      </c>
    </row>
    <row r="169" spans="1:43" x14ac:dyDescent="0.25">
      <c r="A169" s="8">
        <f ca="1">(dane36[[#This Row],[Wiek]]-$A$409)/$A$410</f>
        <v>0.36363636363636365</v>
      </c>
      <c r="B169" s="8">
        <f ca="1">(dane36[[#This Row],[Ciśnienie krwi]]-$B$409)/$B$410</f>
        <v>0.15384615384615385</v>
      </c>
      <c r="C169" s="9">
        <v>0.75</v>
      </c>
      <c r="D169" s="5">
        <v>0</v>
      </c>
      <c r="E169" s="5" t="s">
        <v>2</v>
      </c>
      <c r="F169" s="5">
        <v>1</v>
      </c>
      <c r="G169" s="5">
        <v>0</v>
      </c>
      <c r="H169" s="5">
        <v>0</v>
      </c>
      <c r="I169" s="8">
        <f ca="1">(dane36[[#This Row],[glukoza we krwi]]-$I$409)/$I$410</f>
        <v>0.25</v>
      </c>
      <c r="J169" s="8">
        <f ca="1">(dane36[[#This Row],[mocznik]]-$J$409)/$J$410</f>
        <v>4.4929396662387676E-2</v>
      </c>
      <c r="K169" s="8">
        <f ca="1">(dane36[[#This Row],[kreatynina]]-#REF!)/#REF!</f>
        <v>6.6137566137566143E-3</v>
      </c>
      <c r="L169" s="8">
        <f ca="1">(dane36[[#This Row],[sód]]-#REF!)/#REF!</f>
        <v>0.83930599369085179</v>
      </c>
      <c r="M169" s="8">
        <f ca="1">(dane36[[#This Row],[potas]]-#REF!)/#REF!</f>
        <v>4.7865168539325841E-2</v>
      </c>
      <c r="N169" s="8">
        <f ca="1">(dane36[[#This Row],[hemoglobina]]-#REF!)/#REF!</f>
        <v>0.65306122448979587</v>
      </c>
      <c r="O169" s="8">
        <f ca="1">(dane36[[#This Row],[hematokryt]]-#REF!)/#REF!</f>
        <v>0.73333333333333328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1</v>
      </c>
      <c r="X169" s="8">
        <f ca="1">(dane36[[#This Row],[Wiek]]-$A$409)/$A$410</f>
        <v>0.36363636363636365</v>
      </c>
      <c r="Y169" s="8">
        <f ca="1">(dane36[[#This Row],[Ciśnienie krwi]]-$B$409)/$B$410</f>
        <v>0.15384615384615385</v>
      </c>
      <c r="Z169" s="8">
        <f ca="1">(dane36[[#This Row],[glukoza we krwi]]-$I$409)/$I$410</f>
        <v>0.25</v>
      </c>
      <c r="AA169" s="8">
        <f ca="1">(dane36[[#This Row],[mocznik]]-$J$409)/$J$410</f>
        <v>4.4929396662387676E-2</v>
      </c>
      <c r="AB169" s="8">
        <f ca="1">(dane36[[#This Row],[sód]]-L$409)/L$410</f>
        <v>0.83930599369085179</v>
      </c>
      <c r="AC169" s="8">
        <f ca="1">(dane36[[#This Row],[potas]]-M$409)/M$410</f>
        <v>4.7865168539325841E-2</v>
      </c>
      <c r="AD169" s="8">
        <f ca="1">(dane36[[#This Row],[hemoglobina]]-N$409)/N$410</f>
        <v>0.65306122448979587</v>
      </c>
      <c r="AE169" s="8">
        <f ca="1">(dane36[[#This Row],[hematokryt]]-O$409)/O$410</f>
        <v>0.73333333333333328</v>
      </c>
      <c r="AF169">
        <v>0.75</v>
      </c>
      <c r="AG169">
        <v>0</v>
      </c>
      <c r="AH169">
        <v>0</v>
      </c>
      <c r="AI169">
        <v>1</v>
      </c>
      <c r="AJ169">
        <v>0</v>
      </c>
      <c r="AK169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</row>
    <row r="170" spans="1:43" x14ac:dyDescent="0.25">
      <c r="A170" s="8">
        <f ca="1">(dane36[[#This Row],[Wiek]]-$A$409)/$A$410</f>
        <v>0.71590909090909094</v>
      </c>
      <c r="B170" s="8">
        <f ca="1">(dane36[[#This Row],[Ciśnienie krwi]]-$B$409)/$B$410</f>
        <v>0.15384615384615385</v>
      </c>
      <c r="C170" s="9">
        <v>0.5</v>
      </c>
      <c r="D170" s="10">
        <v>0.8</v>
      </c>
      <c r="E170" s="10">
        <v>0.8</v>
      </c>
      <c r="F170" s="5">
        <v>1</v>
      </c>
      <c r="G170" s="5">
        <v>1</v>
      </c>
      <c r="H170" s="5">
        <v>0</v>
      </c>
      <c r="I170" s="8">
        <f ca="1">(dane36[[#This Row],[glukoza we krwi]]-$I$409)/$I$410</f>
        <v>0.60897435897435892</v>
      </c>
      <c r="J170" s="8">
        <f ca="1">(dane36[[#This Row],[mocznik]]-$J$409)/$J$410</f>
        <v>6.8035943517329917E-2</v>
      </c>
      <c r="K170" s="8">
        <f ca="1">(dane36[[#This Row],[kreatynina]]-#REF!)/#REF!</f>
        <v>1.4550264550264553E-2</v>
      </c>
      <c r="L170" s="8">
        <f ca="1">(dane36[[#This Row],[sód]]-#REF!)/#REF!</f>
        <v>0.83930599369085179</v>
      </c>
      <c r="M170" s="8">
        <f ca="1">(dane36[[#This Row],[potas]]-#REF!)/#REF!</f>
        <v>4.7865168539325841E-2</v>
      </c>
      <c r="N170" s="8">
        <f ca="1">(dane36[[#This Row],[hemoglobina]]-#REF!)/#REF!</f>
        <v>0.53741496598639449</v>
      </c>
      <c r="O170" s="8">
        <f ca="1">(dane36[[#This Row],[hematokryt]]-#REF!)/#REF!</f>
        <v>0.66666666666666663</v>
      </c>
      <c r="P170" s="5">
        <v>1</v>
      </c>
      <c r="Q170" s="5">
        <v>1</v>
      </c>
      <c r="R170" s="5">
        <v>0</v>
      </c>
      <c r="S170" s="5">
        <v>1</v>
      </c>
      <c r="T170" s="5">
        <v>0</v>
      </c>
      <c r="U170" s="5">
        <v>0</v>
      </c>
      <c r="V170" s="5">
        <v>1</v>
      </c>
      <c r="X170" s="8">
        <f ca="1">(dane36[[#This Row],[Wiek]]-$A$409)/$A$410</f>
        <v>0.71590909090909094</v>
      </c>
      <c r="Y170" s="8">
        <f ca="1">(dane36[[#This Row],[Ciśnienie krwi]]-$B$409)/$B$410</f>
        <v>0.15384615384615385</v>
      </c>
      <c r="Z170" s="8">
        <f ca="1">(dane36[[#This Row],[glukoza we krwi]]-$I$409)/$I$410</f>
        <v>0.60897435897435892</v>
      </c>
      <c r="AA170" s="8">
        <f ca="1">(dane36[[#This Row],[mocznik]]-$J$409)/$J$410</f>
        <v>6.8035943517329917E-2</v>
      </c>
      <c r="AB170" s="8">
        <f ca="1">(dane36[[#This Row],[sód]]-L$409)/L$410</f>
        <v>0.83930599369085179</v>
      </c>
      <c r="AC170" s="8">
        <f ca="1">(dane36[[#This Row],[potas]]-M$409)/M$410</f>
        <v>4.7865168539325841E-2</v>
      </c>
      <c r="AD170" s="8">
        <f ca="1">(dane36[[#This Row],[hemoglobina]]-N$409)/N$410</f>
        <v>0.53741496598639449</v>
      </c>
      <c r="AE170" s="8">
        <f ca="1">(dane36[[#This Row],[hematokryt]]-O$409)/O$410</f>
        <v>0.66666666666666663</v>
      </c>
      <c r="AF170">
        <v>0.5</v>
      </c>
      <c r="AG170">
        <v>0.8</v>
      </c>
      <c r="AH170">
        <v>0.8</v>
      </c>
      <c r="AI170">
        <v>1</v>
      </c>
      <c r="AJ170">
        <v>1</v>
      </c>
      <c r="AK170">
        <v>0</v>
      </c>
      <c r="AL170" s="14">
        <v>1</v>
      </c>
      <c r="AM170" s="14">
        <v>1</v>
      </c>
      <c r="AN170" s="14">
        <v>0</v>
      </c>
      <c r="AO170" s="14">
        <v>1</v>
      </c>
      <c r="AP170" s="14">
        <v>0</v>
      </c>
      <c r="AQ170" s="14">
        <v>0</v>
      </c>
    </row>
    <row r="171" spans="1:43" x14ac:dyDescent="0.25">
      <c r="A171" s="8">
        <f ca="1">(dane36[[#This Row],[Wiek]]-$A$409)/$A$410</f>
        <v>0.56227272727272726</v>
      </c>
      <c r="B171" s="8">
        <f ca="1">(dane36[[#This Row],[Ciśnienie krwi]]-$B$409)/$B$410</f>
        <v>0.15384615384615385</v>
      </c>
      <c r="C171" s="9">
        <v>0.25</v>
      </c>
      <c r="D171" s="5">
        <v>0</v>
      </c>
      <c r="E171" s="10">
        <v>0.4</v>
      </c>
      <c r="F171" s="5">
        <v>1</v>
      </c>
      <c r="G171" s="5">
        <v>0</v>
      </c>
      <c r="H171" s="5">
        <v>0</v>
      </c>
      <c r="I171" s="8">
        <f ca="1">(dane36[[#This Row],[glukoza we krwi]]-$I$409)/$I$410</f>
        <v>0.42307692307692307</v>
      </c>
      <c r="J171" s="8">
        <f ca="1">(dane36[[#This Row],[mocznik]]-$J$409)/$J$410</f>
        <v>0.17073170731707318</v>
      </c>
      <c r="K171" s="8">
        <f ca="1">(dane36[[#This Row],[kreatynina]]-#REF!)/#REF!</f>
        <v>3.1746031746031744E-2</v>
      </c>
      <c r="L171" s="8">
        <f ca="1">(dane36[[#This Row],[sód]]-#REF!)/#REF!</f>
        <v>0.83930599369085179</v>
      </c>
      <c r="M171" s="8">
        <f ca="1">(dane36[[#This Row],[potas]]-#REF!)/#REF!</f>
        <v>4.7865168539325841E-2</v>
      </c>
      <c r="N171" s="8">
        <f ca="1">(dane36[[#This Row],[hemoglobina]]-#REF!)/#REF!</f>
        <v>0.38095238095238088</v>
      </c>
      <c r="O171" s="8">
        <f ca="1">(dane36[[#This Row],[hematokryt]]-#REF!)/#REF!</f>
        <v>0.4</v>
      </c>
      <c r="P171" s="5">
        <v>1</v>
      </c>
      <c r="Q171" s="5">
        <v>1</v>
      </c>
      <c r="R171" s="5">
        <v>0</v>
      </c>
      <c r="S171" s="5">
        <v>1</v>
      </c>
      <c r="T171" s="5">
        <v>0</v>
      </c>
      <c r="U171" s="5">
        <v>1</v>
      </c>
      <c r="V171" s="5">
        <v>1</v>
      </c>
      <c r="X171" s="8">
        <f ca="1">(dane36[[#This Row],[Wiek]]-$A$409)/$A$410</f>
        <v>0.56227272727272726</v>
      </c>
      <c r="Y171" s="8">
        <f ca="1">(dane36[[#This Row],[Ciśnienie krwi]]-$B$409)/$B$410</f>
        <v>0.15384615384615385</v>
      </c>
      <c r="Z171" s="8">
        <f ca="1">(dane36[[#This Row],[glukoza we krwi]]-$I$409)/$I$410</f>
        <v>0.42307692307692307</v>
      </c>
      <c r="AA171" s="8">
        <f ca="1">(dane36[[#This Row],[mocznik]]-$J$409)/$J$410</f>
        <v>0.17073170731707318</v>
      </c>
      <c r="AB171" s="8">
        <f ca="1">(dane36[[#This Row],[sód]]-L$409)/L$410</f>
        <v>0.83930599369085179</v>
      </c>
      <c r="AC171" s="8">
        <f ca="1">(dane36[[#This Row],[potas]]-M$409)/M$410</f>
        <v>4.7865168539325841E-2</v>
      </c>
      <c r="AD171" s="8">
        <f ca="1">(dane36[[#This Row],[hemoglobina]]-N$409)/N$410</f>
        <v>0.38095238095238088</v>
      </c>
      <c r="AE171" s="8">
        <f ca="1">(dane36[[#This Row],[hematokryt]]-O$409)/O$410</f>
        <v>0.4</v>
      </c>
      <c r="AF171">
        <v>0.25</v>
      </c>
      <c r="AG171">
        <v>0</v>
      </c>
      <c r="AH171">
        <v>0.4</v>
      </c>
      <c r="AI171">
        <v>1</v>
      </c>
      <c r="AJ171">
        <v>0</v>
      </c>
      <c r="AK171">
        <v>0</v>
      </c>
      <c r="AL171" s="15">
        <v>1</v>
      </c>
      <c r="AM171" s="15">
        <v>1</v>
      </c>
      <c r="AN171" s="15">
        <v>0</v>
      </c>
      <c r="AO171" s="15">
        <v>1</v>
      </c>
      <c r="AP171" s="15">
        <v>0</v>
      </c>
      <c r="AQ171" s="15">
        <v>1</v>
      </c>
    </row>
    <row r="172" spans="1:43" x14ac:dyDescent="0.25">
      <c r="A172" s="8">
        <f ca="1">(dane36[[#This Row],[Wiek]]-$A$409)/$A$410</f>
        <v>0.72727272727272729</v>
      </c>
      <c r="B172" s="8">
        <f ca="1">(dane36[[#This Row],[Ciśnienie krwi]]-$B$409)/$B$410</f>
        <v>0.15384615384615385</v>
      </c>
      <c r="C172" s="9">
        <v>0.5</v>
      </c>
      <c r="D172" s="10">
        <v>0.4</v>
      </c>
      <c r="E172" s="10">
        <v>1</v>
      </c>
      <c r="F172" s="5">
        <v>1</v>
      </c>
      <c r="G172" s="5">
        <v>0</v>
      </c>
      <c r="H172" s="5">
        <v>0</v>
      </c>
      <c r="I172" s="8">
        <f ca="1">(dane36[[#This Row],[glukoza we krwi]]-$I$409)/$I$410</f>
        <v>0.90811965811965811</v>
      </c>
      <c r="J172" s="8">
        <f ca="1">(dane36[[#This Row],[mocznik]]-$J$409)/$J$410</f>
        <v>0.10141206675224647</v>
      </c>
      <c r="K172" s="8">
        <f ca="1">(dane36[[#This Row],[kreatynina]]-#REF!)/#REF!</f>
        <v>1.7195767195767195E-2</v>
      </c>
      <c r="L172" s="8">
        <f ca="1">(dane36[[#This Row],[sód]]-#REF!)/#REF!</f>
        <v>0.79810725552050477</v>
      </c>
      <c r="M172" s="8">
        <f ca="1">(dane36[[#This Row],[potas]]-#REF!)/#REF!</f>
        <v>3.1460674157303366E-2</v>
      </c>
      <c r="N172" s="8">
        <f ca="1">(dane36[[#This Row],[hemoglobina]]-#REF!)/#REF!</f>
        <v>0.6394557823129251</v>
      </c>
      <c r="O172" s="8">
        <f ca="1">(dane36[[#This Row],[hematokryt]]-#REF!)/#REF!</f>
        <v>0.53333333333333333</v>
      </c>
      <c r="P172" s="5">
        <v>1</v>
      </c>
      <c r="Q172" s="5">
        <v>1</v>
      </c>
      <c r="R172" s="5">
        <v>0</v>
      </c>
      <c r="S172" s="5">
        <v>1</v>
      </c>
      <c r="T172" s="5">
        <v>0</v>
      </c>
      <c r="U172" s="5">
        <v>0</v>
      </c>
      <c r="V172" s="5">
        <v>1</v>
      </c>
      <c r="X172" s="8">
        <f ca="1">(dane36[[#This Row],[Wiek]]-$A$409)/$A$410</f>
        <v>0.72727272727272729</v>
      </c>
      <c r="Y172" s="8">
        <f ca="1">(dane36[[#This Row],[Ciśnienie krwi]]-$B$409)/$B$410</f>
        <v>0.15384615384615385</v>
      </c>
      <c r="Z172" s="8">
        <f ca="1">(dane36[[#This Row],[glukoza we krwi]]-$I$409)/$I$410</f>
        <v>0.90811965811965811</v>
      </c>
      <c r="AA172" s="8">
        <f ca="1">(dane36[[#This Row],[mocznik]]-$J$409)/$J$410</f>
        <v>0.10141206675224647</v>
      </c>
      <c r="AB172" s="8">
        <f ca="1">(dane36[[#This Row],[sód]]-L$409)/L$410</f>
        <v>0.79810725552050477</v>
      </c>
      <c r="AC172" s="8">
        <f ca="1">(dane36[[#This Row],[potas]]-M$409)/M$410</f>
        <v>3.1460674157303366E-2</v>
      </c>
      <c r="AD172" s="8">
        <f ca="1">(dane36[[#This Row],[hemoglobina]]-N$409)/N$410</f>
        <v>0.6394557823129251</v>
      </c>
      <c r="AE172" s="8">
        <f ca="1">(dane36[[#This Row],[hematokryt]]-O$409)/O$410</f>
        <v>0.53333333333333333</v>
      </c>
      <c r="AF172">
        <v>0.5</v>
      </c>
      <c r="AG172">
        <v>0.4</v>
      </c>
      <c r="AH172">
        <v>1</v>
      </c>
      <c r="AI172">
        <v>1</v>
      </c>
      <c r="AJ172">
        <v>0</v>
      </c>
      <c r="AK172">
        <v>0</v>
      </c>
      <c r="AL172" s="14">
        <v>1</v>
      </c>
      <c r="AM172" s="14">
        <v>1</v>
      </c>
      <c r="AN172" s="14">
        <v>0</v>
      </c>
      <c r="AO172" s="14">
        <v>1</v>
      </c>
      <c r="AP172" s="14">
        <v>0</v>
      </c>
      <c r="AQ172" s="14">
        <v>0</v>
      </c>
    </row>
    <row r="173" spans="1:43" x14ac:dyDescent="0.25">
      <c r="A173" s="8">
        <f ca="1">(dane36[[#This Row],[Wiek]]-$A$409)/$A$410</f>
        <v>0.92045454545454541</v>
      </c>
      <c r="B173" s="8">
        <f ca="1">(dane36[[#This Row],[Ciśnienie krwi]]-$B$409)/$B$410</f>
        <v>0.15384615384615385</v>
      </c>
      <c r="C173" s="9">
        <v>0.75</v>
      </c>
      <c r="D173" s="10">
        <v>0.6</v>
      </c>
      <c r="E173" s="5" t="s">
        <v>2</v>
      </c>
      <c r="F173" s="5">
        <v>1</v>
      </c>
      <c r="G173" s="5">
        <v>0</v>
      </c>
      <c r="H173" s="5">
        <v>0</v>
      </c>
      <c r="I173" s="8">
        <f ca="1">(dane36[[#This Row],[glukoza we krwi]]-$I$409)/$I$410</f>
        <v>0.17094017094017094</v>
      </c>
      <c r="J173" s="8">
        <f ca="1">(dane36[[#This Row],[mocznik]]-$J$409)/$J$410</f>
        <v>0.15019255455712452</v>
      </c>
      <c r="K173" s="8">
        <f ca="1">(dane36[[#This Row],[kreatynina]]-#REF!)/#REF!</f>
        <v>2.9100529100529106E-2</v>
      </c>
      <c r="L173" s="8">
        <f ca="1">(dane36[[#This Row],[sód]]-#REF!)/#REF!</f>
        <v>0.69716088328075709</v>
      </c>
      <c r="M173" s="8">
        <f ca="1">(dane36[[#This Row],[potas]]-#REF!)/#REF!</f>
        <v>7.1910112359550568E-2</v>
      </c>
      <c r="N173" s="8">
        <f ca="1">(dane36[[#This Row],[hemoglobina]]-#REF!)/#REF!</f>
        <v>0.38095238095238088</v>
      </c>
      <c r="O173" s="8">
        <f ca="1">(dane36[[#This Row],[hematokryt]]-#REF!)/#REF!</f>
        <v>0.37777777777777777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  <c r="U173" s="5">
        <v>1</v>
      </c>
      <c r="V173" s="5">
        <v>1</v>
      </c>
      <c r="X173" s="8">
        <f ca="1">(dane36[[#This Row],[Wiek]]-$A$409)/$A$410</f>
        <v>0.92045454545454541</v>
      </c>
      <c r="Y173" s="8">
        <f ca="1">(dane36[[#This Row],[Ciśnienie krwi]]-$B$409)/$B$410</f>
        <v>0.15384615384615385</v>
      </c>
      <c r="Z173" s="8">
        <f ca="1">(dane36[[#This Row],[glukoza we krwi]]-$I$409)/$I$410</f>
        <v>0.17094017094017094</v>
      </c>
      <c r="AA173" s="8">
        <f ca="1">(dane36[[#This Row],[mocznik]]-$J$409)/$J$410</f>
        <v>0.15019255455712452</v>
      </c>
      <c r="AB173" s="8">
        <f ca="1">(dane36[[#This Row],[sód]]-L$409)/L$410</f>
        <v>0.69716088328075709</v>
      </c>
      <c r="AC173" s="8">
        <f ca="1">(dane36[[#This Row],[potas]]-M$409)/M$410</f>
        <v>7.1910112359550568E-2</v>
      </c>
      <c r="AD173" s="8">
        <f ca="1">(dane36[[#This Row],[hemoglobina]]-N$409)/N$410</f>
        <v>0.38095238095238088</v>
      </c>
      <c r="AE173" s="8">
        <f ca="1">(dane36[[#This Row],[hematokryt]]-O$409)/O$410</f>
        <v>0.37777777777777777</v>
      </c>
      <c r="AF173">
        <v>0.75</v>
      </c>
      <c r="AG173">
        <v>0.6</v>
      </c>
      <c r="AH173">
        <v>0</v>
      </c>
      <c r="AI173">
        <v>1</v>
      </c>
      <c r="AJ173">
        <v>0</v>
      </c>
      <c r="AK173">
        <v>0</v>
      </c>
      <c r="AL173" s="15">
        <v>1</v>
      </c>
      <c r="AM173" s="15">
        <v>0</v>
      </c>
      <c r="AN173" s="15">
        <v>0</v>
      </c>
      <c r="AO173" s="15">
        <v>0</v>
      </c>
      <c r="AP173" s="15">
        <v>0</v>
      </c>
      <c r="AQ173" s="15">
        <v>1</v>
      </c>
    </row>
    <row r="174" spans="1:43" x14ac:dyDescent="0.25">
      <c r="A174" s="8">
        <f ca="1">(dane36[[#This Row],[Wiek]]-$A$409)/$A$410</f>
        <v>0.68181818181818177</v>
      </c>
      <c r="B174" s="8">
        <f ca="1">(dane36[[#This Row],[Ciśnienie krwi]]-$B$409)/$B$410</f>
        <v>0.23076923076923078</v>
      </c>
      <c r="C174" s="9">
        <v>0.25</v>
      </c>
      <c r="D174" s="10">
        <v>0.2</v>
      </c>
      <c r="E174" s="10">
        <v>0.4</v>
      </c>
      <c r="F174" s="5">
        <v>0.77</v>
      </c>
      <c r="G174" s="5">
        <v>0</v>
      </c>
      <c r="H174" s="5">
        <v>0</v>
      </c>
      <c r="I174" s="8">
        <f ca="1">(dane36[[#This Row],[glukoza we krwi]]-$I$409)/$I$410</f>
        <v>0.61324786324786329</v>
      </c>
      <c r="J174" s="8">
        <f ca="1">(dane36[[#This Row],[mocznik]]-$J$409)/$J$410</f>
        <v>0.28626444159178432</v>
      </c>
      <c r="K174" s="8">
        <f ca="1">(dane36[[#This Row],[kreatynina]]-#REF!)/#REF!</f>
        <v>3.3068783068783074E-2</v>
      </c>
      <c r="L174" s="8">
        <f ca="1">(dane36[[#This Row],[sód]]-#REF!)/#REF!</f>
        <v>0.79179810725552047</v>
      </c>
      <c r="M174" s="8">
        <f ca="1">(dane36[[#This Row],[potas]]-#REF!)/#REF!</f>
        <v>0</v>
      </c>
      <c r="N174" s="8">
        <f ca="1">(dane36[[#This Row],[hemoglobina]]-#REF!)/#REF!</f>
        <v>0.51020408163265307</v>
      </c>
      <c r="O174" s="8">
        <f ca="1">(dane36[[#This Row],[hematokryt]]-#REF!)/#REF!</f>
        <v>0.55555555555555558</v>
      </c>
      <c r="P174" s="5">
        <v>0</v>
      </c>
      <c r="Q174" s="5">
        <v>0</v>
      </c>
      <c r="R174" s="5">
        <v>0</v>
      </c>
      <c r="S174" s="5">
        <v>1</v>
      </c>
      <c r="T174" s="5">
        <v>0</v>
      </c>
      <c r="U174" s="5">
        <v>0</v>
      </c>
      <c r="V174" s="5">
        <v>1</v>
      </c>
      <c r="X174" s="8">
        <f ca="1">(dane36[[#This Row],[Wiek]]-$A$409)/$A$410</f>
        <v>0.68181818181818177</v>
      </c>
      <c r="Y174" s="8">
        <f ca="1">(dane36[[#This Row],[Ciśnienie krwi]]-$B$409)/$B$410</f>
        <v>0.23076923076923078</v>
      </c>
      <c r="Z174" s="8">
        <f ca="1">(dane36[[#This Row],[glukoza we krwi]]-$I$409)/$I$410</f>
        <v>0.61324786324786329</v>
      </c>
      <c r="AA174" s="8">
        <f ca="1">(dane36[[#This Row],[mocznik]]-$J$409)/$J$410</f>
        <v>0.28626444159178432</v>
      </c>
      <c r="AB174" s="8">
        <f ca="1">(dane36[[#This Row],[sód]]-L$409)/L$410</f>
        <v>0.79179810725552047</v>
      </c>
      <c r="AC174" s="8">
        <f ca="1">(dane36[[#This Row],[potas]]-M$409)/M$410</f>
        <v>0</v>
      </c>
      <c r="AD174" s="8">
        <f ca="1">(dane36[[#This Row],[hemoglobina]]-N$409)/N$410</f>
        <v>0.51020408163265307</v>
      </c>
      <c r="AE174" s="8">
        <f ca="1">(dane36[[#This Row],[hematokryt]]-O$409)/O$410</f>
        <v>0.55555555555555558</v>
      </c>
      <c r="AF174">
        <v>0.25</v>
      </c>
      <c r="AG174">
        <v>0.2</v>
      </c>
      <c r="AH174">
        <v>0.4</v>
      </c>
      <c r="AI174">
        <v>0.77</v>
      </c>
      <c r="AJ174">
        <v>0</v>
      </c>
      <c r="AK174">
        <v>0</v>
      </c>
      <c r="AL174" s="14">
        <v>0</v>
      </c>
      <c r="AM174" s="14">
        <v>0</v>
      </c>
      <c r="AN174" s="14">
        <v>0</v>
      </c>
      <c r="AO174" s="14">
        <v>1</v>
      </c>
      <c r="AP174" s="14">
        <v>0</v>
      </c>
      <c r="AQ174" s="14">
        <v>0</v>
      </c>
    </row>
    <row r="175" spans="1:43" x14ac:dyDescent="0.25">
      <c r="A175" s="8">
        <f ca="1">(dane36[[#This Row],[Wiek]]-$A$409)/$A$410</f>
        <v>0.17045454545454544</v>
      </c>
      <c r="B175" s="8">
        <f ca="1">(dane36[[#This Row],[Ciśnienie krwi]]-$B$409)/$B$410</f>
        <v>0.15384615384615385</v>
      </c>
      <c r="C175" s="9">
        <v>0.5</v>
      </c>
      <c r="D175" s="10">
        <v>0.2</v>
      </c>
      <c r="E175" s="5" t="s">
        <v>2</v>
      </c>
      <c r="F175" s="5">
        <v>1</v>
      </c>
      <c r="G175" s="5">
        <v>0</v>
      </c>
      <c r="H175" s="5">
        <v>0</v>
      </c>
      <c r="I175" s="8">
        <f ca="1">(dane36[[#This Row],[glukoza we krwi]]-$I$409)/$I$410</f>
        <v>0</v>
      </c>
      <c r="J175" s="8">
        <f ca="1">(dane36[[#This Row],[mocznik]]-$J$409)/$J$410</f>
        <v>0</v>
      </c>
      <c r="K175" s="8">
        <f ca="1">(dane36[[#This Row],[kreatynina]]-#REF!)/#REF!</f>
        <v>9.1269841269841265E-2</v>
      </c>
      <c r="L175" s="8">
        <f ca="1">(dane36[[#This Row],[sód]]-#REF!)/#REF!</f>
        <v>0.88643533123028395</v>
      </c>
      <c r="M175" s="8">
        <f ca="1">(dane36[[#This Row],[potas]]-#REF!)/#REF!</f>
        <v>6.741573033707861E-3</v>
      </c>
      <c r="N175" s="8">
        <f ca="1">(dane36[[#This Row],[hemoglobina]]-#REF!)/#REF!</f>
        <v>0.68027210884353739</v>
      </c>
      <c r="O175" s="8">
        <f ca="1">(dane36[[#This Row],[hematokryt]]-#REF!)/#REF!</f>
        <v>0.71111111111111114</v>
      </c>
      <c r="P175" s="5">
        <v>0</v>
      </c>
      <c r="Q175" s="5">
        <v>0</v>
      </c>
      <c r="R175" s="5">
        <v>0</v>
      </c>
      <c r="S175" s="5">
        <v>1</v>
      </c>
      <c r="T175" s="5">
        <v>0</v>
      </c>
      <c r="U175" s="5">
        <v>0</v>
      </c>
      <c r="V175" s="5">
        <v>1</v>
      </c>
      <c r="X175" s="8">
        <f ca="1">(dane36[[#This Row],[Wiek]]-$A$409)/$A$410</f>
        <v>0.17045454545454544</v>
      </c>
      <c r="Y175" s="8">
        <f ca="1">(dane36[[#This Row],[Ciśnienie krwi]]-$B$409)/$B$410</f>
        <v>0.15384615384615385</v>
      </c>
      <c r="Z175" s="8">
        <f ca="1">(dane36[[#This Row],[glukoza we krwi]]-$I$409)/$I$410</f>
        <v>0</v>
      </c>
      <c r="AA175" s="8">
        <f ca="1">(dane36[[#This Row],[mocznik]]-$J$409)/$J$410</f>
        <v>0</v>
      </c>
      <c r="AB175" s="8">
        <f ca="1">(dane36[[#This Row],[sód]]-L$409)/L$410</f>
        <v>0.88643533123028395</v>
      </c>
      <c r="AC175" s="8">
        <f ca="1">(dane36[[#This Row],[potas]]-M$409)/M$410</f>
        <v>6.741573033707861E-3</v>
      </c>
      <c r="AD175" s="8">
        <f ca="1">(dane36[[#This Row],[hemoglobina]]-N$409)/N$410</f>
        <v>0.68027210884353739</v>
      </c>
      <c r="AE175" s="8">
        <f ca="1">(dane36[[#This Row],[hematokryt]]-O$409)/O$410</f>
        <v>0.71111111111111114</v>
      </c>
      <c r="AF175">
        <v>0.5</v>
      </c>
      <c r="AG175">
        <v>0.2</v>
      </c>
      <c r="AH175">
        <v>0</v>
      </c>
      <c r="AI175">
        <v>1</v>
      </c>
      <c r="AJ175">
        <v>0</v>
      </c>
      <c r="AK175">
        <v>0</v>
      </c>
      <c r="AL175" s="15">
        <v>0</v>
      </c>
      <c r="AM175" s="15">
        <v>0</v>
      </c>
      <c r="AN175" s="15">
        <v>0</v>
      </c>
      <c r="AO175" s="15">
        <v>1</v>
      </c>
      <c r="AP175" s="15">
        <v>0</v>
      </c>
      <c r="AQ175" s="15">
        <v>0</v>
      </c>
    </row>
    <row r="176" spans="1:43" x14ac:dyDescent="0.25">
      <c r="A176" s="8">
        <f ca="1">(dane36[[#This Row],[Wiek]]-$A$409)/$A$410</f>
        <v>0.59090909090909094</v>
      </c>
      <c r="B176" s="8">
        <f ca="1">(dane36[[#This Row],[Ciśnienie krwi]]-$B$409)/$B$410</f>
        <v>0.15384615384615385</v>
      </c>
      <c r="C176" s="9">
        <v>0.62</v>
      </c>
      <c r="D176" s="10">
        <v>0.2</v>
      </c>
      <c r="E176" s="10">
        <v>0.52</v>
      </c>
      <c r="F176" s="5">
        <v>0.77</v>
      </c>
      <c r="G176" s="5">
        <v>0</v>
      </c>
      <c r="H176" s="5">
        <v>0</v>
      </c>
      <c r="I176" s="8">
        <f ca="1">(dane36[[#This Row],[glukoza we krwi]]-$I$409)/$I$410</f>
        <v>0.19017094017094016</v>
      </c>
      <c r="J176" s="8">
        <f ca="1">(dane36[[#This Row],[mocznik]]-$J$409)/$J$410</f>
        <v>0.37098844672657255</v>
      </c>
      <c r="K176" s="8">
        <f ca="1">(dane36[[#This Row],[kreatynina]]-#REF!)/#REF!</f>
        <v>9.3915343915343924E-2</v>
      </c>
      <c r="L176" s="8">
        <f ca="1">(dane36[[#This Row],[sód]]-#REF!)/#REF!</f>
        <v>0.86119873817034698</v>
      </c>
      <c r="M176" s="8">
        <f ca="1">(dane36[[#This Row],[potas]]-#REF!)/#REF!</f>
        <v>4.9438202247191018E-2</v>
      </c>
      <c r="N176" s="8">
        <f ca="1">(dane36[[#This Row],[hemoglobina]]-#REF!)/#REF!</f>
        <v>0.53741496598639449</v>
      </c>
      <c r="O176" s="8">
        <f ca="1">(dane36[[#This Row],[hematokryt]]-#REF!)/#REF!</f>
        <v>0.57777777777777772</v>
      </c>
      <c r="P176" s="5">
        <v>0</v>
      </c>
      <c r="Q176" s="5">
        <v>0</v>
      </c>
      <c r="R176" s="5">
        <v>0</v>
      </c>
      <c r="S176" s="5">
        <v>1</v>
      </c>
      <c r="T176" s="5">
        <v>0</v>
      </c>
      <c r="U176" s="5">
        <v>0</v>
      </c>
      <c r="V176" s="5">
        <v>1</v>
      </c>
      <c r="X176" s="8">
        <f ca="1">(dane36[[#This Row],[Wiek]]-$A$409)/$A$410</f>
        <v>0.59090909090909094</v>
      </c>
      <c r="Y176" s="8">
        <f ca="1">(dane36[[#This Row],[Ciśnienie krwi]]-$B$409)/$B$410</f>
        <v>0.15384615384615385</v>
      </c>
      <c r="Z176" s="8">
        <f ca="1">(dane36[[#This Row],[glukoza we krwi]]-$I$409)/$I$410</f>
        <v>0.19017094017094016</v>
      </c>
      <c r="AA176" s="8">
        <f ca="1">(dane36[[#This Row],[mocznik]]-$J$409)/$J$410</f>
        <v>0.37098844672657255</v>
      </c>
      <c r="AB176" s="8">
        <f ca="1">(dane36[[#This Row],[sód]]-L$409)/L$410</f>
        <v>0.86119873817034698</v>
      </c>
      <c r="AC176" s="8">
        <f ca="1">(dane36[[#This Row],[potas]]-M$409)/M$410</f>
        <v>4.9438202247191018E-2</v>
      </c>
      <c r="AD176" s="8">
        <f ca="1">(dane36[[#This Row],[hemoglobina]]-N$409)/N$410</f>
        <v>0.53741496598639449</v>
      </c>
      <c r="AE176" s="8">
        <f ca="1">(dane36[[#This Row],[hematokryt]]-O$409)/O$410</f>
        <v>0.57777777777777772</v>
      </c>
      <c r="AF176">
        <v>0.62</v>
      </c>
      <c r="AG176">
        <v>0.2</v>
      </c>
      <c r="AH176">
        <v>0.5</v>
      </c>
      <c r="AI176">
        <v>0.77</v>
      </c>
      <c r="AJ176">
        <v>0</v>
      </c>
      <c r="AK176">
        <v>0</v>
      </c>
      <c r="AL176" s="14">
        <v>0</v>
      </c>
      <c r="AM176" s="14">
        <v>0</v>
      </c>
      <c r="AN176" s="14">
        <v>0</v>
      </c>
      <c r="AO176" s="14">
        <v>1</v>
      </c>
      <c r="AP176" s="14">
        <v>0</v>
      </c>
      <c r="AQ176" s="14">
        <v>0</v>
      </c>
    </row>
    <row r="177" spans="1:43" x14ac:dyDescent="0.25">
      <c r="A177" s="8">
        <f ca="1">(dane36[[#This Row],[Wiek]]-$A$409)/$A$410</f>
        <v>0.43181818181818182</v>
      </c>
      <c r="B177" s="8">
        <f ca="1">(dane36[[#This Row],[Ciśnienie krwi]]-$B$409)/$B$410</f>
        <v>0.23076923076923078</v>
      </c>
      <c r="C177" s="9">
        <v>1</v>
      </c>
      <c r="D177" s="5">
        <v>0</v>
      </c>
      <c r="E177" s="5" t="s">
        <v>2</v>
      </c>
      <c r="F177" s="5">
        <v>1</v>
      </c>
      <c r="G177" s="5">
        <v>0</v>
      </c>
      <c r="H177" s="5">
        <v>0</v>
      </c>
      <c r="I177" s="8">
        <f ca="1">(dane36[[#This Row],[glukoza we krwi]]-$I$409)/$I$410</f>
        <v>0.25213675213675213</v>
      </c>
      <c r="J177" s="8">
        <f ca="1">(dane36[[#This Row],[mocznik]]-$J$409)/$J$410</f>
        <v>2.1822849807445442E-2</v>
      </c>
      <c r="K177" s="8">
        <f ca="1">(dane36[[#This Row],[kreatynina]]-#REF!)/#REF!</f>
        <v>1.0582010582010581E-2</v>
      </c>
      <c r="L177" s="8">
        <f ca="1">(dane36[[#This Row],[sód]]-#REF!)/#REF!</f>
        <v>0.82334384858044163</v>
      </c>
      <c r="M177" s="8">
        <f ca="1">(dane36[[#This Row],[potas]]-#REF!)/#REF!</f>
        <v>5.6179775280898875E-2</v>
      </c>
      <c r="N177" s="8">
        <f ca="1">(dane36[[#This Row],[hemoglobina]]-#REF!)/#REF!</f>
        <v>0.80952380952380953</v>
      </c>
      <c r="O177" s="8">
        <f ca="1">(dane36[[#This Row],[hematokryt]]-#REF!)/#REF!</f>
        <v>0.8666666666666667</v>
      </c>
      <c r="P177" s="5">
        <v>0</v>
      </c>
      <c r="Q177" s="5">
        <v>0</v>
      </c>
      <c r="R177" s="5">
        <v>0</v>
      </c>
      <c r="S177" s="5">
        <v>1</v>
      </c>
      <c r="T177" s="5">
        <v>0</v>
      </c>
      <c r="U177" s="5">
        <v>0</v>
      </c>
      <c r="V177" s="5">
        <v>0</v>
      </c>
      <c r="X177" s="8">
        <f ca="1">(dane36[[#This Row],[Wiek]]-$A$409)/$A$410</f>
        <v>0.65909090909090906</v>
      </c>
      <c r="Y177" s="8">
        <f ca="1">(dane36[[#This Row],[Ciśnienie krwi]]-$B$409)/$B$410</f>
        <v>0</v>
      </c>
      <c r="Z177" s="8">
        <f ca="1">(dane36[[#This Row],[glukoza we krwi]]-$I$409)/$I$410</f>
        <v>0.51068376068376065</v>
      </c>
      <c r="AA177" s="8">
        <f ca="1">(dane36[[#This Row],[mocznik]]-$J$409)/$J$410</f>
        <v>0.14505776636713735</v>
      </c>
      <c r="AB177" s="8">
        <f ca="1">(dane36[[#This Row],[sód]]-L$409)/L$410</f>
        <v>0.68454258675078861</v>
      </c>
      <c r="AC177" s="8">
        <f ca="1">(dane36[[#This Row],[potas]]-M$409)/M$410</f>
        <v>1.1235955056179775E-2</v>
      </c>
      <c r="AD177" s="8">
        <f ca="1">(dane36[[#This Row],[hemoglobina]]-N$409)/N$410</f>
        <v>0.64149659863945574</v>
      </c>
      <c r="AE177" s="8">
        <f ca="1">(dane36[[#This Row],[hematokryt]]-O$409)/O$410</f>
        <v>0.66377777777777769</v>
      </c>
      <c r="AF177">
        <v>1</v>
      </c>
      <c r="AG177">
        <v>0</v>
      </c>
      <c r="AH177">
        <v>0</v>
      </c>
      <c r="AI177">
        <v>1</v>
      </c>
      <c r="AJ177">
        <v>0</v>
      </c>
      <c r="AK177">
        <v>0</v>
      </c>
      <c r="AL177" s="15">
        <v>0</v>
      </c>
      <c r="AM177" s="15">
        <v>0</v>
      </c>
      <c r="AN177" s="15">
        <v>0</v>
      </c>
      <c r="AO177" s="15">
        <v>1</v>
      </c>
      <c r="AP177" s="15">
        <v>0</v>
      </c>
      <c r="AQ177" s="15">
        <v>0</v>
      </c>
    </row>
    <row r="178" spans="1:43" x14ac:dyDescent="0.25">
      <c r="A178" s="8">
        <f ca="1">(dane36[[#This Row],[Wiek]]-$A$409)/$A$410</f>
        <v>0.23863636363636365</v>
      </c>
      <c r="B178" s="8">
        <f ca="1">(dane36[[#This Row],[Ciśnienie krwi]]-$B$409)/$B$410</f>
        <v>0.23076923076923078</v>
      </c>
      <c r="C178" s="9">
        <v>1</v>
      </c>
      <c r="D178" s="5">
        <v>0</v>
      </c>
      <c r="E178" s="5" t="s">
        <v>2</v>
      </c>
      <c r="F178" s="5">
        <v>1</v>
      </c>
      <c r="G178" s="5">
        <v>0</v>
      </c>
      <c r="H178" s="5">
        <v>0</v>
      </c>
      <c r="I178" s="8">
        <f ca="1">(dane36[[#This Row],[glukoza we krwi]]-$I$409)/$I$410</f>
        <v>0.10256410256410256</v>
      </c>
      <c r="J178" s="8">
        <f ca="1">(dane36[[#This Row],[mocznik]]-$J$409)/$J$410</f>
        <v>8.8575096277278567E-2</v>
      </c>
      <c r="K178" s="8">
        <f ca="1">(dane36[[#This Row],[kreatynina]]-#REF!)/#REF!</f>
        <v>7.9365079365079361E-3</v>
      </c>
      <c r="L178" s="8">
        <f ca="1">(dane36[[#This Row],[sód]]-#REF!)/#REF!</f>
        <v>0.917981072555205</v>
      </c>
      <c r="M178" s="8">
        <f ca="1">(dane36[[#This Row],[potas]]-#REF!)/#REF!</f>
        <v>4.7191011235955045E-2</v>
      </c>
      <c r="N178" s="8">
        <f ca="1">(dane36[[#This Row],[hemoglobina]]-#REF!)/#REF!</f>
        <v>0.94557823129251695</v>
      </c>
      <c r="O178" s="8">
        <f ca="1">(dane36[[#This Row],[hematokryt]]-#REF!)/#REF!</f>
        <v>0.9555555555555556</v>
      </c>
      <c r="P178" s="5">
        <v>0</v>
      </c>
      <c r="Q178" s="5">
        <v>0</v>
      </c>
      <c r="R178" s="5">
        <v>0</v>
      </c>
      <c r="S178" s="5">
        <v>1</v>
      </c>
      <c r="T178" s="5">
        <v>0</v>
      </c>
      <c r="U178" s="5">
        <v>0</v>
      </c>
      <c r="V178" s="5">
        <v>0</v>
      </c>
      <c r="X178" s="8">
        <f ca="1">(dane36[[#This Row],[Wiek]]-$A$409)/$A$410</f>
        <v>0.21590909090909091</v>
      </c>
      <c r="Y178" s="8">
        <f ca="1">(dane36[[#This Row],[Ciśnienie krwi]]-$B$409)/$B$410</f>
        <v>0.30769230769230771</v>
      </c>
      <c r="Z178" s="8">
        <f ca="1">(dane36[[#This Row],[glukoza we krwi]]-$I$409)/$I$410</f>
        <v>0.18162393162393162</v>
      </c>
      <c r="AA178" s="8">
        <f ca="1">(dane36[[#This Row],[mocznik]]-$J$409)/$J$410</f>
        <v>9.8844672657252886E-2</v>
      </c>
      <c r="AB178" s="8">
        <f ca="1">(dane36[[#This Row],[sód]]-L$409)/L$410</f>
        <v>0.76025236593059942</v>
      </c>
      <c r="AC178" s="8">
        <f ca="1">(dane36[[#This Row],[potas]]-M$409)/M$410</f>
        <v>2.247191011235955E-2</v>
      </c>
      <c r="AD178" s="8">
        <f ca="1">(dane36[[#This Row],[hemoglobina]]-N$409)/N$410</f>
        <v>0.35374149659863952</v>
      </c>
      <c r="AE178" s="8">
        <f ca="1">(dane36[[#This Row],[hematokryt]]-O$409)/O$410</f>
        <v>0.31111111111111112</v>
      </c>
      <c r="AF178">
        <v>1</v>
      </c>
      <c r="AG178">
        <v>0</v>
      </c>
      <c r="AH178">
        <v>0</v>
      </c>
      <c r="AI178">
        <v>1</v>
      </c>
      <c r="AJ178">
        <v>0</v>
      </c>
      <c r="AK178">
        <v>0</v>
      </c>
      <c r="AL178" s="14">
        <v>0</v>
      </c>
      <c r="AM178" s="14">
        <v>0</v>
      </c>
      <c r="AN178" s="14">
        <v>0</v>
      </c>
      <c r="AO178" s="14">
        <v>1</v>
      </c>
      <c r="AP178" s="14">
        <v>0</v>
      </c>
      <c r="AQ178" s="14">
        <v>0</v>
      </c>
    </row>
    <row r="179" spans="1:43" x14ac:dyDescent="0.25">
      <c r="A179" s="8">
        <f ca="1">(dane36[[#This Row],[Wiek]]-$A$409)/$A$410</f>
        <v>0.48863636363636365</v>
      </c>
      <c r="B179" s="8">
        <f ca="1">(dane36[[#This Row],[Ciśnienie krwi]]-$B$409)/$B$410</f>
        <v>0.23076923076923078</v>
      </c>
      <c r="C179" s="9">
        <v>1</v>
      </c>
      <c r="D179" s="5">
        <v>0</v>
      </c>
      <c r="E179" s="5" t="s">
        <v>2</v>
      </c>
      <c r="F179" s="5">
        <v>1</v>
      </c>
      <c r="G179" s="5">
        <v>0</v>
      </c>
      <c r="H179" s="5">
        <v>0</v>
      </c>
      <c r="I179" s="8">
        <f ca="1">(dane36[[#This Row],[glukoza we krwi]]-$I$409)/$I$410</f>
        <v>0.12820512820512819</v>
      </c>
      <c r="J179" s="8">
        <f ca="1">(dane36[[#This Row],[mocznik]]-$J$409)/$J$410</f>
        <v>0.12195121951219512</v>
      </c>
      <c r="K179" s="8">
        <f ca="1">(dane36[[#This Row],[kreatynina]]-#REF!)/#REF!</f>
        <v>2.6455026455026449E-3</v>
      </c>
      <c r="L179" s="8">
        <f ca="1">(dane36[[#This Row],[sód]]-#REF!)/#REF!</f>
        <v>0.89905362776025233</v>
      </c>
      <c r="M179" s="8">
        <f ca="1">(dane36[[#This Row],[potas]]-#REF!)/#REF!</f>
        <v>4.2696629213483155E-2</v>
      </c>
      <c r="N179" s="8">
        <f ca="1">(dane36[[#This Row],[hemoglobina]]-#REF!)/#REF!</f>
        <v>0.87074829931972786</v>
      </c>
      <c r="O179" s="8">
        <f ca="1">(dane36[[#This Row],[hematokryt]]-#REF!)/#REF!</f>
        <v>0.82222222222222219</v>
      </c>
      <c r="P179" s="5">
        <v>0</v>
      </c>
      <c r="Q179" s="5">
        <v>0</v>
      </c>
      <c r="R179" s="5">
        <v>0</v>
      </c>
      <c r="S179" s="5">
        <v>1</v>
      </c>
      <c r="T179" s="5">
        <v>0</v>
      </c>
      <c r="U179" s="5">
        <v>0</v>
      </c>
      <c r="V179" s="5">
        <v>0</v>
      </c>
      <c r="X179" s="8">
        <f ca="1">(dane36[[#This Row],[Wiek]]-$A$409)/$A$410</f>
        <v>0.71590909090909094</v>
      </c>
      <c r="Y179" s="8">
        <f ca="1">(dane36[[#This Row],[Ciśnienie krwi]]-$B$409)/$B$410</f>
        <v>0.23076923076923078</v>
      </c>
      <c r="Z179" s="8">
        <f ca="1">(dane36[[#This Row],[glukoza we krwi]]-$I$409)/$I$410</f>
        <v>0.41239316239316237</v>
      </c>
      <c r="AA179" s="8">
        <f ca="1">(dane36[[#This Row],[mocznik]]-$J$409)/$J$410</f>
        <v>0.33761232349165599</v>
      </c>
      <c r="AB179" s="8">
        <f ca="1">(dane36[[#This Row],[sód]]-L$409)/L$410</f>
        <v>0.83930599369085179</v>
      </c>
      <c r="AC179" s="8">
        <f ca="1">(dane36[[#This Row],[potas]]-M$409)/M$410</f>
        <v>4.7865168539325841E-2</v>
      </c>
      <c r="AD179" s="8">
        <f ca="1">(dane36[[#This Row],[hemoglobina]]-N$409)/N$410</f>
        <v>0.68707482993197266</v>
      </c>
      <c r="AE179" s="8">
        <f ca="1">(dane36[[#This Row],[hematokryt]]-O$409)/O$410</f>
        <v>0.71111111111111114</v>
      </c>
      <c r="AF179">
        <v>1</v>
      </c>
      <c r="AG179">
        <v>0</v>
      </c>
      <c r="AH179">
        <v>0</v>
      </c>
      <c r="AI179">
        <v>1</v>
      </c>
      <c r="AJ179">
        <v>0</v>
      </c>
      <c r="AK179">
        <v>0</v>
      </c>
      <c r="AL179" s="15">
        <v>0</v>
      </c>
      <c r="AM179" s="15">
        <v>0</v>
      </c>
      <c r="AN179" s="15">
        <v>0</v>
      </c>
      <c r="AO179" s="15">
        <v>1</v>
      </c>
      <c r="AP179" s="15">
        <v>0</v>
      </c>
      <c r="AQ179" s="15">
        <v>0</v>
      </c>
    </row>
    <row r="180" spans="1:43" x14ac:dyDescent="0.25">
      <c r="A180" s="8">
        <f ca="1">(dane36[[#This Row],[Wiek]]-$A$409)/$A$410</f>
        <v>0.625</v>
      </c>
      <c r="B180" s="8">
        <f ca="1">(dane36[[#This Row],[Ciśnienie krwi]]-$B$409)/$B$410</f>
        <v>0.23076923076923078</v>
      </c>
      <c r="C180" s="9">
        <v>1</v>
      </c>
      <c r="D180" s="5">
        <v>0</v>
      </c>
      <c r="E180" s="5" t="s">
        <v>2</v>
      </c>
      <c r="F180" s="5">
        <v>1</v>
      </c>
      <c r="G180" s="5">
        <v>0</v>
      </c>
      <c r="H180" s="5">
        <v>0</v>
      </c>
      <c r="I180" s="8">
        <f ca="1">(dane36[[#This Row],[glukoza we krwi]]-$I$409)/$I$410</f>
        <v>0.20726495726495728</v>
      </c>
      <c r="J180" s="8">
        <f ca="1">(dane36[[#This Row],[mocznik]]-$J$409)/$J$410</f>
        <v>3.9794608472400517E-2</v>
      </c>
      <c r="K180" s="8">
        <f ca="1">(dane36[[#This Row],[kreatynina]]-#REF!)/#REF!</f>
        <v>1.0582010582010581E-2</v>
      </c>
      <c r="L180" s="8">
        <f ca="1">(dane36[[#This Row],[sód]]-#REF!)/#REF!</f>
        <v>0.82334384858044163</v>
      </c>
      <c r="M180" s="8">
        <f ca="1">(dane36[[#This Row],[potas]]-#REF!)/#REF!</f>
        <v>4.9438202247191018E-2</v>
      </c>
      <c r="N180" s="8">
        <f ca="1">(dane36[[#This Row],[hemoglobina]]-#REF!)/#REF!</f>
        <v>0.83673469387755106</v>
      </c>
      <c r="O180" s="8">
        <f ca="1">(dane36[[#This Row],[hematokryt]]-#REF!)/#REF!</f>
        <v>0.73333333333333328</v>
      </c>
      <c r="P180" s="5">
        <v>0</v>
      </c>
      <c r="Q180" s="5">
        <v>0</v>
      </c>
      <c r="R180" s="5">
        <v>0</v>
      </c>
      <c r="S180" s="5">
        <v>1</v>
      </c>
      <c r="T180" s="5">
        <v>0</v>
      </c>
      <c r="U180" s="5">
        <v>0</v>
      </c>
      <c r="V180" s="5">
        <v>0</v>
      </c>
      <c r="X180" s="8">
        <f ca="1">(dane36[[#This Row],[Wiek]]-$A$409)/$A$410</f>
        <v>0.45454545454545453</v>
      </c>
      <c r="Y180" s="8">
        <f ca="1">(dane36[[#This Row],[Ciśnienie krwi]]-$B$409)/$B$410</f>
        <v>0.30769230769230771</v>
      </c>
      <c r="Z180" s="8">
        <f ca="1">(dane36[[#This Row],[glukoza we krwi]]-$I$409)/$I$410</f>
        <v>0.1517094017094017</v>
      </c>
      <c r="AA180" s="8">
        <f ca="1">(dane36[[#This Row],[mocznik]]-$J$409)/$J$410</f>
        <v>0.38896020539152759</v>
      </c>
      <c r="AB180" s="8">
        <f ca="1">(dane36[[#This Row],[sód]]-L$409)/L$410</f>
        <v>0.8485804416403786</v>
      </c>
      <c r="AC180" s="8">
        <f ca="1">(dane36[[#This Row],[potas]]-M$409)/M$410</f>
        <v>4.0449438202247189E-2</v>
      </c>
      <c r="AD180" s="8">
        <f ca="1">(dane36[[#This Row],[hemoglobina]]-N$409)/N$410</f>
        <v>0.45578231292517013</v>
      </c>
      <c r="AE180" s="8">
        <f ca="1">(dane36[[#This Row],[hematokryt]]-O$409)/O$410</f>
        <v>0.55555555555555558</v>
      </c>
      <c r="AF180">
        <v>1</v>
      </c>
      <c r="AG180">
        <v>0</v>
      </c>
      <c r="AH180">
        <v>0</v>
      </c>
      <c r="AI180">
        <v>1</v>
      </c>
      <c r="AJ180">
        <v>0</v>
      </c>
      <c r="AK180">
        <v>0</v>
      </c>
      <c r="AL180" s="14">
        <v>0</v>
      </c>
      <c r="AM180" s="14">
        <v>0</v>
      </c>
      <c r="AN180" s="14">
        <v>0</v>
      </c>
      <c r="AO180" s="14">
        <v>1</v>
      </c>
      <c r="AP180" s="14">
        <v>0</v>
      </c>
      <c r="AQ180" s="14">
        <v>0</v>
      </c>
    </row>
    <row r="181" spans="1:43" x14ac:dyDescent="0.25">
      <c r="A181" s="8">
        <f ca="1">(dane36[[#This Row],[Wiek]]-$A$409)/$A$410</f>
        <v>0.55681818181818177</v>
      </c>
      <c r="B181" s="8">
        <f ca="1">(dane36[[#This Row],[Ciśnienie krwi]]-$B$409)/$B$410</f>
        <v>7.6923076923076927E-2</v>
      </c>
      <c r="C181" s="9">
        <v>1</v>
      </c>
      <c r="D181" s="5">
        <v>0</v>
      </c>
      <c r="E181" s="5" t="s">
        <v>2</v>
      </c>
      <c r="F181" s="5">
        <v>1</v>
      </c>
      <c r="G181" s="5">
        <v>0</v>
      </c>
      <c r="H181" s="5">
        <v>0</v>
      </c>
      <c r="I181" s="8">
        <f ca="1">(dane36[[#This Row],[glukoza we krwi]]-$I$409)/$I$410</f>
        <v>0.16452991452991453</v>
      </c>
      <c r="J181" s="8">
        <f ca="1">(dane36[[#This Row],[mocznik]]-$J$409)/$J$410</f>
        <v>9.3709884467265719E-2</v>
      </c>
      <c r="K181" s="8">
        <f ca="1">(dane36[[#This Row],[kreatynina]]-#REF!)/#REF!</f>
        <v>5.2910052910052916E-3</v>
      </c>
      <c r="L181" s="8">
        <f ca="1">(dane36[[#This Row],[sód]]-#REF!)/#REF!</f>
        <v>0.82334384858044163</v>
      </c>
      <c r="M181" s="8">
        <f ca="1">(dane36[[#This Row],[potas]]-#REF!)/#REF!</f>
        <v>2.6966292134831465E-2</v>
      </c>
      <c r="N181" s="8">
        <f ca="1">(dane36[[#This Row],[hemoglobina]]-#REF!)/#REF!</f>
        <v>0.67346938775510201</v>
      </c>
      <c r="O181" s="8">
        <f ca="1">(dane36[[#This Row],[hematokryt]]-#REF!)/#REF!</f>
        <v>0.88888888888888884</v>
      </c>
      <c r="P181" s="5">
        <v>0</v>
      </c>
      <c r="Q181" s="5">
        <v>0</v>
      </c>
      <c r="R181" s="5">
        <v>0</v>
      </c>
      <c r="S181" s="5">
        <v>1</v>
      </c>
      <c r="T181" s="5">
        <v>0</v>
      </c>
      <c r="U181" s="5">
        <v>0</v>
      </c>
      <c r="V181" s="5">
        <v>0</v>
      </c>
      <c r="X181" s="8">
        <f ca="1">(dane36[[#This Row],[Wiek]]-$A$409)/$A$410</f>
        <v>0.79545454545454541</v>
      </c>
      <c r="Y181" s="8">
        <f ca="1">(dane36[[#This Row],[Ciśnienie krwi]]-$B$409)/$B$410</f>
        <v>0.30769230769230771</v>
      </c>
      <c r="Z181" s="8">
        <f ca="1">(dane36[[#This Row],[glukoza we krwi]]-$I$409)/$I$410</f>
        <v>0.21794871794871795</v>
      </c>
      <c r="AA181" s="8">
        <f ca="1">(dane36[[#This Row],[mocznik]]-$J$409)/$J$410</f>
        <v>0.13222079589216945</v>
      </c>
      <c r="AB181" s="8">
        <f ca="1">(dane36[[#This Row],[sód]]-L$409)/L$410</f>
        <v>0.83930599369085179</v>
      </c>
      <c r="AC181" s="8">
        <f ca="1">(dane36[[#This Row],[potas]]-M$409)/M$410</f>
        <v>4.7865168539325841E-2</v>
      </c>
      <c r="AD181" s="8">
        <f ca="1">(dane36[[#This Row],[hemoglobina]]-N$409)/N$410</f>
        <v>0.59863945578231292</v>
      </c>
      <c r="AE181" s="8">
        <f ca="1">(dane36[[#This Row],[hematokryt]]-O$409)/O$410</f>
        <v>0.66666666666666663</v>
      </c>
      <c r="AF181">
        <v>1</v>
      </c>
      <c r="AG181">
        <v>0</v>
      </c>
      <c r="AH181">
        <v>0</v>
      </c>
      <c r="AI181">
        <v>1</v>
      </c>
      <c r="AJ181">
        <v>0</v>
      </c>
      <c r="AK181">
        <v>0</v>
      </c>
      <c r="AL181" s="15">
        <v>0</v>
      </c>
      <c r="AM181" s="15">
        <v>0</v>
      </c>
      <c r="AN181" s="15">
        <v>0</v>
      </c>
      <c r="AO181" s="15">
        <v>1</v>
      </c>
      <c r="AP181" s="15">
        <v>0</v>
      </c>
      <c r="AQ181" s="15">
        <v>0</v>
      </c>
    </row>
    <row r="182" spans="1:43" x14ac:dyDescent="0.25">
      <c r="A182" s="8">
        <f ca="1">(dane36[[#This Row],[Wiek]]-$A$409)/$A$410</f>
        <v>0.36363636363636365</v>
      </c>
      <c r="B182" s="8">
        <f ca="1">(dane36[[#This Row],[Ciśnienie krwi]]-$B$409)/$B$410</f>
        <v>0.23076923076923078</v>
      </c>
      <c r="C182" s="9">
        <v>1</v>
      </c>
      <c r="D182" s="5">
        <v>0</v>
      </c>
      <c r="E182" s="5" t="s">
        <v>2</v>
      </c>
      <c r="F182" s="5">
        <v>1</v>
      </c>
      <c r="G182" s="5">
        <v>0</v>
      </c>
      <c r="H182" s="5">
        <v>0</v>
      </c>
      <c r="I182" s="8">
        <f ca="1">(dane36[[#This Row],[glukoza we krwi]]-$I$409)/$I$410</f>
        <v>0.21153846153846154</v>
      </c>
      <c r="J182" s="8">
        <f ca="1">(dane36[[#This Row],[mocznik]]-$J$409)/$J$410</f>
        <v>6.5468549422336333E-2</v>
      </c>
      <c r="K182" s="8">
        <f ca="1">(dane36[[#This Row],[kreatynina]]-#REF!)/#REF!</f>
        <v>1.0582010582010581E-2</v>
      </c>
      <c r="L182" s="8">
        <f ca="1">(dane36[[#This Row],[sód]]-#REF!)/#REF!</f>
        <v>0.88012618296529965</v>
      </c>
      <c r="M182" s="8">
        <f ca="1">(dane36[[#This Row],[potas]]-#REF!)/#REF!</f>
        <v>3.1460674157303366E-2</v>
      </c>
      <c r="N182" s="8">
        <f ca="1">(dane36[[#This Row],[hemoglobina]]-#REF!)/#REF!</f>
        <v>0.71428571428571419</v>
      </c>
      <c r="O182" s="8">
        <f ca="1">(dane36[[#This Row],[hematokryt]]-#REF!)/#REF!</f>
        <v>0.9555555555555556</v>
      </c>
      <c r="P182" s="5">
        <v>0</v>
      </c>
      <c r="Q182" s="5">
        <v>0</v>
      </c>
      <c r="R182" s="5">
        <v>0</v>
      </c>
      <c r="S182" s="5">
        <v>1</v>
      </c>
      <c r="T182" s="5">
        <v>0</v>
      </c>
      <c r="U182" s="5">
        <v>0</v>
      </c>
      <c r="V182" s="5">
        <v>0</v>
      </c>
      <c r="X182" s="8">
        <f ca="1">(dane36[[#This Row],[Wiek]]-$A$409)/$A$410</f>
        <v>0.80681818181818177</v>
      </c>
      <c r="Y182" s="8">
        <f ca="1">(dane36[[#This Row],[Ciśnienie krwi]]-$B$409)/$B$410</f>
        <v>0.30769230769230771</v>
      </c>
      <c r="Z182" s="8">
        <f ca="1">(dane36[[#This Row],[glukoza we krwi]]-$I$409)/$I$410</f>
        <v>0.45299145299145299</v>
      </c>
      <c r="AA182" s="8">
        <f ca="1">(dane36[[#This Row],[mocznik]]-$J$409)/$J$410</f>
        <v>0.13992297817715019</v>
      </c>
      <c r="AB182" s="8">
        <f ca="1">(dane36[[#This Row],[sód]]-L$409)/L$410</f>
        <v>0.83930599369085179</v>
      </c>
      <c r="AC182" s="8">
        <f ca="1">(dane36[[#This Row],[potas]]-M$409)/M$410</f>
        <v>4.7865168539325841E-2</v>
      </c>
      <c r="AD182" s="8">
        <f ca="1">(dane36[[#This Row],[hemoglobina]]-N$409)/N$410</f>
        <v>0.48979591836734698</v>
      </c>
      <c r="AE182" s="8">
        <f ca="1">(dane36[[#This Row],[hematokryt]]-O$409)/O$410</f>
        <v>0.42222222222222222</v>
      </c>
      <c r="AF182">
        <v>1</v>
      </c>
      <c r="AG182">
        <v>0</v>
      </c>
      <c r="AH182">
        <v>0</v>
      </c>
      <c r="AI182">
        <v>1</v>
      </c>
      <c r="AJ182">
        <v>0</v>
      </c>
      <c r="AK182">
        <v>0</v>
      </c>
      <c r="AL182" s="14">
        <v>0</v>
      </c>
      <c r="AM182" s="14">
        <v>0</v>
      </c>
      <c r="AN182" s="14">
        <v>0</v>
      </c>
      <c r="AO182" s="14">
        <v>1</v>
      </c>
      <c r="AP182" s="14">
        <v>0</v>
      </c>
      <c r="AQ182" s="14">
        <v>0</v>
      </c>
    </row>
    <row r="183" spans="1:43" x14ac:dyDescent="0.25">
      <c r="A183" s="8">
        <f ca="1">(dane36[[#This Row],[Wiek]]-$A$409)/$A$410</f>
        <v>0.65909090909090906</v>
      </c>
      <c r="B183" s="8">
        <f ca="1">(dane36[[#This Row],[Ciśnienie krwi]]-$B$409)/$B$410</f>
        <v>0.23076923076923078</v>
      </c>
      <c r="C183" s="9">
        <v>1</v>
      </c>
      <c r="D183" s="5">
        <v>0</v>
      </c>
      <c r="E183" s="5" t="s">
        <v>2</v>
      </c>
      <c r="F183" s="5">
        <v>1</v>
      </c>
      <c r="G183" s="5">
        <v>0</v>
      </c>
      <c r="H183" s="5">
        <v>0</v>
      </c>
      <c r="I183" s="8">
        <f ca="1">(dane36[[#This Row],[glukoza we krwi]]-$I$409)/$I$410</f>
        <v>0.23290598290598291</v>
      </c>
      <c r="J183" s="8">
        <f ca="1">(dane36[[#This Row],[mocznik]]-$J$409)/$J$410</f>
        <v>2.1822849807445442E-2</v>
      </c>
      <c r="K183" s="8">
        <f ca="1">(dane36[[#This Row],[kreatynina]]-#REF!)/#REF!</f>
        <v>1.3227513227513225E-3</v>
      </c>
      <c r="L183" s="8">
        <f ca="1">(dane36[[#This Row],[sód]]-#REF!)/#REF!</f>
        <v>0.89274447949526814</v>
      </c>
      <c r="M183" s="8">
        <f ca="1">(dane36[[#This Row],[potas]]-#REF!)/#REF!</f>
        <v>5.6179775280898875E-2</v>
      </c>
      <c r="N183" s="8">
        <f ca="1">(dane36[[#This Row],[hemoglobina]]-#REF!)/#REF!</f>
        <v>0.77551020408163263</v>
      </c>
      <c r="O183" s="8">
        <f ca="1">(dane36[[#This Row],[hematokryt]]-#REF!)/#REF!</f>
        <v>0.71111111111111114</v>
      </c>
      <c r="P183" s="5">
        <v>0</v>
      </c>
      <c r="Q183" s="5">
        <v>0</v>
      </c>
      <c r="R183" s="5">
        <v>0</v>
      </c>
      <c r="S183" s="5">
        <v>1</v>
      </c>
      <c r="T183" s="5">
        <v>0</v>
      </c>
      <c r="U183" s="5">
        <v>0</v>
      </c>
      <c r="V183" s="5">
        <v>0</v>
      </c>
      <c r="X183" s="8">
        <f ca="1">(dane36[[#This Row],[Wiek]]-$A$409)/$A$410</f>
        <v>0.48863636363636365</v>
      </c>
      <c r="Y183" s="8">
        <f ca="1">(dane36[[#This Row],[Ciśnienie krwi]]-$B$409)/$B$410</f>
        <v>0.15384615384615385</v>
      </c>
      <c r="Z183" s="8">
        <f ca="1">(dane36[[#This Row],[glukoza we krwi]]-$I$409)/$I$410</f>
        <v>0.20299145299145299</v>
      </c>
      <c r="AA183" s="8">
        <f ca="1">(dane36[[#This Row],[mocznik]]-$J$409)/$J$410</f>
        <v>0.12965340179717585</v>
      </c>
      <c r="AB183" s="8">
        <f ca="1">(dane36[[#This Row],[sód]]-L$409)/L$410</f>
        <v>0.82965299684542582</v>
      </c>
      <c r="AC183" s="8">
        <f ca="1">(dane36[[#This Row],[potas]]-M$409)/M$410</f>
        <v>2.921348314606741E-2</v>
      </c>
      <c r="AD183" s="8">
        <f ca="1">(dane36[[#This Row],[hemoglobina]]-N$409)/N$410</f>
        <v>0.46938775510204078</v>
      </c>
      <c r="AE183" s="8">
        <f ca="1">(dane36[[#This Row],[hematokryt]]-O$409)/O$410</f>
        <v>0.46666666666666667</v>
      </c>
      <c r="AF183">
        <v>1</v>
      </c>
      <c r="AG183">
        <v>0</v>
      </c>
      <c r="AH183">
        <v>0</v>
      </c>
      <c r="AI183">
        <v>1</v>
      </c>
      <c r="AJ183">
        <v>0</v>
      </c>
      <c r="AK183">
        <v>0</v>
      </c>
      <c r="AL183" s="15">
        <v>0</v>
      </c>
      <c r="AM183" s="15">
        <v>0</v>
      </c>
      <c r="AN183" s="15">
        <v>0</v>
      </c>
      <c r="AO183" s="15">
        <v>1</v>
      </c>
      <c r="AP183" s="15">
        <v>0</v>
      </c>
      <c r="AQ183" s="15">
        <v>0</v>
      </c>
    </row>
    <row r="184" spans="1:43" x14ac:dyDescent="0.25">
      <c r="A184" s="8">
        <f ca="1">(dane36[[#This Row],[Wiek]]-$A$409)/$A$410</f>
        <v>0.40909090909090912</v>
      </c>
      <c r="B184" s="8">
        <f ca="1">(dane36[[#This Row],[Ciśnienie krwi]]-$B$409)/$B$410</f>
        <v>7.6923076923076927E-2</v>
      </c>
      <c r="C184" s="9">
        <v>0.75</v>
      </c>
      <c r="D184" s="5">
        <v>0</v>
      </c>
      <c r="E184" s="5" t="s">
        <v>2</v>
      </c>
      <c r="F184" s="5">
        <v>1</v>
      </c>
      <c r="G184" s="5">
        <v>0</v>
      </c>
      <c r="H184" s="5">
        <v>0</v>
      </c>
      <c r="I184" s="8">
        <f ca="1">(dane36[[#This Row],[glukoza we krwi]]-$I$409)/$I$410</f>
        <v>0.14743589743589744</v>
      </c>
      <c r="J184" s="8">
        <f ca="1">(dane36[[#This Row],[mocznik]]-$J$409)/$J$410</f>
        <v>8.8575096277278567E-2</v>
      </c>
      <c r="K184" s="8">
        <f ca="1">(dane36[[#This Row],[kreatynina]]-#REF!)/#REF!</f>
        <v>3.968253968253968E-3</v>
      </c>
      <c r="L184" s="8">
        <f ca="1">(dane36[[#This Row],[sód]]-#REF!)/#REF!</f>
        <v>0.82334384858044163</v>
      </c>
      <c r="M184" s="8">
        <f ca="1">(dane36[[#This Row],[potas]]-#REF!)/#REF!</f>
        <v>2.6966292134831465E-2</v>
      </c>
      <c r="N184" s="8">
        <f ca="1">(dane36[[#This Row],[hemoglobina]]-#REF!)/#REF!</f>
        <v>0.74149659863945572</v>
      </c>
      <c r="O184" s="8">
        <f ca="1">(dane36[[#This Row],[hematokryt]]-#REF!)/#REF!</f>
        <v>0.82222222222222219</v>
      </c>
      <c r="P184" s="5">
        <v>0</v>
      </c>
      <c r="Q184" s="5">
        <v>0</v>
      </c>
      <c r="R184" s="5">
        <v>0</v>
      </c>
      <c r="S184" s="5">
        <v>1</v>
      </c>
      <c r="T184" s="5">
        <v>0</v>
      </c>
      <c r="U184" s="5">
        <v>0</v>
      </c>
      <c r="V184" s="5">
        <v>0</v>
      </c>
      <c r="X184" s="8">
        <f ca="1">(dane36[[#This Row],[Wiek]]-$A$409)/$A$410</f>
        <v>0.67045454545454541</v>
      </c>
      <c r="Y184" s="8">
        <f ca="1">(dane36[[#This Row],[Ciśnienie krwi]]-$B$409)/$B$410</f>
        <v>0.23076923076923078</v>
      </c>
      <c r="Z184" s="8">
        <f ca="1">(dane36[[#This Row],[glukoza we krwi]]-$I$409)/$I$410</f>
        <v>0.23290598290598291</v>
      </c>
      <c r="AA184" s="8">
        <f ca="1">(dane36[[#This Row],[mocznik]]-$J$409)/$J$410</f>
        <v>5.5198973042362001E-2</v>
      </c>
      <c r="AB184" s="8">
        <f ca="1">(dane36[[#This Row],[sód]]-L$409)/L$410</f>
        <v>0.85488958990536279</v>
      </c>
      <c r="AC184" s="8">
        <f ca="1">(dane36[[#This Row],[potas]]-M$409)/M$410</f>
        <v>3.595505617977527E-2</v>
      </c>
      <c r="AD184" s="8">
        <f ca="1">(dane36[[#This Row],[hemoglobina]]-N$409)/N$410</f>
        <v>0.55782312925170074</v>
      </c>
      <c r="AE184" s="8">
        <f ca="1">(dane36[[#This Row],[hematokryt]]-O$409)/O$410</f>
        <v>0.57777777777777772</v>
      </c>
      <c r="AF184">
        <v>0.75</v>
      </c>
      <c r="AG184">
        <v>0</v>
      </c>
      <c r="AH184">
        <v>0</v>
      </c>
      <c r="AI184">
        <v>1</v>
      </c>
      <c r="AJ184">
        <v>0</v>
      </c>
      <c r="AK184">
        <v>0</v>
      </c>
      <c r="AL184" s="14">
        <v>0</v>
      </c>
      <c r="AM184" s="14">
        <v>0</v>
      </c>
      <c r="AN184" s="14">
        <v>0</v>
      </c>
      <c r="AO184" s="14">
        <v>1</v>
      </c>
      <c r="AP184" s="14">
        <v>0</v>
      </c>
      <c r="AQ184" s="14">
        <v>0</v>
      </c>
    </row>
    <row r="185" spans="1:43" x14ac:dyDescent="0.25">
      <c r="A185" s="8">
        <f ca="1">(dane36[[#This Row],[Wiek]]-$A$409)/$A$410</f>
        <v>0.45454545454545453</v>
      </c>
      <c r="B185" s="8">
        <f ca="1">(dane36[[#This Row],[Ciśnienie krwi]]-$B$409)/$B$410</f>
        <v>0.23076923076923078</v>
      </c>
      <c r="C185" s="9">
        <v>0.75</v>
      </c>
      <c r="D185" s="5">
        <v>0</v>
      </c>
      <c r="E185" s="5" t="s">
        <v>2</v>
      </c>
      <c r="F185" s="5">
        <v>1</v>
      </c>
      <c r="G185" s="5">
        <v>0</v>
      </c>
      <c r="H185" s="5">
        <v>0</v>
      </c>
      <c r="I185" s="8">
        <f ca="1">(dane36[[#This Row],[glukoza we krwi]]-$I$409)/$I$410</f>
        <v>0.1623931623931624</v>
      </c>
      <c r="J185" s="8">
        <f ca="1">(dane36[[#This Row],[mocznik]]-$J$409)/$J$410</f>
        <v>4.7496790757381259E-2</v>
      </c>
      <c r="K185" s="8">
        <f ca="1">(dane36[[#This Row],[kreatynina]]-#REF!)/#REF!</f>
        <v>1.3227513227513225E-3</v>
      </c>
      <c r="L185" s="8">
        <f ca="1">(dane36[[#This Row],[sód]]-#REF!)/#REF!</f>
        <v>0.85488958990536279</v>
      </c>
      <c r="M185" s="8">
        <f ca="1">(dane36[[#This Row],[potas]]-#REF!)/#REF!</f>
        <v>2.247191011235955E-2</v>
      </c>
      <c r="N185" s="8">
        <f ca="1">(dane36[[#This Row],[hemoglobina]]-#REF!)/#REF!</f>
        <v>0.73469387755102045</v>
      </c>
      <c r="O185" s="8">
        <f ca="1">(dane36[[#This Row],[hematokryt]]-#REF!)/#REF!</f>
        <v>0.77777777777777779</v>
      </c>
      <c r="P185" s="5">
        <v>0</v>
      </c>
      <c r="Q185" s="5">
        <v>0</v>
      </c>
      <c r="R185" s="5">
        <v>0</v>
      </c>
      <c r="S185" s="5">
        <v>1</v>
      </c>
      <c r="T185" s="5">
        <v>0</v>
      </c>
      <c r="U185" s="5">
        <v>0</v>
      </c>
      <c r="V185" s="5">
        <v>0</v>
      </c>
      <c r="X185" s="8">
        <f ca="1">(dane36[[#This Row],[Wiek]]-$A$409)/$A$410</f>
        <v>0.31818181818181818</v>
      </c>
      <c r="Y185" s="8">
        <f ca="1">(dane36[[#This Row],[Ciśnienie krwi]]-$B$409)/$B$410</f>
        <v>0.15384615384615385</v>
      </c>
      <c r="Z185" s="8">
        <f ca="1">(dane36[[#This Row],[glukoza we krwi]]-$I$409)/$I$410</f>
        <v>0.16880341880341881</v>
      </c>
      <c r="AA185" s="8">
        <f ca="1">(dane36[[#This Row],[mocznik]]-$J$409)/$J$410</f>
        <v>0.26829268292682928</v>
      </c>
      <c r="AB185" s="8">
        <f ca="1">(dane36[[#This Row],[sód]]-L$409)/L$410</f>
        <v>0.82334384858044163</v>
      </c>
      <c r="AC185" s="8">
        <f ca="1">(dane36[[#This Row],[potas]]-M$409)/M$410</f>
        <v>4.0449438202247189E-2</v>
      </c>
      <c r="AD185" s="8">
        <f ca="1">(dane36[[#This Row],[hemoglobina]]-N$409)/N$410</f>
        <v>0.64149659863945574</v>
      </c>
      <c r="AE185" s="8">
        <f ca="1">(dane36[[#This Row],[hematokryt]]-O$409)/O$410</f>
        <v>0.66377777777777769</v>
      </c>
      <c r="AF185">
        <v>0.75</v>
      </c>
      <c r="AG185">
        <v>0</v>
      </c>
      <c r="AH185">
        <v>0</v>
      </c>
      <c r="AI185">
        <v>1</v>
      </c>
      <c r="AJ185">
        <v>0</v>
      </c>
      <c r="AK185">
        <v>0</v>
      </c>
      <c r="AL185" s="15">
        <v>0</v>
      </c>
      <c r="AM185" s="15">
        <v>0</v>
      </c>
      <c r="AN185" s="15">
        <v>0</v>
      </c>
      <c r="AO185" s="15">
        <v>1</v>
      </c>
      <c r="AP185" s="15">
        <v>0</v>
      </c>
      <c r="AQ185" s="15">
        <v>0</v>
      </c>
    </row>
    <row r="186" spans="1:43" x14ac:dyDescent="0.25">
      <c r="A186" s="8">
        <f ca="1">(dane36[[#This Row],[Wiek]]-$A$409)/$A$410</f>
        <v>0.375</v>
      </c>
      <c r="B186" s="8">
        <f ca="1">(dane36[[#This Row],[Ciśnienie krwi]]-$B$409)/$B$410</f>
        <v>0.23076923076923078</v>
      </c>
      <c r="C186" s="9">
        <v>0.75</v>
      </c>
      <c r="D186" s="5">
        <v>0</v>
      </c>
      <c r="E186" s="5" t="s">
        <v>2</v>
      </c>
      <c r="F186" s="5">
        <v>1</v>
      </c>
      <c r="G186" s="5">
        <v>0</v>
      </c>
      <c r="H186" s="5">
        <v>0</v>
      </c>
      <c r="I186" s="8">
        <f ca="1">(dane36[[#This Row],[glukoza we krwi]]-$I$409)/$I$410</f>
        <v>0.1752136752136752</v>
      </c>
      <c r="J186" s="8">
        <f ca="1">(dane36[[#This Row],[mocznik]]-$J$409)/$J$410</f>
        <v>7.5738125802310652E-2</v>
      </c>
      <c r="K186" s="8">
        <f ca="1">(dane36[[#This Row],[kreatynina]]-#REF!)/#REF!</f>
        <v>1.0582010582010581E-2</v>
      </c>
      <c r="L186" s="8">
        <f ca="1">(dane36[[#This Row],[sód]]-#REF!)/#REF!</f>
        <v>0.82334384858044163</v>
      </c>
      <c r="M186" s="8">
        <f ca="1">(dane36[[#This Row],[potas]]-#REF!)/#REF!</f>
        <v>5.6179775280898875E-2</v>
      </c>
      <c r="N186" s="8">
        <f ca="1">(dane36[[#This Row],[hemoglobina]]-#REF!)/#REF!</f>
        <v>0.88435374149659873</v>
      </c>
      <c r="O186" s="8">
        <f ca="1">(dane36[[#This Row],[hematokryt]]-#REF!)/#REF!</f>
        <v>0.8</v>
      </c>
      <c r="P186" s="5">
        <v>0</v>
      </c>
      <c r="Q186" s="5">
        <v>0</v>
      </c>
      <c r="R186" s="5">
        <v>0</v>
      </c>
      <c r="S186" s="5">
        <v>1</v>
      </c>
      <c r="T186" s="5">
        <v>0</v>
      </c>
      <c r="U186" s="5">
        <v>0</v>
      </c>
      <c r="V186" s="5">
        <v>0</v>
      </c>
      <c r="X186" s="8">
        <f ca="1">(dane36[[#This Row],[Wiek]]-$A$409)/$A$410</f>
        <v>0.59090909090909094</v>
      </c>
      <c r="Y186" s="8">
        <f ca="1">(dane36[[#This Row],[Ciśnienie krwi]]-$B$409)/$B$410</f>
        <v>7.6923076923076927E-2</v>
      </c>
      <c r="Z186" s="8">
        <f ca="1">(dane36[[#This Row],[glukoza we krwi]]-$I$409)/$I$410</f>
        <v>0.70512820512820518</v>
      </c>
      <c r="AA186" s="8">
        <f ca="1">(dane36[[#This Row],[mocznik]]-$J$409)/$J$410</f>
        <v>0.34788189987163032</v>
      </c>
      <c r="AB186" s="8">
        <f ca="1">(dane36[[#This Row],[sód]]-L$409)/L$410</f>
        <v>0.81072555205047314</v>
      </c>
      <c r="AC186" s="8">
        <f ca="1">(dane36[[#This Row],[potas]]-M$409)/M$410</f>
        <v>4.49438202247191E-2</v>
      </c>
      <c r="AD186" s="8">
        <f ca="1">(dane36[[#This Row],[hemoglobina]]-N$409)/N$410</f>
        <v>0.55782312925170074</v>
      </c>
      <c r="AE186" s="8">
        <f ca="1">(dane36[[#This Row],[hematokryt]]-O$409)/O$410</f>
        <v>0.48888888888888887</v>
      </c>
      <c r="AF186">
        <v>0.75</v>
      </c>
      <c r="AG186">
        <v>0</v>
      </c>
      <c r="AH186">
        <v>0</v>
      </c>
      <c r="AI186">
        <v>1</v>
      </c>
      <c r="AJ186">
        <v>0</v>
      </c>
      <c r="AK186">
        <v>0</v>
      </c>
      <c r="AL186" s="14">
        <v>0</v>
      </c>
      <c r="AM186" s="14">
        <v>0</v>
      </c>
      <c r="AN186" s="14">
        <v>0</v>
      </c>
      <c r="AO186" s="14">
        <v>1</v>
      </c>
      <c r="AP186" s="14">
        <v>0</v>
      </c>
      <c r="AQ186" s="14">
        <v>0</v>
      </c>
    </row>
    <row r="187" spans="1:43" x14ac:dyDescent="0.25">
      <c r="A187" s="8">
        <f ca="1">(dane36[[#This Row],[Wiek]]-$A$409)/$A$410</f>
        <v>0.31818181818181818</v>
      </c>
      <c r="B187" s="8">
        <f ca="1">(dane36[[#This Row],[Ciśnienie krwi]]-$B$409)/$B$410</f>
        <v>0.23076923076923078</v>
      </c>
      <c r="C187" s="9">
        <v>0.75</v>
      </c>
      <c r="D187" s="5">
        <v>0</v>
      </c>
      <c r="E187" s="5" t="s">
        <v>2</v>
      </c>
      <c r="F187" s="5">
        <v>1</v>
      </c>
      <c r="G187" s="5">
        <v>0</v>
      </c>
      <c r="H187" s="5">
        <v>0</v>
      </c>
      <c r="I187" s="8">
        <f ca="1">(dane36[[#This Row],[glukoza we krwi]]-$I$409)/$I$410</f>
        <v>0.23290598290598291</v>
      </c>
      <c r="J187" s="8">
        <f ca="1">(dane36[[#This Row],[mocznik]]-$J$409)/$J$410</f>
        <v>9.3709884467265719E-2</v>
      </c>
      <c r="K187" s="8">
        <f ca="1">(dane36[[#This Row],[kreatynina]]-#REF!)/#REF!</f>
        <v>7.9365079365079361E-3</v>
      </c>
      <c r="L187" s="8">
        <f ca="1">(dane36[[#This Row],[sód]]-#REF!)/#REF!</f>
        <v>0.89905362776025233</v>
      </c>
      <c r="M187" s="8">
        <f ca="1">(dane36[[#This Row],[potas]]-#REF!)/#REF!</f>
        <v>2.921348314606741E-2</v>
      </c>
      <c r="N187" s="8">
        <f ca="1">(dane36[[#This Row],[hemoglobina]]-#REF!)/#REF!</f>
        <v>0.7482993197278911</v>
      </c>
      <c r="O187" s="8">
        <f ca="1">(dane36[[#This Row],[hematokryt]]-#REF!)/#REF!</f>
        <v>0.8</v>
      </c>
      <c r="P187" s="5">
        <v>0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0</v>
      </c>
      <c r="X187" s="8">
        <f ca="1">(dane36[[#This Row],[Wiek]]-$A$409)/$A$410</f>
        <v>2.2727272727272728E-2</v>
      </c>
      <c r="Y187" s="8">
        <f ca="1">(dane36[[#This Row],[Ciśnienie krwi]]-$B$409)/$B$410</f>
        <v>0.20361538461538461</v>
      </c>
      <c r="Z187" s="8">
        <f ca="1">(dane36[[#This Row],[glukoza we krwi]]-$I$409)/$I$410</f>
        <v>0.16452991452991453</v>
      </c>
      <c r="AA187" s="8">
        <f ca="1">(dane36[[#This Row],[mocznik]]-$J$409)/$J$410</f>
        <v>5.5198973042362001E-2</v>
      </c>
      <c r="AB187" s="8">
        <f ca="1">(dane36[[#This Row],[sód]]-L$409)/L$410</f>
        <v>0.8422712933753943</v>
      </c>
      <c r="AC187" s="8">
        <f ca="1">(dane36[[#This Row],[potas]]-M$409)/M$410</f>
        <v>4.2696629213483155E-2</v>
      </c>
      <c r="AD187" s="8">
        <f ca="1">(dane36[[#This Row],[hemoglobina]]-N$409)/N$410</f>
        <v>0.60544217687074831</v>
      </c>
      <c r="AE187" s="8">
        <f ca="1">(dane36[[#This Row],[hematokryt]]-O$409)/O$410</f>
        <v>0.55555555555555558</v>
      </c>
      <c r="AF187">
        <v>0.75</v>
      </c>
      <c r="AG187">
        <v>0</v>
      </c>
      <c r="AH187">
        <v>0</v>
      </c>
      <c r="AI187">
        <v>1</v>
      </c>
      <c r="AJ187">
        <v>0</v>
      </c>
      <c r="AK187">
        <v>0</v>
      </c>
      <c r="AL187" s="15">
        <v>0</v>
      </c>
      <c r="AM187" s="15">
        <v>0</v>
      </c>
      <c r="AN187" s="15">
        <v>0</v>
      </c>
      <c r="AO187" s="15">
        <v>1</v>
      </c>
      <c r="AP187" s="15">
        <v>0</v>
      </c>
      <c r="AQ187" s="15">
        <v>0</v>
      </c>
    </row>
    <row r="188" spans="1:43" x14ac:dyDescent="0.25">
      <c r="A188" s="8">
        <f ca="1">(dane36[[#This Row],[Wiek]]-$A$409)/$A$410</f>
        <v>0.53409090909090906</v>
      </c>
      <c r="B188" s="8">
        <f ca="1">(dane36[[#This Row],[Ciśnienie krwi]]-$B$409)/$B$410</f>
        <v>0.23076923076923078</v>
      </c>
      <c r="C188" s="9">
        <v>0.75</v>
      </c>
      <c r="D188" s="5">
        <v>0</v>
      </c>
      <c r="E188" s="5" t="s">
        <v>2</v>
      </c>
      <c r="F188" s="5">
        <v>1</v>
      </c>
      <c r="G188" s="5">
        <v>0</v>
      </c>
      <c r="H188" s="5">
        <v>0</v>
      </c>
      <c r="I188" s="8">
        <f ca="1">(dane36[[#This Row],[glukoza we krwi]]-$I$409)/$I$410</f>
        <v>0.21367521367521367</v>
      </c>
      <c r="J188" s="8">
        <f ca="1">(dane36[[#This Row],[mocznik]]-$J$409)/$J$410</f>
        <v>7.8305519897304235E-2</v>
      </c>
      <c r="K188" s="8">
        <f ca="1">(dane36[[#This Row],[kreatynina]]-#REF!)/#REF!</f>
        <v>1.0582010582010581E-2</v>
      </c>
      <c r="L188" s="8">
        <f ca="1">(dane36[[#This Row],[sód]]-#REF!)/#REF!</f>
        <v>0.8485804416403786</v>
      </c>
      <c r="M188" s="8">
        <f ca="1">(dane36[[#This Row],[potas]]-#REF!)/#REF!</f>
        <v>3.1460674157303366E-2</v>
      </c>
      <c r="N188" s="8">
        <f ca="1">(dane36[[#This Row],[hemoglobina]]-#REF!)/#REF!</f>
        <v>0.94557823129251695</v>
      </c>
      <c r="O188" s="8">
        <f ca="1">(dane36[[#This Row],[hematokryt]]-#REF!)/#REF!</f>
        <v>0.71111111111111114</v>
      </c>
      <c r="P188" s="5">
        <v>0</v>
      </c>
      <c r="Q188" s="5">
        <v>0</v>
      </c>
      <c r="R188" s="5">
        <v>0</v>
      </c>
      <c r="S188" s="5">
        <v>1</v>
      </c>
      <c r="T188" s="5">
        <v>0</v>
      </c>
      <c r="U188" s="5">
        <v>0</v>
      </c>
      <c r="V188" s="5">
        <v>0</v>
      </c>
      <c r="X188" s="8">
        <f ca="1">(dane36[[#This Row],[Wiek]]-$A$409)/$A$410</f>
        <v>6.8181818181818177E-2</v>
      </c>
      <c r="Y188" s="8">
        <f ca="1">(dane36[[#This Row],[Ciśnienie krwi]]-$B$409)/$B$410</f>
        <v>0</v>
      </c>
      <c r="Z188" s="8">
        <f ca="1">(dane36[[#This Row],[glukoza we krwi]]-$I$409)/$I$410</f>
        <v>0.26931623931623933</v>
      </c>
      <c r="AA188" s="8">
        <f ca="1">(dane36[[#This Row],[mocznik]]-$J$409)/$J$410</f>
        <v>0.11424903722721438</v>
      </c>
      <c r="AB188" s="8">
        <f ca="1">(dane36[[#This Row],[sód]]-L$409)/L$410</f>
        <v>0.82334384858044163</v>
      </c>
      <c r="AC188" s="8">
        <f ca="1">(dane36[[#This Row],[potas]]-M$409)/M$410</f>
        <v>2.921348314606741E-2</v>
      </c>
      <c r="AD188" s="8">
        <f ca="1">(dane36[[#This Row],[hemoglobina]]-N$409)/N$410</f>
        <v>0.64149659863945574</v>
      </c>
      <c r="AE188" s="8">
        <f ca="1">(dane36[[#This Row],[hematokryt]]-O$409)/O$410</f>
        <v>0.66377777777777769</v>
      </c>
      <c r="AF188">
        <v>0.75</v>
      </c>
      <c r="AG188">
        <v>0</v>
      </c>
      <c r="AH188">
        <v>0</v>
      </c>
      <c r="AI188">
        <v>1</v>
      </c>
      <c r="AJ188">
        <v>0</v>
      </c>
      <c r="AK188">
        <v>0</v>
      </c>
      <c r="AL188" s="14">
        <v>0</v>
      </c>
      <c r="AM188" s="14">
        <v>0</v>
      </c>
      <c r="AN188" s="14">
        <v>0</v>
      </c>
      <c r="AO188" s="14">
        <v>1</v>
      </c>
      <c r="AP188" s="14">
        <v>0</v>
      </c>
      <c r="AQ188" s="14">
        <v>0</v>
      </c>
    </row>
    <row r="189" spans="1:43" x14ac:dyDescent="0.25">
      <c r="A189" s="8">
        <f ca="1">(dane36[[#This Row],[Wiek]]-$A$409)/$A$410</f>
        <v>0.60227272727272729</v>
      </c>
      <c r="B189" s="8">
        <f ca="1">(dane36[[#This Row],[Ciśnienie krwi]]-$B$409)/$B$410</f>
        <v>0.23076923076923078</v>
      </c>
      <c r="C189" s="9">
        <v>0.75</v>
      </c>
      <c r="D189" s="5">
        <v>0</v>
      </c>
      <c r="E189" s="5" t="s">
        <v>2</v>
      </c>
      <c r="F189" s="5">
        <v>1</v>
      </c>
      <c r="G189" s="5">
        <v>0</v>
      </c>
      <c r="H189" s="5">
        <v>0</v>
      </c>
      <c r="I189" s="8">
        <f ca="1">(dane36[[#This Row],[glukoza we krwi]]-$I$409)/$I$410</f>
        <v>0.20512820512820512</v>
      </c>
      <c r="J189" s="8">
        <f ca="1">(dane36[[#This Row],[mocznik]]-$J$409)/$J$410</f>
        <v>4.2362002567394093E-2</v>
      </c>
      <c r="K189" s="8">
        <f ca="1">(dane36[[#This Row],[kreatynina]]-#REF!)/#REF!</f>
        <v>6.6137566137566143E-3</v>
      </c>
      <c r="L189" s="8">
        <f ca="1">(dane36[[#This Row],[sód]]-#REF!)/#REF!</f>
        <v>0.82334384858044163</v>
      </c>
      <c r="M189" s="8">
        <f ca="1">(dane36[[#This Row],[potas]]-#REF!)/#REF!</f>
        <v>2.4719101123595509E-2</v>
      </c>
      <c r="N189" s="8">
        <f ca="1">(dane36[[#This Row],[hemoglobina]]-#REF!)/#REF!</f>
        <v>0.84353741496598633</v>
      </c>
      <c r="O189" s="8">
        <f ca="1">(dane36[[#This Row],[hematokryt]]-#REF!)/#REF!</f>
        <v>0.75555555555555554</v>
      </c>
      <c r="P189" s="5">
        <v>0</v>
      </c>
      <c r="Q189" s="5">
        <v>0</v>
      </c>
      <c r="R189" s="5">
        <v>0</v>
      </c>
      <c r="S189" s="5">
        <v>1</v>
      </c>
      <c r="T189" s="5">
        <v>0</v>
      </c>
      <c r="U189" s="5">
        <v>0</v>
      </c>
      <c r="V189" s="5">
        <v>0</v>
      </c>
      <c r="X189" s="8">
        <f ca="1">(dane36[[#This Row],[Wiek]]-$A$409)/$A$410</f>
        <v>1.1363636363636364E-2</v>
      </c>
      <c r="Y189" s="8">
        <f ca="1">(dane36[[#This Row],[Ciśnienie krwi]]-$B$409)/$B$410</f>
        <v>0.20361538461538461</v>
      </c>
      <c r="Z189" s="8">
        <f ca="1">(dane36[[#This Row],[glukoza we krwi]]-$I$409)/$I$410</f>
        <v>0.26931623931623933</v>
      </c>
      <c r="AA189" s="8">
        <f ca="1">(dane36[[#This Row],[mocznik]]-$J$409)/$J$410</f>
        <v>5.2631578947368418E-2</v>
      </c>
      <c r="AB189" s="8">
        <f ca="1">(dane36[[#This Row],[sód]]-L$409)/L$410</f>
        <v>0.83930599369085179</v>
      </c>
      <c r="AC189" s="8">
        <f ca="1">(dane36[[#This Row],[potas]]-M$409)/M$410</f>
        <v>4.7865168539325841E-2</v>
      </c>
      <c r="AD189" s="8">
        <f ca="1">(dane36[[#This Row],[hemoglobina]]-N$409)/N$410</f>
        <v>0.51700680272108834</v>
      </c>
      <c r="AE189" s="8">
        <f ca="1">(dane36[[#This Row],[hematokryt]]-O$409)/O$410</f>
        <v>0.55555555555555558</v>
      </c>
      <c r="AF189">
        <v>0.75</v>
      </c>
      <c r="AG189">
        <v>0</v>
      </c>
      <c r="AH189">
        <v>0</v>
      </c>
      <c r="AI189">
        <v>1</v>
      </c>
      <c r="AJ189">
        <v>0</v>
      </c>
      <c r="AK189">
        <v>0</v>
      </c>
      <c r="AL189" s="15">
        <v>0</v>
      </c>
      <c r="AM189" s="15">
        <v>0</v>
      </c>
      <c r="AN189" s="15">
        <v>0</v>
      </c>
      <c r="AO189" s="15">
        <v>1</v>
      </c>
      <c r="AP189" s="15">
        <v>0</v>
      </c>
      <c r="AQ189" s="15">
        <v>0</v>
      </c>
    </row>
    <row r="190" spans="1:43" x14ac:dyDescent="0.25">
      <c r="A190" s="8">
        <f ca="1">(dane36[[#This Row],[Wiek]]-$A$409)/$A$410</f>
        <v>0.48863636363636365</v>
      </c>
      <c r="B190" s="8">
        <f ca="1">(dane36[[#This Row],[Ciśnienie krwi]]-$B$409)/$B$410</f>
        <v>0.23076923076923078</v>
      </c>
      <c r="C190" s="9">
        <v>0.75</v>
      </c>
      <c r="D190" s="5">
        <v>0</v>
      </c>
      <c r="E190" s="5" t="s">
        <v>2</v>
      </c>
      <c r="F190" s="5">
        <v>1</v>
      </c>
      <c r="G190" s="5">
        <v>0</v>
      </c>
      <c r="H190" s="5">
        <v>0</v>
      </c>
      <c r="I190" s="8">
        <f ca="1">(dane36[[#This Row],[glukoza we krwi]]-$I$409)/$I$410</f>
        <v>0.20299145299145299</v>
      </c>
      <c r="J190" s="8">
        <f ca="1">(dane36[[#This Row],[mocznik]]-$J$409)/$J$410</f>
        <v>0.11424903722721438</v>
      </c>
      <c r="K190" s="8">
        <f ca="1">(dane36[[#This Row],[kreatynina]]-#REF!)/#REF!</f>
        <v>1.0582010582010581E-2</v>
      </c>
      <c r="L190" s="8">
        <f ca="1">(dane36[[#This Row],[sód]]-#REF!)/#REF!</f>
        <v>0.83596214511041012</v>
      </c>
      <c r="M190" s="8">
        <f ca="1">(dane36[[#This Row],[potas]]-#REF!)/#REF!</f>
        <v>5.6179775280898875E-2</v>
      </c>
      <c r="N190" s="8">
        <f ca="1">(dane36[[#This Row],[hemoglobina]]-#REF!)/#REF!</f>
        <v>0.89115646258503389</v>
      </c>
      <c r="O190" s="8">
        <f ca="1">(dane36[[#This Row],[hematokryt]]-#REF!)/#REF!</f>
        <v>0.8</v>
      </c>
      <c r="P190" s="5">
        <v>0</v>
      </c>
      <c r="Q190" s="5">
        <v>0</v>
      </c>
      <c r="R190" s="5">
        <v>0</v>
      </c>
      <c r="S190" s="5">
        <v>1</v>
      </c>
      <c r="T190" s="5">
        <v>0</v>
      </c>
      <c r="U190" s="5">
        <v>0</v>
      </c>
      <c r="V190" s="5">
        <v>0</v>
      </c>
      <c r="X190" s="8">
        <f ca="1">(dane36[[#This Row],[Wiek]]-$A$409)/$A$410</f>
        <v>6.8181818181818177E-2</v>
      </c>
      <c r="Y190" s="8">
        <f ca="1">(dane36[[#This Row],[Ciśnienie krwi]]-$B$409)/$B$410</f>
        <v>0.20361538461538461</v>
      </c>
      <c r="Z190" s="8">
        <f ca="1">(dane36[[#This Row],[glukoza we krwi]]-$I$409)/$I$410</f>
        <v>0.12393162393162394</v>
      </c>
      <c r="AA190" s="8">
        <f ca="1">(dane36[[#This Row],[mocznik]]-$J$409)/$J$410</f>
        <v>0.16559691912708602</v>
      </c>
      <c r="AB190" s="8">
        <f ca="1">(dane36[[#This Row],[sód]]-L$409)/L$410</f>
        <v>0.86750788643533128</v>
      </c>
      <c r="AC190" s="8">
        <f ca="1">(dane36[[#This Row],[potas]]-M$409)/M$410</f>
        <v>2.4719101123595509E-2</v>
      </c>
      <c r="AD190" s="8">
        <f ca="1">(dane36[[#This Row],[hemoglobina]]-N$409)/N$410</f>
        <v>0.61904761904761896</v>
      </c>
      <c r="AE190" s="8">
        <f ca="1">(dane36[[#This Row],[hematokryt]]-O$409)/O$410</f>
        <v>0.64444444444444449</v>
      </c>
      <c r="AF190">
        <v>0.75</v>
      </c>
      <c r="AG190">
        <v>0</v>
      </c>
      <c r="AH190">
        <v>0</v>
      </c>
      <c r="AI190">
        <v>1</v>
      </c>
      <c r="AJ190">
        <v>0</v>
      </c>
      <c r="AK190">
        <v>0</v>
      </c>
      <c r="AL190" s="14">
        <v>0</v>
      </c>
      <c r="AM190" s="14">
        <v>0</v>
      </c>
      <c r="AN190" s="14">
        <v>0</v>
      </c>
      <c r="AO190" s="14">
        <v>1</v>
      </c>
      <c r="AP190" s="14">
        <v>0</v>
      </c>
      <c r="AQ190" s="14">
        <v>0</v>
      </c>
    </row>
    <row r="191" spans="1:43" x14ac:dyDescent="0.25">
      <c r="A191" s="8">
        <f ca="1">(dane36[[#This Row],[Wiek]]-$A$409)/$A$410</f>
        <v>0.45454545454545453</v>
      </c>
      <c r="B191" s="8">
        <f ca="1">(dane36[[#This Row],[Ciśnienie krwi]]-$B$409)/$B$410</f>
        <v>0.23076923076923078</v>
      </c>
      <c r="C191" s="9">
        <v>0.75</v>
      </c>
      <c r="D191" s="5">
        <v>0</v>
      </c>
      <c r="E191" s="5" t="s">
        <v>2</v>
      </c>
      <c r="F191" s="5">
        <v>1</v>
      </c>
      <c r="G191" s="5">
        <v>0</v>
      </c>
      <c r="H191" s="5">
        <v>0</v>
      </c>
      <c r="I191" s="8">
        <f ca="1">(dane36[[#This Row],[glukoza we krwi]]-$I$409)/$I$410</f>
        <v>0.23504273504273504</v>
      </c>
      <c r="J191" s="8">
        <f ca="1">(dane36[[#This Row],[mocznik]]-$J$409)/$J$410</f>
        <v>5.7766367137355584E-2</v>
      </c>
      <c r="K191" s="8">
        <f ca="1">(dane36[[#This Row],[kreatynina]]-#REF!)/#REF!</f>
        <v>3.968253968253968E-3</v>
      </c>
      <c r="L191" s="8">
        <f ca="1">(dane36[[#This Row],[sód]]-#REF!)/#REF!</f>
        <v>0.85488958990536279</v>
      </c>
      <c r="M191" s="8">
        <f ca="1">(dane36[[#This Row],[potas]]-#REF!)/#REF!</f>
        <v>3.595505617977527E-2</v>
      </c>
      <c r="N191" s="8">
        <f ca="1">(dane36[[#This Row],[hemoglobina]]-#REF!)/#REF!</f>
        <v>0.76870748299319724</v>
      </c>
      <c r="O191" s="8">
        <f ca="1">(dane36[[#This Row],[hematokryt]]-#REF!)/#REF!</f>
        <v>0.91111111111111109</v>
      </c>
      <c r="P191" s="5">
        <v>0</v>
      </c>
      <c r="Q191" s="5">
        <v>0</v>
      </c>
      <c r="R191" s="5">
        <v>0</v>
      </c>
      <c r="S191" s="5">
        <v>1</v>
      </c>
      <c r="T191" s="5">
        <v>0</v>
      </c>
      <c r="U191" s="5">
        <v>0</v>
      </c>
      <c r="V191" s="5">
        <v>0</v>
      </c>
      <c r="X191" s="8">
        <f ca="1">(dane36[[#This Row],[Wiek]]-$A$409)/$A$410</f>
        <v>0.70454545454545459</v>
      </c>
      <c r="Y191" s="8">
        <f ca="1">(dane36[[#This Row],[Ciśnienie krwi]]-$B$409)/$B$410</f>
        <v>7.6923076923076927E-2</v>
      </c>
      <c r="Z191" s="8">
        <f ca="1">(dane36[[#This Row],[glukoza we krwi]]-$I$409)/$I$410</f>
        <v>0.46367521367521369</v>
      </c>
      <c r="AA191" s="8">
        <f ca="1">(dane36[[#This Row],[mocznik]]-$J$409)/$J$410</f>
        <v>0.14505776636713735</v>
      </c>
      <c r="AB191" s="8">
        <f ca="1">(dane36[[#This Row],[sód]]-L$409)/L$410</f>
        <v>0.83596214511041012</v>
      </c>
      <c r="AC191" s="8">
        <f ca="1">(dane36[[#This Row],[potas]]-M$409)/M$410</f>
        <v>6.5168539325842711E-2</v>
      </c>
      <c r="AD191" s="8">
        <f ca="1">(dane36[[#This Row],[hemoglobina]]-N$409)/N$410</f>
        <v>0.43537414965986393</v>
      </c>
      <c r="AE191" s="8">
        <f ca="1">(dane36[[#This Row],[hematokryt]]-O$409)/O$410</f>
        <v>0.44444444444444442</v>
      </c>
      <c r="AF191">
        <v>0.75</v>
      </c>
      <c r="AG191">
        <v>0</v>
      </c>
      <c r="AH191">
        <v>0</v>
      </c>
      <c r="AI191">
        <v>1</v>
      </c>
      <c r="AJ191">
        <v>0</v>
      </c>
      <c r="AK191">
        <v>0</v>
      </c>
      <c r="AL191" s="15">
        <v>0</v>
      </c>
      <c r="AM191" s="15">
        <v>0</v>
      </c>
      <c r="AN191" s="15">
        <v>0</v>
      </c>
      <c r="AO191" s="15">
        <v>1</v>
      </c>
      <c r="AP191" s="15">
        <v>0</v>
      </c>
      <c r="AQ191" s="15">
        <v>0</v>
      </c>
    </row>
    <row r="192" spans="1:43" x14ac:dyDescent="0.25">
      <c r="A192" s="8">
        <f ca="1">(dane36[[#This Row],[Wiek]]-$A$409)/$A$410</f>
        <v>0.54545454545454541</v>
      </c>
      <c r="B192" s="8">
        <f ca="1">(dane36[[#This Row],[Ciśnienie krwi]]-$B$409)/$B$410</f>
        <v>0.23076923076923078</v>
      </c>
      <c r="C192" s="9">
        <v>0.75</v>
      </c>
      <c r="D192" s="5">
        <v>0</v>
      </c>
      <c r="E192" s="5" t="s">
        <v>2</v>
      </c>
      <c r="F192" s="5">
        <v>1</v>
      </c>
      <c r="G192" s="5">
        <v>0</v>
      </c>
      <c r="H192" s="5">
        <v>0</v>
      </c>
      <c r="I192" s="8">
        <f ca="1">(dane36[[#This Row],[glukoza we krwi]]-$I$409)/$I$410</f>
        <v>0.16025641025641027</v>
      </c>
      <c r="J192" s="8">
        <f ca="1">(dane36[[#This Row],[mocznik]]-$J$409)/$J$410</f>
        <v>9.8844672657252886E-2</v>
      </c>
      <c r="K192" s="8">
        <f ca="1">(dane36[[#This Row],[kreatynina]]-#REF!)/#REF!</f>
        <v>2.6455026455026449E-3</v>
      </c>
      <c r="L192" s="8">
        <f ca="1">(dane36[[#This Row],[sód]]-#REF!)/#REF!</f>
        <v>0.917981072555205</v>
      </c>
      <c r="M192" s="8">
        <f ca="1">(dane36[[#This Row],[potas]]-#REF!)/#REF!</f>
        <v>4.49438202247191E-2</v>
      </c>
      <c r="N192" s="8">
        <f ca="1">(dane36[[#This Row],[hemoglobina]]-#REF!)/#REF!</f>
        <v>0.75510204081632648</v>
      </c>
      <c r="O192" s="8">
        <f ca="1">(dane36[[#This Row],[hematokryt]]-#REF!)/#REF!</f>
        <v>0.8666666666666667</v>
      </c>
      <c r="P192" s="5">
        <v>0</v>
      </c>
      <c r="Q192" s="5">
        <v>0</v>
      </c>
      <c r="R192" s="5">
        <v>0</v>
      </c>
      <c r="S192" s="5">
        <v>1</v>
      </c>
      <c r="T192" s="5">
        <v>0</v>
      </c>
      <c r="U192" s="5">
        <v>0</v>
      </c>
      <c r="V192" s="5">
        <v>0</v>
      </c>
      <c r="X192" s="8">
        <f ca="1">(dane36[[#This Row],[Wiek]]-$A$409)/$A$410</f>
        <v>4.5454545454545456E-2</v>
      </c>
      <c r="Y192" s="8">
        <f ca="1">(dane36[[#This Row],[Ciśnienie krwi]]-$B$409)/$B$410</f>
        <v>7.6923076923076927E-2</v>
      </c>
      <c r="Z192" s="8">
        <f ca="1">(dane36[[#This Row],[glukoza we krwi]]-$I$409)/$I$410</f>
        <v>0.15384615384615385</v>
      </c>
      <c r="AA192" s="8">
        <f ca="1">(dane36[[#This Row],[mocznik]]-$J$409)/$J$410</f>
        <v>0.16816431322207959</v>
      </c>
      <c r="AB192" s="8">
        <f ca="1">(dane36[[#This Row],[sód]]-L$409)/L$410</f>
        <v>0.82334384858044163</v>
      </c>
      <c r="AC192" s="8">
        <f ca="1">(dane36[[#This Row],[potas]]-M$409)/M$410</f>
        <v>5.393258426966293E-2</v>
      </c>
      <c r="AD192" s="8">
        <f ca="1">(dane36[[#This Row],[hemoglobina]]-N$409)/N$410</f>
        <v>0.46258503401360546</v>
      </c>
      <c r="AE192" s="8">
        <f ca="1">(dane36[[#This Row],[hematokryt]]-O$409)/O$410</f>
        <v>0.46666666666666667</v>
      </c>
      <c r="AF192">
        <v>0.75</v>
      </c>
      <c r="AG192">
        <v>0</v>
      </c>
      <c r="AH192">
        <v>0</v>
      </c>
      <c r="AI192">
        <v>1</v>
      </c>
      <c r="AJ192">
        <v>0</v>
      </c>
      <c r="AK192">
        <v>0</v>
      </c>
      <c r="AL192" s="14">
        <v>0</v>
      </c>
      <c r="AM192" s="14">
        <v>0</v>
      </c>
      <c r="AN192" s="14">
        <v>0</v>
      </c>
      <c r="AO192" s="14">
        <v>1</v>
      </c>
      <c r="AP192" s="14">
        <v>0</v>
      </c>
      <c r="AQ192" s="14">
        <v>0</v>
      </c>
    </row>
    <row r="193" spans="1:43" x14ac:dyDescent="0.25">
      <c r="A193" s="8">
        <f ca="1">(dane36[[#This Row],[Wiek]]-$A$409)/$A$410</f>
        <v>0.60227272727272729</v>
      </c>
      <c r="B193" s="8">
        <f ca="1">(dane36[[#This Row],[Ciśnienie krwi]]-$B$409)/$B$410</f>
        <v>0.23076923076923078</v>
      </c>
      <c r="C193" s="9">
        <v>0.75</v>
      </c>
      <c r="D193" s="5">
        <v>0</v>
      </c>
      <c r="E193" s="5" t="s">
        <v>2</v>
      </c>
      <c r="F193" s="5">
        <v>1</v>
      </c>
      <c r="G193" s="5">
        <v>0</v>
      </c>
      <c r="H193" s="5">
        <v>0</v>
      </c>
      <c r="I193" s="8">
        <f ca="1">(dane36[[#This Row],[glukoza we krwi]]-$I$409)/$I$410</f>
        <v>0.23717948717948717</v>
      </c>
      <c r="J193" s="8">
        <f ca="1">(dane36[[#This Row],[mocznik]]-$J$409)/$J$410</f>
        <v>3.9794608472400517E-2</v>
      </c>
      <c r="K193" s="8">
        <f ca="1">(dane36[[#This Row],[kreatynina]]-#REF!)/#REF!</f>
        <v>1.0582010582010581E-2</v>
      </c>
      <c r="L193" s="8">
        <f ca="1">(dane36[[#This Row],[sód]]-#REF!)/#REF!</f>
        <v>0.82334384858044163</v>
      </c>
      <c r="M193" s="8">
        <f ca="1">(dane36[[#This Row],[potas]]-#REF!)/#REF!</f>
        <v>5.1685393258426963E-2</v>
      </c>
      <c r="N193" s="8">
        <f ca="1">(dane36[[#This Row],[hemoglobina]]-#REF!)/#REF!</f>
        <v>0.68707482993197266</v>
      </c>
      <c r="O193" s="8">
        <f ca="1">(dane36[[#This Row],[hematokryt]]-#REF!)/#REF!</f>
        <v>0.71111111111111114</v>
      </c>
      <c r="P193" s="5">
        <v>0</v>
      </c>
      <c r="Q193" s="5">
        <v>0</v>
      </c>
      <c r="R193" s="5">
        <v>0</v>
      </c>
      <c r="S193" s="5">
        <v>1</v>
      </c>
      <c r="T193" s="5">
        <v>0</v>
      </c>
      <c r="U193" s="5">
        <v>0</v>
      </c>
      <c r="V193" s="5">
        <v>0</v>
      </c>
      <c r="X193" s="8">
        <f ca="1">(dane36[[#This Row],[Wiek]]-$A$409)/$A$410</f>
        <v>0.56227272727272726</v>
      </c>
      <c r="Y193" s="8">
        <f ca="1">(dane36[[#This Row],[Ciśnienie krwi]]-$B$409)/$B$410</f>
        <v>0.15384615384615385</v>
      </c>
      <c r="Z193" s="8">
        <f ca="1">(dane36[[#This Row],[glukoza we krwi]]-$I$409)/$I$410</f>
        <v>0.18803418803418803</v>
      </c>
      <c r="AA193" s="8">
        <f ca="1">(dane36[[#This Row],[mocznik]]-$J$409)/$J$410</f>
        <v>0.29139922978177152</v>
      </c>
      <c r="AB193" s="8">
        <f ca="1">(dane36[[#This Row],[sód]]-L$409)/L$410</f>
        <v>0.81703470031545744</v>
      </c>
      <c r="AC193" s="8">
        <f ca="1">(dane36[[#This Row],[potas]]-M$409)/M$410</f>
        <v>4.494382022471914E-3</v>
      </c>
      <c r="AD193" s="8">
        <f ca="1">(dane36[[#This Row],[hemoglobina]]-N$409)/N$410</f>
        <v>0.4081632653061224</v>
      </c>
      <c r="AE193" s="8">
        <f ca="1">(dane36[[#This Row],[hematokryt]]-O$409)/O$410</f>
        <v>0.37777777777777777</v>
      </c>
      <c r="AF193">
        <v>0.75</v>
      </c>
      <c r="AG193">
        <v>0</v>
      </c>
      <c r="AH193">
        <v>0</v>
      </c>
      <c r="AI193">
        <v>1</v>
      </c>
      <c r="AJ193">
        <v>0</v>
      </c>
      <c r="AK193">
        <v>0</v>
      </c>
      <c r="AL193" s="15">
        <v>0</v>
      </c>
      <c r="AM193" s="15">
        <v>0</v>
      </c>
      <c r="AN193" s="15">
        <v>0</v>
      </c>
      <c r="AO193" s="15">
        <v>1</v>
      </c>
      <c r="AP193" s="15">
        <v>0</v>
      </c>
      <c r="AQ193" s="15">
        <v>0</v>
      </c>
    </row>
    <row r="194" spans="1:43" x14ac:dyDescent="0.25">
      <c r="A194" s="8">
        <f ca="1">(dane36[[#This Row],[Wiek]]-$A$409)/$A$410</f>
        <v>0.52272727272727271</v>
      </c>
      <c r="B194" s="8">
        <f ca="1">(dane36[[#This Row],[Ciśnienie krwi]]-$B$409)/$B$410</f>
        <v>0.23076923076923078</v>
      </c>
      <c r="C194" s="9">
        <v>1</v>
      </c>
      <c r="D194" s="5">
        <v>0</v>
      </c>
      <c r="E194" s="5" t="s">
        <v>2</v>
      </c>
      <c r="F194" s="5">
        <v>1</v>
      </c>
      <c r="G194" s="5">
        <v>0</v>
      </c>
      <c r="H194" s="5">
        <v>0</v>
      </c>
      <c r="I194" s="8">
        <f ca="1">(dane36[[#This Row],[glukoza we krwi]]-$I$409)/$I$410</f>
        <v>0.21367521367521367</v>
      </c>
      <c r="J194" s="8">
        <f ca="1">(dane36[[#This Row],[mocznik]]-$J$409)/$J$410</f>
        <v>8.0872913992297818E-2</v>
      </c>
      <c r="K194" s="8">
        <f ca="1">(dane36[[#This Row],[kreatynina]]-#REF!)/#REF!</f>
        <v>6.6137566137566143E-3</v>
      </c>
      <c r="L194" s="8">
        <f ca="1">(dane36[[#This Row],[sód]]-#REF!)/#REF!</f>
        <v>0.89274447949526814</v>
      </c>
      <c r="M194" s="8">
        <f ca="1">(dane36[[#This Row],[potas]]-#REF!)/#REF!</f>
        <v>3.1460674157303366E-2</v>
      </c>
      <c r="N194" s="8">
        <f ca="1">(dane36[[#This Row],[hemoglobina]]-#REF!)/#REF!</f>
        <v>0.73469387755102045</v>
      </c>
      <c r="O194" s="8">
        <f ca="1">(dane36[[#This Row],[hematokryt]]-#REF!)/#REF!</f>
        <v>0.8666666666666667</v>
      </c>
      <c r="P194" s="5">
        <v>0</v>
      </c>
      <c r="Q194" s="5">
        <v>0</v>
      </c>
      <c r="R194" s="5">
        <v>0</v>
      </c>
      <c r="S194" s="5">
        <v>1</v>
      </c>
      <c r="T194" s="5">
        <v>0</v>
      </c>
      <c r="U194" s="5">
        <v>0</v>
      </c>
      <c r="V194" s="5">
        <v>0</v>
      </c>
      <c r="X194" s="8">
        <f ca="1">(dane36[[#This Row],[Wiek]]-$A$409)/$A$410</f>
        <v>0.5</v>
      </c>
      <c r="Y194" s="8">
        <f ca="1">(dane36[[#This Row],[Ciśnienie krwi]]-$B$409)/$B$410</f>
        <v>0.46153846153846156</v>
      </c>
      <c r="Z194" s="8">
        <f ca="1">(dane36[[#This Row],[glukoza we krwi]]-$I$409)/$I$410</f>
        <v>0.23076923076923078</v>
      </c>
      <c r="AA194" s="8">
        <f ca="1">(dane36[[#This Row],[mocznik]]-$J$409)/$J$410</f>
        <v>3.7227214377406934E-2</v>
      </c>
      <c r="AB194" s="8">
        <f ca="1">(dane36[[#This Row],[sód]]-L$409)/L$410</f>
        <v>0.83930599369085179</v>
      </c>
      <c r="AC194" s="8">
        <f ca="1">(dane36[[#This Row],[potas]]-M$409)/M$410</f>
        <v>4.7865168539325841E-2</v>
      </c>
      <c r="AD194" s="8">
        <f ca="1">(dane36[[#This Row],[hemoglobina]]-N$409)/N$410</f>
        <v>0.64149659863945574</v>
      </c>
      <c r="AE194" s="8">
        <f ca="1">(dane36[[#This Row],[hematokryt]]-O$409)/O$410</f>
        <v>0.66377777777777769</v>
      </c>
      <c r="AF194">
        <v>1</v>
      </c>
      <c r="AG194">
        <v>0</v>
      </c>
      <c r="AH194">
        <v>0</v>
      </c>
      <c r="AI194">
        <v>1</v>
      </c>
      <c r="AJ194">
        <v>0</v>
      </c>
      <c r="AK194">
        <v>0</v>
      </c>
      <c r="AL194" s="14">
        <v>0</v>
      </c>
      <c r="AM194" s="14">
        <v>0</v>
      </c>
      <c r="AN194" s="14">
        <v>0</v>
      </c>
      <c r="AO194" s="14">
        <v>1</v>
      </c>
      <c r="AP194" s="14">
        <v>0</v>
      </c>
      <c r="AQ194" s="14">
        <v>0</v>
      </c>
    </row>
    <row r="195" spans="1:43" x14ac:dyDescent="0.25">
      <c r="A195" s="8">
        <f ca="1">(dane36[[#This Row],[Wiek]]-$A$409)/$A$410</f>
        <v>0.56227272727272726</v>
      </c>
      <c r="B195" s="8">
        <f ca="1">(dane36[[#This Row],[Ciśnienie krwi]]-$B$409)/$B$410</f>
        <v>0.23076923076923078</v>
      </c>
      <c r="C195" s="9">
        <v>0.62</v>
      </c>
      <c r="D195" s="10">
        <v>0.2</v>
      </c>
      <c r="E195" s="10">
        <v>0.52</v>
      </c>
      <c r="F195" s="5">
        <v>0.77</v>
      </c>
      <c r="G195" s="5">
        <v>0</v>
      </c>
      <c r="H195" s="5">
        <v>0</v>
      </c>
      <c r="I195" s="8">
        <f ca="1">(dane36[[#This Row],[glukoza we krwi]]-$I$409)/$I$410</f>
        <v>0.16666666666666666</v>
      </c>
      <c r="J195" s="8">
        <f ca="1">(dane36[[#This Row],[mocznik]]-$J$409)/$J$410</f>
        <v>0.12195121951219512</v>
      </c>
      <c r="K195" s="8">
        <f ca="1">(dane36[[#This Row],[kreatynina]]-#REF!)/#REF!</f>
        <v>7.9365079365079361E-3</v>
      </c>
      <c r="L195" s="8">
        <f ca="1">(dane36[[#This Row],[sód]]-#REF!)/#REF!</f>
        <v>0.85488958990536279</v>
      </c>
      <c r="M195" s="8">
        <f ca="1">(dane36[[#This Row],[potas]]-#REF!)/#REF!</f>
        <v>5.6179775280898875E-2</v>
      </c>
      <c r="N195" s="8">
        <f ca="1">(dane36[[#This Row],[hemoglobina]]-#REF!)/#REF!</f>
        <v>0.89795918367346939</v>
      </c>
      <c r="O195" s="8">
        <f ca="1">(dane36[[#This Row],[hematokryt]]-#REF!)/#REF!</f>
        <v>0.97777777777777775</v>
      </c>
      <c r="P195" s="5">
        <v>0</v>
      </c>
      <c r="Q195" s="5">
        <v>0</v>
      </c>
      <c r="R195" s="5">
        <v>0</v>
      </c>
      <c r="S195" s="5">
        <v>1</v>
      </c>
      <c r="T195" s="5">
        <v>0</v>
      </c>
      <c r="U195" s="5">
        <v>0</v>
      </c>
      <c r="V195" s="5">
        <v>0</v>
      </c>
      <c r="X195" s="8">
        <f ca="1">(dane36[[#This Row],[Wiek]]-$A$409)/$A$410</f>
        <v>0.34090909090909088</v>
      </c>
      <c r="Y195" s="8">
        <f ca="1">(dane36[[#This Row],[Ciśnienie krwi]]-$B$409)/$B$410</f>
        <v>0.30769230769230771</v>
      </c>
      <c r="Z195" s="8">
        <f ca="1">(dane36[[#This Row],[glukoza we krwi]]-$I$409)/$I$410</f>
        <v>0.26931623931623933</v>
      </c>
      <c r="AA195" s="8">
        <f ca="1">(dane36[[#This Row],[mocznik]]-$J$409)/$J$410</f>
        <v>0.56867779204107827</v>
      </c>
      <c r="AB195" s="8">
        <f ca="1">(dane36[[#This Row],[sód]]-L$409)/L$410</f>
        <v>0.68454258675078861</v>
      </c>
      <c r="AC195" s="8">
        <f ca="1">(dane36[[#This Row],[potas]]-M$409)/M$410</f>
        <v>8.98876404494382E-2</v>
      </c>
      <c r="AD195" s="8">
        <f ca="1">(dane36[[#This Row],[hemoglobina]]-N$409)/N$410</f>
        <v>0.16326530612244897</v>
      </c>
      <c r="AE195" s="8">
        <f ca="1">(dane36[[#This Row],[hematokryt]]-O$409)/O$410</f>
        <v>0.13333333333333333</v>
      </c>
      <c r="AF195">
        <v>0.62</v>
      </c>
      <c r="AG195">
        <v>0.2</v>
      </c>
      <c r="AH195">
        <v>0.5</v>
      </c>
      <c r="AI195">
        <v>0.77</v>
      </c>
      <c r="AJ195">
        <v>0</v>
      </c>
      <c r="AK195">
        <v>0</v>
      </c>
      <c r="AL195" s="15">
        <v>0</v>
      </c>
      <c r="AM195" s="15">
        <v>0</v>
      </c>
      <c r="AN195" s="15">
        <v>0</v>
      </c>
      <c r="AO195" s="15">
        <v>1</v>
      </c>
      <c r="AP195" s="15">
        <v>0</v>
      </c>
      <c r="AQ195" s="15">
        <v>0</v>
      </c>
    </row>
    <row r="196" spans="1:43" x14ac:dyDescent="0.25">
      <c r="A196" s="8">
        <f ca="1">(dane36[[#This Row],[Wiek]]-$A$409)/$A$410</f>
        <v>0.26136363636363635</v>
      </c>
      <c r="B196" s="8">
        <f ca="1">(dane36[[#This Row],[Ciśnienie krwi]]-$B$409)/$B$410</f>
        <v>0.23076923076923078</v>
      </c>
      <c r="C196" s="9">
        <v>1</v>
      </c>
      <c r="D196" s="5">
        <v>0</v>
      </c>
      <c r="E196" s="5" t="s">
        <v>2</v>
      </c>
      <c r="F196" s="5">
        <v>1</v>
      </c>
      <c r="G196" s="5">
        <v>0</v>
      </c>
      <c r="H196" s="5">
        <v>0</v>
      </c>
      <c r="I196" s="8">
        <f ca="1">(dane36[[#This Row],[glukoza we krwi]]-$I$409)/$I$410</f>
        <v>0.21153846153846154</v>
      </c>
      <c r="J196" s="8">
        <f ca="1">(dane36[[#This Row],[mocznik]]-$J$409)/$J$410</f>
        <v>4.4929396662387676E-2</v>
      </c>
      <c r="K196" s="8">
        <f ca="1">(dane36[[#This Row],[kreatynina]]-#REF!)/#REF!</f>
        <v>1.0582010582010581E-2</v>
      </c>
      <c r="L196" s="8">
        <f ca="1">(dane36[[#This Row],[sód]]-#REF!)/#REF!</f>
        <v>0.86750788643533128</v>
      </c>
      <c r="M196" s="8">
        <f ca="1">(dane36[[#This Row],[potas]]-#REF!)/#REF!</f>
        <v>5.393258426966293E-2</v>
      </c>
      <c r="N196" s="8">
        <f ca="1">(dane36[[#This Row],[hemoglobina]]-#REF!)/#REF!</f>
        <v>0.80952380952380953</v>
      </c>
      <c r="O196" s="8">
        <f ca="1">(dane36[[#This Row],[hematokryt]]-#REF!)/#REF!</f>
        <v>0.8666666666666667</v>
      </c>
      <c r="P196" s="5">
        <v>0</v>
      </c>
      <c r="Q196" s="5">
        <v>0</v>
      </c>
      <c r="R196" s="5">
        <v>0</v>
      </c>
      <c r="S196" s="5">
        <v>1</v>
      </c>
      <c r="T196" s="5">
        <v>0</v>
      </c>
      <c r="U196" s="5">
        <v>0</v>
      </c>
      <c r="V196" s="5">
        <v>0</v>
      </c>
      <c r="X196" s="8">
        <f ca="1">(dane36[[#This Row],[Wiek]]-$A$409)/$A$410</f>
        <v>0.88636363636363635</v>
      </c>
      <c r="Y196" s="8">
        <f ca="1">(dane36[[#This Row],[Ciśnienie krwi]]-$B$409)/$B$410</f>
        <v>0.15384615384615385</v>
      </c>
      <c r="Z196" s="8">
        <f ca="1">(dane36[[#This Row],[glukoza we krwi]]-$I$409)/$I$410</f>
        <v>0.26931623931623933</v>
      </c>
      <c r="AA196" s="8">
        <f ca="1">(dane36[[#This Row],[mocznik]]-$J$409)/$J$410</f>
        <v>0.12195121951219512</v>
      </c>
      <c r="AB196" s="8">
        <f ca="1">(dane36[[#This Row],[sód]]-L$409)/L$410</f>
        <v>0.83930599369085179</v>
      </c>
      <c r="AC196" s="8">
        <f ca="1">(dane36[[#This Row],[potas]]-M$409)/M$410</f>
        <v>4.7865168539325841E-2</v>
      </c>
      <c r="AD196" s="8">
        <f ca="1">(dane36[[#This Row],[hemoglobina]]-N$409)/N$410</f>
        <v>0.64149659863945574</v>
      </c>
      <c r="AE196" s="8">
        <f ca="1">(dane36[[#This Row],[hematokryt]]-O$409)/O$410</f>
        <v>0.66377777777777769</v>
      </c>
      <c r="AF196">
        <v>1</v>
      </c>
      <c r="AG196">
        <v>0</v>
      </c>
      <c r="AH196">
        <v>0</v>
      </c>
      <c r="AI196">
        <v>1</v>
      </c>
      <c r="AJ196">
        <v>0</v>
      </c>
      <c r="AK196">
        <v>0</v>
      </c>
      <c r="AL196" s="14">
        <v>0</v>
      </c>
      <c r="AM196" s="14">
        <v>0</v>
      </c>
      <c r="AN196" s="14">
        <v>0</v>
      </c>
      <c r="AO196" s="14">
        <v>1</v>
      </c>
      <c r="AP196" s="14">
        <v>0</v>
      </c>
      <c r="AQ196" s="14">
        <v>0</v>
      </c>
    </row>
    <row r="197" spans="1:43" x14ac:dyDescent="0.25">
      <c r="A197" s="8">
        <f ca="1">(dane36[[#This Row],[Wiek]]-$A$409)/$A$410</f>
        <v>0.23863636363636365</v>
      </c>
      <c r="B197" s="8">
        <f ca="1">(dane36[[#This Row],[Ciśnienie krwi]]-$B$409)/$B$410</f>
        <v>0.23076923076923078</v>
      </c>
      <c r="C197" s="9">
        <v>1</v>
      </c>
      <c r="D197" s="5">
        <v>0</v>
      </c>
      <c r="E197" s="5" t="s">
        <v>2</v>
      </c>
      <c r="F197" s="5">
        <v>1</v>
      </c>
      <c r="G197" s="5">
        <v>0</v>
      </c>
      <c r="H197" s="5">
        <v>0</v>
      </c>
      <c r="I197" s="8">
        <f ca="1">(dane36[[#This Row],[glukoza we krwi]]-$I$409)/$I$410</f>
        <v>0.19017094017094016</v>
      </c>
      <c r="J197" s="8">
        <f ca="1">(dane36[[#This Row],[mocznik]]-$J$409)/$J$410</f>
        <v>8.3440308087291401E-2</v>
      </c>
      <c r="K197" s="8">
        <f ca="1">(dane36[[#This Row],[kreatynina]]-#REF!)/#REF!</f>
        <v>9.2592592592592605E-3</v>
      </c>
      <c r="L197" s="8">
        <f ca="1">(dane36[[#This Row],[sód]]-#REF!)/#REF!</f>
        <v>0.88643533123028395</v>
      </c>
      <c r="M197" s="8">
        <f ca="1">(dane36[[#This Row],[potas]]-#REF!)/#REF!</f>
        <v>3.3707865168539325E-2</v>
      </c>
      <c r="N197" s="8">
        <f ca="1">(dane36[[#This Row],[hemoglobina]]-#REF!)/#REF!</f>
        <v>0.76190476190476197</v>
      </c>
      <c r="O197" s="8">
        <f ca="1">(dane36[[#This Row],[hematokryt]]-#REF!)/#REF!</f>
        <v>0.71111111111111114</v>
      </c>
      <c r="P197" s="5">
        <v>0</v>
      </c>
      <c r="Q197" s="5">
        <v>0</v>
      </c>
      <c r="R197" s="5">
        <v>0</v>
      </c>
      <c r="S197" s="5">
        <v>1</v>
      </c>
      <c r="T197" s="5">
        <v>0</v>
      </c>
      <c r="U197" s="5">
        <v>0</v>
      </c>
      <c r="V197" s="5">
        <v>0</v>
      </c>
      <c r="X197" s="8">
        <f ca="1">(dane36[[#This Row],[Wiek]]-$A$409)/$A$410</f>
        <v>0.77272727272727271</v>
      </c>
      <c r="Y197" s="8">
        <f ca="1">(dane36[[#This Row],[Ciśnienie krwi]]-$B$409)/$B$410</f>
        <v>0.30769230769230771</v>
      </c>
      <c r="Z197" s="8">
        <f ca="1">(dane36[[#This Row],[glukoza we krwi]]-$I$409)/$I$410</f>
        <v>0.34615384615384615</v>
      </c>
      <c r="AA197" s="8">
        <f ca="1">(dane36[[#This Row],[mocznik]]-$J$409)/$J$410</f>
        <v>0.24929396662387676</v>
      </c>
      <c r="AB197" s="8">
        <f ca="1">(dane36[[#This Row],[sód]]-L$409)/L$410</f>
        <v>0.8422712933753943</v>
      </c>
      <c r="AC197" s="8">
        <f ca="1">(dane36[[#This Row],[potas]]-M$409)/M$410</f>
        <v>3.1460674157303366E-2</v>
      </c>
      <c r="AD197" s="8">
        <f ca="1">(dane36[[#This Row],[hemoglobina]]-N$409)/N$410</f>
        <v>0.18367346938775508</v>
      </c>
      <c r="AE197" s="8">
        <f ca="1">(dane36[[#This Row],[hematokryt]]-O$409)/O$410</f>
        <v>0.66377777777777769</v>
      </c>
      <c r="AF197">
        <v>1</v>
      </c>
      <c r="AG197">
        <v>0</v>
      </c>
      <c r="AH197">
        <v>0</v>
      </c>
      <c r="AI197">
        <v>1</v>
      </c>
      <c r="AJ197">
        <v>0</v>
      </c>
      <c r="AK197">
        <v>0</v>
      </c>
      <c r="AL197" s="15">
        <v>0</v>
      </c>
      <c r="AM197" s="15">
        <v>0</v>
      </c>
      <c r="AN197" s="15">
        <v>0</v>
      </c>
      <c r="AO197" s="15">
        <v>1</v>
      </c>
      <c r="AP197" s="15">
        <v>0</v>
      </c>
      <c r="AQ197" s="15">
        <v>0</v>
      </c>
    </row>
    <row r="198" spans="1:43" x14ac:dyDescent="0.25">
      <c r="A198" s="8">
        <f ca="1">(dane36[[#This Row],[Wiek]]-$A$409)/$A$410</f>
        <v>0.31818181818181818</v>
      </c>
      <c r="B198" s="8">
        <f ca="1">(dane36[[#This Row],[Ciśnienie krwi]]-$B$409)/$B$410</f>
        <v>0.23076923076923078</v>
      </c>
      <c r="C198" s="9">
        <v>1</v>
      </c>
      <c r="D198" s="5">
        <v>0</v>
      </c>
      <c r="E198" s="5" t="s">
        <v>2</v>
      </c>
      <c r="F198" s="5">
        <v>1</v>
      </c>
      <c r="G198" s="5">
        <v>0</v>
      </c>
      <c r="H198" s="5">
        <v>0</v>
      </c>
      <c r="I198" s="8">
        <f ca="1">(dane36[[#This Row],[glukoza we krwi]]-$I$409)/$I$410</f>
        <v>0.15811965811965811</v>
      </c>
      <c r="J198" s="8">
        <f ca="1">(dane36[[#This Row],[mocznik]]-$J$409)/$J$410</f>
        <v>6.0333761232349167E-2</v>
      </c>
      <c r="K198" s="8">
        <f ca="1">(dane36[[#This Row],[kreatynina]]-#REF!)/#REF!</f>
        <v>1.3227513227513225E-3</v>
      </c>
      <c r="L198" s="8">
        <f ca="1">(dane36[[#This Row],[sód]]-#REF!)/#REF!</f>
        <v>0.88012618296529965</v>
      </c>
      <c r="M198" s="8">
        <f ca="1">(dane36[[#This Row],[potas]]-#REF!)/#REF!</f>
        <v>5.1685393258426963E-2</v>
      </c>
      <c r="N198" s="8">
        <f ca="1">(dane36[[#This Row],[hemoglobina]]-#REF!)/#REF!</f>
        <v>0.72789115646258506</v>
      </c>
      <c r="O198" s="8">
        <f ca="1">(dane36[[#This Row],[hematokryt]]-#REF!)/#REF!</f>
        <v>0.73333333333333328</v>
      </c>
      <c r="P198" s="5">
        <v>0</v>
      </c>
      <c r="Q198" s="5">
        <v>0</v>
      </c>
      <c r="R198" s="5">
        <v>0</v>
      </c>
      <c r="S198" s="5">
        <v>1</v>
      </c>
      <c r="T198" s="5">
        <v>0</v>
      </c>
      <c r="U198" s="5">
        <v>0</v>
      </c>
      <c r="V198" s="5">
        <v>0</v>
      </c>
      <c r="X198" s="8">
        <f ca="1">(dane36[[#This Row],[Wiek]]-$A$409)/$A$410</f>
        <v>0.53409090909090906</v>
      </c>
      <c r="Y198" s="8">
        <f ca="1">(dane36[[#This Row],[Ciśnienie krwi]]-$B$409)/$B$410</f>
        <v>0.38461538461538464</v>
      </c>
      <c r="Z198" s="8">
        <f ca="1">(dane36[[#This Row],[glukoza we krwi]]-$I$409)/$I$410</f>
        <v>0.22863247863247863</v>
      </c>
      <c r="AA198" s="8">
        <f ca="1">(dane36[[#This Row],[mocznik]]-$J$409)/$J$410</f>
        <v>0.40179717586649549</v>
      </c>
      <c r="AB198" s="8">
        <f ca="1">(dane36[[#This Row],[sód]]-L$409)/L$410</f>
        <v>0.74132492113564674</v>
      </c>
      <c r="AC198" s="8">
        <f ca="1">(dane36[[#This Row],[potas]]-M$409)/M$410</f>
        <v>1.573033707865169E-2</v>
      </c>
      <c r="AD198" s="8">
        <f ca="1">(dane36[[#This Row],[hemoglobina]]-N$409)/N$410</f>
        <v>0.3401360544217687</v>
      </c>
      <c r="AE198" s="8">
        <f ca="1">(dane36[[#This Row],[hematokryt]]-O$409)/O$410</f>
        <v>0.33333333333333331</v>
      </c>
      <c r="AF198">
        <v>1</v>
      </c>
      <c r="AG198">
        <v>0</v>
      </c>
      <c r="AH198">
        <v>0</v>
      </c>
      <c r="AI198">
        <v>1</v>
      </c>
      <c r="AJ198">
        <v>0</v>
      </c>
      <c r="AK198">
        <v>0</v>
      </c>
      <c r="AL198" s="14">
        <v>0</v>
      </c>
      <c r="AM198" s="14">
        <v>0</v>
      </c>
      <c r="AN198" s="14">
        <v>0</v>
      </c>
      <c r="AO198" s="14">
        <v>1</v>
      </c>
      <c r="AP198" s="14">
        <v>0</v>
      </c>
      <c r="AQ198" s="14">
        <v>0</v>
      </c>
    </row>
    <row r="199" spans="1:43" x14ac:dyDescent="0.25">
      <c r="A199" s="8">
        <f ca="1">(dane36[[#This Row],[Wiek]]-$A$409)/$A$410</f>
        <v>0.61363636363636365</v>
      </c>
      <c r="B199" s="8">
        <f ca="1">(dane36[[#This Row],[Ciśnienie krwi]]-$B$409)/$B$410</f>
        <v>0.23076923076923078</v>
      </c>
      <c r="C199" s="9">
        <v>1</v>
      </c>
      <c r="D199" s="5">
        <v>0</v>
      </c>
      <c r="E199" s="5" t="s">
        <v>2</v>
      </c>
      <c r="F199" s="5">
        <v>1</v>
      </c>
      <c r="G199" s="5">
        <v>0</v>
      </c>
      <c r="H199" s="5">
        <v>0</v>
      </c>
      <c r="I199" s="8">
        <f ca="1">(dane36[[#This Row],[glukoza we krwi]]-$I$409)/$I$410</f>
        <v>0.25</v>
      </c>
      <c r="J199" s="8">
        <f ca="1">(dane36[[#This Row],[mocznik]]-$J$409)/$J$410</f>
        <v>3.4659820282413351E-2</v>
      </c>
      <c r="K199" s="8">
        <f ca="1">(dane36[[#This Row],[kreatynina]]-#REF!)/#REF!</f>
        <v>1.0582010582010581E-2</v>
      </c>
      <c r="L199" s="8">
        <f ca="1">(dane36[[#This Row],[sód]]-#REF!)/#REF!</f>
        <v>0.82334384858044163</v>
      </c>
      <c r="M199" s="8">
        <f ca="1">(dane36[[#This Row],[potas]]-#REF!)/#REF!</f>
        <v>5.6179775280898875E-2</v>
      </c>
      <c r="N199" s="8">
        <f ca="1">(dane36[[#This Row],[hemoglobina]]-#REF!)/#REF!</f>
        <v>0.79591836734693877</v>
      </c>
      <c r="O199" s="8">
        <f ca="1">(dane36[[#This Row],[hematokryt]]-#REF!)/#REF!</f>
        <v>0.73333333333333328</v>
      </c>
      <c r="P199" s="5">
        <v>0</v>
      </c>
      <c r="Q199" s="5">
        <v>0</v>
      </c>
      <c r="R199" s="5">
        <v>0</v>
      </c>
      <c r="S199" s="5">
        <v>1</v>
      </c>
      <c r="T199" s="5">
        <v>0</v>
      </c>
      <c r="U199" s="5">
        <v>0</v>
      </c>
      <c r="V199" s="5">
        <v>0</v>
      </c>
      <c r="X199" s="8">
        <f ca="1">(dane36[[#This Row],[Wiek]]-$A$409)/$A$410</f>
        <v>0.625</v>
      </c>
      <c r="Y199" s="8">
        <f ca="1">(dane36[[#This Row],[Ciśnienie krwi]]-$B$409)/$B$410</f>
        <v>0.23076923076923078</v>
      </c>
      <c r="Z199" s="8">
        <f ca="1">(dane36[[#This Row],[glukoza we krwi]]-$I$409)/$I$410</f>
        <v>0.26931623931623933</v>
      </c>
      <c r="AA199" s="8">
        <f ca="1">(dane36[[#This Row],[mocznik]]-$J$409)/$J$410</f>
        <v>0.28112965340179719</v>
      </c>
      <c r="AB199" s="8">
        <f ca="1">(dane36[[#This Row],[sód]]-L$409)/L$410</f>
        <v>0.75394321766561512</v>
      </c>
      <c r="AC199" s="8">
        <f ca="1">(dane36[[#This Row],[potas]]-M$409)/M$410</f>
        <v>6.2921348314606731E-2</v>
      </c>
      <c r="AD199" s="8">
        <f ca="1">(dane36[[#This Row],[hemoglobina]]-N$409)/N$410</f>
        <v>0.25170068027210879</v>
      </c>
      <c r="AE199" s="8">
        <f ca="1">(dane36[[#This Row],[hematokryt]]-O$409)/O$410</f>
        <v>0.66377777777777769</v>
      </c>
      <c r="AF199">
        <v>1</v>
      </c>
      <c r="AG199">
        <v>0</v>
      </c>
      <c r="AH199">
        <v>0</v>
      </c>
      <c r="AI199">
        <v>1</v>
      </c>
      <c r="AJ199">
        <v>0</v>
      </c>
      <c r="AK199">
        <v>0</v>
      </c>
      <c r="AL199" s="15">
        <v>0</v>
      </c>
      <c r="AM199" s="15">
        <v>0</v>
      </c>
      <c r="AN199" s="15">
        <v>0</v>
      </c>
      <c r="AO199" s="15">
        <v>1</v>
      </c>
      <c r="AP199" s="15">
        <v>0</v>
      </c>
      <c r="AQ199" s="15">
        <v>0</v>
      </c>
    </row>
    <row r="200" spans="1:43" x14ac:dyDescent="0.25">
      <c r="A200" s="8">
        <f ca="1">(dane36[[#This Row],[Wiek]]-$A$409)/$A$410</f>
        <v>0.51136363636363635</v>
      </c>
      <c r="B200" s="8">
        <f ca="1">(dane36[[#This Row],[Ciśnienie krwi]]-$B$409)/$B$410</f>
        <v>0.23076923076923078</v>
      </c>
      <c r="C200" s="9">
        <v>0.75</v>
      </c>
      <c r="D200" s="5">
        <v>0</v>
      </c>
      <c r="E200" s="5" t="s">
        <v>2</v>
      </c>
      <c r="F200" s="5">
        <v>1</v>
      </c>
      <c r="G200" s="5">
        <v>0</v>
      </c>
      <c r="H200" s="5">
        <v>0</v>
      </c>
      <c r="I200" s="8">
        <f ca="1">(dane36[[#This Row],[glukoza we krwi]]-$I$409)/$I$410</f>
        <v>0.15598290598290598</v>
      </c>
      <c r="J200" s="8">
        <f ca="1">(dane36[[#This Row],[mocznik]]-$J$409)/$J$410</f>
        <v>8.6007702182284984E-2</v>
      </c>
      <c r="K200" s="8">
        <f ca="1">(dane36[[#This Row],[kreatynina]]-#REF!)/#REF!</f>
        <v>6.6137566137566143E-3</v>
      </c>
      <c r="L200" s="8">
        <f ca="1">(dane36[[#This Row],[sód]]-#REF!)/#REF!</f>
        <v>0.85488958990536279</v>
      </c>
      <c r="M200" s="8">
        <f ca="1">(dane36[[#This Row],[potas]]-#REF!)/#REF!</f>
        <v>3.595505617977527E-2</v>
      </c>
      <c r="N200" s="8">
        <f ca="1">(dane36[[#This Row],[hemoglobina]]-#REF!)/#REF!</f>
        <v>0.64149659863945574</v>
      </c>
      <c r="O200" s="8">
        <f ca="1">(dane36[[#This Row],[hematokryt]]-#REF!)/#REF!</f>
        <v>0.66377777777777769</v>
      </c>
      <c r="P200" s="5">
        <v>0</v>
      </c>
      <c r="Q200" s="5">
        <v>0</v>
      </c>
      <c r="R200" s="5">
        <v>0</v>
      </c>
      <c r="S200" s="5">
        <v>1</v>
      </c>
      <c r="T200" s="5">
        <v>0</v>
      </c>
      <c r="U200" s="5">
        <v>0</v>
      </c>
      <c r="V200" s="5">
        <v>0</v>
      </c>
      <c r="X200" s="8">
        <f ca="1">(dane36[[#This Row],[Wiek]]-$A$409)/$A$410</f>
        <v>0.64772727272727271</v>
      </c>
      <c r="Y200" s="8">
        <f ca="1">(dane36[[#This Row],[Ciśnienie krwi]]-$B$409)/$B$410</f>
        <v>0.38461538461538464</v>
      </c>
      <c r="Z200" s="8">
        <f ca="1">(dane36[[#This Row],[glukoza we krwi]]-$I$409)/$I$410</f>
        <v>0.49145299145299143</v>
      </c>
      <c r="AA200" s="8">
        <f ca="1">(dane36[[#This Row],[mocznik]]-$J$409)/$J$410</f>
        <v>9.8844672657252886E-2</v>
      </c>
      <c r="AB200" s="8">
        <f ca="1">(dane36[[#This Row],[sód]]-L$409)/L$410</f>
        <v>0.83596214511041012</v>
      </c>
      <c r="AC200" s="8">
        <f ca="1">(dane36[[#This Row],[potas]]-M$409)/M$410</f>
        <v>4.9438202247191018E-2</v>
      </c>
      <c r="AD200" s="8">
        <f ca="1">(dane36[[#This Row],[hemoglobina]]-N$409)/N$410</f>
        <v>0.55102040816326525</v>
      </c>
      <c r="AE200" s="8">
        <f ca="1">(dane36[[#This Row],[hematokryt]]-O$409)/O$410</f>
        <v>0.46666666666666667</v>
      </c>
      <c r="AF200">
        <v>0.75</v>
      </c>
      <c r="AG200">
        <v>0</v>
      </c>
      <c r="AH200">
        <v>0</v>
      </c>
      <c r="AI200">
        <v>1</v>
      </c>
      <c r="AJ200">
        <v>0</v>
      </c>
      <c r="AK200">
        <v>0</v>
      </c>
      <c r="AL200" s="14">
        <v>0</v>
      </c>
      <c r="AM200" s="14">
        <v>0</v>
      </c>
      <c r="AN200" s="14">
        <v>0</v>
      </c>
      <c r="AO200" s="14">
        <v>1</v>
      </c>
      <c r="AP200" s="14">
        <v>0</v>
      </c>
      <c r="AQ200" s="14">
        <v>0</v>
      </c>
    </row>
    <row r="201" spans="1:43" x14ac:dyDescent="0.25">
      <c r="A201" s="8">
        <f ca="1">(dane36[[#This Row],[Wiek]]-$A$409)/$A$410</f>
        <v>0.19318181818181818</v>
      </c>
      <c r="B201" s="8">
        <f ca="1">(dane36[[#This Row],[Ciśnienie krwi]]-$B$409)/$B$410</f>
        <v>0.23076923076923078</v>
      </c>
      <c r="C201" s="9">
        <v>0.75</v>
      </c>
      <c r="D201" s="5">
        <v>0</v>
      </c>
      <c r="E201" s="5" t="s">
        <v>2</v>
      </c>
      <c r="F201" s="5">
        <v>1</v>
      </c>
      <c r="G201" s="5">
        <v>0</v>
      </c>
      <c r="H201" s="5">
        <v>0</v>
      </c>
      <c r="I201" s="8">
        <f ca="1">(dane36[[#This Row],[glukoza we krwi]]-$I$409)/$I$410</f>
        <v>0.18162393162393162</v>
      </c>
      <c r="J201" s="8">
        <f ca="1">(dane36[[#This Row],[mocznik]]-$J$409)/$J$410</f>
        <v>5.5198973042362001E-2</v>
      </c>
      <c r="K201" s="8">
        <f ca="1">(dane36[[#This Row],[kreatynina]]-#REF!)/#REF!</f>
        <v>3.968253968253968E-3</v>
      </c>
      <c r="L201" s="8">
        <f ca="1">(dane36[[#This Row],[sód]]-#REF!)/#REF!</f>
        <v>0.86119873817034698</v>
      </c>
      <c r="M201" s="8">
        <f ca="1">(dane36[[#This Row],[potas]]-#REF!)/#REF!</f>
        <v>3.8202247191011243E-2</v>
      </c>
      <c r="N201" s="8">
        <f ca="1">(dane36[[#This Row],[hemoglobina]]-#REF!)/#REF!</f>
        <v>0.76870748299319724</v>
      </c>
      <c r="O201" s="8">
        <f ca="1">(dane36[[#This Row],[hematokryt]]-#REF!)/#REF!</f>
        <v>0.77777777777777779</v>
      </c>
      <c r="P201" s="5">
        <v>0</v>
      </c>
      <c r="Q201" s="5">
        <v>0</v>
      </c>
      <c r="R201" s="5">
        <v>0</v>
      </c>
      <c r="S201" s="5">
        <v>1</v>
      </c>
      <c r="T201" s="5">
        <v>0</v>
      </c>
      <c r="U201" s="5">
        <v>0</v>
      </c>
      <c r="V201" s="5">
        <v>0</v>
      </c>
      <c r="X201" s="8">
        <f ca="1">(dane36[[#This Row],[Wiek]]-$A$409)/$A$410</f>
        <v>0.71590909090909094</v>
      </c>
      <c r="Y201" s="8">
        <f ca="1">(dane36[[#This Row],[Ciśnienie krwi]]-$B$409)/$B$410</f>
        <v>0.23076923076923078</v>
      </c>
      <c r="Z201" s="8">
        <f ca="1">(dane36[[#This Row],[glukoza we krwi]]-$I$409)/$I$410</f>
        <v>0.14957264957264957</v>
      </c>
      <c r="AA201" s="8">
        <f ca="1">(dane36[[#This Row],[mocznik]]-$J$409)/$J$410</f>
        <v>9.114249037227215E-2</v>
      </c>
      <c r="AB201" s="8">
        <f ca="1">(dane36[[#This Row],[sód]]-L$409)/L$410</f>
        <v>0.85488958990536279</v>
      </c>
      <c r="AC201" s="8">
        <f ca="1">(dane36[[#This Row],[potas]]-M$409)/M$410</f>
        <v>6.0674157303370793E-2</v>
      </c>
      <c r="AD201" s="8">
        <f ca="1">(dane36[[#This Row],[hemoglobina]]-N$409)/N$410</f>
        <v>0.38775510204081637</v>
      </c>
      <c r="AE201" s="8">
        <f ca="1">(dane36[[#This Row],[hematokryt]]-O$409)/O$410</f>
        <v>0.35555555555555557</v>
      </c>
      <c r="AF201">
        <v>0.75</v>
      </c>
      <c r="AG201">
        <v>0</v>
      </c>
      <c r="AH201">
        <v>0</v>
      </c>
      <c r="AI201">
        <v>1</v>
      </c>
      <c r="AJ201">
        <v>0</v>
      </c>
      <c r="AK201">
        <v>0</v>
      </c>
      <c r="AL201" s="15">
        <v>0</v>
      </c>
      <c r="AM201" s="15">
        <v>0</v>
      </c>
      <c r="AN201" s="15">
        <v>0</v>
      </c>
      <c r="AO201" s="15">
        <v>1</v>
      </c>
      <c r="AP201" s="15">
        <v>0</v>
      </c>
      <c r="AQ201" s="15">
        <v>0</v>
      </c>
    </row>
    <row r="202" spans="1:43" x14ac:dyDescent="0.25">
      <c r="A202" s="8">
        <f ca="1">(dane36[[#This Row],[Wiek]]-$A$409)/$A$410</f>
        <v>0.56818181818181823</v>
      </c>
      <c r="B202" s="8">
        <f ca="1">(dane36[[#This Row],[Ciśnienie krwi]]-$B$409)/$B$410</f>
        <v>0.23076923076923078</v>
      </c>
      <c r="C202" s="9">
        <v>0.75</v>
      </c>
      <c r="D202" s="5">
        <v>0</v>
      </c>
      <c r="E202" s="5" t="s">
        <v>2</v>
      </c>
      <c r="F202" s="5">
        <v>1</v>
      </c>
      <c r="G202" s="5">
        <v>0</v>
      </c>
      <c r="H202" s="5">
        <v>0</v>
      </c>
      <c r="I202" s="8">
        <f ca="1">(dane36[[#This Row],[glukoza we krwi]]-$I$409)/$I$410</f>
        <v>0.22008547008547008</v>
      </c>
      <c r="J202" s="8">
        <f ca="1">(dane36[[#This Row],[mocznik]]-$J$409)/$J$410</f>
        <v>5.2631578947368418E-2</v>
      </c>
      <c r="K202" s="8">
        <f ca="1">(dane36[[#This Row],[kreatynina]]-#REF!)/#REF!</f>
        <v>1.0582010582010581E-2</v>
      </c>
      <c r="L202" s="8">
        <f ca="1">(dane36[[#This Row],[sód]]-#REF!)/#REF!</f>
        <v>0.8485804416403786</v>
      </c>
      <c r="M202" s="8">
        <f ca="1">(dane36[[#This Row],[potas]]-#REF!)/#REF!</f>
        <v>4.7191011235955045E-2</v>
      </c>
      <c r="N202" s="8">
        <f ca="1">(dane36[[#This Row],[hemoglobina]]-#REF!)/#REF!</f>
        <v>0.91156462585034015</v>
      </c>
      <c r="O202" s="8">
        <f ca="1">(dane36[[#This Row],[hematokryt]]-#REF!)/#REF!</f>
        <v>0.75555555555555554</v>
      </c>
      <c r="P202" s="5">
        <v>0</v>
      </c>
      <c r="Q202" s="5">
        <v>0</v>
      </c>
      <c r="R202" s="5">
        <v>0</v>
      </c>
      <c r="S202" s="5">
        <v>1</v>
      </c>
      <c r="T202" s="5">
        <v>0</v>
      </c>
      <c r="U202" s="5">
        <v>0</v>
      </c>
      <c r="V202" s="5">
        <v>0</v>
      </c>
      <c r="X202" s="8">
        <f ca="1">(dane36[[#This Row],[Wiek]]-$A$409)/$A$410</f>
        <v>1</v>
      </c>
      <c r="Y202" s="8">
        <f ca="1">(dane36[[#This Row],[Ciśnienie krwi]]-$B$409)/$B$410</f>
        <v>0.30769230769230771</v>
      </c>
      <c r="Z202" s="8">
        <f ca="1">(dane36[[#This Row],[glukoza we krwi]]-$I$409)/$I$410</f>
        <v>0.25</v>
      </c>
      <c r="AA202" s="8">
        <f ca="1">(dane36[[#This Row],[mocznik]]-$J$409)/$J$410</f>
        <v>0.22464698331193839</v>
      </c>
      <c r="AB202" s="8">
        <f ca="1">(dane36[[#This Row],[sód]]-L$409)/L$410</f>
        <v>0.85488958990536279</v>
      </c>
      <c r="AC202" s="8">
        <f ca="1">(dane36[[#This Row],[potas]]-M$409)/M$410</f>
        <v>3.595505617977527E-2</v>
      </c>
      <c r="AD202" s="8">
        <f ca="1">(dane36[[#This Row],[hemoglobina]]-N$409)/N$410</f>
        <v>0.60544217687074831</v>
      </c>
      <c r="AE202" s="8">
        <f ca="1">(dane36[[#This Row],[hematokryt]]-O$409)/O$410</f>
        <v>0.62222222222222223</v>
      </c>
      <c r="AF202">
        <v>0.75</v>
      </c>
      <c r="AG202">
        <v>0</v>
      </c>
      <c r="AH202">
        <v>0</v>
      </c>
      <c r="AI202">
        <v>1</v>
      </c>
      <c r="AJ202">
        <v>0</v>
      </c>
      <c r="AK202">
        <v>0</v>
      </c>
      <c r="AL202" s="14">
        <v>0</v>
      </c>
      <c r="AM202" s="14">
        <v>0</v>
      </c>
      <c r="AN202" s="14">
        <v>0</v>
      </c>
      <c r="AO202" s="14">
        <v>1</v>
      </c>
      <c r="AP202" s="14">
        <v>0</v>
      </c>
      <c r="AQ202" s="14">
        <v>0</v>
      </c>
    </row>
    <row r="203" spans="1:43" x14ac:dyDescent="0.25">
      <c r="A203" s="8">
        <f ca="1">(dane36[[#This Row],[Wiek]]-$A$409)/$A$410</f>
        <v>0.20454545454545456</v>
      </c>
      <c r="B203" s="8">
        <f ca="1">(dane36[[#This Row],[Ciśnienie krwi]]-$B$409)/$B$410</f>
        <v>7.6923076923076927E-2</v>
      </c>
      <c r="C203" s="9">
        <v>1</v>
      </c>
      <c r="D203" s="5">
        <v>0</v>
      </c>
      <c r="E203" s="5" t="s">
        <v>2</v>
      </c>
      <c r="F203" s="5">
        <v>1</v>
      </c>
      <c r="G203" s="5">
        <v>0</v>
      </c>
      <c r="H203" s="5">
        <v>0</v>
      </c>
      <c r="I203" s="8">
        <f ca="1">(dane36[[#This Row],[glukoza we krwi]]-$I$409)/$I$410</f>
        <v>0.26931623931623933</v>
      </c>
      <c r="J203" s="8">
        <f ca="1">(dane36[[#This Row],[mocznik]]-$J$409)/$J$410</f>
        <v>0.14359435173299101</v>
      </c>
      <c r="K203" s="8">
        <f ca="1">(dane36[[#This Row],[kreatynina]]-#REF!)/#REF!</f>
        <v>3.5317460317460317E-2</v>
      </c>
      <c r="L203" s="8">
        <f ca="1">(dane36[[#This Row],[sód]]-#REF!)/#REF!</f>
        <v>0.83596214511041012</v>
      </c>
      <c r="M203" s="8">
        <f ca="1">(dane36[[#This Row],[potas]]-#REF!)/#REF!</f>
        <v>4.9438202247191018E-2</v>
      </c>
      <c r="N203" s="8">
        <f ca="1">(dane36[[#This Row],[hemoglobina]]-#REF!)/#REF!</f>
        <v>0.74149659863945572</v>
      </c>
      <c r="O203" s="8">
        <f ca="1">(dane36[[#This Row],[hematokryt]]-#REF!)/#REF!</f>
        <v>0.71111111111111114</v>
      </c>
      <c r="P203" s="5">
        <v>0</v>
      </c>
      <c r="Q203" s="5">
        <v>0</v>
      </c>
      <c r="R203" s="5">
        <v>0</v>
      </c>
      <c r="S203" s="5">
        <v>1</v>
      </c>
      <c r="T203" s="5">
        <v>0</v>
      </c>
      <c r="U203" s="5">
        <v>0</v>
      </c>
      <c r="V203" s="5">
        <v>0</v>
      </c>
      <c r="X203" s="8">
        <f ca="1">(dane36[[#This Row],[Wiek]]-$A$409)/$A$410</f>
        <v>0.70454545454545459</v>
      </c>
      <c r="Y203" s="8">
        <f ca="1">(dane36[[#This Row],[Ciśnienie krwi]]-$B$409)/$B$410</f>
        <v>0.15384615384615385</v>
      </c>
      <c r="Z203" s="8">
        <f ca="1">(dane36[[#This Row],[glukoza we krwi]]-$I$409)/$I$410</f>
        <v>0.19444444444444445</v>
      </c>
      <c r="AA203" s="8">
        <f ca="1">(dane36[[#This Row],[mocznik]]-$J$409)/$J$410</f>
        <v>0.23748395378690629</v>
      </c>
      <c r="AB203" s="8">
        <f ca="1">(dane36[[#This Row],[sód]]-L$409)/L$410</f>
        <v>0.83596214511041012</v>
      </c>
      <c r="AC203" s="8">
        <f ca="1">(dane36[[#This Row],[potas]]-M$409)/M$410</f>
        <v>4.0449438202247189E-2</v>
      </c>
      <c r="AD203" s="8">
        <f ca="1">(dane36[[#This Row],[hemoglobina]]-N$409)/N$410</f>
        <v>0.32653061224489799</v>
      </c>
      <c r="AE203" s="8">
        <f ca="1">(dane36[[#This Row],[hematokryt]]-O$409)/O$410</f>
        <v>0.26666666666666666</v>
      </c>
      <c r="AF203">
        <v>1</v>
      </c>
      <c r="AG203">
        <v>0</v>
      </c>
      <c r="AH203">
        <v>0</v>
      </c>
      <c r="AI203">
        <v>1</v>
      </c>
      <c r="AJ203">
        <v>0</v>
      </c>
      <c r="AK203">
        <v>0</v>
      </c>
      <c r="AL203" s="15">
        <v>0</v>
      </c>
      <c r="AM203" s="15">
        <v>0</v>
      </c>
      <c r="AN203" s="15">
        <v>0</v>
      </c>
      <c r="AO203" s="15">
        <v>1</v>
      </c>
      <c r="AP203" s="15">
        <v>0</v>
      </c>
      <c r="AQ203" s="15">
        <v>0</v>
      </c>
    </row>
    <row r="204" spans="1:43" x14ac:dyDescent="0.25">
      <c r="A204" s="8">
        <f ca="1">(dane36[[#This Row],[Wiek]]-$A$409)/$A$410</f>
        <v>0.5</v>
      </c>
      <c r="B204" s="8">
        <f ca="1">(dane36[[#This Row],[Ciśnienie krwi]]-$B$409)/$B$410</f>
        <v>7.6923076923076927E-2</v>
      </c>
      <c r="C204" s="9">
        <v>1</v>
      </c>
      <c r="D204" s="5">
        <v>0</v>
      </c>
      <c r="E204" s="5" t="s">
        <v>2</v>
      </c>
      <c r="F204" s="5">
        <v>1</v>
      </c>
      <c r="G204" s="5">
        <v>0</v>
      </c>
      <c r="H204" s="5">
        <v>0</v>
      </c>
      <c r="I204" s="8">
        <f ca="1">(dane36[[#This Row],[glukoza we krwi]]-$I$409)/$I$410</f>
        <v>0.21581196581196582</v>
      </c>
      <c r="J204" s="8">
        <f ca="1">(dane36[[#This Row],[mocznik]]-$J$409)/$J$410</f>
        <v>0.11424903722721438</v>
      </c>
      <c r="K204" s="8">
        <f ca="1">(dane36[[#This Row],[kreatynina]]-#REF!)/#REF!</f>
        <v>7.9365079365079361E-3</v>
      </c>
      <c r="L204" s="8">
        <f ca="1">(dane36[[#This Row],[sód]]-#REF!)/#REF!</f>
        <v>0.82334384858044163</v>
      </c>
      <c r="M204" s="8">
        <f ca="1">(dane36[[#This Row],[potas]]-#REF!)/#REF!</f>
        <v>5.6179775280898875E-2</v>
      </c>
      <c r="N204" s="8">
        <f ca="1">(dane36[[#This Row],[hemoglobina]]-#REF!)/#REF!</f>
        <v>0.8571428571428571</v>
      </c>
      <c r="O204" s="8">
        <f ca="1">(dane36[[#This Row],[hematokryt]]-#REF!)/#REF!</f>
        <v>0.91111111111111109</v>
      </c>
      <c r="P204" s="5">
        <v>0</v>
      </c>
      <c r="Q204" s="5">
        <v>0</v>
      </c>
      <c r="R204" s="5">
        <v>0</v>
      </c>
      <c r="S204" s="5">
        <v>1</v>
      </c>
      <c r="T204" s="5">
        <v>0</v>
      </c>
      <c r="U204" s="5">
        <v>0</v>
      </c>
      <c r="V204" s="5">
        <v>0</v>
      </c>
      <c r="X204" s="8">
        <f ca="1">(dane36[[#This Row],[Wiek]]-$A$409)/$A$410</f>
        <v>0.86363636363636365</v>
      </c>
      <c r="Y204" s="8">
        <f ca="1">(dane36[[#This Row],[Ciśnienie krwi]]-$B$409)/$B$410</f>
        <v>7.6923076923076927E-2</v>
      </c>
      <c r="Z204" s="8">
        <f ca="1">(dane36[[#This Row],[glukoza we krwi]]-$I$409)/$I$410</f>
        <v>0.19658119658119658</v>
      </c>
      <c r="AA204" s="8">
        <f ca="1">(dane36[[#This Row],[mocznik]]-$J$409)/$J$410</f>
        <v>0.18613607188703465</v>
      </c>
      <c r="AB204" s="8">
        <f ca="1">(dane36[[#This Row],[sód]]-L$409)/L$410</f>
        <v>0.82334384858044163</v>
      </c>
      <c r="AC204" s="8">
        <f ca="1">(dane36[[#This Row],[potas]]-M$409)/M$410</f>
        <v>7.6404494382022486E-2</v>
      </c>
      <c r="AD204" s="8">
        <f ca="1">(dane36[[#This Row],[hemoglobina]]-N$409)/N$410</f>
        <v>0.33333333333333331</v>
      </c>
      <c r="AE204" s="8">
        <f ca="1">(dane36[[#This Row],[hematokryt]]-O$409)/O$410</f>
        <v>0.33333333333333331</v>
      </c>
      <c r="AF204">
        <v>1</v>
      </c>
      <c r="AG204">
        <v>0</v>
      </c>
      <c r="AH204">
        <v>0</v>
      </c>
      <c r="AI204">
        <v>1</v>
      </c>
      <c r="AJ204">
        <v>0</v>
      </c>
      <c r="AK204">
        <v>0</v>
      </c>
      <c r="AL204" s="14">
        <v>0</v>
      </c>
      <c r="AM204" s="14">
        <v>0</v>
      </c>
      <c r="AN204" s="14">
        <v>0</v>
      </c>
      <c r="AO204" s="14">
        <v>1</v>
      </c>
      <c r="AP204" s="14">
        <v>0</v>
      </c>
      <c r="AQ204" s="14">
        <v>0</v>
      </c>
    </row>
    <row r="205" spans="1:43" x14ac:dyDescent="0.25">
      <c r="A205" s="8">
        <f ca="1">(dane36[[#This Row],[Wiek]]-$A$409)/$A$410</f>
        <v>0.52272727272727271</v>
      </c>
      <c r="B205" s="8">
        <f ca="1">(dane36[[#This Row],[Ciśnienie krwi]]-$B$409)/$B$410</f>
        <v>7.6923076923076927E-2</v>
      </c>
      <c r="C205" s="9">
        <v>0.75</v>
      </c>
      <c r="D205" s="5">
        <v>0</v>
      </c>
      <c r="E205" s="5" t="s">
        <v>2</v>
      </c>
      <c r="F205" s="5">
        <v>1</v>
      </c>
      <c r="G205" s="5">
        <v>0</v>
      </c>
      <c r="H205" s="5">
        <v>0</v>
      </c>
      <c r="I205" s="8">
        <f ca="1">(dane36[[#This Row],[glukoza we krwi]]-$I$409)/$I$410</f>
        <v>0.19230769230769232</v>
      </c>
      <c r="J205" s="8">
        <f ca="1">(dane36[[#This Row],[mocznik]]-$J$409)/$J$410</f>
        <v>0.10911424903722722</v>
      </c>
      <c r="K205" s="8">
        <f ca="1">(dane36[[#This Row],[kreatynina]]-#REF!)/#REF!</f>
        <v>1.0582010582010581E-2</v>
      </c>
      <c r="L205" s="8">
        <f ca="1">(dane36[[#This Row],[sód]]-#REF!)/#REF!</f>
        <v>0.86750788643533128</v>
      </c>
      <c r="M205" s="8">
        <f ca="1">(dane36[[#This Row],[potas]]-#REF!)/#REF!</f>
        <v>5.393258426966293E-2</v>
      </c>
      <c r="N205" s="8">
        <f ca="1">(dane36[[#This Row],[hemoglobina]]-#REF!)/#REF!</f>
        <v>0.77551020408163263</v>
      </c>
      <c r="O205" s="8">
        <f ca="1">(dane36[[#This Row],[hematokryt]]-#REF!)/#REF!</f>
        <v>0.77777777777777779</v>
      </c>
      <c r="P205" s="5">
        <v>0</v>
      </c>
      <c r="Q205" s="5">
        <v>0</v>
      </c>
      <c r="R205" s="5">
        <v>0</v>
      </c>
      <c r="S205" s="5">
        <v>1</v>
      </c>
      <c r="T205" s="5">
        <v>0</v>
      </c>
      <c r="U205" s="5">
        <v>0</v>
      </c>
      <c r="V205" s="5">
        <v>0</v>
      </c>
      <c r="X205" s="8">
        <f ca="1">(dane36[[#This Row],[Wiek]]-$A$409)/$A$410</f>
        <v>0.56227272727272726</v>
      </c>
      <c r="Y205" s="8">
        <f ca="1">(dane36[[#This Row],[Ciśnienie krwi]]-$B$409)/$B$410</f>
        <v>0.30769230769230771</v>
      </c>
      <c r="Z205" s="8">
        <f ca="1">(dane36[[#This Row],[glukoza we krwi]]-$I$409)/$I$410</f>
        <v>0.39529914529914528</v>
      </c>
      <c r="AA205" s="8">
        <f ca="1">(dane36[[#This Row],[mocznik]]-$J$409)/$J$410</f>
        <v>0.20154043645699615</v>
      </c>
      <c r="AB205" s="8">
        <f ca="1">(dane36[[#This Row],[sód]]-L$409)/L$410</f>
        <v>0.86750788643533128</v>
      </c>
      <c r="AC205" s="8">
        <f ca="1">(dane36[[#This Row],[potas]]-M$409)/M$410</f>
        <v>6.741573033707865E-2</v>
      </c>
      <c r="AD205" s="8">
        <f ca="1">(dane36[[#This Row],[hemoglobina]]-N$409)/N$410</f>
        <v>0.36734693877551022</v>
      </c>
      <c r="AE205" s="8">
        <f ca="1">(dane36[[#This Row],[hematokryt]]-O$409)/O$410</f>
        <v>0.66377777777777769</v>
      </c>
      <c r="AF205">
        <v>0.75</v>
      </c>
      <c r="AG205">
        <v>0</v>
      </c>
      <c r="AH205">
        <v>0</v>
      </c>
      <c r="AI205">
        <v>1</v>
      </c>
      <c r="AJ205">
        <v>0</v>
      </c>
      <c r="AK205">
        <v>0</v>
      </c>
      <c r="AL205" s="15">
        <v>0</v>
      </c>
      <c r="AM205" s="15">
        <v>0</v>
      </c>
      <c r="AN205" s="15">
        <v>0</v>
      </c>
      <c r="AO205" s="15">
        <v>1</v>
      </c>
      <c r="AP205" s="15">
        <v>0</v>
      </c>
      <c r="AQ205" s="15">
        <v>0</v>
      </c>
    </row>
    <row r="206" spans="1:43" x14ac:dyDescent="0.25">
      <c r="A206" s="8">
        <f ca="1">(dane36[[#This Row],[Wiek]]-$A$409)/$A$410</f>
        <v>0.25</v>
      </c>
      <c r="B206" s="8">
        <f ca="1">(dane36[[#This Row],[Ciśnienie krwi]]-$B$409)/$B$410</f>
        <v>0.15384615384615385</v>
      </c>
      <c r="C206" s="9">
        <v>1</v>
      </c>
      <c r="D206" s="5">
        <v>0</v>
      </c>
      <c r="E206" s="5" t="s">
        <v>2</v>
      </c>
      <c r="F206" s="5">
        <v>1</v>
      </c>
      <c r="G206" s="5">
        <v>0</v>
      </c>
      <c r="H206" s="5">
        <v>0</v>
      </c>
      <c r="I206" s="8">
        <f ca="1">(dane36[[#This Row],[glukoza we krwi]]-$I$409)/$I$410</f>
        <v>0.25213675213675213</v>
      </c>
      <c r="J206" s="8">
        <f ca="1">(dane36[[#This Row],[mocznik]]-$J$409)/$J$410</f>
        <v>5.5198973042362001E-2</v>
      </c>
      <c r="K206" s="8">
        <f ca="1">(dane36[[#This Row],[kreatynina]]-#REF!)/#REF!</f>
        <v>2.6455026455026449E-3</v>
      </c>
      <c r="L206" s="8">
        <f ca="1">(dane36[[#This Row],[sód]]-#REF!)/#REF!</f>
        <v>0.85488958990536279</v>
      </c>
      <c r="M206" s="8">
        <f ca="1">(dane36[[#This Row],[potas]]-#REF!)/#REF!</f>
        <v>4.9438202247191018E-2</v>
      </c>
      <c r="N206" s="8">
        <f ca="1">(dane36[[#This Row],[hemoglobina]]-#REF!)/#REF!</f>
        <v>0.89795918367346939</v>
      </c>
      <c r="O206" s="8">
        <f ca="1">(dane36[[#This Row],[hematokryt]]-#REF!)/#REF!</f>
        <v>0.8666666666666667</v>
      </c>
      <c r="P206" s="5">
        <v>0</v>
      </c>
      <c r="Q206" s="5">
        <v>0</v>
      </c>
      <c r="R206" s="5">
        <v>0</v>
      </c>
      <c r="S206" s="5">
        <v>1</v>
      </c>
      <c r="T206" s="5">
        <v>0</v>
      </c>
      <c r="U206" s="5">
        <v>0</v>
      </c>
      <c r="V206" s="5">
        <v>0</v>
      </c>
      <c r="X206" s="8">
        <f ca="1">(dane36[[#This Row],[Wiek]]-$A$409)/$A$410</f>
        <v>0.71590909090909094</v>
      </c>
      <c r="Y206" s="8">
        <f ca="1">(dane36[[#This Row],[Ciśnienie krwi]]-$B$409)/$B$410</f>
        <v>0.30769230769230771</v>
      </c>
      <c r="Z206" s="8">
        <f ca="1">(dane36[[#This Row],[glukoza we krwi]]-$I$409)/$I$410</f>
        <v>0.32051282051282054</v>
      </c>
      <c r="AA206" s="8">
        <f ca="1">(dane36[[#This Row],[mocznik]]-$J$409)/$J$410</f>
        <v>0.20667522464698332</v>
      </c>
      <c r="AB206" s="8">
        <f ca="1">(dane36[[#This Row],[sód]]-L$409)/L$410</f>
        <v>0.88643533123028395</v>
      </c>
      <c r="AC206" s="8">
        <f ca="1">(dane36[[#This Row],[potas]]-M$409)/M$410</f>
        <v>8.5393258426966281E-2</v>
      </c>
      <c r="AD206" s="8">
        <f ca="1">(dane36[[#This Row],[hemoglobina]]-N$409)/N$410</f>
        <v>0.38775510204081637</v>
      </c>
      <c r="AE206" s="8">
        <f ca="1">(dane36[[#This Row],[hematokryt]]-O$409)/O$410</f>
        <v>0.48888888888888887</v>
      </c>
      <c r="AF206">
        <v>1</v>
      </c>
      <c r="AG206">
        <v>0</v>
      </c>
      <c r="AH206">
        <v>0</v>
      </c>
      <c r="AI206">
        <v>1</v>
      </c>
      <c r="AJ206">
        <v>0</v>
      </c>
      <c r="AK206">
        <v>0</v>
      </c>
      <c r="AL206" s="14">
        <v>0</v>
      </c>
      <c r="AM206" s="14">
        <v>0</v>
      </c>
      <c r="AN206" s="14">
        <v>0</v>
      </c>
      <c r="AO206" s="14">
        <v>1</v>
      </c>
      <c r="AP206" s="14">
        <v>0</v>
      </c>
      <c r="AQ206" s="14">
        <v>0</v>
      </c>
    </row>
    <row r="207" spans="1:43" x14ac:dyDescent="0.25">
      <c r="A207" s="8">
        <f ca="1">(dane36[[#This Row],[Wiek]]-$A$409)/$A$410</f>
        <v>0.51136363636363635</v>
      </c>
      <c r="B207" s="8">
        <f ca="1">(dane36[[#This Row],[Ciśnienie krwi]]-$B$409)/$B$410</f>
        <v>0.23076923076923078</v>
      </c>
      <c r="C207" s="9">
        <v>0.62</v>
      </c>
      <c r="D207" s="10">
        <v>0.2</v>
      </c>
      <c r="E207" s="10">
        <v>0.52</v>
      </c>
      <c r="F207" s="5">
        <v>0.77</v>
      </c>
      <c r="G207" s="5">
        <v>0</v>
      </c>
      <c r="H207" s="5">
        <v>0</v>
      </c>
      <c r="I207" s="8">
        <f ca="1">(dane36[[#This Row],[glukoza we krwi]]-$I$409)/$I$410</f>
        <v>0.1517094017094017</v>
      </c>
      <c r="J207" s="8">
        <f ca="1">(dane36[[#This Row],[mocznik]]-$J$409)/$J$410</f>
        <v>8.0872913992297818E-2</v>
      </c>
      <c r="K207" s="8">
        <f ca="1">(dane36[[#This Row],[kreatynina]]-#REF!)/#REF!</f>
        <v>6.6137566137566143E-3</v>
      </c>
      <c r="L207" s="8">
        <f ca="1">(dane36[[#This Row],[sód]]-#REF!)/#REF!</f>
        <v>0.88012618296529965</v>
      </c>
      <c r="M207" s="8">
        <f ca="1">(dane36[[#This Row],[potas]]-#REF!)/#REF!</f>
        <v>4.49438202247191E-2</v>
      </c>
      <c r="N207" s="8">
        <f ca="1">(dane36[[#This Row],[hemoglobina]]-#REF!)/#REF!</f>
        <v>0.69387755102040816</v>
      </c>
      <c r="O207" s="8">
        <f ca="1">(dane36[[#This Row],[hematokryt]]-#REF!)/#REF!</f>
        <v>0.9555555555555556</v>
      </c>
      <c r="P207" s="5">
        <v>0</v>
      </c>
      <c r="Q207" s="5">
        <v>0</v>
      </c>
      <c r="R207" s="5">
        <v>0</v>
      </c>
      <c r="S207" s="5">
        <v>1</v>
      </c>
      <c r="T207" s="5">
        <v>0</v>
      </c>
      <c r="U207" s="5">
        <v>0</v>
      </c>
      <c r="V207" s="5">
        <v>0</v>
      </c>
      <c r="X207" s="8">
        <f ca="1">(dane36[[#This Row],[Wiek]]-$A$409)/$A$410</f>
        <v>0.67045454545454541</v>
      </c>
      <c r="Y207" s="8">
        <f ca="1">(dane36[[#This Row],[Ciśnienie krwi]]-$B$409)/$B$410</f>
        <v>0.15384615384615385</v>
      </c>
      <c r="Z207" s="8">
        <f ca="1">(dane36[[#This Row],[glukoza we krwi]]-$I$409)/$I$410</f>
        <v>0.16666666666666666</v>
      </c>
      <c r="AA207" s="8">
        <f ca="1">(dane36[[#This Row],[mocznik]]-$J$409)/$J$410</f>
        <v>6.8035943517329917E-2</v>
      </c>
      <c r="AB207" s="8">
        <f ca="1">(dane36[[#This Row],[sód]]-L$409)/L$410</f>
        <v>0.83930599369085179</v>
      </c>
      <c r="AC207" s="8">
        <f ca="1">(dane36[[#This Row],[potas]]-M$409)/M$410</f>
        <v>4.7865168539325841E-2</v>
      </c>
      <c r="AD207" s="8">
        <f ca="1">(dane36[[#This Row],[hemoglobina]]-N$409)/N$410</f>
        <v>0.64625850340136048</v>
      </c>
      <c r="AE207" s="8">
        <f ca="1">(dane36[[#This Row],[hematokryt]]-O$409)/O$410</f>
        <v>0.75555555555555554</v>
      </c>
      <c r="AF207">
        <v>0.62</v>
      </c>
      <c r="AG207">
        <v>0.2</v>
      </c>
      <c r="AH207">
        <v>0.5</v>
      </c>
      <c r="AI207">
        <v>0.77</v>
      </c>
      <c r="AJ207">
        <v>0</v>
      </c>
      <c r="AK207">
        <v>0</v>
      </c>
      <c r="AL207" s="15">
        <v>0</v>
      </c>
      <c r="AM207" s="15">
        <v>0</v>
      </c>
      <c r="AN207" s="15">
        <v>0</v>
      </c>
      <c r="AO207" s="15">
        <v>1</v>
      </c>
      <c r="AP207" s="15">
        <v>0</v>
      </c>
      <c r="AQ207" s="15">
        <v>0</v>
      </c>
    </row>
    <row r="208" spans="1:43" x14ac:dyDescent="0.25">
      <c r="A208" s="8">
        <f ca="1">(dane36[[#This Row],[Wiek]]-$A$409)/$A$410</f>
        <v>0.60227272727272729</v>
      </c>
      <c r="B208" s="8">
        <f ca="1">(dane36[[#This Row],[Ciśnienie krwi]]-$B$409)/$B$410</f>
        <v>0.23076923076923078</v>
      </c>
      <c r="C208" s="9">
        <v>1</v>
      </c>
      <c r="D208" s="5">
        <v>0</v>
      </c>
      <c r="E208" s="5" t="s">
        <v>2</v>
      </c>
      <c r="F208" s="5">
        <v>1</v>
      </c>
      <c r="G208" s="5">
        <v>0</v>
      </c>
      <c r="H208" s="5">
        <v>0</v>
      </c>
      <c r="I208" s="8">
        <f ca="1">(dane36[[#This Row],[glukoza we krwi]]-$I$409)/$I$410</f>
        <v>0.23076923076923078</v>
      </c>
      <c r="J208" s="8">
        <f ca="1">(dane36[[#This Row],[mocznik]]-$J$409)/$J$410</f>
        <v>0.1245186136071887</v>
      </c>
      <c r="K208" s="8">
        <f ca="1">(dane36[[#This Row],[kreatynina]]-#REF!)/#REF!</f>
        <v>1.0582010582010581E-2</v>
      </c>
      <c r="L208" s="8">
        <f ca="1">(dane36[[#This Row],[sód]]-#REF!)/#REF!</f>
        <v>0.89905362776025233</v>
      </c>
      <c r="M208" s="8">
        <f ca="1">(dane36[[#This Row],[potas]]-#REF!)/#REF!</f>
        <v>5.6179775280898875E-2</v>
      </c>
      <c r="N208" s="8">
        <f ca="1">(dane36[[#This Row],[hemoglobina]]-#REF!)/#REF!</f>
        <v>0.84353741496598633</v>
      </c>
      <c r="O208" s="8">
        <f ca="1">(dane36[[#This Row],[hematokryt]]-#REF!)/#REF!</f>
        <v>0.71111111111111114</v>
      </c>
      <c r="P208" s="5">
        <v>0</v>
      </c>
      <c r="Q208" s="5">
        <v>0</v>
      </c>
      <c r="R208" s="5">
        <v>0</v>
      </c>
      <c r="S208" s="5">
        <v>1</v>
      </c>
      <c r="T208" s="5">
        <v>0</v>
      </c>
      <c r="U208" s="5">
        <v>0</v>
      </c>
      <c r="V208" s="5">
        <v>0</v>
      </c>
      <c r="X208" s="8">
        <f ca="1">(dane36[[#This Row],[Wiek]]-$A$409)/$A$410</f>
        <v>0.65909090909090906</v>
      </c>
      <c r="Y208" s="8">
        <f ca="1">(dane36[[#This Row],[Ciśnienie krwi]]-$B$409)/$B$410</f>
        <v>0.15384615384615385</v>
      </c>
      <c r="Z208" s="8">
        <f ca="1">(dane36[[#This Row],[glukoza we krwi]]-$I$409)/$I$410</f>
        <v>0.1858974358974359</v>
      </c>
      <c r="AA208" s="8">
        <f ca="1">(dane36[[#This Row],[mocznik]]-$J$409)/$J$410</f>
        <v>0.24261874197689345</v>
      </c>
      <c r="AB208" s="8">
        <f ca="1">(dane36[[#This Row],[sód]]-L$409)/L$410</f>
        <v>0.82334384858044163</v>
      </c>
      <c r="AC208" s="8">
        <f ca="1">(dane36[[#This Row],[potas]]-M$409)/M$410</f>
        <v>3.3707865168539325E-2</v>
      </c>
      <c r="AD208" s="8">
        <f ca="1">(dane36[[#This Row],[hemoglobina]]-N$409)/N$410</f>
        <v>0.72789115646258506</v>
      </c>
      <c r="AE208" s="8">
        <f ca="1">(dane36[[#This Row],[hematokryt]]-O$409)/O$410</f>
        <v>0.71111111111111114</v>
      </c>
      <c r="AF208">
        <v>1</v>
      </c>
      <c r="AG208">
        <v>0</v>
      </c>
      <c r="AH208">
        <v>0</v>
      </c>
      <c r="AI208">
        <v>1</v>
      </c>
      <c r="AJ208">
        <v>0</v>
      </c>
      <c r="AK208">
        <v>0</v>
      </c>
      <c r="AL208" s="14">
        <v>0</v>
      </c>
      <c r="AM208" s="14">
        <v>0</v>
      </c>
      <c r="AN208" s="14">
        <v>0</v>
      </c>
      <c r="AO208" s="14">
        <v>1</v>
      </c>
      <c r="AP208" s="14">
        <v>0</v>
      </c>
      <c r="AQ208" s="14">
        <v>0</v>
      </c>
    </row>
    <row r="209" spans="1:43" x14ac:dyDescent="0.25">
      <c r="A209" s="8">
        <f ca="1">(dane36[[#This Row],[Wiek]]-$A$409)/$A$410</f>
        <v>0.20454545454545456</v>
      </c>
      <c r="B209" s="8">
        <f ca="1">(dane36[[#This Row],[Ciśnienie krwi]]-$B$409)/$B$410</f>
        <v>0.15384615384615385</v>
      </c>
      <c r="C209" s="9">
        <v>0.75</v>
      </c>
      <c r="D209" s="5">
        <v>0</v>
      </c>
      <c r="E209" s="5" t="s">
        <v>2</v>
      </c>
      <c r="F209" s="5">
        <v>1</v>
      </c>
      <c r="G209" s="5">
        <v>0</v>
      </c>
      <c r="H209" s="5">
        <v>0</v>
      </c>
      <c r="I209" s="8">
        <f ca="1">(dane36[[#This Row],[glukoza we krwi]]-$I$409)/$I$410</f>
        <v>0.21581196581196582</v>
      </c>
      <c r="J209" s="8">
        <f ca="1">(dane36[[#This Row],[mocznik]]-$J$409)/$J$410</f>
        <v>0.10911424903722722</v>
      </c>
      <c r="K209" s="8">
        <f ca="1">(dane36[[#This Row],[kreatynina]]-#REF!)/#REF!</f>
        <v>7.9365079365079361E-3</v>
      </c>
      <c r="L209" s="8">
        <f ca="1">(dane36[[#This Row],[sód]]-#REF!)/#REF!</f>
        <v>0.82334384858044163</v>
      </c>
      <c r="M209" s="8">
        <f ca="1">(dane36[[#This Row],[potas]]-#REF!)/#REF!</f>
        <v>2.921348314606741E-2</v>
      </c>
      <c r="N209" s="8">
        <f ca="1">(dane36[[#This Row],[hemoglobina]]-#REF!)/#REF!</f>
        <v>0.78231292517006801</v>
      </c>
      <c r="O209" s="8">
        <f ca="1">(dane36[[#This Row],[hematokryt]]-#REF!)/#REF!</f>
        <v>0.77777777777777779</v>
      </c>
      <c r="P209" s="5">
        <v>0</v>
      </c>
      <c r="Q209" s="5">
        <v>0</v>
      </c>
      <c r="R209" s="5">
        <v>0</v>
      </c>
      <c r="S209" s="5">
        <v>1</v>
      </c>
      <c r="T209" s="5">
        <v>0</v>
      </c>
      <c r="U209" s="5">
        <v>0</v>
      </c>
      <c r="V209" s="5">
        <v>0</v>
      </c>
      <c r="X209" s="8">
        <f ca="1">(dane36[[#This Row],[Wiek]]-$A$409)/$A$410</f>
        <v>0.54545454545454541</v>
      </c>
      <c r="Y209" s="8">
        <f ca="1">(dane36[[#This Row],[Ciśnienie krwi]]-$B$409)/$B$410</f>
        <v>0.15384615384615385</v>
      </c>
      <c r="Z209" s="8">
        <f ca="1">(dane36[[#This Row],[glukoza we krwi]]-$I$409)/$I$410</f>
        <v>0.44444444444444442</v>
      </c>
      <c r="AA209" s="8">
        <f ca="1">(dane36[[#This Row],[mocznik]]-$J$409)/$J$410</f>
        <v>0.1245186136071887</v>
      </c>
      <c r="AB209" s="8">
        <f ca="1">(dane36[[#This Row],[sód]]-L$409)/L$410</f>
        <v>0.83930599369085179</v>
      </c>
      <c r="AC209" s="8">
        <f ca="1">(dane36[[#This Row],[potas]]-M$409)/M$410</f>
        <v>4.7865168539325841E-2</v>
      </c>
      <c r="AD209" s="8">
        <f ca="1">(dane36[[#This Row],[hemoglobina]]-N$409)/N$410</f>
        <v>0.60544217687074831</v>
      </c>
      <c r="AE209" s="8">
        <f ca="1">(dane36[[#This Row],[hematokryt]]-O$409)/O$410</f>
        <v>0.71111111111111114</v>
      </c>
      <c r="AF209">
        <v>0.75</v>
      </c>
      <c r="AG209">
        <v>0</v>
      </c>
      <c r="AH209">
        <v>0</v>
      </c>
      <c r="AI209">
        <v>1</v>
      </c>
      <c r="AJ209">
        <v>0</v>
      </c>
      <c r="AK209">
        <v>0</v>
      </c>
      <c r="AL209" s="15">
        <v>0</v>
      </c>
      <c r="AM209" s="15">
        <v>0</v>
      </c>
      <c r="AN209" s="15">
        <v>0</v>
      </c>
      <c r="AO209" s="15">
        <v>1</v>
      </c>
      <c r="AP209" s="15">
        <v>0</v>
      </c>
      <c r="AQ209" s="15">
        <v>0</v>
      </c>
    </row>
    <row r="210" spans="1:43" x14ac:dyDescent="0.25">
      <c r="A210" s="8">
        <f ca="1">(dane36[[#This Row],[Wiek]]-$A$409)/$A$410</f>
        <v>0.65909090909090906</v>
      </c>
      <c r="B210" s="8">
        <f ca="1">(dane36[[#This Row],[Ciśnienie krwi]]-$B$409)/$B$410</f>
        <v>0.15384615384615385</v>
      </c>
      <c r="C210" s="9">
        <v>0.75</v>
      </c>
      <c r="D210" s="5">
        <v>0</v>
      </c>
      <c r="E210" s="5" t="s">
        <v>2</v>
      </c>
      <c r="F210" s="5">
        <v>1</v>
      </c>
      <c r="G210" s="5">
        <v>0</v>
      </c>
      <c r="H210" s="5">
        <v>0</v>
      </c>
      <c r="I210" s="8">
        <f ca="1">(dane36[[#This Row],[glukoza we krwi]]-$I$409)/$I$410</f>
        <v>0.26931623931623933</v>
      </c>
      <c r="J210" s="8">
        <f ca="1">(dane36[[#This Row],[mocznik]]-$J$409)/$J$410</f>
        <v>0.14359435173299101</v>
      </c>
      <c r="K210" s="8">
        <f ca="1">(dane36[[#This Row],[kreatynina]]-#REF!)/#REF!</f>
        <v>3.5317460317460317E-2</v>
      </c>
      <c r="L210" s="8">
        <f ca="1">(dane36[[#This Row],[sód]]-#REF!)/#REF!</f>
        <v>0.83930599369085179</v>
      </c>
      <c r="M210" s="8">
        <f ca="1">(dane36[[#This Row],[potas]]-#REF!)/#REF!</f>
        <v>4.7865168539325841E-2</v>
      </c>
      <c r="N210" s="8">
        <f ca="1">(dane36[[#This Row],[hemoglobina]]-#REF!)/#REF!</f>
        <v>0.90476190476190466</v>
      </c>
      <c r="O210" s="8">
        <f ca="1">(dane36[[#This Row],[hematokryt]]-#REF!)/#REF!</f>
        <v>0.75555555555555554</v>
      </c>
      <c r="P210" s="5">
        <v>0</v>
      </c>
      <c r="Q210" s="5">
        <v>0</v>
      </c>
      <c r="R210" s="5">
        <v>0</v>
      </c>
      <c r="S210" s="5">
        <v>1</v>
      </c>
      <c r="T210" s="5">
        <v>0</v>
      </c>
      <c r="U210" s="5">
        <v>0</v>
      </c>
      <c r="V210" s="5">
        <v>0</v>
      </c>
      <c r="X210" s="8">
        <f ca="1">(dane36[[#This Row],[Wiek]]-$A$409)/$A$410</f>
        <v>0.73863636363636365</v>
      </c>
      <c r="Y210" s="8">
        <f ca="1">(dane36[[#This Row],[Ciśnienie krwi]]-$B$409)/$B$410</f>
        <v>0.23076923076923078</v>
      </c>
      <c r="Z210" s="8">
        <f ca="1">(dane36[[#This Row],[glukoza we krwi]]-$I$409)/$I$410</f>
        <v>0.68162393162393164</v>
      </c>
      <c r="AA210" s="8">
        <f ca="1">(dane36[[#This Row],[mocznik]]-$J$409)/$J$410</f>
        <v>9.114249037227215E-2</v>
      </c>
      <c r="AB210" s="8">
        <f ca="1">(dane36[[#This Row],[sód]]-L$409)/L$410</f>
        <v>0.83930599369085179</v>
      </c>
      <c r="AC210" s="8">
        <f ca="1">(dane36[[#This Row],[potas]]-M$409)/M$410</f>
        <v>4.7865168539325841E-2</v>
      </c>
      <c r="AD210" s="8">
        <f ca="1">(dane36[[#This Row],[hemoglobina]]-N$409)/N$410</f>
        <v>0.62585034013605445</v>
      </c>
      <c r="AE210" s="8">
        <f ca="1">(dane36[[#This Row],[hematokryt]]-O$409)/O$410</f>
        <v>0.71111111111111114</v>
      </c>
      <c r="AF210">
        <v>0.75</v>
      </c>
      <c r="AG210">
        <v>0</v>
      </c>
      <c r="AH210">
        <v>0</v>
      </c>
      <c r="AI210">
        <v>1</v>
      </c>
      <c r="AJ210">
        <v>0</v>
      </c>
      <c r="AK210">
        <v>0</v>
      </c>
      <c r="AL210" s="14">
        <v>0</v>
      </c>
      <c r="AM210" s="14">
        <v>0</v>
      </c>
      <c r="AN210" s="14">
        <v>0</v>
      </c>
      <c r="AO210" s="14">
        <v>1</v>
      </c>
      <c r="AP210" s="14">
        <v>0</v>
      </c>
      <c r="AQ210" s="14">
        <v>0</v>
      </c>
    </row>
    <row r="211" spans="1:43" x14ac:dyDescent="0.25">
      <c r="A211" s="8">
        <f ca="1">(dane36[[#This Row],[Wiek]]-$A$409)/$A$410</f>
        <v>0.35227272727272729</v>
      </c>
      <c r="B211" s="8">
        <f ca="1">(dane36[[#This Row],[Ciśnienie krwi]]-$B$409)/$B$410</f>
        <v>0.23076923076923078</v>
      </c>
      <c r="C211" s="9">
        <v>1</v>
      </c>
      <c r="D211" s="5">
        <v>0</v>
      </c>
      <c r="E211" s="5" t="s">
        <v>2</v>
      </c>
      <c r="F211" s="5">
        <v>1</v>
      </c>
      <c r="G211" s="5">
        <v>0</v>
      </c>
      <c r="H211" s="5">
        <v>0</v>
      </c>
      <c r="I211" s="8">
        <f ca="1">(dane36[[#This Row],[glukoza we krwi]]-$I$409)/$I$410</f>
        <v>0.16666666666666666</v>
      </c>
      <c r="J211" s="8">
        <f ca="1">(dane36[[#This Row],[mocznik]]-$J$409)/$J$410</f>
        <v>9.114249037227215E-2</v>
      </c>
      <c r="K211" s="8">
        <f ca="1">(dane36[[#This Row],[kreatynina]]-#REF!)/#REF!</f>
        <v>1.0582010582010581E-2</v>
      </c>
      <c r="L211" s="8">
        <f ca="1">(dane36[[#This Row],[sód]]-#REF!)/#REF!</f>
        <v>0.86750788643533128</v>
      </c>
      <c r="M211" s="8">
        <f ca="1">(dane36[[#This Row],[potas]]-#REF!)/#REF!</f>
        <v>3.3707865168539325E-2</v>
      </c>
      <c r="N211" s="8">
        <f ca="1">(dane36[[#This Row],[hemoglobina]]-#REF!)/#REF!</f>
        <v>0.93877551020408145</v>
      </c>
      <c r="O211" s="8">
        <f ca="1">(dane36[[#This Row],[hematokryt]]-#REF!)/#REF!</f>
        <v>0.9555555555555556</v>
      </c>
      <c r="P211" s="5">
        <v>0</v>
      </c>
      <c r="Q211" s="5">
        <v>0</v>
      </c>
      <c r="R211" s="5">
        <v>0</v>
      </c>
      <c r="S211" s="5">
        <v>1</v>
      </c>
      <c r="T211" s="5">
        <v>0</v>
      </c>
      <c r="U211" s="5">
        <v>0</v>
      </c>
      <c r="V211" s="5">
        <v>0</v>
      </c>
      <c r="X211" s="8">
        <f ca="1">(dane36[[#This Row],[Wiek]]-$A$409)/$A$410</f>
        <v>0.19318181818181818</v>
      </c>
      <c r="Y211" s="8">
        <f ca="1">(dane36[[#This Row],[Ciśnienie krwi]]-$B$409)/$B$410</f>
        <v>0.15384615384615385</v>
      </c>
      <c r="Z211" s="8">
        <f ca="1">(dane36[[#This Row],[glukoza we krwi]]-$I$409)/$I$410</f>
        <v>0.26931623931623933</v>
      </c>
      <c r="AA211" s="8">
        <f ca="1">(dane36[[#This Row],[mocznik]]-$J$409)/$J$410</f>
        <v>0.14359435173299101</v>
      </c>
      <c r="AB211" s="8">
        <f ca="1">(dane36[[#This Row],[sód]]-L$409)/L$410</f>
        <v>0.83930599369085179</v>
      </c>
      <c r="AC211" s="8">
        <f ca="1">(dane36[[#This Row],[potas]]-M$409)/M$410</f>
        <v>4.7865168539325841E-2</v>
      </c>
      <c r="AD211" s="8">
        <f ca="1">(dane36[[#This Row],[hemoglobina]]-N$409)/N$410</f>
        <v>0.5714285714285714</v>
      </c>
      <c r="AE211" s="8">
        <f ca="1">(dane36[[#This Row],[hematokryt]]-O$409)/O$410</f>
        <v>0.66377777777777769</v>
      </c>
      <c r="AF211">
        <v>1</v>
      </c>
      <c r="AG211">
        <v>0</v>
      </c>
      <c r="AH211">
        <v>0</v>
      </c>
      <c r="AI211">
        <v>1</v>
      </c>
      <c r="AJ211">
        <v>0</v>
      </c>
      <c r="AK211">
        <v>0</v>
      </c>
      <c r="AL211" s="15">
        <v>0</v>
      </c>
      <c r="AM211" s="15">
        <v>0</v>
      </c>
      <c r="AN211" s="15">
        <v>0</v>
      </c>
      <c r="AO211" s="15">
        <v>1</v>
      </c>
      <c r="AP211" s="15">
        <v>0</v>
      </c>
      <c r="AQ211" s="15">
        <v>0</v>
      </c>
    </row>
    <row r="212" spans="1:43" x14ac:dyDescent="0.25">
      <c r="A212" s="8">
        <f ca="1">(dane36[[#This Row],[Wiek]]-$A$409)/$A$410</f>
        <v>0.72727272727272729</v>
      </c>
      <c r="B212" s="8">
        <f ca="1">(dane36[[#This Row],[Ciśnienie krwi]]-$B$409)/$B$410</f>
        <v>0.15384615384615385</v>
      </c>
      <c r="C212" s="9">
        <v>0.75</v>
      </c>
      <c r="D212" s="5">
        <v>0</v>
      </c>
      <c r="E212" s="5" t="s">
        <v>2</v>
      </c>
      <c r="F212" s="5">
        <v>1</v>
      </c>
      <c r="G212" s="5">
        <v>0</v>
      </c>
      <c r="H212" s="5">
        <v>0</v>
      </c>
      <c r="I212" s="8">
        <f ca="1">(dane36[[#This Row],[glukoza we krwi]]-$I$409)/$I$410</f>
        <v>0.15384615384615385</v>
      </c>
      <c r="J212" s="8">
        <f ca="1">(dane36[[#This Row],[mocznik]]-$J$409)/$J$410</f>
        <v>4.4929396662387676E-2</v>
      </c>
      <c r="K212" s="8">
        <f ca="1">(dane36[[#This Row],[kreatynina]]-#REF!)/#REF!</f>
        <v>3.968253968253968E-3</v>
      </c>
      <c r="L212" s="8">
        <f ca="1">(dane36[[#This Row],[sód]]-#REF!)/#REF!</f>
        <v>0.82334384858044163</v>
      </c>
      <c r="M212" s="8">
        <f ca="1">(dane36[[#This Row],[potas]]-#REF!)/#REF!</f>
        <v>3.1460674157303366E-2</v>
      </c>
      <c r="N212" s="8">
        <f ca="1">(dane36[[#This Row],[hemoglobina]]-#REF!)/#REF!</f>
        <v>0.87755102040816324</v>
      </c>
      <c r="O212" s="8">
        <f ca="1">(dane36[[#This Row],[hematokryt]]-#REF!)/#REF!</f>
        <v>0.71111111111111114</v>
      </c>
      <c r="P212" s="5">
        <v>0</v>
      </c>
      <c r="Q212" s="5">
        <v>0</v>
      </c>
      <c r="R212" s="5">
        <v>0</v>
      </c>
      <c r="S212" s="5">
        <v>1</v>
      </c>
      <c r="T212" s="5">
        <v>0</v>
      </c>
      <c r="U212" s="5">
        <v>0</v>
      </c>
      <c r="V212" s="5">
        <v>0</v>
      </c>
      <c r="X212" s="8">
        <f ca="1">(dane36[[#This Row],[Wiek]]-$A$409)/$A$410</f>
        <v>0.64772727272727271</v>
      </c>
      <c r="Y212" s="8">
        <f ca="1">(dane36[[#This Row],[Ciśnienie krwi]]-$B$409)/$B$410</f>
        <v>0.38461538461538464</v>
      </c>
      <c r="Z212" s="8">
        <f ca="1">(dane36[[#This Row],[glukoza we krwi]]-$I$409)/$I$410</f>
        <v>0.49786324786324787</v>
      </c>
      <c r="AA212" s="8">
        <f ca="1">(dane36[[#This Row],[mocznik]]-$J$409)/$J$410</f>
        <v>0.33504492939666236</v>
      </c>
      <c r="AB212" s="8">
        <f ca="1">(dane36[[#This Row],[sód]]-L$409)/L$410</f>
        <v>0.82334384858044163</v>
      </c>
      <c r="AC212" s="8">
        <f ca="1">(dane36[[#This Row],[potas]]-M$409)/M$410</f>
        <v>7.1910112359550568E-2</v>
      </c>
      <c r="AD212" s="8">
        <f ca="1">(dane36[[#This Row],[hemoglobina]]-N$409)/N$410</f>
        <v>0.28571428571428564</v>
      </c>
      <c r="AE212" s="8">
        <f ca="1">(dane36[[#This Row],[hematokryt]]-O$409)/O$410</f>
        <v>0.24444444444444444</v>
      </c>
      <c r="AF212">
        <v>0.75</v>
      </c>
      <c r="AG212">
        <v>0</v>
      </c>
      <c r="AH212">
        <v>0</v>
      </c>
      <c r="AI212">
        <v>1</v>
      </c>
      <c r="AJ212">
        <v>0</v>
      </c>
      <c r="AK212">
        <v>0</v>
      </c>
      <c r="AL212" s="14">
        <v>0</v>
      </c>
      <c r="AM212" s="14">
        <v>0</v>
      </c>
      <c r="AN212" s="14">
        <v>0</v>
      </c>
      <c r="AO212" s="14">
        <v>1</v>
      </c>
      <c r="AP212" s="14">
        <v>0</v>
      </c>
      <c r="AQ212" s="14">
        <v>0</v>
      </c>
    </row>
    <row r="213" spans="1:43" x14ac:dyDescent="0.25">
      <c r="A213" s="8">
        <f ca="1">(dane36[[#This Row],[Wiek]]-$A$409)/$A$410</f>
        <v>0.78409090909090906</v>
      </c>
      <c r="B213" s="8">
        <f ca="1">(dane36[[#This Row],[Ciśnienie krwi]]-$B$409)/$B$410</f>
        <v>0.15384615384615385</v>
      </c>
      <c r="C213" s="9">
        <v>0.75</v>
      </c>
      <c r="D213" s="5">
        <v>0</v>
      </c>
      <c r="E213" s="5" t="s">
        <v>2</v>
      </c>
      <c r="F213" s="5">
        <v>1</v>
      </c>
      <c r="G213" s="5">
        <v>0</v>
      </c>
      <c r="H213" s="5">
        <v>0</v>
      </c>
      <c r="I213" s="8">
        <f ca="1">(dane36[[#This Row],[glukoza we krwi]]-$I$409)/$I$410</f>
        <v>0.12606837606837606</v>
      </c>
      <c r="J213" s="8">
        <f ca="1">(dane36[[#This Row],[mocznik]]-$J$409)/$J$410</f>
        <v>4.2362002567394093E-2</v>
      </c>
      <c r="K213" s="8">
        <f ca="1">(dane36[[#This Row],[kreatynina]]-#REF!)/#REF!</f>
        <v>5.2910052910052916E-3</v>
      </c>
      <c r="L213" s="8">
        <f ca="1">(dane36[[#This Row],[sód]]-#REF!)/#REF!</f>
        <v>0.88643533123028395</v>
      </c>
      <c r="M213" s="8">
        <f ca="1">(dane36[[#This Row],[potas]]-#REF!)/#REF!</f>
        <v>5.6179775280898875E-2</v>
      </c>
      <c r="N213" s="8">
        <f ca="1">(dane36[[#This Row],[hemoglobina]]-#REF!)/#REF!</f>
        <v>0.78911564625850328</v>
      </c>
      <c r="O213" s="8">
        <f ca="1">(dane36[[#This Row],[hematokryt]]-#REF!)/#REF!</f>
        <v>0.77777777777777779</v>
      </c>
      <c r="P213" s="5">
        <v>0</v>
      </c>
      <c r="Q213" s="5">
        <v>0</v>
      </c>
      <c r="R213" s="5">
        <v>0</v>
      </c>
      <c r="S213" s="5">
        <v>1</v>
      </c>
      <c r="T213" s="5">
        <v>0</v>
      </c>
      <c r="U213" s="5">
        <v>0</v>
      </c>
      <c r="V213" s="5">
        <v>0</v>
      </c>
      <c r="X213" s="8">
        <f ca="1">(dane36[[#This Row],[Wiek]]-$A$409)/$A$410</f>
        <v>0.59090909090909094</v>
      </c>
      <c r="Y213" s="8">
        <f ca="1">(dane36[[#This Row],[Ciśnienie krwi]]-$B$409)/$B$410</f>
        <v>0.53846153846153844</v>
      </c>
      <c r="Z213" s="8">
        <f ca="1">(dane36[[#This Row],[glukoza we krwi]]-$I$409)/$I$410</f>
        <v>0.17307692307692307</v>
      </c>
      <c r="AA213" s="8">
        <f ca="1">(dane36[[#This Row],[mocznik]]-$J$409)/$J$410</f>
        <v>4.2362002567394093E-2</v>
      </c>
      <c r="AB213" s="8">
        <f ca="1">(dane36[[#This Row],[sód]]-L$409)/L$410</f>
        <v>0.83930599369085179</v>
      </c>
      <c r="AC213" s="8">
        <f ca="1">(dane36[[#This Row],[potas]]-M$409)/M$410</f>
        <v>4.7865168539325841E-2</v>
      </c>
      <c r="AD213" s="8">
        <f ca="1">(dane36[[#This Row],[hemoglobina]]-N$409)/N$410</f>
        <v>0.64149659863945574</v>
      </c>
      <c r="AE213" s="8">
        <f ca="1">(dane36[[#This Row],[hematokryt]]-O$409)/O$410</f>
        <v>0.66377777777777769</v>
      </c>
      <c r="AF213">
        <v>0.75</v>
      </c>
      <c r="AG213">
        <v>0</v>
      </c>
      <c r="AH213">
        <v>0</v>
      </c>
      <c r="AI213">
        <v>1</v>
      </c>
      <c r="AJ213">
        <v>0</v>
      </c>
      <c r="AK213">
        <v>0</v>
      </c>
      <c r="AL213" s="15">
        <v>0</v>
      </c>
      <c r="AM213" s="15">
        <v>0</v>
      </c>
      <c r="AN213" s="15">
        <v>0</v>
      </c>
      <c r="AO213" s="15">
        <v>1</v>
      </c>
      <c r="AP213" s="15">
        <v>0</v>
      </c>
      <c r="AQ213" s="15">
        <v>0</v>
      </c>
    </row>
    <row r="214" spans="1:43" x14ac:dyDescent="0.25">
      <c r="A214" s="8">
        <f ca="1">(dane36[[#This Row],[Wiek]]-$A$409)/$A$410</f>
        <v>0.42045454545454547</v>
      </c>
      <c r="B214" s="8">
        <f ca="1">(dane36[[#This Row],[Ciśnienie krwi]]-$B$409)/$B$410</f>
        <v>0.15384615384615385</v>
      </c>
      <c r="C214" s="9">
        <v>1</v>
      </c>
      <c r="D214" s="5">
        <v>0</v>
      </c>
      <c r="E214" s="5" t="s">
        <v>2</v>
      </c>
      <c r="F214" s="5">
        <v>1</v>
      </c>
      <c r="G214" s="5">
        <v>0</v>
      </c>
      <c r="H214" s="5">
        <v>0</v>
      </c>
      <c r="I214" s="8">
        <f ca="1">(dane36[[#This Row],[glukoza we krwi]]-$I$409)/$I$410</f>
        <v>0.21794871794871795</v>
      </c>
      <c r="J214" s="8">
        <f ca="1">(dane36[[#This Row],[mocznik]]-$J$409)/$J$410</f>
        <v>5.2631578947368418E-2</v>
      </c>
      <c r="K214" s="8">
        <f ca="1">(dane36[[#This Row],[kreatynina]]-#REF!)/#REF!</f>
        <v>2.6455026455026449E-3</v>
      </c>
      <c r="L214" s="8">
        <f ca="1">(dane36[[#This Row],[sód]]-#REF!)/#REF!</f>
        <v>0.83596214511041012</v>
      </c>
      <c r="M214" s="8">
        <f ca="1">(dane36[[#This Row],[potas]]-#REF!)/#REF!</f>
        <v>2.921348314606741E-2</v>
      </c>
      <c r="N214" s="8">
        <f ca="1">(dane36[[#This Row],[hemoglobina]]-#REF!)/#REF!</f>
        <v>0.70068027210884354</v>
      </c>
      <c r="O214" s="8">
        <f ca="1">(dane36[[#This Row],[hematokryt]]-#REF!)/#REF!</f>
        <v>0.75555555555555554</v>
      </c>
      <c r="P214" s="5">
        <v>0</v>
      </c>
      <c r="Q214" s="5">
        <v>0</v>
      </c>
      <c r="R214" s="5">
        <v>0</v>
      </c>
      <c r="S214" s="5">
        <v>1</v>
      </c>
      <c r="T214" s="5">
        <v>0</v>
      </c>
      <c r="U214" s="5">
        <v>0</v>
      </c>
      <c r="V214" s="5">
        <v>0</v>
      </c>
      <c r="X214" s="8">
        <f ca="1">(dane36[[#This Row],[Wiek]]-$A$409)/$A$410</f>
        <v>0.43181818181818182</v>
      </c>
      <c r="Y214" s="8">
        <f ca="1">(dane36[[#This Row],[Ciśnienie krwi]]-$B$409)/$B$410</f>
        <v>0.15384615384615385</v>
      </c>
      <c r="Z214" s="8">
        <f ca="1">(dane36[[#This Row],[glukoza we krwi]]-$I$409)/$I$410</f>
        <v>0.49358974358974361</v>
      </c>
      <c r="AA214" s="8">
        <f ca="1">(dane36[[#This Row],[mocznik]]-$J$409)/$J$410</f>
        <v>0.38125802310654683</v>
      </c>
      <c r="AB214" s="8">
        <f ca="1">(dane36[[#This Row],[sód]]-L$409)/L$410</f>
        <v>0.80441640378548895</v>
      </c>
      <c r="AC214" s="8">
        <f ca="1">(dane36[[#This Row],[potas]]-M$409)/M$410</f>
        <v>6.9662921348314602E-2</v>
      </c>
      <c r="AD214" s="8">
        <f ca="1">(dane36[[#This Row],[hemoglobina]]-N$409)/N$410</f>
        <v>0.53061224489795922</v>
      </c>
      <c r="AE214" s="8">
        <f ca="1">(dane36[[#This Row],[hematokryt]]-O$409)/O$410</f>
        <v>0.48888888888888887</v>
      </c>
      <c r="AF214">
        <v>1</v>
      </c>
      <c r="AG214">
        <v>0</v>
      </c>
      <c r="AH214">
        <v>0</v>
      </c>
      <c r="AI214">
        <v>1</v>
      </c>
      <c r="AJ214">
        <v>0</v>
      </c>
      <c r="AK214">
        <v>0</v>
      </c>
      <c r="AL214" s="14">
        <v>0</v>
      </c>
      <c r="AM214" s="14">
        <v>0</v>
      </c>
      <c r="AN214" s="14">
        <v>0</v>
      </c>
      <c r="AO214" s="14">
        <v>1</v>
      </c>
      <c r="AP214" s="14">
        <v>0</v>
      </c>
      <c r="AQ214" s="14">
        <v>0</v>
      </c>
    </row>
    <row r="215" spans="1:43" x14ac:dyDescent="0.25">
      <c r="A215" s="8">
        <f ca="1">(dane36[[#This Row],[Wiek]]-$A$409)/$A$410</f>
        <v>0.61363636363636365</v>
      </c>
      <c r="B215" s="8">
        <f ca="1">(dane36[[#This Row],[Ciśnienie krwi]]-$B$409)/$B$410</f>
        <v>0.15384615384615385</v>
      </c>
      <c r="C215" s="9">
        <v>1</v>
      </c>
      <c r="D215" s="5">
        <v>0</v>
      </c>
      <c r="E215" s="5" t="s">
        <v>2</v>
      </c>
      <c r="F215" s="5">
        <v>1</v>
      </c>
      <c r="G215" s="5">
        <v>0</v>
      </c>
      <c r="H215" s="5">
        <v>0</v>
      </c>
      <c r="I215" s="8">
        <f ca="1">(dane36[[#This Row],[glukoza we krwi]]-$I$409)/$I$410</f>
        <v>0.10256410256410256</v>
      </c>
      <c r="J215" s="8">
        <f ca="1">(dane36[[#This Row],[mocznik]]-$J$409)/$J$410</f>
        <v>0.11424903722721438</v>
      </c>
      <c r="K215" s="8">
        <f ca="1">(dane36[[#This Row],[kreatynina]]-#REF!)/#REF!</f>
        <v>1.0582010582010581E-2</v>
      </c>
      <c r="L215" s="8">
        <f ca="1">(dane36[[#This Row],[sód]]-#REF!)/#REF!</f>
        <v>0.82334384858044163</v>
      </c>
      <c r="M215" s="8">
        <f ca="1">(dane36[[#This Row],[potas]]-#REF!)/#REF!</f>
        <v>5.393258426966293E-2</v>
      </c>
      <c r="N215" s="8">
        <f ca="1">(dane36[[#This Row],[hemoglobina]]-#REF!)/#REF!</f>
        <v>0.87074829931972786</v>
      </c>
      <c r="O215" s="8">
        <f ca="1">(dane36[[#This Row],[hematokryt]]-#REF!)/#REF!</f>
        <v>0.91111111111111109</v>
      </c>
      <c r="P215" s="5">
        <v>0.37</v>
      </c>
      <c r="Q215" s="5">
        <v>0.34</v>
      </c>
      <c r="R215" s="5">
        <v>0.09</v>
      </c>
      <c r="S215" s="5">
        <v>1</v>
      </c>
      <c r="T215" s="5">
        <v>0</v>
      </c>
      <c r="U215" s="5">
        <v>0</v>
      </c>
      <c r="V215" s="5">
        <v>0</v>
      </c>
      <c r="X215" s="8">
        <f ca="1">(dane36[[#This Row],[Wiek]]-$A$409)/$A$410</f>
        <v>0.60227272727272729</v>
      </c>
      <c r="Y215" s="8">
        <f ca="1">(dane36[[#This Row],[Ciśnienie krwi]]-$B$409)/$B$410</f>
        <v>0.23076923076923078</v>
      </c>
      <c r="Z215" s="8">
        <f ca="1">(dane36[[#This Row],[glukoza we krwi]]-$I$409)/$I$410</f>
        <v>0.41025641025641024</v>
      </c>
      <c r="AA215" s="8">
        <f ca="1">(dane36[[#This Row],[mocznik]]-$J$409)/$J$410</f>
        <v>0.18356867779204109</v>
      </c>
      <c r="AB215" s="8">
        <f ca="1">(dane36[[#This Row],[sód]]-L$409)/L$410</f>
        <v>0.83596214511041012</v>
      </c>
      <c r="AC215" s="8">
        <f ca="1">(dane36[[#This Row],[potas]]-M$409)/M$410</f>
        <v>5.393258426966293E-2</v>
      </c>
      <c r="AD215" s="8">
        <f ca="1">(dane36[[#This Row],[hemoglobina]]-N$409)/N$410</f>
        <v>0.53061224489795922</v>
      </c>
      <c r="AE215" s="8">
        <f ca="1">(dane36[[#This Row],[hematokryt]]-O$409)/O$410</f>
        <v>0.55555555555555558</v>
      </c>
      <c r="AF215">
        <v>1</v>
      </c>
      <c r="AG215">
        <v>0</v>
      </c>
      <c r="AH215">
        <v>0</v>
      </c>
      <c r="AI215">
        <v>1</v>
      </c>
      <c r="AJ215">
        <v>0</v>
      </c>
      <c r="AK215">
        <v>0</v>
      </c>
      <c r="AL215" s="15">
        <v>0.37</v>
      </c>
      <c r="AM215" s="15">
        <v>0.34</v>
      </c>
      <c r="AN215" s="15">
        <v>0.09</v>
      </c>
      <c r="AO215" s="15">
        <v>1</v>
      </c>
      <c r="AP215" s="15">
        <v>0</v>
      </c>
      <c r="AQ215" s="15">
        <v>0</v>
      </c>
    </row>
    <row r="216" spans="1:43" x14ac:dyDescent="0.25">
      <c r="A216" s="8">
        <f ca="1">(dane36[[#This Row],[Wiek]]-$A$409)/$A$410</f>
        <v>0.45454545454545453</v>
      </c>
      <c r="B216" s="8">
        <f ca="1">(dane36[[#This Row],[Ciśnienie krwi]]-$B$409)/$B$410</f>
        <v>0.15384615384615385</v>
      </c>
      <c r="C216" s="9">
        <v>0.75</v>
      </c>
      <c r="D216" s="5">
        <v>0</v>
      </c>
      <c r="E216" s="5" t="s">
        <v>2</v>
      </c>
      <c r="F216" s="5">
        <v>1</v>
      </c>
      <c r="G216" s="5">
        <v>0</v>
      </c>
      <c r="H216" s="5">
        <v>0</v>
      </c>
      <c r="I216" s="8">
        <f ca="1">(dane36[[#This Row],[glukoza we krwi]]-$I$409)/$I$410</f>
        <v>0.1517094017094017</v>
      </c>
      <c r="J216" s="8">
        <f ca="1">(dane36[[#This Row],[mocznik]]-$J$409)/$J$410</f>
        <v>7.8305519897304235E-2</v>
      </c>
      <c r="K216" s="8">
        <f ca="1">(dane36[[#This Row],[kreatynina]]-#REF!)/#REF!</f>
        <v>6.6137566137566143E-3</v>
      </c>
      <c r="L216" s="8">
        <f ca="1">(dane36[[#This Row],[sód]]-#REF!)/#REF!</f>
        <v>0.87381703470031546</v>
      </c>
      <c r="M216" s="8">
        <f ca="1">(dane36[[#This Row],[potas]]-#REF!)/#REF!</f>
        <v>4.9438202247191018E-2</v>
      </c>
      <c r="N216" s="8">
        <f ca="1">(dane36[[#This Row],[hemoglobina]]-#REF!)/#REF!</f>
        <v>0.91836734693877553</v>
      </c>
      <c r="O216" s="8">
        <f ca="1">(dane36[[#This Row],[hematokryt]]-#REF!)/#REF!</f>
        <v>0.75555555555555554</v>
      </c>
      <c r="P216" s="5">
        <v>0</v>
      </c>
      <c r="Q216" s="5">
        <v>0</v>
      </c>
      <c r="R216" s="5">
        <v>0</v>
      </c>
      <c r="S216" s="5">
        <v>1</v>
      </c>
      <c r="T216" s="5">
        <v>0</v>
      </c>
      <c r="U216" s="5">
        <v>0</v>
      </c>
      <c r="V216" s="5">
        <v>0</v>
      </c>
      <c r="X216" s="8">
        <f ca="1">(dane36[[#This Row],[Wiek]]-$A$409)/$A$410</f>
        <v>0.75</v>
      </c>
      <c r="Y216" s="8">
        <f ca="1">(dane36[[#This Row],[Ciśnienie krwi]]-$B$409)/$B$410</f>
        <v>0.23076923076923078</v>
      </c>
      <c r="Z216" s="8">
        <f ca="1">(dane36[[#This Row],[glukoza we krwi]]-$I$409)/$I$410</f>
        <v>0.31837606837606836</v>
      </c>
      <c r="AA216" s="8">
        <f ca="1">(dane36[[#This Row],[mocznik]]-$J$409)/$J$410</f>
        <v>7.3170731707317069E-2</v>
      </c>
      <c r="AB216" s="8">
        <f ca="1">(dane36[[#This Row],[sód]]-L$409)/L$410</f>
        <v>0.83930599369085179</v>
      </c>
      <c r="AC216" s="8">
        <f ca="1">(dane36[[#This Row],[potas]]-M$409)/M$410</f>
        <v>4.7865168539325841E-2</v>
      </c>
      <c r="AD216" s="8">
        <f ca="1">(dane36[[#This Row],[hemoglobina]]-N$409)/N$410</f>
        <v>0.72108843537414957</v>
      </c>
      <c r="AE216" s="8">
        <f ca="1">(dane36[[#This Row],[hematokryt]]-O$409)/O$410</f>
        <v>-0.2</v>
      </c>
      <c r="AF216">
        <v>0.75</v>
      </c>
      <c r="AG216">
        <v>0</v>
      </c>
      <c r="AH216">
        <v>0</v>
      </c>
      <c r="AI216">
        <v>1</v>
      </c>
      <c r="AJ216">
        <v>0</v>
      </c>
      <c r="AK216">
        <v>0</v>
      </c>
      <c r="AL216" s="14">
        <v>0</v>
      </c>
      <c r="AM216" s="14">
        <v>0</v>
      </c>
      <c r="AN216" s="14">
        <v>0</v>
      </c>
      <c r="AO216" s="14">
        <v>1</v>
      </c>
      <c r="AP216" s="14">
        <v>0</v>
      </c>
      <c r="AQ216" s="14">
        <v>0</v>
      </c>
    </row>
    <row r="217" spans="1:43" x14ac:dyDescent="0.25">
      <c r="A217" s="8">
        <f ca="1">(dane36[[#This Row],[Wiek]]-$A$409)/$A$410</f>
        <v>0.59090909090909094</v>
      </c>
      <c r="B217" s="8">
        <f ca="1">(dane36[[#This Row],[Ciśnienie krwi]]-$B$409)/$B$410</f>
        <v>0.15384615384615385</v>
      </c>
      <c r="C217" s="9">
        <v>0.75</v>
      </c>
      <c r="D217" s="5">
        <v>0</v>
      </c>
      <c r="E217" s="5" t="s">
        <v>2</v>
      </c>
      <c r="F217" s="5">
        <v>0.77</v>
      </c>
      <c r="G217" s="5">
        <v>0.11</v>
      </c>
      <c r="H217" s="5">
        <v>0.06</v>
      </c>
      <c r="I217" s="8">
        <f ca="1">(dane36[[#This Row],[glukoza we krwi]]-$I$409)/$I$410</f>
        <v>0.11538461538461539</v>
      </c>
      <c r="J217" s="8">
        <f ca="1">(dane36[[#This Row],[mocznik]]-$J$409)/$J$410</f>
        <v>6.8035943517329917E-2</v>
      </c>
      <c r="K217" s="8">
        <f ca="1">(dane36[[#This Row],[kreatynina]]-#REF!)/#REF!</f>
        <v>2.6455026455026449E-3</v>
      </c>
      <c r="L217" s="8">
        <f ca="1">(dane36[[#This Row],[sód]]-#REF!)/#REF!</f>
        <v>0.89274447949526814</v>
      </c>
      <c r="M217" s="8">
        <f ca="1">(dane36[[#This Row],[potas]]-#REF!)/#REF!</f>
        <v>2.247191011235955E-2</v>
      </c>
      <c r="N217" s="8">
        <f ca="1">(dane36[[#This Row],[hemoglobina]]-#REF!)/#REF!</f>
        <v>0.79591836734693877</v>
      </c>
      <c r="O217" s="8">
        <f ca="1">(dane36[[#This Row],[hematokryt]]-#REF!)/#REF!</f>
        <v>0.9555555555555556</v>
      </c>
      <c r="P217" s="5">
        <v>0</v>
      </c>
      <c r="Q217" s="5">
        <v>0</v>
      </c>
      <c r="R217" s="5">
        <v>0</v>
      </c>
      <c r="S217" s="5">
        <v>1</v>
      </c>
      <c r="T217" s="5">
        <v>0</v>
      </c>
      <c r="U217" s="5">
        <v>0</v>
      </c>
      <c r="V217" s="5">
        <v>0</v>
      </c>
      <c r="X217" s="8">
        <f ca="1">(dane36[[#This Row],[Wiek]]-$A$409)/$A$410</f>
        <v>0</v>
      </c>
      <c r="Y217" s="8">
        <f ca="1">(dane36[[#This Row],[Ciśnienie krwi]]-$B$409)/$B$410</f>
        <v>0.20361538461538461</v>
      </c>
      <c r="Z217" s="8">
        <f ca="1">(dane36[[#This Row],[glukoza we krwi]]-$I$409)/$I$410</f>
        <v>0.26931623931623933</v>
      </c>
      <c r="AA217" s="8">
        <f ca="1">(dane36[[#This Row],[mocznik]]-$J$409)/$J$410</f>
        <v>0.14359435173299101</v>
      </c>
      <c r="AB217" s="8">
        <f ca="1">(dane36[[#This Row],[sód]]-L$409)/L$410</f>
        <v>0.83930599369085179</v>
      </c>
      <c r="AC217" s="8">
        <f ca="1">(dane36[[#This Row],[potas]]-M$409)/M$410</f>
        <v>4.7865168539325841E-2</v>
      </c>
      <c r="AD217" s="8">
        <f ca="1">(dane36[[#This Row],[hemoglobina]]-N$409)/N$410</f>
        <v>0.64149659863945574</v>
      </c>
      <c r="AE217" s="8">
        <f ca="1">(dane36[[#This Row],[hematokryt]]-O$409)/O$410</f>
        <v>0.66377777777777769</v>
      </c>
      <c r="AF217">
        <v>0.75</v>
      </c>
      <c r="AG217">
        <v>0</v>
      </c>
      <c r="AH217">
        <v>0</v>
      </c>
      <c r="AI217">
        <v>0.77</v>
      </c>
      <c r="AJ217">
        <v>0.11</v>
      </c>
      <c r="AK217">
        <v>0.06</v>
      </c>
      <c r="AL217" s="15">
        <v>0</v>
      </c>
      <c r="AM217" s="15">
        <v>0</v>
      </c>
      <c r="AN217" s="15">
        <v>0</v>
      </c>
      <c r="AO217" s="15">
        <v>1</v>
      </c>
      <c r="AP217" s="15">
        <v>0</v>
      </c>
      <c r="AQ217" s="15">
        <v>0</v>
      </c>
    </row>
    <row r="218" spans="1:43" x14ac:dyDescent="0.25">
      <c r="A218" s="8">
        <f ca="1">(dane36[[#This Row],[Wiek]]-$A$409)/$A$410</f>
        <v>0.51136363636363635</v>
      </c>
      <c r="B218" s="8">
        <f ca="1">(dane36[[#This Row],[Ciśnienie krwi]]-$B$409)/$B$410</f>
        <v>0.23076923076923078</v>
      </c>
      <c r="C218" s="9">
        <v>1</v>
      </c>
      <c r="D218" s="5">
        <v>0</v>
      </c>
      <c r="E218" s="5" t="s">
        <v>2</v>
      </c>
      <c r="F218" s="5">
        <v>1</v>
      </c>
      <c r="G218" s="5">
        <v>0</v>
      </c>
      <c r="H218" s="5">
        <v>0</v>
      </c>
      <c r="I218" s="8">
        <f ca="1">(dane36[[#This Row],[glukoza we krwi]]-$I$409)/$I$410</f>
        <v>0.21794871794871795</v>
      </c>
      <c r="J218" s="8">
        <f ca="1">(dane36[[#This Row],[mocznik]]-$J$409)/$J$410</f>
        <v>0.10911424903722722</v>
      </c>
      <c r="K218" s="8">
        <f ca="1">(dane36[[#This Row],[kreatynina]]-#REF!)/#REF!</f>
        <v>7.9365079365079361E-3</v>
      </c>
      <c r="L218" s="8">
        <f ca="1">(dane36[[#This Row],[sód]]-#REF!)/#REF!</f>
        <v>0.85488958990536279</v>
      </c>
      <c r="M218" s="8">
        <f ca="1">(dane36[[#This Row],[potas]]-#REF!)/#REF!</f>
        <v>5.393258426966293E-2</v>
      </c>
      <c r="N218" s="8">
        <f ca="1">(dane36[[#This Row],[hemoglobina]]-#REF!)/#REF!</f>
        <v>0.80272108843537415</v>
      </c>
      <c r="O218" s="8">
        <f ca="1">(dane36[[#This Row],[hematokryt]]-#REF!)/#REF!</f>
        <v>0.71111111111111114</v>
      </c>
      <c r="P218" s="5">
        <v>0</v>
      </c>
      <c r="Q218" s="5">
        <v>0</v>
      </c>
      <c r="R218" s="5">
        <v>0</v>
      </c>
      <c r="S218" s="5">
        <v>1</v>
      </c>
      <c r="T218" s="5">
        <v>0</v>
      </c>
      <c r="U218" s="5">
        <v>0</v>
      </c>
      <c r="V218" s="5">
        <v>0</v>
      </c>
      <c r="X218" s="8">
        <f ca="1">(dane36[[#This Row],[Wiek]]-$A$409)/$A$410</f>
        <v>0.70454545454545459</v>
      </c>
      <c r="Y218" s="8">
        <f ca="1">(dane36[[#This Row],[Ciśnienie krwi]]-$B$409)/$B$410</f>
        <v>0.15384615384615385</v>
      </c>
      <c r="Z218" s="8">
        <f ca="1">(dane36[[#This Row],[glukoza we krwi]]-$I$409)/$I$410</f>
        <v>0.18162393162393162</v>
      </c>
      <c r="AA218" s="8">
        <f ca="1">(dane36[[#This Row],[mocznik]]-$J$409)/$J$410</f>
        <v>3.4659820282413351E-2</v>
      </c>
      <c r="AB218" s="8">
        <f ca="1">(dane36[[#This Row],[sód]]-L$409)/L$410</f>
        <v>0.83930599369085179</v>
      </c>
      <c r="AC218" s="8">
        <f ca="1">(dane36[[#This Row],[potas]]-M$409)/M$410</f>
        <v>4.7865168539325841E-2</v>
      </c>
      <c r="AD218" s="8">
        <f ca="1">(dane36[[#This Row],[hemoglobina]]-N$409)/N$410</f>
        <v>0.65986394557823136</v>
      </c>
      <c r="AE218" s="8">
        <f ca="1">(dane36[[#This Row],[hematokryt]]-O$409)/O$410</f>
        <v>0.64444444444444449</v>
      </c>
      <c r="AF218">
        <v>1</v>
      </c>
      <c r="AG218">
        <v>0</v>
      </c>
      <c r="AH218">
        <v>0</v>
      </c>
      <c r="AI218">
        <v>1</v>
      </c>
      <c r="AJ218">
        <v>0</v>
      </c>
      <c r="AK218">
        <v>0</v>
      </c>
      <c r="AL218" s="14">
        <v>0</v>
      </c>
      <c r="AM218" s="14">
        <v>0</v>
      </c>
      <c r="AN218" s="14">
        <v>0</v>
      </c>
      <c r="AO218" s="14">
        <v>1</v>
      </c>
      <c r="AP218" s="14">
        <v>0</v>
      </c>
      <c r="AQ218" s="14">
        <v>0</v>
      </c>
    </row>
    <row r="219" spans="1:43" x14ac:dyDescent="0.25">
      <c r="A219" s="8">
        <f ca="1">(dane36[[#This Row],[Wiek]]-$A$409)/$A$410</f>
        <v>0.31818181818181818</v>
      </c>
      <c r="B219" s="8">
        <f ca="1">(dane36[[#This Row],[Ciśnienie krwi]]-$B$409)/$B$410</f>
        <v>0.23076923076923078</v>
      </c>
      <c r="C219" s="9">
        <v>0.75</v>
      </c>
      <c r="D219" s="5">
        <v>0</v>
      </c>
      <c r="E219" s="5" t="s">
        <v>2</v>
      </c>
      <c r="F219" s="5">
        <v>1</v>
      </c>
      <c r="G219" s="5">
        <v>0</v>
      </c>
      <c r="H219" s="5">
        <v>0</v>
      </c>
      <c r="I219" s="8">
        <f ca="1">(dane36[[#This Row],[glukoza we krwi]]-$I$409)/$I$410</f>
        <v>0.14316239316239315</v>
      </c>
      <c r="J219" s="8">
        <f ca="1">(dane36[[#This Row],[mocznik]]-$J$409)/$J$410</f>
        <v>0.10397946084724005</v>
      </c>
      <c r="K219" s="8">
        <f ca="1">(dane36[[#This Row],[kreatynina]]-#REF!)/#REF!</f>
        <v>1.3227513227513225E-3</v>
      </c>
      <c r="L219" s="8">
        <f ca="1">(dane36[[#This Row],[sód]]-#REF!)/#REF!</f>
        <v>0.8485804416403786</v>
      </c>
      <c r="M219" s="8">
        <f ca="1">(dane36[[#This Row],[potas]]-#REF!)/#REF!</f>
        <v>5.6179775280898875E-2</v>
      </c>
      <c r="N219" s="8">
        <f ca="1">(dane36[[#This Row],[hemoglobina]]-#REF!)/#REF!</f>
        <v>0.9251700680272108</v>
      </c>
      <c r="O219" s="8">
        <f ca="1">(dane36[[#This Row],[hematokryt]]-#REF!)/#REF!</f>
        <v>0.9555555555555556</v>
      </c>
      <c r="P219" s="5">
        <v>0</v>
      </c>
      <c r="Q219" s="5">
        <v>0</v>
      </c>
      <c r="R219" s="5">
        <v>0</v>
      </c>
      <c r="S219" s="5">
        <v>1</v>
      </c>
      <c r="T219" s="5">
        <v>0</v>
      </c>
      <c r="U219" s="5">
        <v>0</v>
      </c>
      <c r="V219" s="5">
        <v>0</v>
      </c>
      <c r="X219" s="8">
        <f ca="1">(dane36[[#This Row],[Wiek]]-$A$409)/$A$410</f>
        <v>0.69318181818181823</v>
      </c>
      <c r="Y219" s="8">
        <f ca="1">(dane36[[#This Row],[Ciśnienie krwi]]-$B$409)/$B$410</f>
        <v>0.38461538461538464</v>
      </c>
      <c r="Z219" s="8">
        <f ca="1">(dane36[[#This Row],[glukoza we krwi]]-$I$409)/$I$410</f>
        <v>0.11965811965811966</v>
      </c>
      <c r="AA219" s="8">
        <f ca="1">(dane36[[#This Row],[mocznik]]-$J$409)/$J$410</f>
        <v>0.15275994865211809</v>
      </c>
      <c r="AB219" s="8">
        <f ca="1">(dane36[[#This Row],[sód]]-L$409)/L$410</f>
        <v>0.86119873817034698</v>
      </c>
      <c r="AC219" s="8">
        <f ca="1">(dane36[[#This Row],[potas]]-M$409)/M$410</f>
        <v>4.2696629213483155E-2</v>
      </c>
      <c r="AD219" s="8">
        <f ca="1">(dane36[[#This Row],[hemoglobina]]-N$409)/N$410</f>
        <v>0.61904761904761896</v>
      </c>
      <c r="AE219" s="8">
        <f ca="1">(dane36[[#This Row],[hematokryt]]-O$409)/O$410</f>
        <v>0.6</v>
      </c>
      <c r="AF219">
        <v>0.75</v>
      </c>
      <c r="AG219">
        <v>0</v>
      </c>
      <c r="AH219">
        <v>0</v>
      </c>
      <c r="AI219">
        <v>1</v>
      </c>
      <c r="AJ219">
        <v>0</v>
      </c>
      <c r="AK219">
        <v>0</v>
      </c>
      <c r="AL219" s="15">
        <v>0</v>
      </c>
      <c r="AM219" s="15">
        <v>0</v>
      </c>
      <c r="AN219" s="15">
        <v>0</v>
      </c>
      <c r="AO219" s="15">
        <v>1</v>
      </c>
      <c r="AP219" s="15">
        <v>0</v>
      </c>
      <c r="AQ219" s="15">
        <v>0</v>
      </c>
    </row>
    <row r="220" spans="1:43" x14ac:dyDescent="0.25">
      <c r="A220" s="8">
        <f ca="1">(dane36[[#This Row],[Wiek]]-$A$409)/$A$410</f>
        <v>0.54545454545454541</v>
      </c>
      <c r="B220" s="8">
        <f ca="1">(dane36[[#This Row],[Ciśnienie krwi]]-$B$409)/$B$410</f>
        <v>0.20361538461538461</v>
      </c>
      <c r="C220" s="9">
        <v>0.75</v>
      </c>
      <c r="D220" s="5">
        <v>0</v>
      </c>
      <c r="E220" s="5" t="s">
        <v>2</v>
      </c>
      <c r="F220" s="5">
        <v>1</v>
      </c>
      <c r="G220" s="5">
        <v>0</v>
      </c>
      <c r="H220" s="5">
        <v>0</v>
      </c>
      <c r="I220" s="8">
        <f ca="1">(dane36[[#This Row],[glukoza we krwi]]-$I$409)/$I$410</f>
        <v>0.14957264957264957</v>
      </c>
      <c r="J220" s="8">
        <f ca="1">(dane36[[#This Row],[mocznik]]-$J$409)/$J$410</f>
        <v>4.4929396662387676E-2</v>
      </c>
      <c r="K220" s="8">
        <f ca="1">(dane36[[#This Row],[kreatynina]]-#REF!)/#REF!</f>
        <v>1.0582010582010581E-2</v>
      </c>
      <c r="L220" s="8">
        <f ca="1">(dane36[[#This Row],[sód]]-#REF!)/#REF!</f>
        <v>0.917981072555205</v>
      </c>
      <c r="M220" s="8">
        <f ca="1">(dane36[[#This Row],[potas]]-#REF!)/#REF!</f>
        <v>5.1685393258426963E-2</v>
      </c>
      <c r="N220" s="8">
        <f ca="1">(dane36[[#This Row],[hemoglobina]]-#REF!)/#REF!</f>
        <v>0.80272108843537415</v>
      </c>
      <c r="O220" s="8">
        <f ca="1">(dane36[[#This Row],[hematokryt]]-#REF!)/#REF!</f>
        <v>0.8666666666666667</v>
      </c>
      <c r="P220" s="5">
        <v>0</v>
      </c>
      <c r="Q220" s="5">
        <v>0</v>
      </c>
      <c r="R220" s="5">
        <v>0</v>
      </c>
      <c r="S220" s="5">
        <v>1</v>
      </c>
      <c r="T220" s="5">
        <v>0</v>
      </c>
      <c r="U220" s="5">
        <v>0</v>
      </c>
      <c r="V220" s="5">
        <v>0</v>
      </c>
      <c r="X220" s="8">
        <f ca="1">(dane36[[#This Row],[Wiek]]-$A$409)/$A$410</f>
        <v>0.35227272727272729</v>
      </c>
      <c r="Y220" s="8">
        <f ca="1">(dane36[[#This Row],[Ciśnienie krwi]]-$B$409)/$B$410</f>
        <v>0.30769230769230771</v>
      </c>
      <c r="Z220" s="8">
        <f ca="1">(dane36[[#This Row],[glukoza we krwi]]-$I$409)/$I$410</f>
        <v>0.14957264957264957</v>
      </c>
      <c r="AA220" s="8">
        <f ca="1">(dane36[[#This Row],[mocznik]]-$J$409)/$J$410</f>
        <v>4.4929396662387676E-2</v>
      </c>
      <c r="AB220" s="8">
        <f ca="1">(dane36[[#This Row],[sód]]-L$409)/L$410</f>
        <v>0.83930599369085179</v>
      </c>
      <c r="AC220" s="8">
        <f ca="1">(dane36[[#This Row],[potas]]-M$409)/M$410</f>
        <v>4.7865168539325841E-2</v>
      </c>
      <c r="AD220" s="8">
        <f ca="1">(dane36[[#This Row],[hemoglobina]]-N$409)/N$410</f>
        <v>0.59183673469387754</v>
      </c>
      <c r="AE220" s="8">
        <f ca="1">(dane36[[#This Row],[hematokryt]]-O$409)/O$410</f>
        <v>0.55555555555555558</v>
      </c>
      <c r="AF220">
        <v>0.75</v>
      </c>
      <c r="AG220">
        <v>0</v>
      </c>
      <c r="AH220">
        <v>0</v>
      </c>
      <c r="AI220">
        <v>1</v>
      </c>
      <c r="AJ220">
        <v>0</v>
      </c>
      <c r="AK220">
        <v>0</v>
      </c>
      <c r="AL220" s="14">
        <v>0</v>
      </c>
      <c r="AM220" s="14">
        <v>0</v>
      </c>
      <c r="AN220" s="14">
        <v>0</v>
      </c>
      <c r="AO220" s="14">
        <v>1</v>
      </c>
      <c r="AP220" s="14">
        <v>0</v>
      </c>
      <c r="AQ220" s="14">
        <v>0</v>
      </c>
    </row>
    <row r="221" spans="1:43" x14ac:dyDescent="0.25">
      <c r="A221" s="8">
        <f ca="1">(dane36[[#This Row],[Wiek]]-$A$409)/$A$410</f>
        <v>0.82954545454545459</v>
      </c>
      <c r="B221" s="8">
        <f ca="1">(dane36[[#This Row],[Ciśnienie krwi]]-$B$409)/$B$410</f>
        <v>7.6923076923076927E-2</v>
      </c>
      <c r="C221" s="9">
        <v>0.75</v>
      </c>
      <c r="D221" s="5">
        <v>0</v>
      </c>
      <c r="E221" s="5" t="s">
        <v>2</v>
      </c>
      <c r="F221" s="5">
        <v>1</v>
      </c>
      <c r="G221" s="5">
        <v>0</v>
      </c>
      <c r="H221" s="5">
        <v>0</v>
      </c>
      <c r="I221" s="8">
        <f ca="1">(dane36[[#This Row],[glukoza we krwi]]-$I$409)/$I$410</f>
        <v>0.18803418803418803</v>
      </c>
      <c r="J221" s="8">
        <f ca="1">(dane36[[#This Row],[mocznik]]-$J$409)/$J$410</f>
        <v>0.1245186136071887</v>
      </c>
      <c r="K221" s="8">
        <f ca="1">(dane36[[#This Row],[kreatynina]]-#REF!)/#REF!</f>
        <v>3.968253968253968E-3</v>
      </c>
      <c r="L221" s="8">
        <f ca="1">(dane36[[#This Row],[sód]]-#REF!)/#REF!</f>
        <v>0.82334384858044163</v>
      </c>
      <c r="M221" s="8">
        <f ca="1">(dane36[[#This Row],[potas]]-#REF!)/#REF!</f>
        <v>5.6179775280898875E-2</v>
      </c>
      <c r="N221" s="8">
        <f ca="1">(dane36[[#This Row],[hemoglobina]]-#REF!)/#REF!</f>
        <v>0.76190476190476197</v>
      </c>
      <c r="O221" s="8">
        <f ca="1">(dane36[[#This Row],[hematokryt]]-#REF!)/#REF!</f>
        <v>0.68888888888888888</v>
      </c>
      <c r="P221" s="5">
        <v>0</v>
      </c>
      <c r="Q221" s="5">
        <v>0</v>
      </c>
      <c r="R221" s="5">
        <v>0</v>
      </c>
      <c r="S221" s="5">
        <v>0.79</v>
      </c>
      <c r="T221" s="5">
        <v>0.19</v>
      </c>
      <c r="U221" s="5">
        <v>0.15</v>
      </c>
      <c r="V221" s="5">
        <v>0</v>
      </c>
      <c r="X221" s="8">
        <f ca="1">(dane36[[#This Row],[Wiek]]-$A$409)/$A$410</f>
        <v>0.75</v>
      </c>
      <c r="Y221" s="8">
        <f ca="1">(dane36[[#This Row],[Ciśnienie krwi]]-$B$409)/$B$410</f>
        <v>0.30769230769230771</v>
      </c>
      <c r="Z221" s="8">
        <f ca="1">(dane36[[#This Row],[glukoza we krwi]]-$I$409)/$I$410</f>
        <v>0.46153846153846156</v>
      </c>
      <c r="AA221" s="8">
        <f ca="1">(dane36[[#This Row],[mocznik]]-$J$409)/$J$410</f>
        <v>0.14249037227214378</v>
      </c>
      <c r="AB221" s="8">
        <f ca="1">(dane36[[#This Row],[sód]]-L$409)/L$410</f>
        <v>0.83930599369085179</v>
      </c>
      <c r="AC221" s="8">
        <f ca="1">(dane36[[#This Row],[potas]]-M$409)/M$410</f>
        <v>4.7865168539325841E-2</v>
      </c>
      <c r="AD221" s="8">
        <f ca="1">(dane36[[#This Row],[hemoglobina]]-N$409)/N$410</f>
        <v>0.45578231292517013</v>
      </c>
      <c r="AE221" s="8">
        <f ca="1">(dane36[[#This Row],[hematokryt]]-O$409)/O$410</f>
        <v>0.42222222222222222</v>
      </c>
      <c r="AF221">
        <v>0.75</v>
      </c>
      <c r="AG221">
        <v>0</v>
      </c>
      <c r="AH221">
        <v>0</v>
      </c>
      <c r="AI221">
        <v>1</v>
      </c>
      <c r="AJ221">
        <v>0</v>
      </c>
      <c r="AK221">
        <v>0</v>
      </c>
      <c r="AL221" s="15">
        <v>0</v>
      </c>
      <c r="AM221" s="15">
        <v>0</v>
      </c>
      <c r="AN221" s="15">
        <v>0</v>
      </c>
      <c r="AO221" s="15">
        <v>0.79</v>
      </c>
      <c r="AP221" s="15">
        <v>0.19</v>
      </c>
      <c r="AQ221" s="15">
        <v>0.15</v>
      </c>
    </row>
    <row r="222" spans="1:43" x14ac:dyDescent="0.25">
      <c r="A222" s="8">
        <f ca="1">(dane36[[#This Row],[Wiek]]-$A$409)/$A$410</f>
        <v>0.47727272727272729</v>
      </c>
      <c r="B222" s="8">
        <f ca="1">(dane36[[#This Row],[Ciśnienie krwi]]-$B$409)/$B$410</f>
        <v>0.15384615384615385</v>
      </c>
      <c r="C222" s="9">
        <v>0.62</v>
      </c>
      <c r="D222" s="10">
        <v>0.2</v>
      </c>
      <c r="E222" s="10">
        <v>0.52</v>
      </c>
      <c r="F222" s="5">
        <v>0.77</v>
      </c>
      <c r="G222" s="5">
        <v>0</v>
      </c>
      <c r="H222" s="5">
        <v>0</v>
      </c>
      <c r="I222" s="8">
        <f ca="1">(dane36[[#This Row],[glukoza we krwi]]-$I$409)/$I$410</f>
        <v>0.17948717948717949</v>
      </c>
      <c r="J222" s="8">
        <f ca="1">(dane36[[#This Row],[mocznik]]-$J$409)/$J$410</f>
        <v>6.0333761232349167E-2</v>
      </c>
      <c r="K222" s="8">
        <f ca="1">(dane36[[#This Row],[kreatynina]]-#REF!)/#REF!</f>
        <v>6.6137566137566143E-3</v>
      </c>
      <c r="L222" s="8">
        <f ca="1">(dane36[[#This Row],[sód]]-#REF!)/#REF!</f>
        <v>0.917981072555205</v>
      </c>
      <c r="M222" s="8">
        <f ca="1">(dane36[[#This Row],[potas]]-#REF!)/#REF!</f>
        <v>2.4719101123595509E-2</v>
      </c>
      <c r="N222" s="8">
        <f ca="1">(dane36[[#This Row],[hemoglobina]]-#REF!)/#REF!</f>
        <v>0.80952380952380953</v>
      </c>
      <c r="O222" s="8">
        <f ca="1">(dane36[[#This Row],[hematokryt]]-#REF!)/#REF!</f>
        <v>0.91111111111111109</v>
      </c>
      <c r="P222" s="5">
        <v>0</v>
      </c>
      <c r="Q222" s="5">
        <v>0</v>
      </c>
      <c r="R222" s="5">
        <v>0</v>
      </c>
      <c r="S222" s="5">
        <v>1</v>
      </c>
      <c r="T222" s="5">
        <v>0</v>
      </c>
      <c r="U222" s="5">
        <v>0</v>
      </c>
      <c r="V222" s="5">
        <v>0</v>
      </c>
      <c r="X222" s="8">
        <f ca="1">(dane36[[#This Row],[Wiek]]-$A$409)/$A$410</f>
        <v>0.38636363636363635</v>
      </c>
      <c r="Y222" s="8">
        <f ca="1">(dane36[[#This Row],[Ciśnienie krwi]]-$B$409)/$B$410</f>
        <v>0.23076923076923078</v>
      </c>
      <c r="Z222" s="8">
        <f ca="1">(dane36[[#This Row],[glukoza we krwi]]-$I$409)/$I$410</f>
        <v>0.17307692307692307</v>
      </c>
      <c r="AA222" s="8">
        <f ca="1">(dane36[[#This Row],[mocznik]]-$J$409)/$J$410</f>
        <v>0.14359435173299101</v>
      </c>
      <c r="AB222" s="8">
        <f ca="1">(dane36[[#This Row],[sód]]-L$409)/L$410</f>
        <v>0.83930599369085179</v>
      </c>
      <c r="AC222" s="8">
        <f ca="1">(dane36[[#This Row],[potas]]-M$409)/M$410</f>
        <v>4.7865168539325841E-2</v>
      </c>
      <c r="AD222" s="8">
        <f ca="1">(dane36[[#This Row],[hemoglobina]]-N$409)/N$410</f>
        <v>0.59863945578231292</v>
      </c>
      <c r="AE222" s="8">
        <f ca="1">(dane36[[#This Row],[hematokryt]]-O$409)/O$410</f>
        <v>0.6</v>
      </c>
      <c r="AF222">
        <v>0.62</v>
      </c>
      <c r="AG222">
        <v>0.2</v>
      </c>
      <c r="AH222">
        <v>0.5</v>
      </c>
      <c r="AI222">
        <v>0.77</v>
      </c>
      <c r="AJ222">
        <v>0</v>
      </c>
      <c r="AK222">
        <v>0</v>
      </c>
      <c r="AL222" s="14">
        <v>0</v>
      </c>
      <c r="AM222" s="14">
        <v>0</v>
      </c>
      <c r="AN222" s="14">
        <v>0</v>
      </c>
      <c r="AO222" s="14">
        <v>1</v>
      </c>
      <c r="AP222" s="14">
        <v>0</v>
      </c>
      <c r="AQ222" s="14">
        <v>0</v>
      </c>
    </row>
    <row r="223" spans="1:43" x14ac:dyDescent="0.25">
      <c r="A223" s="8">
        <f ca="1">(dane36[[#This Row],[Wiek]]-$A$409)/$A$410</f>
        <v>0.44318181818181818</v>
      </c>
      <c r="B223" s="8">
        <f ca="1">(dane36[[#This Row],[Ciśnienie krwi]]-$B$409)/$B$410</f>
        <v>0.15384615384615385</v>
      </c>
      <c r="C223" s="9">
        <v>0.75</v>
      </c>
      <c r="D223" s="5">
        <v>0</v>
      </c>
      <c r="E223" s="5" t="s">
        <v>2</v>
      </c>
      <c r="F223" s="5">
        <v>1</v>
      </c>
      <c r="G223" s="5">
        <v>0</v>
      </c>
      <c r="H223" s="5">
        <v>0</v>
      </c>
      <c r="I223" s="8">
        <f ca="1">(dane36[[#This Row],[glukoza we krwi]]-$I$409)/$I$410</f>
        <v>0.22008547008547008</v>
      </c>
      <c r="J223" s="8">
        <f ca="1">(dane36[[#This Row],[mocznik]]-$J$409)/$J$410</f>
        <v>9.3709884467265719E-2</v>
      </c>
      <c r="K223" s="8">
        <f ca="1">(dane36[[#This Row],[kreatynina]]-#REF!)/#REF!</f>
        <v>2.6455026455026449E-3</v>
      </c>
      <c r="L223" s="8">
        <f ca="1">(dane36[[#This Row],[sód]]-#REF!)/#REF!</f>
        <v>0.85488958990536279</v>
      </c>
      <c r="M223" s="8">
        <f ca="1">(dane36[[#This Row],[potas]]-#REF!)/#REF!</f>
        <v>5.6179775280898875E-2</v>
      </c>
      <c r="N223" s="8">
        <f ca="1">(dane36[[#This Row],[hemoglobina]]-#REF!)/#REF!</f>
        <v>0.93197278911564629</v>
      </c>
      <c r="O223" s="8">
        <f ca="1">(dane36[[#This Row],[hematokryt]]-#REF!)/#REF!</f>
        <v>0.71111111111111114</v>
      </c>
      <c r="P223" s="5">
        <v>0</v>
      </c>
      <c r="Q223" s="5">
        <v>0</v>
      </c>
      <c r="R223" s="5">
        <v>0</v>
      </c>
      <c r="S223" s="5">
        <v>1</v>
      </c>
      <c r="T223" s="5">
        <v>0</v>
      </c>
      <c r="U223" s="5">
        <v>0</v>
      </c>
      <c r="V223" s="5">
        <v>0</v>
      </c>
      <c r="X223" s="8">
        <f ca="1">(dane36[[#This Row],[Wiek]]-$A$409)/$A$410</f>
        <v>0.72727272727272729</v>
      </c>
      <c r="Y223" s="8">
        <f ca="1">(dane36[[#This Row],[Ciśnienie krwi]]-$B$409)/$B$410</f>
        <v>0.15384615384615385</v>
      </c>
      <c r="Z223" s="8">
        <f ca="1">(dane36[[#This Row],[glukoza we krwi]]-$I$409)/$I$410</f>
        <v>0.48290598290598291</v>
      </c>
      <c r="AA223" s="8">
        <f ca="1">(dane36[[#This Row],[mocznik]]-$J$409)/$J$410</f>
        <v>7.3170731707317069E-2</v>
      </c>
      <c r="AB223" s="8">
        <f ca="1">(dane36[[#This Row],[sód]]-L$409)/L$410</f>
        <v>0.8422712933753943</v>
      </c>
      <c r="AC223" s="8">
        <f ca="1">(dane36[[#This Row],[potas]]-M$409)/M$410</f>
        <v>6.2921348314606731E-2</v>
      </c>
      <c r="AD223" s="8">
        <f ca="1">(dane36[[#This Row],[hemoglobina]]-N$409)/N$410</f>
        <v>0.64149659863945574</v>
      </c>
      <c r="AE223" s="8">
        <f ca="1">(dane36[[#This Row],[hematokryt]]-O$409)/O$410</f>
        <v>0.66377777777777769</v>
      </c>
      <c r="AF223">
        <v>0.75</v>
      </c>
      <c r="AG223">
        <v>0</v>
      </c>
      <c r="AH223">
        <v>0</v>
      </c>
      <c r="AI223">
        <v>1</v>
      </c>
      <c r="AJ223">
        <v>0</v>
      </c>
      <c r="AK223">
        <v>0</v>
      </c>
      <c r="AL223" s="15">
        <v>0</v>
      </c>
      <c r="AM223" s="15">
        <v>0</v>
      </c>
      <c r="AN223" s="15">
        <v>0</v>
      </c>
      <c r="AO223" s="15">
        <v>1</v>
      </c>
      <c r="AP223" s="15">
        <v>0</v>
      </c>
      <c r="AQ223" s="15">
        <v>0</v>
      </c>
    </row>
    <row r="224" spans="1:43" x14ac:dyDescent="0.25">
      <c r="A224" s="8">
        <f ca="1">(dane36[[#This Row],[Wiek]]-$A$409)/$A$410</f>
        <v>0.57954545454545459</v>
      </c>
      <c r="B224" s="8">
        <f ca="1">(dane36[[#This Row],[Ciśnienie krwi]]-$B$409)/$B$410</f>
        <v>7.6923076923076927E-2</v>
      </c>
      <c r="C224" s="9">
        <v>1</v>
      </c>
      <c r="D224" s="5">
        <v>0</v>
      </c>
      <c r="E224" s="5" t="s">
        <v>2</v>
      </c>
      <c r="F224" s="5">
        <v>1</v>
      </c>
      <c r="G224" s="5">
        <v>0</v>
      </c>
      <c r="H224" s="5">
        <v>0</v>
      </c>
      <c r="I224" s="8">
        <f ca="1">(dane36[[#This Row],[glukoza we krwi]]-$I$409)/$I$410</f>
        <v>0.20085470085470086</v>
      </c>
      <c r="J224" s="8">
        <f ca="1">(dane36[[#This Row],[mocznik]]-$J$409)/$J$410</f>
        <v>6.290115532734275E-2</v>
      </c>
      <c r="K224" s="8">
        <f ca="1">(dane36[[#This Row],[kreatynina]]-#REF!)/#REF!</f>
        <v>7.9365079365079361E-3</v>
      </c>
      <c r="L224" s="8">
        <f ca="1">(dane36[[#This Row],[sód]]-#REF!)/#REF!</f>
        <v>0.89274447949526814</v>
      </c>
      <c r="M224" s="8">
        <f ca="1">(dane36[[#This Row],[potas]]-#REF!)/#REF!</f>
        <v>5.393258426966293E-2</v>
      </c>
      <c r="N224" s="8">
        <f ca="1">(dane36[[#This Row],[hemoglobina]]-#REF!)/#REF!</f>
        <v>0.86394557823129248</v>
      </c>
      <c r="O224" s="8">
        <f ca="1">(dane36[[#This Row],[hematokryt]]-#REF!)/#REF!</f>
        <v>0.8</v>
      </c>
      <c r="P224" s="5">
        <v>0.37</v>
      </c>
      <c r="Q224" s="5">
        <v>0.34</v>
      </c>
      <c r="R224" s="5">
        <v>0.09</v>
      </c>
      <c r="S224" s="5">
        <v>1</v>
      </c>
      <c r="T224" s="5">
        <v>0</v>
      </c>
      <c r="U224" s="5">
        <v>0</v>
      </c>
      <c r="V224" s="5">
        <v>0</v>
      </c>
      <c r="X224" s="8">
        <f ca="1">(dane36[[#This Row],[Wiek]]-$A$409)/$A$410</f>
        <v>0.81818181818181823</v>
      </c>
      <c r="Y224" s="8">
        <f ca="1">(dane36[[#This Row],[Ciśnienie krwi]]-$B$409)/$B$410</f>
        <v>7.6923076923076927E-2</v>
      </c>
      <c r="Z224" s="8">
        <f ca="1">(dane36[[#This Row],[glukoza we krwi]]-$I$409)/$I$410</f>
        <v>0.18376068376068377</v>
      </c>
      <c r="AA224" s="8">
        <f ca="1">(dane36[[#This Row],[mocznik]]-$J$409)/$J$410</f>
        <v>0.17073170731707318</v>
      </c>
      <c r="AB224" s="8">
        <f ca="1">(dane36[[#This Row],[sód]]-L$409)/L$410</f>
        <v>0.83930599369085179</v>
      </c>
      <c r="AC224" s="8">
        <f ca="1">(dane36[[#This Row],[potas]]-M$409)/M$410</f>
        <v>4.7865168539325841E-2</v>
      </c>
      <c r="AD224" s="8">
        <f ca="1">(dane36[[#This Row],[hemoglobina]]-N$409)/N$410</f>
        <v>0.64149659863945574</v>
      </c>
      <c r="AE224" s="8">
        <f ca="1">(dane36[[#This Row],[hematokryt]]-O$409)/O$410</f>
        <v>0.66377777777777769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  <c r="AL224" s="14">
        <v>0.37</v>
      </c>
      <c r="AM224" s="14">
        <v>0.34</v>
      </c>
      <c r="AN224" s="14">
        <v>0.09</v>
      </c>
      <c r="AO224" s="14">
        <v>1</v>
      </c>
      <c r="AP224" s="14">
        <v>0</v>
      </c>
      <c r="AQ224" s="14">
        <v>0</v>
      </c>
    </row>
    <row r="225" spans="1:43" x14ac:dyDescent="0.25">
      <c r="A225" s="8">
        <f ca="1">(dane36[[#This Row],[Wiek]]-$A$409)/$A$410</f>
        <v>0.36363636363636365</v>
      </c>
      <c r="B225" s="8">
        <f ca="1">(dane36[[#This Row],[Ciśnienie krwi]]-$B$409)/$B$410</f>
        <v>7.6923076923076927E-2</v>
      </c>
      <c r="C225" s="9">
        <v>0.75</v>
      </c>
      <c r="D225" s="5">
        <v>0</v>
      </c>
      <c r="E225" s="5" t="s">
        <v>2</v>
      </c>
      <c r="F225" s="5">
        <v>1</v>
      </c>
      <c r="G225" s="5">
        <v>0</v>
      </c>
      <c r="H225" s="5">
        <v>0</v>
      </c>
      <c r="I225" s="8">
        <f ca="1">(dane36[[#This Row],[glukoza we krwi]]-$I$409)/$I$410</f>
        <v>0.14743589743589744</v>
      </c>
      <c r="J225" s="8">
        <f ca="1">(dane36[[#This Row],[mocznik]]-$J$409)/$J$410</f>
        <v>0.12195121951219512</v>
      </c>
      <c r="K225" s="8">
        <f ca="1">(dane36[[#This Row],[kreatynina]]-#REF!)/#REF!</f>
        <v>1.0582010582010581E-2</v>
      </c>
      <c r="L225" s="8">
        <f ca="1">(dane36[[#This Row],[sód]]-#REF!)/#REF!</f>
        <v>0.82334384858044163</v>
      </c>
      <c r="M225" s="8">
        <f ca="1">(dane36[[#This Row],[potas]]-#REF!)/#REF!</f>
        <v>4.49438202247191E-2</v>
      </c>
      <c r="N225" s="8">
        <f ca="1">(dane36[[#This Row],[hemoglobina]]-#REF!)/#REF!</f>
        <v>0.70748299319727892</v>
      </c>
      <c r="O225" s="8">
        <f ca="1">(dane36[[#This Row],[hematokryt]]-#REF!)/#REF!</f>
        <v>0.8666666666666667</v>
      </c>
      <c r="P225" s="5">
        <v>0</v>
      </c>
      <c r="Q225" s="5">
        <v>0</v>
      </c>
      <c r="R225" s="5">
        <v>0</v>
      </c>
      <c r="S225" s="5">
        <v>1</v>
      </c>
      <c r="T225" s="5">
        <v>0</v>
      </c>
      <c r="U225" s="5">
        <v>0</v>
      </c>
      <c r="V225" s="5">
        <v>0</v>
      </c>
      <c r="X225" s="8">
        <f ca="1">(dane36[[#This Row],[Wiek]]-$A$409)/$A$410</f>
        <v>0.78409090909090906</v>
      </c>
      <c r="Y225" s="8">
        <f ca="1">(dane36[[#This Row],[Ciśnienie krwi]]-$B$409)/$B$410</f>
        <v>0.30769230769230771</v>
      </c>
      <c r="Z225" s="8">
        <f ca="1">(dane36[[#This Row],[glukoza we krwi]]-$I$409)/$I$410</f>
        <v>0.6004273504273504</v>
      </c>
      <c r="AA225" s="8">
        <f ca="1">(dane36[[#This Row],[mocznik]]-$J$409)/$J$410</f>
        <v>7.3170731707317069E-2</v>
      </c>
      <c r="AB225" s="8">
        <f ca="1">(dane36[[#This Row],[sód]]-L$409)/L$410</f>
        <v>0.82965299684542582</v>
      </c>
      <c r="AC225" s="8">
        <f ca="1">(dane36[[#This Row],[potas]]-M$409)/M$410</f>
        <v>3.595505617977527E-2</v>
      </c>
      <c r="AD225" s="8">
        <f ca="1">(dane36[[#This Row],[hemoglobina]]-N$409)/N$410</f>
        <v>0.67346938775510201</v>
      </c>
      <c r="AE225" s="8">
        <f ca="1">(dane36[[#This Row],[hematokryt]]-O$409)/O$410</f>
        <v>0.64444444444444449</v>
      </c>
      <c r="AF225">
        <v>0.75</v>
      </c>
      <c r="AG225">
        <v>0</v>
      </c>
      <c r="AH225">
        <v>0</v>
      </c>
      <c r="AI225">
        <v>1</v>
      </c>
      <c r="AJ225">
        <v>0</v>
      </c>
      <c r="AK225">
        <v>0</v>
      </c>
      <c r="AL225" s="15">
        <v>0</v>
      </c>
      <c r="AM225" s="15">
        <v>0</v>
      </c>
      <c r="AN225" s="15">
        <v>0</v>
      </c>
      <c r="AO225" s="15">
        <v>1</v>
      </c>
      <c r="AP225" s="15">
        <v>0</v>
      </c>
      <c r="AQ225" s="15">
        <v>0</v>
      </c>
    </row>
    <row r="226" spans="1:43" x14ac:dyDescent="0.25">
      <c r="A226" s="8">
        <f ca="1">(dane36[[#This Row],[Wiek]]-$A$409)/$A$410</f>
        <v>0.80681818181818177</v>
      </c>
      <c r="B226" s="8">
        <f ca="1">(dane36[[#This Row],[Ciśnienie krwi]]-$B$409)/$B$410</f>
        <v>7.6923076923076927E-2</v>
      </c>
      <c r="C226" s="9">
        <v>0.75</v>
      </c>
      <c r="D226" s="5">
        <v>0</v>
      </c>
      <c r="E226" s="5" t="s">
        <v>2</v>
      </c>
      <c r="F226" s="5">
        <v>1</v>
      </c>
      <c r="G226" s="5">
        <v>0</v>
      </c>
      <c r="H226" s="5">
        <v>0</v>
      </c>
      <c r="I226" s="8">
        <f ca="1">(dane36[[#This Row],[glukoza we krwi]]-$I$409)/$I$410</f>
        <v>0.22435897435897437</v>
      </c>
      <c r="J226" s="8">
        <f ca="1">(dane36[[#This Row],[mocznik]]-$J$409)/$J$410</f>
        <v>0.11938382541720154</v>
      </c>
      <c r="K226" s="8">
        <f ca="1">(dane36[[#This Row],[kreatynina]]-#REF!)/#REF!</f>
        <v>1.3227513227513225E-3</v>
      </c>
      <c r="L226" s="8">
        <f ca="1">(dane36[[#This Row],[sód]]-#REF!)/#REF!</f>
        <v>0.917981072555205</v>
      </c>
      <c r="M226" s="8">
        <f ca="1">(dane36[[#This Row],[potas]]-#REF!)/#REF!</f>
        <v>2.247191011235955E-2</v>
      </c>
      <c r="N226" s="8">
        <f ca="1">(dane36[[#This Row],[hemoglobina]]-#REF!)/#REF!</f>
        <v>0.81632653061224481</v>
      </c>
      <c r="O226" s="8">
        <f ca="1">(dane36[[#This Row],[hematokryt]]-#REF!)/#REF!</f>
        <v>0.9555555555555556</v>
      </c>
      <c r="P226" s="5">
        <v>0</v>
      </c>
      <c r="Q226" s="5">
        <v>0</v>
      </c>
      <c r="R226" s="5">
        <v>0</v>
      </c>
      <c r="S226" s="5">
        <v>1</v>
      </c>
      <c r="T226" s="5">
        <v>0</v>
      </c>
      <c r="U226" s="5">
        <v>0</v>
      </c>
      <c r="V226" s="5">
        <v>0</v>
      </c>
      <c r="X226" s="8">
        <f ca="1">(dane36[[#This Row],[Wiek]]-$A$409)/$A$410</f>
        <v>0.36363636363636365</v>
      </c>
      <c r="Y226" s="8">
        <f ca="1">(dane36[[#This Row],[Ciśnienie krwi]]-$B$409)/$B$410</f>
        <v>7.6923076923076927E-2</v>
      </c>
      <c r="Z226" s="8">
        <f ca="1">(dane36[[#This Row],[glukoza we krwi]]-$I$409)/$I$410</f>
        <v>0.20299145299145299</v>
      </c>
      <c r="AA226" s="8">
        <f ca="1">(dane36[[#This Row],[mocznik]]-$J$409)/$J$410</f>
        <v>6.8035943517329917E-2</v>
      </c>
      <c r="AB226" s="8">
        <f ca="1">(dane36[[#This Row],[sód]]-L$409)/L$410</f>
        <v>0.8422712933753943</v>
      </c>
      <c r="AC226" s="8">
        <f ca="1">(dane36[[#This Row],[potas]]-M$409)/M$410</f>
        <v>2.921348314606741E-2</v>
      </c>
      <c r="AD226" s="8">
        <f ca="1">(dane36[[#This Row],[hemoglobina]]-N$409)/N$410</f>
        <v>0.64149659863945574</v>
      </c>
      <c r="AE226" s="8">
        <f ca="1">(dane36[[#This Row],[hematokryt]]-O$409)/O$410</f>
        <v>0.66377777777777769</v>
      </c>
      <c r="AF226">
        <v>0.75</v>
      </c>
      <c r="AG226">
        <v>0</v>
      </c>
      <c r="AH226">
        <v>0</v>
      </c>
      <c r="AI226">
        <v>1</v>
      </c>
      <c r="AJ226">
        <v>0</v>
      </c>
      <c r="AK226">
        <v>0</v>
      </c>
      <c r="AL226" s="14">
        <v>0</v>
      </c>
      <c r="AM226" s="14">
        <v>0</v>
      </c>
      <c r="AN226" s="14">
        <v>0</v>
      </c>
      <c r="AO226" s="14">
        <v>1</v>
      </c>
      <c r="AP226" s="14">
        <v>0</v>
      </c>
      <c r="AQ226" s="14">
        <v>0</v>
      </c>
    </row>
    <row r="227" spans="1:43" x14ac:dyDescent="0.25">
      <c r="A227" s="8">
        <f ca="1">(dane36[[#This Row],[Wiek]]-$A$409)/$A$410</f>
        <v>0.48863636363636365</v>
      </c>
      <c r="B227" s="8">
        <f ca="1">(dane36[[#This Row],[Ciśnienie krwi]]-$B$409)/$B$410</f>
        <v>7.6923076923076927E-2</v>
      </c>
      <c r="C227" s="9">
        <v>0.75</v>
      </c>
      <c r="D227" s="5">
        <v>0</v>
      </c>
      <c r="E227" s="5" t="s">
        <v>2</v>
      </c>
      <c r="F227" s="5">
        <v>1</v>
      </c>
      <c r="G227" s="5">
        <v>0.11</v>
      </c>
      <c r="H227" s="5">
        <v>0.06</v>
      </c>
      <c r="I227" s="8">
        <f ca="1">(dane36[[#This Row],[glukoza we krwi]]-$I$409)/$I$410</f>
        <v>0.19658119658119658</v>
      </c>
      <c r="J227" s="8">
        <f ca="1">(dane36[[#This Row],[mocznik]]-$J$409)/$J$410</f>
        <v>6.290115532734275E-2</v>
      </c>
      <c r="K227" s="8">
        <f ca="1">(dane36[[#This Row],[kreatynina]]-#REF!)/#REF!</f>
        <v>3.968253968253968E-3</v>
      </c>
      <c r="L227" s="8">
        <f ca="1">(dane36[[#This Row],[sód]]-#REF!)/#REF!</f>
        <v>0.86119873817034698</v>
      </c>
      <c r="M227" s="8">
        <f ca="1">(dane36[[#This Row],[potas]]-#REF!)/#REF!</f>
        <v>3.8202247191011243E-2</v>
      </c>
      <c r="N227" s="8">
        <f ca="1">(dane36[[#This Row],[hemoglobina]]-#REF!)/#REF!</f>
        <v>0.80952380952380953</v>
      </c>
      <c r="O227" s="8">
        <f ca="1">(dane36[[#This Row],[hematokryt]]-#REF!)/#REF!</f>
        <v>0.75555555555555554</v>
      </c>
      <c r="P227" s="5">
        <v>0</v>
      </c>
      <c r="Q227" s="5">
        <v>0</v>
      </c>
      <c r="R227" s="5">
        <v>0</v>
      </c>
      <c r="S227" s="5">
        <v>1</v>
      </c>
      <c r="T227" s="5">
        <v>0</v>
      </c>
      <c r="U227" s="5">
        <v>0</v>
      </c>
      <c r="V227" s="5">
        <v>0</v>
      </c>
      <c r="X227" s="8">
        <f ca="1">(dane36[[#This Row],[Wiek]]-$A$409)/$A$410</f>
        <v>0.65909090909090906</v>
      </c>
      <c r="Y227" s="8">
        <f ca="1">(dane36[[#This Row],[Ciśnienie krwi]]-$B$409)/$B$410</f>
        <v>0.30769230769230771</v>
      </c>
      <c r="Z227" s="8">
        <f ca="1">(dane36[[#This Row],[glukoza we krwi]]-$I$409)/$I$410</f>
        <v>1</v>
      </c>
      <c r="AA227" s="8">
        <f ca="1">(dane36[[#This Row],[mocznik]]-$J$409)/$J$410</f>
        <v>0.24005134788189988</v>
      </c>
      <c r="AB227" s="8">
        <f ca="1">(dane36[[#This Row],[sód]]-L$409)/L$410</f>
        <v>0.79810725552050477</v>
      </c>
      <c r="AC227" s="8">
        <f ca="1">(dane36[[#This Row],[potas]]-M$409)/M$410</f>
        <v>2.921348314606741E-2</v>
      </c>
      <c r="AD227" s="8">
        <f ca="1">(dane36[[#This Row],[hemoglobina]]-N$409)/N$410</f>
        <v>0.5714285714285714</v>
      </c>
      <c r="AE227" s="8">
        <f ca="1">(dane36[[#This Row],[hematokryt]]-O$409)/O$410</f>
        <v>0.57777777777777772</v>
      </c>
      <c r="AF227">
        <v>0.75</v>
      </c>
      <c r="AG227">
        <v>0</v>
      </c>
      <c r="AH227">
        <v>0</v>
      </c>
      <c r="AI227">
        <v>1</v>
      </c>
      <c r="AJ227">
        <v>0.11</v>
      </c>
      <c r="AK227">
        <v>0.06</v>
      </c>
      <c r="AL227" s="15">
        <v>0</v>
      </c>
      <c r="AM227" s="15">
        <v>0</v>
      </c>
      <c r="AN227" s="15">
        <v>0</v>
      </c>
      <c r="AO227" s="15">
        <v>1</v>
      </c>
      <c r="AP227" s="15">
        <v>0</v>
      </c>
      <c r="AQ227" s="15">
        <v>0</v>
      </c>
    </row>
    <row r="228" spans="1:43" x14ac:dyDescent="0.25">
      <c r="A228" s="8">
        <f ca="1">(dane36[[#This Row],[Wiek]]-$A$409)/$A$410</f>
        <v>0.47727272727272729</v>
      </c>
      <c r="B228" s="8">
        <f ca="1">(dane36[[#This Row],[Ciśnienie krwi]]-$B$409)/$B$410</f>
        <v>7.6923076923076927E-2</v>
      </c>
      <c r="C228" s="9">
        <v>1</v>
      </c>
      <c r="D228" s="5">
        <v>0</v>
      </c>
      <c r="E228" s="5" t="s">
        <v>2</v>
      </c>
      <c r="F228" s="5">
        <v>1</v>
      </c>
      <c r="G228" s="5">
        <v>0</v>
      </c>
      <c r="H228" s="5">
        <v>0</v>
      </c>
      <c r="I228" s="8">
        <f ca="1">(dane36[[#This Row],[glukoza we krwi]]-$I$409)/$I$410</f>
        <v>0.15811965811965811</v>
      </c>
      <c r="J228" s="8">
        <f ca="1">(dane36[[#This Row],[mocznik]]-$J$409)/$J$410</f>
        <v>8.0872913992297818E-2</v>
      </c>
      <c r="K228" s="8">
        <f ca="1">(dane36[[#This Row],[kreatynina]]-#REF!)/#REF!</f>
        <v>6.6137566137566143E-3</v>
      </c>
      <c r="L228" s="8">
        <f ca="1">(dane36[[#This Row],[sód]]-#REF!)/#REF!</f>
        <v>0.89905362776025233</v>
      </c>
      <c r="M228" s="8">
        <f ca="1">(dane36[[#This Row],[potas]]-#REF!)/#REF!</f>
        <v>4.49438202247191E-2</v>
      </c>
      <c r="N228" s="8">
        <f ca="1">(dane36[[#This Row],[hemoglobina]]-#REF!)/#REF!</f>
        <v>0.93877551020408145</v>
      </c>
      <c r="O228" s="8">
        <f ca="1">(dane36[[#This Row],[hematokryt]]-#REF!)/#REF!</f>
        <v>0.71111111111111114</v>
      </c>
      <c r="P228" s="5">
        <v>0</v>
      </c>
      <c r="Q228" s="5">
        <v>0</v>
      </c>
      <c r="R228" s="5">
        <v>0</v>
      </c>
      <c r="S228" s="5">
        <v>1</v>
      </c>
      <c r="T228" s="5">
        <v>0</v>
      </c>
      <c r="U228" s="5">
        <v>0</v>
      </c>
      <c r="V228" s="5">
        <v>0</v>
      </c>
      <c r="X228" s="8">
        <f ca="1">(dane36[[#This Row],[Wiek]]-$A$409)/$A$410</f>
        <v>0.70454545454545459</v>
      </c>
      <c r="Y228" s="8">
        <f ca="1">(dane36[[#This Row],[Ciśnienie krwi]]-$B$409)/$B$410</f>
        <v>0.38461538461538464</v>
      </c>
      <c r="Z228" s="8">
        <f ca="1">(dane36[[#This Row],[glukoza we krwi]]-$I$409)/$I$410</f>
        <v>0.30128205128205127</v>
      </c>
      <c r="AA228" s="8">
        <f ca="1">(dane36[[#This Row],[mocznik]]-$J$409)/$J$410</f>
        <v>0.13478818998716302</v>
      </c>
      <c r="AB228" s="8">
        <f ca="1">(dane36[[#This Row],[sód]]-L$409)/L$410</f>
        <v>0.85488958990536279</v>
      </c>
      <c r="AC228" s="8">
        <f ca="1">(dane36[[#This Row],[potas]]-M$409)/M$410</f>
        <v>4.7191011235955045E-2</v>
      </c>
      <c r="AD228" s="8">
        <f ca="1">(dane36[[#This Row],[hemoglobina]]-N$409)/N$410</f>
        <v>0.32653061224489799</v>
      </c>
      <c r="AE228" s="8">
        <f ca="1">(dane36[[#This Row],[hematokryt]]-O$409)/O$410</f>
        <v>0.37777777777777777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0</v>
      </c>
      <c r="AL228" s="14">
        <v>0</v>
      </c>
      <c r="AM228" s="14">
        <v>0</v>
      </c>
      <c r="AN228" s="14">
        <v>0</v>
      </c>
      <c r="AO228" s="14">
        <v>1</v>
      </c>
      <c r="AP228" s="14">
        <v>0</v>
      </c>
      <c r="AQ228" s="14">
        <v>0</v>
      </c>
    </row>
    <row r="229" spans="1:43" x14ac:dyDescent="0.25">
      <c r="A229" s="8">
        <f ca="1">(dane36[[#This Row],[Wiek]]-$A$409)/$A$410</f>
        <v>0.30681818181818182</v>
      </c>
      <c r="B229" s="8">
        <f ca="1">(dane36[[#This Row],[Ciśnienie krwi]]-$B$409)/$B$410</f>
        <v>0.15384615384615385</v>
      </c>
      <c r="C229" s="9">
        <v>0.75</v>
      </c>
      <c r="D229" s="5">
        <v>0</v>
      </c>
      <c r="E229" s="5" t="s">
        <v>2</v>
      </c>
      <c r="F229" s="5">
        <v>1</v>
      </c>
      <c r="G229" s="5">
        <v>0</v>
      </c>
      <c r="H229" s="5">
        <v>0</v>
      </c>
      <c r="I229" s="8">
        <f ca="1">(dane36[[#This Row],[glukoza we krwi]]-$I$409)/$I$410</f>
        <v>0.22435897435897437</v>
      </c>
      <c r="J229" s="8">
        <f ca="1">(dane36[[#This Row],[mocznik]]-$J$409)/$J$410</f>
        <v>0.10911424903722722</v>
      </c>
      <c r="K229" s="8">
        <f ca="1">(dane36[[#This Row],[kreatynina]]-#REF!)/#REF!</f>
        <v>1.0582010582010581E-2</v>
      </c>
      <c r="L229" s="8">
        <f ca="1">(dane36[[#This Row],[sód]]-#REF!)/#REF!</f>
        <v>0.88643533123028395</v>
      </c>
      <c r="M229" s="8">
        <f ca="1">(dane36[[#This Row],[potas]]-#REF!)/#REF!</f>
        <v>5.6179775280898875E-2</v>
      </c>
      <c r="N229" s="8">
        <f ca="1">(dane36[[#This Row],[hemoglobina]]-#REF!)/#REF!</f>
        <v>0.79591836734693877</v>
      </c>
      <c r="O229" s="8">
        <f ca="1">(dane36[[#This Row],[hematokryt]]-#REF!)/#REF!</f>
        <v>0.8666666666666667</v>
      </c>
      <c r="P229" s="5">
        <v>0</v>
      </c>
      <c r="Q229" s="5">
        <v>0</v>
      </c>
      <c r="R229" s="5">
        <v>0</v>
      </c>
      <c r="S229" s="5">
        <v>1</v>
      </c>
      <c r="T229" s="5">
        <v>0</v>
      </c>
      <c r="U229" s="5">
        <v>0</v>
      </c>
      <c r="V229" s="5">
        <v>0</v>
      </c>
      <c r="X229" s="8">
        <f ca="1">(dane36[[#This Row],[Wiek]]-$A$409)/$A$410</f>
        <v>0.625</v>
      </c>
      <c r="Y229" s="8">
        <f ca="1">(dane36[[#This Row],[Ciśnienie krwi]]-$B$409)/$B$410</f>
        <v>0.23076923076923078</v>
      </c>
      <c r="Z229" s="8">
        <f ca="1">(dane36[[#This Row],[glukoza we krwi]]-$I$409)/$I$410</f>
        <v>0.20940170940170941</v>
      </c>
      <c r="AA229" s="8">
        <f ca="1">(dane36[[#This Row],[mocznik]]-$J$409)/$J$410</f>
        <v>0.11938382541720154</v>
      </c>
      <c r="AB229" s="8">
        <f ca="1">(dane36[[#This Row],[sód]]-L$409)/L$410</f>
        <v>0.83930599369085179</v>
      </c>
      <c r="AC229" s="8">
        <f ca="1">(dane36[[#This Row],[potas]]-M$409)/M$410</f>
        <v>4.7865168539325841E-2</v>
      </c>
      <c r="AD229" s="8">
        <f ca="1">(dane36[[#This Row],[hemoglobina]]-N$409)/N$410</f>
        <v>0.55782312925170074</v>
      </c>
      <c r="AE229" s="8">
        <f ca="1">(dane36[[#This Row],[hematokryt]]-O$409)/O$410</f>
        <v>0.6</v>
      </c>
      <c r="AF229">
        <v>0.75</v>
      </c>
      <c r="AG229">
        <v>0</v>
      </c>
      <c r="AH229">
        <v>0</v>
      </c>
      <c r="AI229">
        <v>1</v>
      </c>
      <c r="AJ229">
        <v>0</v>
      </c>
      <c r="AK229">
        <v>0</v>
      </c>
      <c r="AL229" s="15">
        <v>0</v>
      </c>
      <c r="AM229" s="15">
        <v>0</v>
      </c>
      <c r="AN229" s="15">
        <v>0</v>
      </c>
      <c r="AO229" s="15">
        <v>1</v>
      </c>
      <c r="AP229" s="15">
        <v>0</v>
      </c>
      <c r="AQ229" s="15">
        <v>0</v>
      </c>
    </row>
    <row r="230" spans="1:43" x14ac:dyDescent="0.25">
      <c r="A230" s="8">
        <f ca="1">(dane36[[#This Row],[Wiek]]-$A$409)/$A$410</f>
        <v>0.60227272727272729</v>
      </c>
      <c r="B230" s="8">
        <f ca="1">(dane36[[#This Row],[Ciśnienie krwi]]-$B$409)/$B$410</f>
        <v>0.15384615384615385</v>
      </c>
      <c r="C230" s="9">
        <v>0.75</v>
      </c>
      <c r="D230" s="5">
        <v>0</v>
      </c>
      <c r="E230" s="5" t="s">
        <v>2</v>
      </c>
      <c r="F230" s="5">
        <v>1</v>
      </c>
      <c r="G230" s="5">
        <v>0</v>
      </c>
      <c r="H230" s="5">
        <v>0</v>
      </c>
      <c r="I230" s="8">
        <f ca="1">(dane36[[#This Row],[glukoza we krwi]]-$I$409)/$I$410</f>
        <v>0.18162393162393162</v>
      </c>
      <c r="J230" s="8">
        <f ca="1">(dane36[[#This Row],[mocznik]]-$J$409)/$J$410</f>
        <v>6.290115532734275E-2</v>
      </c>
      <c r="K230" s="8">
        <f ca="1">(dane36[[#This Row],[kreatynina]]-#REF!)/#REF!</f>
        <v>9.2592592592592605E-3</v>
      </c>
      <c r="L230" s="8">
        <f ca="1">(dane36[[#This Row],[sód]]-#REF!)/#REF!</f>
        <v>0.83930599369085179</v>
      </c>
      <c r="M230" s="8">
        <f ca="1">(dane36[[#This Row],[potas]]-#REF!)/#REF!</f>
        <v>4.7865168539325841E-2</v>
      </c>
      <c r="N230" s="8">
        <f ca="1">(dane36[[#This Row],[hemoglobina]]-#REF!)/#REF!</f>
        <v>0.94557823129251695</v>
      </c>
      <c r="O230" s="8">
        <f ca="1">(dane36[[#This Row],[hematokryt]]-#REF!)/#REF!</f>
        <v>0.91111111111111109</v>
      </c>
      <c r="P230" s="5">
        <v>0</v>
      </c>
      <c r="Q230" s="5">
        <v>0</v>
      </c>
      <c r="R230" s="5">
        <v>0</v>
      </c>
      <c r="S230" s="5">
        <v>1</v>
      </c>
      <c r="T230" s="5">
        <v>0</v>
      </c>
      <c r="U230" s="5">
        <v>0</v>
      </c>
      <c r="V230" s="5">
        <v>0</v>
      </c>
      <c r="X230" s="8">
        <f ca="1">(dane36[[#This Row],[Wiek]]-$A$409)/$A$410</f>
        <v>0.65909090909090906</v>
      </c>
      <c r="Y230" s="8">
        <f ca="1">(dane36[[#This Row],[Ciśnienie krwi]]-$B$409)/$B$410</f>
        <v>0.15384615384615385</v>
      </c>
      <c r="Z230" s="8">
        <f ca="1">(dane36[[#This Row],[glukoza we krwi]]-$I$409)/$I$410</f>
        <v>0.21794871794871795</v>
      </c>
      <c r="AA230" s="8">
        <f ca="1">(dane36[[#This Row],[mocznik]]-$J$409)/$J$410</f>
        <v>0.12965340179717585</v>
      </c>
      <c r="AB230" s="8">
        <f ca="1">(dane36[[#This Row],[sód]]-L$409)/L$410</f>
        <v>0.83930599369085179</v>
      </c>
      <c r="AC230" s="8">
        <f ca="1">(dane36[[#This Row],[potas]]-M$409)/M$410</f>
        <v>4.7865168539325841E-2</v>
      </c>
      <c r="AD230" s="8">
        <f ca="1">(dane36[[#This Row],[hemoglobina]]-N$409)/N$410</f>
        <v>0.64149659863945574</v>
      </c>
      <c r="AE230" s="8">
        <f ca="1">(dane36[[#This Row],[hematokryt]]-O$409)/O$410</f>
        <v>0.66377777777777769</v>
      </c>
      <c r="AF230">
        <v>0.75</v>
      </c>
      <c r="AG230">
        <v>0</v>
      </c>
      <c r="AH230">
        <v>0</v>
      </c>
      <c r="AI230">
        <v>1</v>
      </c>
      <c r="AJ230">
        <v>0</v>
      </c>
      <c r="AK230">
        <v>0</v>
      </c>
      <c r="AL230" s="14">
        <v>0</v>
      </c>
      <c r="AM230" s="14">
        <v>0</v>
      </c>
      <c r="AN230" s="14">
        <v>0</v>
      </c>
      <c r="AO230" s="14">
        <v>1</v>
      </c>
      <c r="AP230" s="14">
        <v>0</v>
      </c>
      <c r="AQ230" s="14">
        <v>0</v>
      </c>
    </row>
    <row r="231" spans="1:43" x14ac:dyDescent="0.25">
      <c r="A231" s="8">
        <f ca="1">(dane36[[#This Row],[Wiek]]-$A$409)/$A$410</f>
        <v>0.35227272727272729</v>
      </c>
      <c r="B231" s="8">
        <f ca="1">(dane36[[#This Row],[Ciśnienie krwi]]-$B$409)/$B$410</f>
        <v>0.23076923076923078</v>
      </c>
      <c r="C231" s="9">
        <v>1</v>
      </c>
      <c r="D231" s="5">
        <v>0</v>
      </c>
      <c r="E231" s="5" t="s">
        <v>2</v>
      </c>
      <c r="F231" s="5">
        <v>1</v>
      </c>
      <c r="G231" s="5">
        <v>0</v>
      </c>
      <c r="H231" s="5">
        <v>0</v>
      </c>
      <c r="I231" s="8">
        <f ca="1">(dane36[[#This Row],[glukoza we krwi]]-$I$409)/$I$410</f>
        <v>0.2264957264957265</v>
      </c>
      <c r="J231" s="8">
        <f ca="1">(dane36[[#This Row],[mocznik]]-$J$409)/$J$410</f>
        <v>9.3709884467265719E-2</v>
      </c>
      <c r="K231" s="8">
        <f ca="1">(dane36[[#This Row],[kreatynina]]-#REF!)/#REF!</f>
        <v>2.6455026455026449E-3</v>
      </c>
      <c r="L231" s="8">
        <f ca="1">(dane36[[#This Row],[sód]]-#REF!)/#REF!</f>
        <v>0.82334384858044163</v>
      </c>
      <c r="M231" s="8">
        <f ca="1">(dane36[[#This Row],[potas]]-#REF!)/#REF!</f>
        <v>3.1460674157303366E-2</v>
      </c>
      <c r="N231" s="8">
        <f ca="1">(dane36[[#This Row],[hemoglobina]]-#REF!)/#REF!</f>
        <v>0.68027210884353739</v>
      </c>
      <c r="O231" s="8">
        <f ca="1">(dane36[[#This Row],[hematokryt]]-#REF!)/#REF!</f>
        <v>0.8</v>
      </c>
      <c r="P231" s="5">
        <v>0</v>
      </c>
      <c r="Q231" s="5">
        <v>0</v>
      </c>
      <c r="R231" s="5">
        <v>0</v>
      </c>
      <c r="S231" s="5">
        <v>1</v>
      </c>
      <c r="T231" s="5">
        <v>0</v>
      </c>
      <c r="U231" s="5">
        <v>0</v>
      </c>
      <c r="V231" s="5">
        <v>0</v>
      </c>
      <c r="X231" s="8">
        <f ca="1">(dane36[[#This Row],[Wiek]]-$A$409)/$A$410</f>
        <v>0.64772727272727271</v>
      </c>
      <c r="Y231" s="8">
        <f ca="1">(dane36[[#This Row],[Ciśnienie krwi]]-$B$409)/$B$410</f>
        <v>0</v>
      </c>
      <c r="Z231" s="8">
        <f ca="1">(dane36[[#This Row],[glukoza we krwi]]-$I$409)/$I$410</f>
        <v>0.46794871794871795</v>
      </c>
      <c r="AA231" s="8">
        <f ca="1">(dane36[[#This Row],[mocznik]]-$J$409)/$J$410</f>
        <v>0.48652118100128372</v>
      </c>
      <c r="AB231" s="8">
        <f ca="1">(dane36[[#This Row],[sód]]-L$409)/L$410</f>
        <v>0.69085173501577291</v>
      </c>
      <c r="AC231" s="8">
        <f ca="1">(dane36[[#This Row],[potas]]-M$409)/M$410</f>
        <v>8.9887640449438175E-3</v>
      </c>
      <c r="AD231" s="8">
        <f ca="1">(dane36[[#This Row],[hemoglobina]]-N$409)/N$410</f>
        <v>0.44217687074829931</v>
      </c>
      <c r="AE231" s="8">
        <f ca="1">(dane36[[#This Row],[hematokryt]]-O$409)/O$410</f>
        <v>0.48888888888888887</v>
      </c>
      <c r="AF231">
        <v>1</v>
      </c>
      <c r="AG231">
        <v>0</v>
      </c>
      <c r="AH231">
        <v>0</v>
      </c>
      <c r="AI231">
        <v>1</v>
      </c>
      <c r="AJ231">
        <v>0</v>
      </c>
      <c r="AK231">
        <v>0</v>
      </c>
      <c r="AL231" s="15">
        <v>0</v>
      </c>
      <c r="AM231" s="15">
        <v>0</v>
      </c>
      <c r="AN231" s="15">
        <v>0</v>
      </c>
      <c r="AO231" s="15">
        <v>1</v>
      </c>
      <c r="AP231" s="15">
        <v>0</v>
      </c>
      <c r="AQ231" s="15">
        <v>0</v>
      </c>
    </row>
    <row r="232" spans="1:43" x14ac:dyDescent="0.25">
      <c r="A232" s="8">
        <f ca="1">(dane36[[#This Row],[Wiek]]-$A$409)/$A$410</f>
        <v>0.44318181818181818</v>
      </c>
      <c r="B232" s="8">
        <f ca="1">(dane36[[#This Row],[Ciśnienie krwi]]-$B$409)/$B$410</f>
        <v>0.23076923076923078</v>
      </c>
      <c r="C232" s="9">
        <v>0.75</v>
      </c>
      <c r="D232" s="5">
        <v>0</v>
      </c>
      <c r="E232" s="5" t="s">
        <v>2</v>
      </c>
      <c r="F232" s="5">
        <v>1</v>
      </c>
      <c r="G232" s="5">
        <v>0</v>
      </c>
      <c r="H232" s="5">
        <v>0</v>
      </c>
      <c r="I232" s="8">
        <f ca="1">(dane36[[#This Row],[glukoza we krwi]]-$I$409)/$I$410</f>
        <v>0.21367521367521367</v>
      </c>
      <c r="J232" s="8">
        <f ca="1">(dane36[[#This Row],[mocznik]]-$J$409)/$J$410</f>
        <v>6.0333761232349167E-2</v>
      </c>
      <c r="K232" s="8">
        <f ca="1">(dane36[[#This Row],[kreatynina]]-#REF!)/#REF!</f>
        <v>5.2910052910052916E-3</v>
      </c>
      <c r="L232" s="8">
        <f ca="1">(dane36[[#This Row],[sód]]-#REF!)/#REF!</f>
        <v>0.8422712933753943</v>
      </c>
      <c r="M232" s="8">
        <f ca="1">(dane36[[#This Row],[potas]]-#REF!)/#REF!</f>
        <v>5.6179775280898875E-2</v>
      </c>
      <c r="N232" s="8">
        <f ca="1">(dane36[[#This Row],[hemoglobina]]-#REF!)/#REF!</f>
        <v>0.95238095238095244</v>
      </c>
      <c r="O232" s="8">
        <f ca="1">(dane36[[#This Row],[hematokryt]]-#REF!)/#REF!</f>
        <v>0.71111111111111114</v>
      </c>
      <c r="P232" s="5">
        <v>0</v>
      </c>
      <c r="Q232" s="5">
        <v>0</v>
      </c>
      <c r="R232" s="5">
        <v>0</v>
      </c>
      <c r="S232" s="5">
        <v>1</v>
      </c>
      <c r="T232" s="5">
        <v>0</v>
      </c>
      <c r="U232" s="5">
        <v>0</v>
      </c>
      <c r="V232" s="5">
        <v>0</v>
      </c>
      <c r="X232" s="8">
        <f ca="1">(dane36[[#This Row],[Wiek]]-$A$409)/$A$410</f>
        <v>0.71590909090909094</v>
      </c>
      <c r="Y232" s="8">
        <f ca="1">(dane36[[#This Row],[Ciśnienie krwi]]-$B$409)/$B$410</f>
        <v>7.6923076923076927E-2</v>
      </c>
      <c r="Z232" s="8">
        <f ca="1">(dane36[[#This Row],[glukoza we krwi]]-$I$409)/$I$410</f>
        <v>0.36324786324786323</v>
      </c>
      <c r="AA232" s="8">
        <f ca="1">(dane36[[#This Row],[mocznik]]-$J$409)/$J$410</f>
        <v>3.9794608472400517E-2</v>
      </c>
      <c r="AB232" s="8">
        <f ca="1">(dane36[[#This Row],[sód]]-L$409)/L$410</f>
        <v>0.79179810725552047</v>
      </c>
      <c r="AC232" s="8">
        <f ca="1">(dane36[[#This Row],[potas]]-M$409)/M$410</f>
        <v>4.0449438202247189E-2</v>
      </c>
      <c r="AD232" s="8">
        <f ca="1">(dane36[[#This Row],[hemoglobina]]-N$409)/N$410</f>
        <v>0.64149659863945574</v>
      </c>
      <c r="AE232" s="8">
        <f ca="1">(dane36[[#This Row],[hematokryt]]-O$409)/O$410</f>
        <v>0.66377777777777769</v>
      </c>
      <c r="AF232">
        <v>0.75</v>
      </c>
      <c r="AG232">
        <v>0</v>
      </c>
      <c r="AH232">
        <v>0</v>
      </c>
      <c r="AI232">
        <v>1</v>
      </c>
      <c r="AJ232">
        <v>0</v>
      </c>
      <c r="AK232">
        <v>0</v>
      </c>
      <c r="AL232" s="14">
        <v>0</v>
      </c>
      <c r="AM232" s="14">
        <v>0</v>
      </c>
      <c r="AN232" s="14">
        <v>0</v>
      </c>
      <c r="AO232" s="14">
        <v>1</v>
      </c>
      <c r="AP232" s="14">
        <v>0</v>
      </c>
      <c r="AQ232" s="14">
        <v>0</v>
      </c>
    </row>
    <row r="233" spans="1:43" x14ac:dyDescent="0.25">
      <c r="A233" s="8">
        <f ca="1">(dane36[[#This Row],[Wiek]]-$A$409)/$A$410</f>
        <v>0.56818181818181823</v>
      </c>
      <c r="B233" s="8">
        <f ca="1">(dane36[[#This Row],[Ciśnienie krwi]]-$B$409)/$B$410</f>
        <v>0.23076923076923078</v>
      </c>
      <c r="C233" s="9">
        <v>0.75</v>
      </c>
      <c r="D233" s="5">
        <v>0</v>
      </c>
      <c r="E233" s="5" t="s">
        <v>2</v>
      </c>
      <c r="F233" s="5">
        <v>1</v>
      </c>
      <c r="G233" s="5">
        <v>0</v>
      </c>
      <c r="H233" s="5">
        <v>0</v>
      </c>
      <c r="I233" s="8">
        <f ca="1">(dane36[[#This Row],[glukoza we krwi]]-$I$409)/$I$410</f>
        <v>0.2264957264957265</v>
      </c>
      <c r="J233" s="8">
        <f ca="1">(dane36[[#This Row],[mocznik]]-$J$409)/$J$410</f>
        <v>7.3170731707317069E-2</v>
      </c>
      <c r="K233" s="8">
        <f ca="1">(dane36[[#This Row],[kreatynina]]-#REF!)/#REF!</f>
        <v>1.0582010582010581E-2</v>
      </c>
      <c r="L233" s="8">
        <f ca="1">(dane36[[#This Row],[sód]]-#REF!)/#REF!</f>
        <v>0.85488958990536279</v>
      </c>
      <c r="M233" s="8">
        <f ca="1">(dane36[[#This Row],[potas]]-#REF!)/#REF!</f>
        <v>4.49438202247191E-2</v>
      </c>
      <c r="N233" s="8">
        <f ca="1">(dane36[[#This Row],[hemoglobina]]-#REF!)/#REF!</f>
        <v>0.82312925170068019</v>
      </c>
      <c r="O233" s="8">
        <f ca="1">(dane36[[#This Row],[hematokryt]]-#REF!)/#REF!</f>
        <v>0.9555555555555556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5">
        <v>0</v>
      </c>
      <c r="X233" s="8">
        <f ca="1">(dane36[[#This Row],[Wiek]]-$A$409)/$A$410</f>
        <v>0.65909090909090906</v>
      </c>
      <c r="Y233" s="8">
        <f ca="1">(dane36[[#This Row],[Ciśnienie krwi]]-$B$409)/$B$410</f>
        <v>0.30769230769230771</v>
      </c>
      <c r="Z233" s="8">
        <f ca="1">(dane36[[#This Row],[glukoza we krwi]]-$I$409)/$I$410</f>
        <v>0.52777777777777779</v>
      </c>
      <c r="AA233" s="8">
        <f ca="1">(dane36[[#This Row],[mocznik]]-$J$409)/$J$410</f>
        <v>0.12708600770218229</v>
      </c>
      <c r="AB233" s="8">
        <f ca="1">(dane36[[#This Row],[sód]]-L$409)/L$410</f>
        <v>0.8422712933753943</v>
      </c>
      <c r="AC233" s="8">
        <f ca="1">(dane36[[#This Row],[potas]]-M$409)/M$410</f>
        <v>2.6966292134831465E-2</v>
      </c>
      <c r="AD233" s="8">
        <f ca="1">(dane36[[#This Row],[hemoglobina]]-N$409)/N$410</f>
        <v>0.5714285714285714</v>
      </c>
      <c r="AE233" s="8">
        <f ca="1">(dane36[[#This Row],[hematokryt]]-O$409)/O$410</f>
        <v>0.57777777777777772</v>
      </c>
      <c r="AF233">
        <v>0.75</v>
      </c>
      <c r="AG233">
        <v>0</v>
      </c>
      <c r="AH233">
        <v>0</v>
      </c>
      <c r="AI233">
        <v>1</v>
      </c>
      <c r="AJ233">
        <v>0</v>
      </c>
      <c r="AK233">
        <v>0</v>
      </c>
      <c r="AL233" s="15">
        <v>0</v>
      </c>
      <c r="AM233" s="15">
        <v>0</v>
      </c>
      <c r="AN233" s="15">
        <v>0</v>
      </c>
      <c r="AO233" s="15">
        <v>1</v>
      </c>
      <c r="AP233" s="15">
        <v>0</v>
      </c>
      <c r="AQ233" s="15">
        <v>0</v>
      </c>
    </row>
    <row r="234" spans="1:43" x14ac:dyDescent="0.25">
      <c r="A234" s="8">
        <f ca="1">(dane36[[#This Row],[Wiek]]-$A$409)/$A$410</f>
        <v>0.51136363636363635</v>
      </c>
      <c r="B234" s="8">
        <f ca="1">(dane36[[#This Row],[Ciśnienie krwi]]-$B$409)/$B$410</f>
        <v>7.6923076923076927E-2</v>
      </c>
      <c r="C234" s="9">
        <v>0.75</v>
      </c>
      <c r="D234" s="5">
        <v>0</v>
      </c>
      <c r="E234" s="5" t="s">
        <v>2</v>
      </c>
      <c r="F234" s="5">
        <v>1</v>
      </c>
      <c r="G234" s="5">
        <v>0</v>
      </c>
      <c r="H234" s="5">
        <v>0</v>
      </c>
      <c r="I234" s="8">
        <f ca="1">(dane36[[#This Row],[glukoza we krwi]]-$I$409)/$I$410</f>
        <v>0.24572649572649571</v>
      </c>
      <c r="J234" s="8">
        <f ca="1">(dane36[[#This Row],[mocznik]]-$J$409)/$J$410</f>
        <v>3.9794608472400517E-2</v>
      </c>
      <c r="K234" s="8">
        <f ca="1">(dane36[[#This Row],[kreatynina]]-#REF!)/#REF!</f>
        <v>1.3227513227513225E-3</v>
      </c>
      <c r="L234" s="8">
        <f ca="1">(dane36[[#This Row],[sód]]-#REF!)/#REF!</f>
        <v>0.917981072555205</v>
      </c>
      <c r="M234" s="8">
        <f ca="1">(dane36[[#This Row],[potas]]-#REF!)/#REF!</f>
        <v>2.247191011235955E-2</v>
      </c>
      <c r="N234" s="8">
        <f ca="1">(dane36[[#This Row],[hemoglobina]]-#REF!)/#REF!</f>
        <v>0.71428571428571419</v>
      </c>
      <c r="O234" s="8">
        <f ca="1">(dane36[[#This Row],[hematokryt]]-#REF!)/#REF!</f>
        <v>0.77777777777777779</v>
      </c>
      <c r="P234" s="5">
        <v>0</v>
      </c>
      <c r="Q234" s="5">
        <v>0</v>
      </c>
      <c r="R234" s="5">
        <v>0</v>
      </c>
      <c r="S234" s="5">
        <v>1</v>
      </c>
      <c r="T234" s="5">
        <v>0</v>
      </c>
      <c r="U234" s="5">
        <v>0</v>
      </c>
      <c r="V234" s="5">
        <v>0</v>
      </c>
      <c r="X234" s="8">
        <f ca="1">(dane36[[#This Row],[Wiek]]-$A$409)/$A$410</f>
        <v>0.54545454545454541</v>
      </c>
      <c r="Y234" s="8">
        <f ca="1">(dane36[[#This Row],[Ciśnienie krwi]]-$B$409)/$B$410</f>
        <v>0.30769230769230771</v>
      </c>
      <c r="Z234" s="8">
        <f ca="1">(dane36[[#This Row],[glukoza we krwi]]-$I$409)/$I$410</f>
        <v>0.26931623931623933</v>
      </c>
      <c r="AA234" s="8">
        <f ca="1">(dane36[[#This Row],[mocznik]]-$J$409)/$J$410</f>
        <v>0.14359435173299101</v>
      </c>
      <c r="AB234" s="8">
        <f ca="1">(dane36[[#This Row],[sód]]-L$409)/L$410</f>
        <v>0.83930599369085179</v>
      </c>
      <c r="AC234" s="8">
        <f ca="1">(dane36[[#This Row],[potas]]-M$409)/M$410</f>
        <v>4.7865168539325841E-2</v>
      </c>
      <c r="AD234" s="8">
        <f ca="1">(dane36[[#This Row],[hemoglobina]]-N$409)/N$410</f>
        <v>0.64149659863945574</v>
      </c>
      <c r="AE234" s="8">
        <f ca="1">(dane36[[#This Row],[hematokryt]]-O$409)/O$410</f>
        <v>0.66377777777777769</v>
      </c>
      <c r="AF234">
        <v>0.75</v>
      </c>
      <c r="AG234">
        <v>0</v>
      </c>
      <c r="AH234">
        <v>0</v>
      </c>
      <c r="AI234">
        <v>1</v>
      </c>
      <c r="AJ234">
        <v>0</v>
      </c>
      <c r="AK234">
        <v>0</v>
      </c>
      <c r="AL234" s="14">
        <v>0</v>
      </c>
      <c r="AM234" s="14">
        <v>0</v>
      </c>
      <c r="AN234" s="14">
        <v>0</v>
      </c>
      <c r="AO234" s="14">
        <v>1</v>
      </c>
      <c r="AP234" s="14">
        <v>0</v>
      </c>
      <c r="AQ234" s="14">
        <v>0</v>
      </c>
    </row>
    <row r="235" spans="1:43" x14ac:dyDescent="0.25">
      <c r="A235" s="8">
        <f ca="1">(dane36[[#This Row],[Wiek]]-$A$409)/$A$410</f>
        <v>0.46590909090909088</v>
      </c>
      <c r="B235" s="8">
        <f ca="1">(dane36[[#This Row],[Ciśnienie krwi]]-$B$409)/$B$410</f>
        <v>0.23076923076923078</v>
      </c>
      <c r="C235" s="9">
        <v>1</v>
      </c>
      <c r="D235" s="5">
        <v>0</v>
      </c>
      <c r="E235" s="5" t="s">
        <v>2</v>
      </c>
      <c r="F235" s="5">
        <v>1</v>
      </c>
      <c r="G235" s="5">
        <v>0</v>
      </c>
      <c r="H235" s="5">
        <v>0</v>
      </c>
      <c r="I235" s="8">
        <f ca="1">(dane36[[#This Row],[glukoza we krwi]]-$I$409)/$I$410</f>
        <v>0.12606837606837606</v>
      </c>
      <c r="J235" s="8">
        <f ca="1">(dane36[[#This Row],[mocznik]]-$J$409)/$J$410</f>
        <v>0.11424903722721438</v>
      </c>
      <c r="K235" s="8">
        <f ca="1">(dane36[[#This Row],[kreatynina]]-#REF!)/#REF!</f>
        <v>2.6455026455026449E-3</v>
      </c>
      <c r="L235" s="8">
        <f ca="1">(dane36[[#This Row],[sód]]-#REF!)/#REF!</f>
        <v>0.82334384858044163</v>
      </c>
      <c r="M235" s="8">
        <f ca="1">(dane36[[#This Row],[potas]]-#REF!)/#REF!</f>
        <v>5.393258426966293E-2</v>
      </c>
      <c r="N235" s="8">
        <f ca="1">(dane36[[#This Row],[hemoglobina]]-#REF!)/#REF!</f>
        <v>0.73469387755102045</v>
      </c>
      <c r="O235" s="8">
        <f ca="1">(dane36[[#This Row],[hematokryt]]-#REF!)/#REF!</f>
        <v>0.8666666666666667</v>
      </c>
      <c r="P235" s="5">
        <v>0</v>
      </c>
      <c r="Q235" s="5">
        <v>0</v>
      </c>
      <c r="R235" s="5">
        <v>0</v>
      </c>
      <c r="S235" s="5">
        <v>1</v>
      </c>
      <c r="T235" s="5">
        <v>0</v>
      </c>
      <c r="U235" s="5">
        <v>0</v>
      </c>
      <c r="V235" s="5">
        <v>0</v>
      </c>
      <c r="X235" s="8">
        <f ca="1">(dane36[[#This Row],[Wiek]]-$A$409)/$A$410</f>
        <v>0.55681818181818177</v>
      </c>
      <c r="Y235" s="8">
        <f ca="1">(dane36[[#This Row],[Ciśnienie krwi]]-$B$409)/$B$410</f>
        <v>0.38461538461538464</v>
      </c>
      <c r="Z235" s="8">
        <f ca="1">(dane36[[#This Row],[glukoza we krwi]]-$I$409)/$I$410</f>
        <v>0.1517094017094017</v>
      </c>
      <c r="AA235" s="8">
        <f ca="1">(dane36[[#This Row],[mocznik]]-$J$409)/$J$410</f>
        <v>4.7496790757381259E-2</v>
      </c>
      <c r="AB235" s="8">
        <f ca="1">(dane36[[#This Row],[sód]]-L$409)/L$410</f>
        <v>0.89274447949526814</v>
      </c>
      <c r="AC235" s="8">
        <f ca="1">(dane36[[#This Row],[potas]]-M$409)/M$410</f>
        <v>4.49438202247191E-2</v>
      </c>
      <c r="AD235" s="8">
        <f ca="1">(dane36[[#This Row],[hemoglobina]]-N$409)/N$410</f>
        <v>0.64149659863945574</v>
      </c>
      <c r="AE235" s="8">
        <f ca="1">(dane36[[#This Row],[hematokryt]]-O$409)/O$410</f>
        <v>0.66377777777777769</v>
      </c>
      <c r="AF235">
        <v>1</v>
      </c>
      <c r="AG235">
        <v>0</v>
      </c>
      <c r="AH235">
        <v>0</v>
      </c>
      <c r="AI235">
        <v>1</v>
      </c>
      <c r="AJ235">
        <v>0</v>
      </c>
      <c r="AK235">
        <v>0</v>
      </c>
      <c r="AL235" s="15">
        <v>0</v>
      </c>
      <c r="AM235" s="15">
        <v>0</v>
      </c>
      <c r="AN235" s="15">
        <v>0</v>
      </c>
      <c r="AO235" s="15">
        <v>1</v>
      </c>
      <c r="AP235" s="15">
        <v>0</v>
      </c>
      <c r="AQ235" s="15">
        <v>0</v>
      </c>
    </row>
    <row r="236" spans="1:43" x14ac:dyDescent="0.25">
      <c r="A236" s="8">
        <f ca="1">(dane36[[#This Row],[Wiek]]-$A$409)/$A$410</f>
        <v>0.55681818181818177</v>
      </c>
      <c r="B236" s="8">
        <f ca="1">(dane36[[#This Row],[Ciśnienie krwi]]-$B$409)/$B$410</f>
        <v>7.6923076923076927E-2</v>
      </c>
      <c r="C236" s="9">
        <v>0.75</v>
      </c>
      <c r="D236" s="5">
        <v>0</v>
      </c>
      <c r="E236" s="5" t="s">
        <v>2</v>
      </c>
      <c r="F236" s="5">
        <v>0.77</v>
      </c>
      <c r="G236" s="5">
        <v>0</v>
      </c>
      <c r="H236" s="5">
        <v>0</v>
      </c>
      <c r="I236" s="8">
        <f ca="1">(dane36[[#This Row],[glukoza we krwi]]-$I$409)/$I$410</f>
        <v>0.22863247863247863</v>
      </c>
      <c r="J236" s="8">
        <f ca="1">(dane36[[#This Row],[mocznik]]-$J$409)/$J$410</f>
        <v>6.0333761232349167E-2</v>
      </c>
      <c r="K236" s="8">
        <f ca="1">(dane36[[#This Row],[kreatynina]]-#REF!)/#REF!</f>
        <v>1.0582010582010581E-2</v>
      </c>
      <c r="L236" s="8">
        <f ca="1">(dane36[[#This Row],[sód]]-#REF!)/#REF!</f>
        <v>0.8485804416403786</v>
      </c>
      <c r="M236" s="8">
        <f ca="1">(dane36[[#This Row],[potas]]-#REF!)/#REF!</f>
        <v>5.6179775280898875E-2</v>
      </c>
      <c r="N236" s="8">
        <f ca="1">(dane36[[#This Row],[hemoglobina]]-#REF!)/#REF!</f>
        <v>0.95918367346938771</v>
      </c>
      <c r="O236" s="8">
        <f ca="1">(dane36[[#This Row],[hematokryt]]-#REF!)/#REF!</f>
        <v>0.68888888888888888</v>
      </c>
      <c r="P236" s="5">
        <v>0</v>
      </c>
      <c r="Q236" s="5">
        <v>0</v>
      </c>
      <c r="R236" s="5">
        <v>0</v>
      </c>
      <c r="S236" s="5">
        <v>1</v>
      </c>
      <c r="T236" s="5">
        <v>0</v>
      </c>
      <c r="U236" s="5">
        <v>0</v>
      </c>
      <c r="V236" s="5">
        <v>0</v>
      </c>
      <c r="X236" s="8">
        <f ca="1">(dane36[[#This Row],[Wiek]]-$A$409)/$A$410</f>
        <v>0.39772727272727271</v>
      </c>
      <c r="Y236" s="8">
        <f ca="1">(dane36[[#This Row],[Ciśnienie krwi]]-$B$409)/$B$410</f>
        <v>0.38461538461538464</v>
      </c>
      <c r="Z236" s="8">
        <f ca="1">(dane36[[#This Row],[glukoza we krwi]]-$I$409)/$I$410</f>
        <v>0.26931623931623933</v>
      </c>
      <c r="AA236" s="8">
        <f ca="1">(dane36[[#This Row],[mocznik]]-$J$409)/$J$410</f>
        <v>4.4929396662387676E-2</v>
      </c>
      <c r="AB236" s="8">
        <f ca="1">(dane36[[#This Row],[sód]]-L$409)/L$410</f>
        <v>0.83930599369085179</v>
      </c>
      <c r="AC236" s="8">
        <f ca="1">(dane36[[#This Row],[potas]]-M$409)/M$410</f>
        <v>4.7865168539325841E-2</v>
      </c>
      <c r="AD236" s="8">
        <f ca="1">(dane36[[#This Row],[hemoglobina]]-N$409)/N$410</f>
        <v>0.80952380952380953</v>
      </c>
      <c r="AE236" s="8">
        <f ca="1">(dane36[[#This Row],[hematokryt]]-O$409)/O$410</f>
        <v>0.77777777777777779</v>
      </c>
      <c r="AF236">
        <v>0.75</v>
      </c>
      <c r="AG236">
        <v>0</v>
      </c>
      <c r="AH236">
        <v>0</v>
      </c>
      <c r="AI236">
        <v>0.77</v>
      </c>
      <c r="AJ236">
        <v>0</v>
      </c>
      <c r="AK236">
        <v>0</v>
      </c>
      <c r="AL236" s="14">
        <v>0</v>
      </c>
      <c r="AM236" s="14">
        <v>0</v>
      </c>
      <c r="AN236" s="14">
        <v>0</v>
      </c>
      <c r="AO236" s="14">
        <v>1</v>
      </c>
      <c r="AP236" s="14">
        <v>0</v>
      </c>
      <c r="AQ236" s="14">
        <v>0</v>
      </c>
    </row>
    <row r="237" spans="1:43" x14ac:dyDescent="0.25">
      <c r="A237" s="8">
        <f ca="1">(dane36[[#This Row],[Wiek]]-$A$409)/$A$410</f>
        <v>0.5</v>
      </c>
      <c r="B237" s="8">
        <f ca="1">(dane36[[#This Row],[Ciśnienie krwi]]-$B$409)/$B$410</f>
        <v>7.6923076923076927E-2</v>
      </c>
      <c r="C237" s="9">
        <v>0.75</v>
      </c>
      <c r="D237" s="5">
        <v>0</v>
      </c>
      <c r="E237" s="5" t="s">
        <v>2</v>
      </c>
      <c r="F237" s="5">
        <v>1</v>
      </c>
      <c r="G237" s="5">
        <v>0</v>
      </c>
      <c r="H237" s="5">
        <v>0</v>
      </c>
      <c r="I237" s="8">
        <f ca="1">(dane36[[#This Row],[glukoza we krwi]]-$I$409)/$I$410</f>
        <v>0.17094017094017094</v>
      </c>
      <c r="J237" s="8">
        <f ca="1">(dane36[[#This Row],[mocznik]]-$J$409)/$J$410</f>
        <v>6.5468549422336333E-2</v>
      </c>
      <c r="K237" s="8">
        <f ca="1">(dane36[[#This Row],[kreatynina]]-#REF!)/#REF!</f>
        <v>3.968253968253968E-3</v>
      </c>
      <c r="L237" s="8">
        <f ca="1">(dane36[[#This Row],[sód]]-#REF!)/#REF!</f>
        <v>0.86750788643533128</v>
      </c>
      <c r="M237" s="8">
        <f ca="1">(dane36[[#This Row],[potas]]-#REF!)/#REF!</f>
        <v>5.393258426966293E-2</v>
      </c>
      <c r="N237" s="8">
        <f ca="1">(dane36[[#This Row],[hemoglobina]]-#REF!)/#REF!</f>
        <v>0.68707482993197266</v>
      </c>
      <c r="O237" s="8">
        <f ca="1">(dane36[[#This Row],[hematokryt]]-#REF!)/#REF!</f>
        <v>0.77777777777777779</v>
      </c>
      <c r="P237" s="5">
        <v>0</v>
      </c>
      <c r="Q237" s="5">
        <v>0</v>
      </c>
      <c r="R237" s="5">
        <v>0</v>
      </c>
      <c r="S237" s="5">
        <v>1</v>
      </c>
      <c r="T237" s="5">
        <v>0</v>
      </c>
      <c r="U237" s="5">
        <v>0</v>
      </c>
      <c r="V237" s="5">
        <v>0</v>
      </c>
      <c r="X237" s="8">
        <f ca="1">(dane36[[#This Row],[Wiek]]-$A$409)/$A$410</f>
        <v>0.48863636363636365</v>
      </c>
      <c r="Y237" s="8">
        <f ca="1">(dane36[[#This Row],[Ciśnienie krwi]]-$B$409)/$B$410</f>
        <v>0.15384615384615385</v>
      </c>
      <c r="Z237" s="8">
        <f ca="1">(dane36[[#This Row],[glukoza we krwi]]-$I$409)/$I$410</f>
        <v>0.19444444444444445</v>
      </c>
      <c r="AA237" s="8">
        <f ca="1">(dane36[[#This Row],[mocznik]]-$J$409)/$J$410</f>
        <v>0.23491655969191272</v>
      </c>
      <c r="AB237" s="8">
        <f ca="1">(dane36[[#This Row],[sód]]-L$409)/L$410</f>
        <v>0.83930599369085179</v>
      </c>
      <c r="AC237" s="8">
        <f ca="1">(dane36[[#This Row],[potas]]-M$409)/M$410</f>
        <v>4.7865168539325841E-2</v>
      </c>
      <c r="AD237" s="8">
        <f ca="1">(dane36[[#This Row],[hemoglobina]]-N$409)/N$410</f>
        <v>0.32653061224489799</v>
      </c>
      <c r="AE237" s="8">
        <f ca="1">(dane36[[#This Row],[hematokryt]]-O$409)/O$410</f>
        <v>0.37777777777777777</v>
      </c>
      <c r="AF237">
        <v>0.75</v>
      </c>
      <c r="AG237">
        <v>0</v>
      </c>
      <c r="AH237">
        <v>0</v>
      </c>
      <c r="AI237">
        <v>1</v>
      </c>
      <c r="AJ237">
        <v>0</v>
      </c>
      <c r="AK237">
        <v>0</v>
      </c>
      <c r="AL237" s="15">
        <v>0</v>
      </c>
      <c r="AM237" s="15">
        <v>0</v>
      </c>
      <c r="AN237" s="15">
        <v>0</v>
      </c>
      <c r="AO237" s="15">
        <v>1</v>
      </c>
      <c r="AP237" s="15">
        <v>0</v>
      </c>
      <c r="AQ237" s="15">
        <v>0</v>
      </c>
    </row>
    <row r="238" spans="1:43" x14ac:dyDescent="0.25">
      <c r="A238" s="8">
        <f ca="1">(dane36[[#This Row],[Wiek]]-$A$409)/$A$410</f>
        <v>0.61363636363636365</v>
      </c>
      <c r="B238" s="8">
        <f ca="1">(dane36[[#This Row],[Ciśnienie krwi]]-$B$409)/$B$410</f>
        <v>7.6923076923076927E-2</v>
      </c>
      <c r="C238" s="9">
        <v>1</v>
      </c>
      <c r="D238" s="5">
        <v>0</v>
      </c>
      <c r="E238" s="5" t="s">
        <v>2</v>
      </c>
      <c r="F238" s="5">
        <v>1</v>
      </c>
      <c r="G238" s="5">
        <v>0</v>
      </c>
      <c r="H238" s="5">
        <v>0</v>
      </c>
      <c r="I238" s="8">
        <f ca="1">(dane36[[#This Row],[glukoza we krwi]]-$I$409)/$I$410</f>
        <v>0.23504273504273504</v>
      </c>
      <c r="J238" s="8">
        <f ca="1">(dane36[[#This Row],[mocznik]]-$J$409)/$J$410</f>
        <v>4.2362002567394093E-2</v>
      </c>
      <c r="K238" s="8">
        <f ca="1">(dane36[[#This Row],[kreatynina]]-#REF!)/#REF!</f>
        <v>9.2592592592592605E-3</v>
      </c>
      <c r="L238" s="8">
        <f ca="1">(dane36[[#This Row],[sód]]-#REF!)/#REF!</f>
        <v>0.89905362776025233</v>
      </c>
      <c r="M238" s="8">
        <f ca="1">(dane36[[#This Row],[potas]]-#REF!)/#REF!</f>
        <v>4.9438202247191018E-2</v>
      </c>
      <c r="N238" s="8">
        <f ca="1">(dane36[[#This Row],[hemoglobina]]-#REF!)/#REF!</f>
        <v>0.72108843537414957</v>
      </c>
      <c r="O238" s="8">
        <f ca="1">(dane36[[#This Row],[hematokryt]]-#REF!)/#REF!</f>
        <v>0.8</v>
      </c>
      <c r="P238" s="5">
        <v>0</v>
      </c>
      <c r="Q238" s="5">
        <v>0</v>
      </c>
      <c r="R238" s="5">
        <v>0</v>
      </c>
      <c r="S238" s="5">
        <v>1</v>
      </c>
      <c r="T238" s="5">
        <v>0</v>
      </c>
      <c r="U238" s="5">
        <v>0</v>
      </c>
      <c r="V238" s="5">
        <v>0</v>
      </c>
      <c r="X238" s="8">
        <f ca="1">(dane36[[#This Row],[Wiek]]-$A$409)/$A$410</f>
        <v>0.71590909090909094</v>
      </c>
      <c r="Y238" s="8">
        <f ca="1">(dane36[[#This Row],[Ciśnienie krwi]]-$B$409)/$B$410</f>
        <v>0.23076923076923078</v>
      </c>
      <c r="Z238" s="8">
        <f ca="1">(dane36[[#This Row],[glukoza we krwi]]-$I$409)/$I$410</f>
        <v>0.1111111111111111</v>
      </c>
      <c r="AA238" s="8">
        <f ca="1">(dane36[[#This Row],[mocznik]]-$J$409)/$J$410</f>
        <v>0.16559691912708602</v>
      </c>
      <c r="AB238" s="8">
        <f ca="1">(dane36[[#This Row],[sód]]-L$409)/L$410</f>
        <v>0.82965299684542582</v>
      </c>
      <c r="AC238" s="8">
        <f ca="1">(dane36[[#This Row],[potas]]-M$409)/M$410</f>
        <v>6.5168539325842711E-2</v>
      </c>
      <c r="AD238" s="8">
        <f ca="1">(dane36[[#This Row],[hemoglobina]]-N$409)/N$410</f>
        <v>0.4081632653061224</v>
      </c>
      <c r="AE238" s="8">
        <f ca="1">(dane36[[#This Row],[hematokryt]]-O$409)/O$410</f>
        <v>0.35555555555555557</v>
      </c>
      <c r="AF238">
        <v>1</v>
      </c>
      <c r="AG238">
        <v>0</v>
      </c>
      <c r="AH238">
        <v>0</v>
      </c>
      <c r="AI238">
        <v>1</v>
      </c>
      <c r="AJ238">
        <v>0</v>
      </c>
      <c r="AK238">
        <v>0</v>
      </c>
      <c r="AL238" s="14">
        <v>0</v>
      </c>
      <c r="AM238" s="14">
        <v>0</v>
      </c>
      <c r="AN238" s="14">
        <v>0</v>
      </c>
      <c r="AO238" s="14">
        <v>1</v>
      </c>
      <c r="AP238" s="14">
        <v>0</v>
      </c>
      <c r="AQ238" s="14">
        <v>0</v>
      </c>
    </row>
    <row r="239" spans="1:43" x14ac:dyDescent="0.25">
      <c r="A239" s="8">
        <f ca="1">(dane36[[#This Row],[Wiek]]-$A$409)/$A$410</f>
        <v>0.88636363636363635</v>
      </c>
      <c r="B239" s="8">
        <f ca="1">(dane36[[#This Row],[Ciśnienie krwi]]-$B$409)/$B$410</f>
        <v>0.15384615384615385</v>
      </c>
      <c r="C239" s="9">
        <v>0.75</v>
      </c>
      <c r="D239" s="5">
        <v>0</v>
      </c>
      <c r="E239" s="5" t="s">
        <v>2</v>
      </c>
      <c r="F239" s="5">
        <v>1</v>
      </c>
      <c r="G239" s="5">
        <v>0</v>
      </c>
      <c r="H239" s="5">
        <v>0</v>
      </c>
      <c r="I239" s="8">
        <f ca="1">(dane36[[#This Row],[glukoza we krwi]]-$I$409)/$I$410</f>
        <v>0.26931623931623933</v>
      </c>
      <c r="J239" s="8">
        <f ca="1">(dane36[[#This Row],[mocznik]]-$J$409)/$J$410</f>
        <v>0.14359435173299101</v>
      </c>
      <c r="K239" s="8">
        <f ca="1">(dane36[[#This Row],[kreatynina]]-#REF!)/#REF!</f>
        <v>3.5317460317460317E-2</v>
      </c>
      <c r="L239" s="8">
        <f ca="1">(dane36[[#This Row],[sód]]-#REF!)/#REF!</f>
        <v>0.82334384858044163</v>
      </c>
      <c r="M239" s="8">
        <f ca="1">(dane36[[#This Row],[potas]]-#REF!)/#REF!</f>
        <v>3.595505617977527E-2</v>
      </c>
      <c r="N239" s="8">
        <f ca="1">(dane36[[#This Row],[hemoglobina]]-#REF!)/#REF!</f>
        <v>0.82993197278911568</v>
      </c>
      <c r="O239" s="8">
        <f ca="1">(dane36[[#This Row],[hematokryt]]-#REF!)/#REF!</f>
        <v>0.8666666666666667</v>
      </c>
      <c r="P239" s="5">
        <v>0</v>
      </c>
      <c r="Q239" s="5">
        <v>0</v>
      </c>
      <c r="R239" s="5">
        <v>0</v>
      </c>
      <c r="S239" s="5">
        <v>1</v>
      </c>
      <c r="T239" s="5">
        <v>0</v>
      </c>
      <c r="U239" s="5">
        <v>0</v>
      </c>
      <c r="V239" s="5">
        <v>0</v>
      </c>
      <c r="X239" s="8">
        <f ca="1">(dane36[[#This Row],[Wiek]]-$A$409)/$A$410</f>
        <v>0.88636363636363635</v>
      </c>
      <c r="Y239" s="8">
        <f ca="1">(dane36[[#This Row],[Ciśnienie krwi]]-$B$409)/$B$410</f>
        <v>0.15384615384615385</v>
      </c>
      <c r="Z239" s="8">
        <f ca="1">(dane36[[#This Row],[glukoza we krwi]]-$I$409)/$I$410</f>
        <v>0.25427350427350426</v>
      </c>
      <c r="AA239" s="8">
        <f ca="1">(dane36[[#This Row],[mocznik]]-$J$409)/$J$410</f>
        <v>0.13222079589216945</v>
      </c>
      <c r="AB239" s="8">
        <f ca="1">(dane36[[#This Row],[sód]]-L$409)/L$410</f>
        <v>0.83930599369085179</v>
      </c>
      <c r="AC239" s="8">
        <f ca="1">(dane36[[#This Row],[potas]]-M$409)/M$410</f>
        <v>4.7865168539325841E-2</v>
      </c>
      <c r="AD239" s="8">
        <f ca="1">(dane36[[#This Row],[hemoglobina]]-N$409)/N$410</f>
        <v>0.65306122448979587</v>
      </c>
      <c r="AE239" s="8">
        <f ca="1">(dane36[[#This Row],[hematokryt]]-O$409)/O$410</f>
        <v>0.68888888888888888</v>
      </c>
      <c r="AF239">
        <v>0.75</v>
      </c>
      <c r="AG239">
        <v>0</v>
      </c>
      <c r="AH239">
        <v>0</v>
      </c>
      <c r="AI239">
        <v>1</v>
      </c>
      <c r="AJ239">
        <v>0</v>
      </c>
      <c r="AK239">
        <v>0</v>
      </c>
      <c r="AL239" s="15">
        <v>0</v>
      </c>
      <c r="AM239" s="15">
        <v>0</v>
      </c>
      <c r="AN239" s="15">
        <v>0</v>
      </c>
      <c r="AO239" s="15">
        <v>1</v>
      </c>
      <c r="AP239" s="15">
        <v>0</v>
      </c>
      <c r="AQ239" s="15">
        <v>0</v>
      </c>
    </row>
    <row r="240" spans="1:43" x14ac:dyDescent="0.25">
      <c r="A240" s="8">
        <f ca="1">(dane36[[#This Row],[Wiek]]-$A$409)/$A$410</f>
        <v>0.60227272727272729</v>
      </c>
      <c r="B240" s="8">
        <f ca="1">(dane36[[#This Row],[Ciśnienie krwi]]-$B$409)/$B$410</f>
        <v>0.23076923076923078</v>
      </c>
      <c r="C240" s="9">
        <v>0.75</v>
      </c>
      <c r="D240" s="5">
        <v>0</v>
      </c>
      <c r="E240" s="5" t="s">
        <v>2</v>
      </c>
      <c r="F240" s="5">
        <v>1</v>
      </c>
      <c r="G240" s="5">
        <v>0</v>
      </c>
      <c r="H240" s="5">
        <v>0</v>
      </c>
      <c r="I240" s="8">
        <f ca="1">(dane36[[#This Row],[glukoza we krwi]]-$I$409)/$I$410</f>
        <v>0.1752136752136752</v>
      </c>
      <c r="J240" s="8">
        <f ca="1">(dane36[[#This Row],[mocznik]]-$J$409)/$J$410</f>
        <v>6.8035943517329917E-2</v>
      </c>
      <c r="K240" s="8">
        <f ca="1">(dane36[[#This Row],[kreatynina]]-#REF!)/#REF!</f>
        <v>6.6137566137566143E-3</v>
      </c>
      <c r="L240" s="8">
        <f ca="1">(dane36[[#This Row],[sód]]-#REF!)/#REF!</f>
        <v>0.86750788643533128</v>
      </c>
      <c r="M240" s="8">
        <f ca="1">(dane36[[#This Row],[potas]]-#REF!)/#REF!</f>
        <v>5.1685393258426963E-2</v>
      </c>
      <c r="N240" s="8">
        <f ca="1">(dane36[[#This Row],[hemoglobina]]-#REF!)/#REF!</f>
        <v>0.96598639455782309</v>
      </c>
      <c r="O240" s="8">
        <f ca="1">(dane36[[#This Row],[hematokryt]]-#REF!)/#REF!</f>
        <v>0.9555555555555556</v>
      </c>
      <c r="P240" s="5">
        <v>0</v>
      </c>
      <c r="Q240" s="5">
        <v>0</v>
      </c>
      <c r="R240" s="5">
        <v>0</v>
      </c>
      <c r="S240" s="5">
        <v>1</v>
      </c>
      <c r="T240" s="5">
        <v>0</v>
      </c>
      <c r="U240" s="5">
        <v>0</v>
      </c>
      <c r="V240" s="5">
        <v>0</v>
      </c>
      <c r="X240" s="8">
        <f ca="1">(dane36[[#This Row],[Wiek]]-$A$409)/$A$410</f>
        <v>0.79545454545454541</v>
      </c>
      <c r="Y240" s="8">
        <f ca="1">(dane36[[#This Row],[Ciśnienie krwi]]-$B$409)/$B$410</f>
        <v>0.38461538461538464</v>
      </c>
      <c r="Z240" s="8">
        <f ca="1">(dane36[[#This Row],[glukoza we krwi]]-$I$409)/$I$410</f>
        <v>0.38247863247863245</v>
      </c>
      <c r="AA240" s="8">
        <f ca="1">(dane36[[#This Row],[mocznik]]-$J$409)/$J$410</f>
        <v>0.61489088575096273</v>
      </c>
      <c r="AB240" s="8">
        <f ca="1">(dane36[[#This Row],[sód]]-L$409)/L$410</f>
        <v>0.77287066246056779</v>
      </c>
      <c r="AC240" s="8">
        <f ca="1">(dane36[[#This Row],[potas]]-M$409)/M$410</f>
        <v>5.1685393258426963E-2</v>
      </c>
      <c r="AD240" s="8">
        <f ca="1">(dane36[[#This Row],[hemoglobina]]-N$409)/N$410</f>
        <v>0.4285714285714286</v>
      </c>
      <c r="AE240" s="8">
        <f ca="1">(dane36[[#This Row],[hematokryt]]-O$409)/O$410</f>
        <v>0.42222222222222222</v>
      </c>
      <c r="AF240">
        <v>0.75</v>
      </c>
      <c r="AG240">
        <v>0</v>
      </c>
      <c r="AH240">
        <v>0</v>
      </c>
      <c r="AI240">
        <v>1</v>
      </c>
      <c r="AJ240">
        <v>0</v>
      </c>
      <c r="AK240">
        <v>0</v>
      </c>
      <c r="AL240" s="14">
        <v>0</v>
      </c>
      <c r="AM240" s="14">
        <v>0</v>
      </c>
      <c r="AN240" s="14">
        <v>0</v>
      </c>
      <c r="AO240" s="14">
        <v>1</v>
      </c>
      <c r="AP240" s="14">
        <v>0</v>
      </c>
      <c r="AQ240" s="14">
        <v>0</v>
      </c>
    </row>
    <row r="241" spans="1:43" x14ac:dyDescent="0.25">
      <c r="A241" s="8">
        <f ca="1">(dane36[[#This Row],[Wiek]]-$A$409)/$A$410</f>
        <v>0.42045454545454547</v>
      </c>
      <c r="B241" s="8">
        <f ca="1">(dane36[[#This Row],[Ciśnienie krwi]]-$B$409)/$B$410</f>
        <v>0.15384615384615385</v>
      </c>
      <c r="C241" s="9">
        <v>1</v>
      </c>
      <c r="D241" s="5">
        <v>0</v>
      </c>
      <c r="E241" s="5" t="s">
        <v>2</v>
      </c>
      <c r="F241" s="5">
        <v>1</v>
      </c>
      <c r="G241" s="5">
        <v>0</v>
      </c>
      <c r="H241" s="5">
        <v>0</v>
      </c>
      <c r="I241" s="8">
        <f ca="1">(dane36[[#This Row],[glukoza we krwi]]-$I$409)/$I$410</f>
        <v>0.23290598290598291</v>
      </c>
      <c r="J241" s="8">
        <f ca="1">(dane36[[#This Row],[mocznik]]-$J$409)/$J$410</f>
        <v>0.11424903722721438</v>
      </c>
      <c r="K241" s="8">
        <f ca="1">(dane36[[#This Row],[kreatynina]]-#REF!)/#REF!</f>
        <v>2.6455026455026449E-3</v>
      </c>
      <c r="L241" s="8">
        <f ca="1">(dane36[[#This Row],[sód]]-#REF!)/#REF!</f>
        <v>0.88643533123028395</v>
      </c>
      <c r="M241" s="8">
        <f ca="1">(dane36[[#This Row],[potas]]-#REF!)/#REF!</f>
        <v>5.6179775280898875E-2</v>
      </c>
      <c r="N241" s="8">
        <f ca="1">(dane36[[#This Row],[hemoglobina]]-#REF!)/#REF!</f>
        <v>0.85034013605442171</v>
      </c>
      <c r="O241" s="8">
        <f ca="1">(dane36[[#This Row],[hematokryt]]-#REF!)/#REF!</f>
        <v>0.71111111111111114</v>
      </c>
      <c r="P241" s="5">
        <v>0</v>
      </c>
      <c r="Q241" s="5">
        <v>0</v>
      </c>
      <c r="R241" s="5">
        <v>0</v>
      </c>
      <c r="S241" s="5">
        <v>1</v>
      </c>
      <c r="T241" s="5">
        <v>0</v>
      </c>
      <c r="U241" s="5">
        <v>0</v>
      </c>
      <c r="V241" s="5">
        <v>0</v>
      </c>
      <c r="X241" s="8">
        <f ca="1">(dane36[[#This Row],[Wiek]]-$A$409)/$A$410</f>
        <v>0.36363636363636365</v>
      </c>
      <c r="Y241" s="8">
        <f ca="1">(dane36[[#This Row],[Ciśnienie krwi]]-$B$409)/$B$410</f>
        <v>0.30769230769230771</v>
      </c>
      <c r="Z241" s="8">
        <f ca="1">(dane36[[#This Row],[glukoza we krwi]]-$I$409)/$I$410</f>
        <v>0.1752136752136752</v>
      </c>
      <c r="AA241" s="8">
        <f ca="1">(dane36[[#This Row],[mocznik]]-$J$409)/$J$410</f>
        <v>0.1245186136071887</v>
      </c>
      <c r="AB241" s="8">
        <f ca="1">(dane36[[#This Row],[sód]]-L$409)/L$410</f>
        <v>0.83596214511041012</v>
      </c>
      <c r="AC241" s="8">
        <f ca="1">(dane36[[#This Row],[potas]]-M$409)/M$410</f>
        <v>3.595505617977527E-2</v>
      </c>
      <c r="AD241" s="8">
        <f ca="1">(dane36[[#This Row],[hemoglobina]]-N$409)/N$410</f>
        <v>0.59863945578231292</v>
      </c>
      <c r="AE241" s="8">
        <f ca="1">(dane36[[#This Row],[hematokryt]]-O$409)/O$410</f>
        <v>0.66666666666666663</v>
      </c>
      <c r="AF241">
        <v>1</v>
      </c>
      <c r="AG241">
        <v>0</v>
      </c>
      <c r="AH241">
        <v>0</v>
      </c>
      <c r="AI241">
        <v>1</v>
      </c>
      <c r="AJ241">
        <v>0</v>
      </c>
      <c r="AK241">
        <v>0</v>
      </c>
      <c r="AL241" s="15">
        <v>0</v>
      </c>
      <c r="AM241" s="15">
        <v>0</v>
      </c>
      <c r="AN241" s="15">
        <v>0</v>
      </c>
      <c r="AO241" s="15">
        <v>1</v>
      </c>
      <c r="AP241" s="15">
        <v>0</v>
      </c>
      <c r="AQ241" s="15">
        <v>0</v>
      </c>
    </row>
    <row r="242" spans="1:43" x14ac:dyDescent="0.25">
      <c r="A242" s="8">
        <f ca="1">(dane36[[#This Row],[Wiek]]-$A$409)/$A$410</f>
        <v>0.47727272727272729</v>
      </c>
      <c r="B242" s="8">
        <f ca="1">(dane36[[#This Row],[Ciśnienie krwi]]-$B$409)/$B$410</f>
        <v>0.15384615384615385</v>
      </c>
      <c r="C242" s="9">
        <v>1</v>
      </c>
      <c r="D242" s="5">
        <v>0</v>
      </c>
      <c r="E242" s="5" t="s">
        <v>2</v>
      </c>
      <c r="F242" s="5">
        <v>1</v>
      </c>
      <c r="G242" s="5">
        <v>0</v>
      </c>
      <c r="H242" s="5">
        <v>0</v>
      </c>
      <c r="I242" s="8">
        <f ca="1">(dane36[[#This Row],[glukoza we krwi]]-$I$409)/$I$410</f>
        <v>0.26931623931623933</v>
      </c>
      <c r="J242" s="8">
        <f ca="1">(dane36[[#This Row],[mocznik]]-$J$409)/$J$410</f>
        <v>0.14359435173299101</v>
      </c>
      <c r="K242" s="8">
        <f ca="1">(dane36[[#This Row],[kreatynina]]-#REF!)/#REF!</f>
        <v>3.5317460317460317E-2</v>
      </c>
      <c r="L242" s="8">
        <f ca="1">(dane36[[#This Row],[sód]]-#REF!)/#REF!</f>
        <v>0.83930599369085179</v>
      </c>
      <c r="M242" s="8">
        <f ca="1">(dane36[[#This Row],[potas]]-#REF!)/#REF!</f>
        <v>4.7865168539325841E-2</v>
      </c>
      <c r="N242" s="8">
        <f ca="1">(dane36[[#This Row],[hemoglobina]]-#REF!)/#REF!</f>
        <v>0.72789115646258506</v>
      </c>
      <c r="O242" s="8">
        <f ca="1">(dane36[[#This Row],[hematokryt]]-#REF!)/#REF!</f>
        <v>0.8666666666666667</v>
      </c>
      <c r="P242" s="5">
        <v>0</v>
      </c>
      <c r="Q242" s="5">
        <v>0</v>
      </c>
      <c r="R242" s="5">
        <v>0</v>
      </c>
      <c r="S242" s="5">
        <v>1</v>
      </c>
      <c r="T242" s="5">
        <v>0</v>
      </c>
      <c r="U242" s="5">
        <v>0</v>
      </c>
      <c r="V242" s="5">
        <v>0</v>
      </c>
      <c r="X242" s="8">
        <f ca="1">(dane36[[#This Row],[Wiek]]-$A$409)/$A$410</f>
        <v>0.71590909090909094</v>
      </c>
      <c r="Y242" s="8">
        <f ca="1">(dane36[[#This Row],[Ciśnienie krwi]]-$B$409)/$B$410</f>
        <v>0.15384615384615385</v>
      </c>
      <c r="Z242" s="8">
        <f ca="1">(dane36[[#This Row],[glukoza we krwi]]-$I$409)/$I$410</f>
        <v>0.38675213675213677</v>
      </c>
      <c r="AA242" s="8">
        <f ca="1">(dane36[[#This Row],[mocznik]]-$J$409)/$J$410</f>
        <v>0.11424903722721438</v>
      </c>
      <c r="AB242" s="8">
        <f ca="1">(dane36[[#This Row],[sód]]-L$409)/L$410</f>
        <v>0.83930599369085179</v>
      </c>
      <c r="AC242" s="8">
        <f ca="1">(dane36[[#This Row],[potas]]-M$409)/M$410</f>
        <v>4.7865168539325841E-2</v>
      </c>
      <c r="AD242" s="8">
        <f ca="1">(dane36[[#This Row],[hemoglobina]]-N$409)/N$410</f>
        <v>0.56462585034013602</v>
      </c>
      <c r="AE242" s="8">
        <f ca="1">(dane36[[#This Row],[hematokryt]]-O$409)/O$410</f>
        <v>0.6</v>
      </c>
      <c r="AF242">
        <v>1</v>
      </c>
      <c r="AG242">
        <v>0</v>
      </c>
      <c r="AH242">
        <v>0</v>
      </c>
      <c r="AI242">
        <v>1</v>
      </c>
      <c r="AJ242">
        <v>0</v>
      </c>
      <c r="AK242">
        <v>0</v>
      </c>
      <c r="AL242" s="14">
        <v>0</v>
      </c>
      <c r="AM242" s="14">
        <v>0</v>
      </c>
      <c r="AN242" s="14">
        <v>0</v>
      </c>
      <c r="AO242" s="14">
        <v>1</v>
      </c>
      <c r="AP242" s="14">
        <v>0</v>
      </c>
      <c r="AQ242" s="14">
        <v>0</v>
      </c>
    </row>
    <row r="243" spans="1:43" x14ac:dyDescent="0.25">
      <c r="A243" s="8">
        <f ca="1">(dane36[[#This Row],[Wiek]]-$A$409)/$A$410</f>
        <v>0.375</v>
      </c>
      <c r="B243" s="8">
        <f ca="1">(dane36[[#This Row],[Ciśnienie krwi]]-$B$409)/$B$410</f>
        <v>0.20361538461538461</v>
      </c>
      <c r="C243" s="9">
        <v>0.75</v>
      </c>
      <c r="D243" s="5">
        <v>0</v>
      </c>
      <c r="E243" s="5" t="s">
        <v>2</v>
      </c>
      <c r="F243" s="5">
        <v>1</v>
      </c>
      <c r="G243" s="5">
        <v>0.11</v>
      </c>
      <c r="H243" s="5">
        <v>0.06</v>
      </c>
      <c r="I243" s="8">
        <f ca="1">(dane36[[#This Row],[glukoza we krwi]]-$I$409)/$I$410</f>
        <v>0.16452991452991453</v>
      </c>
      <c r="J243" s="8">
        <f ca="1">(dane36[[#This Row],[mocznik]]-$J$409)/$J$410</f>
        <v>7.3170731707317069E-2</v>
      </c>
      <c r="K243" s="8">
        <f ca="1">(dane36[[#This Row],[kreatynina]]-#REF!)/#REF!</f>
        <v>1.3227513227513225E-3</v>
      </c>
      <c r="L243" s="8">
        <f ca="1">(dane36[[#This Row],[sód]]-#REF!)/#REF!</f>
        <v>0.82334384858044163</v>
      </c>
      <c r="M243" s="8">
        <f ca="1">(dane36[[#This Row],[potas]]-#REF!)/#REF!</f>
        <v>5.393258426966293E-2</v>
      </c>
      <c r="N243" s="8">
        <f ca="1">(dane36[[#This Row],[hemoglobina]]-#REF!)/#REF!</f>
        <v>0.83673469387755106</v>
      </c>
      <c r="O243" s="8">
        <f ca="1">(dane36[[#This Row],[hematokryt]]-#REF!)/#REF!</f>
        <v>0.8666666666666667</v>
      </c>
      <c r="P243" s="5">
        <v>0</v>
      </c>
      <c r="Q243" s="5">
        <v>0</v>
      </c>
      <c r="R243" s="5">
        <v>0</v>
      </c>
      <c r="S243" s="5">
        <v>1</v>
      </c>
      <c r="T243" s="5">
        <v>0</v>
      </c>
      <c r="U243" s="5">
        <v>0</v>
      </c>
      <c r="V243" s="5">
        <v>0</v>
      </c>
      <c r="X243" s="8">
        <f ca="1">(dane36[[#This Row],[Wiek]]-$A$409)/$A$410</f>
        <v>0.625</v>
      </c>
      <c r="Y243" s="8">
        <f ca="1">(dane36[[#This Row],[Ciśnienie krwi]]-$B$409)/$B$410</f>
        <v>0.15384615384615385</v>
      </c>
      <c r="Z243" s="8">
        <f ca="1">(dane36[[#This Row],[glukoza we krwi]]-$I$409)/$I$410</f>
        <v>0.30555555555555558</v>
      </c>
      <c r="AA243" s="8">
        <f ca="1">(dane36[[#This Row],[mocznik]]-$J$409)/$J$410</f>
        <v>0.1116816431322208</v>
      </c>
      <c r="AB243" s="8">
        <f ca="1">(dane36[[#This Row],[sód]]-L$409)/L$410</f>
        <v>0.85488958990536279</v>
      </c>
      <c r="AC243" s="8">
        <f ca="1">(dane36[[#This Row],[potas]]-M$409)/M$410</f>
        <v>1.7977528089887635E-2</v>
      </c>
      <c r="AD243" s="8">
        <f ca="1">(dane36[[#This Row],[hemoglobina]]-N$409)/N$410</f>
        <v>0.49659863945578231</v>
      </c>
      <c r="AE243" s="8">
        <f ca="1">(dane36[[#This Row],[hematokryt]]-O$409)/O$410</f>
        <v>0.48888888888888887</v>
      </c>
      <c r="AF243">
        <v>0.75</v>
      </c>
      <c r="AG243">
        <v>0</v>
      </c>
      <c r="AH243">
        <v>0</v>
      </c>
      <c r="AI243">
        <v>1</v>
      </c>
      <c r="AJ243">
        <v>0.11</v>
      </c>
      <c r="AK243">
        <v>0.06</v>
      </c>
      <c r="AL243" s="15">
        <v>0</v>
      </c>
      <c r="AM243" s="15">
        <v>0</v>
      </c>
      <c r="AN243" s="15">
        <v>0</v>
      </c>
      <c r="AO243" s="15">
        <v>1</v>
      </c>
      <c r="AP243" s="15">
        <v>0</v>
      </c>
      <c r="AQ243" s="15">
        <v>0</v>
      </c>
    </row>
    <row r="244" spans="1:43" x14ac:dyDescent="0.25">
      <c r="A244" s="8">
        <f ca="1">(dane36[[#This Row],[Wiek]]-$A$409)/$A$410</f>
        <v>0.63636363636363635</v>
      </c>
      <c r="B244" s="8">
        <f ca="1">(dane36[[#This Row],[Ciśnienie krwi]]-$B$409)/$B$410</f>
        <v>0.15384615384615385</v>
      </c>
      <c r="C244" s="9">
        <v>0.75</v>
      </c>
      <c r="D244" s="5">
        <v>0</v>
      </c>
      <c r="E244" s="5" t="s">
        <v>2</v>
      </c>
      <c r="F244" s="5">
        <v>1</v>
      </c>
      <c r="G244" s="5">
        <v>0</v>
      </c>
      <c r="H244" s="5">
        <v>0</v>
      </c>
      <c r="I244" s="8">
        <f ca="1">(dane36[[#This Row],[glukoza we krwi]]-$I$409)/$I$410</f>
        <v>0.17094017094017094</v>
      </c>
      <c r="J244" s="8">
        <f ca="1">(dane36[[#This Row],[mocznik]]-$J$409)/$J$410</f>
        <v>0.11938382541720154</v>
      </c>
      <c r="K244" s="8">
        <f ca="1">(dane36[[#This Row],[kreatynina]]-#REF!)/#REF!</f>
        <v>1.0582010582010581E-2</v>
      </c>
      <c r="L244" s="8">
        <f ca="1">(dane36[[#This Row],[sód]]-#REF!)/#REF!</f>
        <v>0.8485804416403786</v>
      </c>
      <c r="M244" s="8">
        <f ca="1">(dane36[[#This Row],[potas]]-#REF!)/#REF!</f>
        <v>4.0449438202247189E-2</v>
      </c>
      <c r="N244" s="8">
        <f ca="1">(dane36[[#This Row],[hemoglobina]]-#REF!)/#REF!</f>
        <v>0.80952380952380953</v>
      </c>
      <c r="O244" s="8">
        <f ca="1">(dane36[[#This Row],[hematokryt]]-#REF!)/#REF!</f>
        <v>0.68888888888888888</v>
      </c>
      <c r="P244" s="5">
        <v>0</v>
      </c>
      <c r="Q244" s="5">
        <v>0</v>
      </c>
      <c r="R244" s="5">
        <v>0</v>
      </c>
      <c r="S244" s="5">
        <v>1</v>
      </c>
      <c r="T244" s="5">
        <v>0</v>
      </c>
      <c r="U244" s="5">
        <v>0</v>
      </c>
      <c r="V244" s="5">
        <v>0</v>
      </c>
      <c r="X244" s="8">
        <f ca="1">(dane36[[#This Row],[Wiek]]-$A$409)/$A$410</f>
        <v>0.76136363636363635</v>
      </c>
      <c r="Y244" s="8">
        <f ca="1">(dane36[[#This Row],[Ciśnienie krwi]]-$B$409)/$B$410</f>
        <v>0.15384615384615385</v>
      </c>
      <c r="Z244" s="8">
        <f ca="1">(dane36[[#This Row],[glukoza we krwi]]-$I$409)/$I$410</f>
        <v>0.41025641025641024</v>
      </c>
      <c r="AA244" s="8">
        <f ca="1">(dane36[[#This Row],[mocznik]]-$J$409)/$J$410</f>
        <v>0.24261874197689345</v>
      </c>
      <c r="AB244" s="8">
        <f ca="1">(dane36[[#This Row],[sód]]-L$409)/L$410</f>
        <v>0.72870662460567825</v>
      </c>
      <c r="AC244" s="8">
        <f ca="1">(dane36[[#This Row],[potas]]-M$409)/M$410</f>
        <v>3.1460674157303366E-2</v>
      </c>
      <c r="AD244" s="8">
        <f ca="1">(dane36[[#This Row],[hemoglobina]]-N$409)/N$410</f>
        <v>0.4285714285714286</v>
      </c>
      <c r="AE244" s="8">
        <f ca="1">(dane36[[#This Row],[hematokryt]]-O$409)/O$410</f>
        <v>0.42222222222222222</v>
      </c>
      <c r="AF244">
        <v>0.75</v>
      </c>
      <c r="AG244">
        <v>0</v>
      </c>
      <c r="AH244">
        <v>0</v>
      </c>
      <c r="AI244">
        <v>1</v>
      </c>
      <c r="AJ244">
        <v>0</v>
      </c>
      <c r="AK244">
        <v>0</v>
      </c>
      <c r="AL244" s="14">
        <v>0</v>
      </c>
      <c r="AM244" s="14">
        <v>0</v>
      </c>
      <c r="AN244" s="14">
        <v>0</v>
      </c>
      <c r="AO244" s="14">
        <v>1</v>
      </c>
      <c r="AP244" s="14">
        <v>0</v>
      </c>
      <c r="AQ244" s="14">
        <v>0</v>
      </c>
    </row>
    <row r="245" spans="1:43" x14ac:dyDescent="0.25">
      <c r="A245" s="8">
        <f ca="1">(dane36[[#This Row],[Wiek]]-$A$409)/$A$410</f>
        <v>0.67045454545454541</v>
      </c>
      <c r="B245" s="8">
        <f ca="1">(dane36[[#This Row],[Ciśnienie krwi]]-$B$409)/$B$410</f>
        <v>0.15384615384615385</v>
      </c>
      <c r="C245" s="9">
        <v>1</v>
      </c>
      <c r="D245" s="5">
        <v>0</v>
      </c>
      <c r="E245" s="5" t="s">
        <v>2</v>
      </c>
      <c r="F245" s="5">
        <v>1</v>
      </c>
      <c r="G245" s="5">
        <v>0</v>
      </c>
      <c r="H245" s="5">
        <v>0</v>
      </c>
      <c r="I245" s="8">
        <f ca="1">(dane36[[#This Row],[glukoza we krwi]]-$I$409)/$I$410</f>
        <v>0.20940170940170941</v>
      </c>
      <c r="J245" s="8">
        <f ca="1">(dane36[[#This Row],[mocznik]]-$J$409)/$J$410</f>
        <v>7.0603337612323486E-2</v>
      </c>
      <c r="K245" s="8">
        <f ca="1">(dane36[[#This Row],[kreatynina]]-#REF!)/#REF!</f>
        <v>3.968253968253968E-3</v>
      </c>
      <c r="L245" s="8">
        <f ca="1">(dane36[[#This Row],[sód]]-#REF!)/#REF!</f>
        <v>0.83596214511041012</v>
      </c>
      <c r="M245" s="8">
        <f ca="1">(dane36[[#This Row],[potas]]-#REF!)/#REF!</f>
        <v>2.247191011235955E-2</v>
      </c>
      <c r="N245" s="8">
        <f ca="1">(dane36[[#This Row],[hemoglobina]]-#REF!)/#REF!</f>
        <v>0.97278911564625836</v>
      </c>
      <c r="O245" s="8">
        <f ca="1">(dane36[[#This Row],[hematokryt]]-#REF!)/#REF!</f>
        <v>0.9555555555555556</v>
      </c>
      <c r="P245" s="5">
        <v>0</v>
      </c>
      <c r="Q245" s="5">
        <v>0</v>
      </c>
      <c r="R245" s="5">
        <v>0</v>
      </c>
      <c r="S245" s="5">
        <v>1</v>
      </c>
      <c r="T245" s="5">
        <v>0</v>
      </c>
      <c r="U245" s="5">
        <v>0</v>
      </c>
      <c r="V245" s="5">
        <v>0</v>
      </c>
      <c r="X245" s="8">
        <f ca="1">(dane36[[#This Row],[Wiek]]-$A$409)/$A$410</f>
        <v>0.68181818181818177</v>
      </c>
      <c r="Y245" s="8">
        <f ca="1">(dane36[[#This Row],[Ciśnienie krwi]]-$B$409)/$B$410</f>
        <v>0.30769230769230771</v>
      </c>
      <c r="Z245" s="8">
        <f ca="1">(dane36[[#This Row],[glukoza we krwi]]-$I$409)/$I$410</f>
        <v>0.3141025641025641</v>
      </c>
      <c r="AA245" s="8">
        <f ca="1">(dane36[[#This Row],[mocznik]]-$J$409)/$J$410</f>
        <v>0.11938382541720154</v>
      </c>
      <c r="AB245" s="8">
        <f ca="1">(dane36[[#This Row],[sód]]-L$409)/L$410</f>
        <v>0.8422712933753943</v>
      </c>
      <c r="AC245" s="8">
        <f ca="1">(dane36[[#This Row],[potas]]-M$409)/M$410</f>
        <v>8.9887640449438175E-3</v>
      </c>
      <c r="AD245" s="8">
        <f ca="1">(dane36[[#This Row],[hemoglobina]]-N$409)/N$410</f>
        <v>0.70068027210884354</v>
      </c>
      <c r="AE245" s="8">
        <f ca="1">(dane36[[#This Row],[hematokryt]]-O$409)/O$410</f>
        <v>0.84444444444444444</v>
      </c>
      <c r="AF245">
        <v>1</v>
      </c>
      <c r="AG245">
        <v>0</v>
      </c>
      <c r="AH245">
        <v>0</v>
      </c>
      <c r="AI245">
        <v>1</v>
      </c>
      <c r="AJ245">
        <v>0</v>
      </c>
      <c r="AK245">
        <v>0</v>
      </c>
      <c r="AL245" s="15">
        <v>0</v>
      </c>
      <c r="AM245" s="15">
        <v>0</v>
      </c>
      <c r="AN245" s="15">
        <v>0</v>
      </c>
      <c r="AO245" s="15">
        <v>1</v>
      </c>
      <c r="AP245" s="15">
        <v>0</v>
      </c>
      <c r="AQ245" s="15">
        <v>0</v>
      </c>
    </row>
    <row r="246" spans="1:43" x14ac:dyDescent="0.25">
      <c r="A246" s="8">
        <f ca="1">(dane36[[#This Row],[Wiek]]-$A$409)/$A$410</f>
        <v>0.31818181818181818</v>
      </c>
      <c r="B246" s="8">
        <f ca="1">(dane36[[#This Row],[Ciśnienie krwi]]-$B$409)/$B$410</f>
        <v>7.6923076923076927E-2</v>
      </c>
      <c r="C246" s="9">
        <v>0.75</v>
      </c>
      <c r="D246" s="5">
        <v>0</v>
      </c>
      <c r="E246" s="5" t="s">
        <v>2</v>
      </c>
      <c r="F246" s="5">
        <v>1</v>
      </c>
      <c r="G246" s="5">
        <v>0</v>
      </c>
      <c r="H246" s="5">
        <v>0</v>
      </c>
      <c r="I246" s="8">
        <f ca="1">(dane36[[#This Row],[glukoza we krwi]]-$I$409)/$I$410</f>
        <v>0.24786324786324787</v>
      </c>
      <c r="J246" s="8">
        <f ca="1">(dane36[[#This Row],[mocznik]]-$J$409)/$J$410</f>
        <v>3.4659820282413351E-2</v>
      </c>
      <c r="K246" s="8">
        <f ca="1">(dane36[[#This Row],[kreatynina]]-#REF!)/#REF!</f>
        <v>9.2592592592592605E-3</v>
      </c>
      <c r="L246" s="8">
        <f ca="1">(dane36[[#This Row],[sód]]-#REF!)/#REF!</f>
        <v>0.82334384858044163</v>
      </c>
      <c r="M246" s="8">
        <f ca="1">(dane36[[#This Row],[potas]]-#REF!)/#REF!</f>
        <v>4.2696629213483155E-2</v>
      </c>
      <c r="N246" s="8">
        <f ca="1">(dane36[[#This Row],[hemoglobina]]-#REF!)/#REF!</f>
        <v>0.64149659863945574</v>
      </c>
      <c r="O246" s="8">
        <f ca="1">(dane36[[#This Row],[hematokryt]]-#REF!)/#REF!</f>
        <v>0.66377777777777769</v>
      </c>
      <c r="P246" s="5">
        <v>0</v>
      </c>
      <c r="Q246" s="5">
        <v>0</v>
      </c>
      <c r="R246" s="5">
        <v>0</v>
      </c>
      <c r="S246" s="5">
        <v>1</v>
      </c>
      <c r="T246" s="5">
        <v>0</v>
      </c>
      <c r="U246" s="5">
        <v>0</v>
      </c>
      <c r="V246" s="5">
        <v>0</v>
      </c>
      <c r="X246" s="8">
        <f ca="1">(dane36[[#This Row],[Wiek]]-$A$409)/$A$410</f>
        <v>0.70454545454545459</v>
      </c>
      <c r="Y246" s="8">
        <f ca="1">(dane36[[#This Row],[Ciśnienie krwi]]-$B$409)/$B$410</f>
        <v>0.30769230769230771</v>
      </c>
      <c r="Z246" s="8">
        <f ca="1">(dane36[[#This Row],[glukoza we krwi]]-$I$409)/$I$410</f>
        <v>0.94230769230769229</v>
      </c>
      <c r="AA246" s="8">
        <f ca="1">(dane36[[#This Row],[mocznik]]-$J$409)/$J$410</f>
        <v>0.16046213093709885</v>
      </c>
      <c r="AB246" s="8">
        <f ca="1">(dane36[[#This Row],[sód]]-L$409)/L$410</f>
        <v>0.82334384858044163</v>
      </c>
      <c r="AC246" s="8">
        <f ca="1">(dane36[[#This Row],[potas]]-M$409)/M$410</f>
        <v>3.595505617977527E-2</v>
      </c>
      <c r="AD246" s="8">
        <f ca="1">(dane36[[#This Row],[hemoglobina]]-N$409)/N$410</f>
        <v>0.61904761904761896</v>
      </c>
      <c r="AE246" s="8">
        <f ca="1">(dane36[[#This Row],[hematokryt]]-O$409)/O$410</f>
        <v>0.68888888888888888</v>
      </c>
      <c r="AF246">
        <v>0.75</v>
      </c>
      <c r="AG246">
        <v>0</v>
      </c>
      <c r="AH246">
        <v>0</v>
      </c>
      <c r="AI246">
        <v>1</v>
      </c>
      <c r="AJ246">
        <v>0</v>
      </c>
      <c r="AK246">
        <v>0</v>
      </c>
      <c r="AL246" s="14">
        <v>0</v>
      </c>
      <c r="AM246" s="14">
        <v>0</v>
      </c>
      <c r="AN246" s="14">
        <v>0</v>
      </c>
      <c r="AO246" s="14">
        <v>1</v>
      </c>
      <c r="AP246" s="14">
        <v>0</v>
      </c>
      <c r="AQ246" s="14">
        <v>0</v>
      </c>
    </row>
    <row r="247" spans="1:43" x14ac:dyDescent="0.25">
      <c r="A247" s="8">
        <f ca="1">(dane36[[#This Row],[Wiek]]-$A$409)/$A$410</f>
        <v>0.625</v>
      </c>
      <c r="B247" s="8">
        <f ca="1">(dane36[[#This Row],[Ciśnienie krwi]]-$B$409)/$B$410</f>
        <v>7.6923076923076927E-2</v>
      </c>
      <c r="C247" s="9">
        <v>0.75</v>
      </c>
      <c r="D247" s="5">
        <v>0</v>
      </c>
      <c r="E247" s="5" t="s">
        <v>2</v>
      </c>
      <c r="F247" s="5">
        <v>1</v>
      </c>
      <c r="G247" s="5">
        <v>0</v>
      </c>
      <c r="H247" s="5">
        <v>0</v>
      </c>
      <c r="I247" s="8">
        <f ca="1">(dane36[[#This Row],[glukoza we krwi]]-$I$409)/$I$410</f>
        <v>0.17735042735042736</v>
      </c>
      <c r="J247" s="8">
        <f ca="1">(dane36[[#This Row],[mocznik]]-$J$409)/$J$410</f>
        <v>0.12195121951219512</v>
      </c>
      <c r="K247" s="8">
        <f ca="1">(dane36[[#This Row],[kreatynina]]-#REF!)/#REF!</f>
        <v>1.0582010582010581E-2</v>
      </c>
      <c r="L247" s="8">
        <f ca="1">(dane36[[#This Row],[sód]]-#REF!)/#REF!</f>
        <v>0.917981072555205</v>
      </c>
      <c r="M247" s="8">
        <f ca="1">(dane36[[#This Row],[potas]]-#REF!)/#REF!</f>
        <v>4.9438202247191018E-2</v>
      </c>
      <c r="N247" s="8">
        <f ca="1">(dane36[[#This Row],[hemoglobina]]-#REF!)/#REF!</f>
        <v>0.8571428571428571</v>
      </c>
      <c r="O247" s="8">
        <f ca="1">(dane36[[#This Row],[hematokryt]]-#REF!)/#REF!</f>
        <v>0.77777777777777779</v>
      </c>
      <c r="P247" s="5">
        <v>0</v>
      </c>
      <c r="Q247" s="5">
        <v>0</v>
      </c>
      <c r="R247" s="5">
        <v>0</v>
      </c>
      <c r="S247" s="5">
        <v>1</v>
      </c>
      <c r="T247" s="5">
        <v>0</v>
      </c>
      <c r="U247" s="5">
        <v>0</v>
      </c>
      <c r="V247" s="5">
        <v>0</v>
      </c>
      <c r="X247" s="8">
        <f ca="1">(dane36[[#This Row],[Wiek]]-$A$409)/$A$410</f>
        <v>0.52272727272727271</v>
      </c>
      <c r="Y247" s="8">
        <f ca="1">(dane36[[#This Row],[Ciśnienie krwi]]-$B$409)/$B$410</f>
        <v>0.38461538461538464</v>
      </c>
      <c r="Z247" s="8">
        <f ca="1">(dane36[[#This Row],[glukoza we krwi]]-$I$409)/$I$410</f>
        <v>0.17307692307692307</v>
      </c>
      <c r="AA247" s="8">
        <f ca="1">(dane36[[#This Row],[mocznik]]-$J$409)/$J$410</f>
        <v>0.19897304236200256</v>
      </c>
      <c r="AB247" s="8">
        <f ca="1">(dane36[[#This Row],[sód]]-L$409)/L$410</f>
        <v>0.82334384858044163</v>
      </c>
      <c r="AC247" s="8">
        <f ca="1">(dane36[[#This Row],[potas]]-M$409)/M$410</f>
        <v>8.5393258426966281E-2</v>
      </c>
      <c r="AD247" s="8">
        <f ca="1">(dane36[[#This Row],[hemoglobina]]-N$409)/N$410</f>
        <v>0.21768707482993194</v>
      </c>
      <c r="AE247" s="8">
        <f ca="1">(dane36[[#This Row],[hematokryt]]-O$409)/O$410</f>
        <v>0.22222222222222221</v>
      </c>
      <c r="AF247">
        <v>0.75</v>
      </c>
      <c r="AG247">
        <v>0</v>
      </c>
      <c r="AH247">
        <v>0</v>
      </c>
      <c r="AI247">
        <v>1</v>
      </c>
      <c r="AJ247">
        <v>0</v>
      </c>
      <c r="AK247">
        <v>0</v>
      </c>
      <c r="AL247" s="15">
        <v>0</v>
      </c>
      <c r="AM247" s="15">
        <v>0</v>
      </c>
      <c r="AN247" s="15">
        <v>0</v>
      </c>
      <c r="AO247" s="15">
        <v>1</v>
      </c>
      <c r="AP247" s="15">
        <v>0</v>
      </c>
      <c r="AQ247" s="15">
        <v>0</v>
      </c>
    </row>
    <row r="248" spans="1:43" x14ac:dyDescent="0.25">
      <c r="A248" s="8">
        <f ca="1">(dane36[[#This Row],[Wiek]]-$A$409)/$A$410</f>
        <v>0.71590909090909094</v>
      </c>
      <c r="B248" s="8">
        <f ca="1">(dane36[[#This Row],[Ciśnienie krwi]]-$B$409)/$B$410</f>
        <v>7.6923076923076927E-2</v>
      </c>
      <c r="C248" s="9">
        <v>0.75</v>
      </c>
      <c r="D248" s="5">
        <v>0</v>
      </c>
      <c r="E248" s="5" t="s">
        <v>2</v>
      </c>
      <c r="F248" s="5">
        <v>1</v>
      </c>
      <c r="G248" s="5">
        <v>0</v>
      </c>
      <c r="H248" s="5">
        <v>0</v>
      </c>
      <c r="I248" s="8">
        <f ca="1">(dane36[[#This Row],[glukoza we krwi]]-$I$409)/$I$410</f>
        <v>0.1858974358974359</v>
      </c>
      <c r="J248" s="8">
        <f ca="1">(dane36[[#This Row],[mocznik]]-$J$409)/$J$410</f>
        <v>9.6277278562259302E-2</v>
      </c>
      <c r="K248" s="8">
        <f ca="1">(dane36[[#This Row],[kreatynina]]-#REF!)/#REF!</f>
        <v>7.9365079365079361E-3</v>
      </c>
      <c r="L248" s="8">
        <f ca="1">(dane36[[#This Row],[sód]]-#REF!)/#REF!</f>
        <v>0.88012618296529965</v>
      </c>
      <c r="M248" s="8">
        <f ca="1">(dane36[[#This Row],[potas]]-#REF!)/#REF!</f>
        <v>2.247191011235955E-2</v>
      </c>
      <c r="N248" s="8">
        <f ca="1">(dane36[[#This Row],[hemoglobina]]-#REF!)/#REF!</f>
        <v>0.73469387755102045</v>
      </c>
      <c r="O248" s="8">
        <f ca="1">(dane36[[#This Row],[hematokryt]]-#REF!)/#REF!</f>
        <v>0.8666666666666667</v>
      </c>
      <c r="P248" s="5">
        <v>0</v>
      </c>
      <c r="Q248" s="5">
        <v>0</v>
      </c>
      <c r="R248" s="5">
        <v>0</v>
      </c>
      <c r="S248" s="5">
        <v>1</v>
      </c>
      <c r="T248" s="5">
        <v>0</v>
      </c>
      <c r="U248" s="5">
        <v>0</v>
      </c>
      <c r="V248" s="5">
        <v>0</v>
      </c>
      <c r="X248" s="8">
        <f ca="1">(dane36[[#This Row],[Wiek]]-$A$409)/$A$410</f>
        <v>0.52272727272727271</v>
      </c>
      <c r="Y248" s="8">
        <f ca="1">(dane36[[#This Row],[Ciśnienie krwi]]-$B$409)/$B$410</f>
        <v>0.46153846153846156</v>
      </c>
      <c r="Z248" s="8">
        <f ca="1">(dane36[[#This Row],[glukoza we krwi]]-$I$409)/$I$410</f>
        <v>0.17948717948717949</v>
      </c>
      <c r="AA248" s="8">
        <f ca="1">(dane36[[#This Row],[mocznik]]-$J$409)/$J$410</f>
        <v>0.5481386392811296</v>
      </c>
      <c r="AB248" s="8">
        <f ca="1">(dane36[[#This Row],[sód]]-L$409)/L$410</f>
        <v>0.72870662460567825</v>
      </c>
      <c r="AC248" s="8">
        <f ca="1">(dane36[[#This Row],[potas]]-M$409)/M$410</f>
        <v>7.1910112359550568E-2</v>
      </c>
      <c r="AD248" s="8">
        <f ca="1">(dane36[[#This Row],[hemoglobina]]-N$409)/N$410</f>
        <v>0.37414965986394555</v>
      </c>
      <c r="AE248" s="8">
        <f ca="1">(dane36[[#This Row],[hematokryt]]-O$409)/O$410</f>
        <v>0.37777777777777777</v>
      </c>
      <c r="AF248">
        <v>0.75</v>
      </c>
      <c r="AG248">
        <v>0</v>
      </c>
      <c r="AH248">
        <v>0</v>
      </c>
      <c r="AI248">
        <v>1</v>
      </c>
      <c r="AJ248">
        <v>0</v>
      </c>
      <c r="AK248">
        <v>0</v>
      </c>
      <c r="AL248" s="14">
        <v>0</v>
      </c>
      <c r="AM248" s="14">
        <v>0</v>
      </c>
      <c r="AN248" s="14">
        <v>0</v>
      </c>
      <c r="AO248" s="14">
        <v>1</v>
      </c>
      <c r="AP248" s="14">
        <v>0</v>
      </c>
      <c r="AQ248" s="14">
        <v>0</v>
      </c>
    </row>
    <row r="249" spans="1:43" x14ac:dyDescent="0.25">
      <c r="A249" s="8">
        <f ca="1">(dane36[[#This Row],[Wiek]]-$A$409)/$A$410</f>
        <v>0.77272727272727271</v>
      </c>
      <c r="B249" s="8">
        <f ca="1">(dane36[[#This Row],[Ciśnienie krwi]]-$B$409)/$B$410</f>
        <v>7.6923076923076927E-2</v>
      </c>
      <c r="C249" s="9">
        <v>0.62</v>
      </c>
      <c r="D249" s="10">
        <v>0.2</v>
      </c>
      <c r="E249" s="10">
        <v>0.52</v>
      </c>
      <c r="F249" s="5">
        <v>0.77</v>
      </c>
      <c r="G249" s="5">
        <v>0</v>
      </c>
      <c r="H249" s="5">
        <v>0</v>
      </c>
      <c r="I249" s="8">
        <f ca="1">(dane36[[#This Row],[glukoza we krwi]]-$I$409)/$I$410</f>
        <v>0.20940170940170941</v>
      </c>
      <c r="J249" s="8">
        <f ca="1">(dane36[[#This Row],[mocznik]]-$J$409)/$J$410</f>
        <v>9.8844672657252886E-2</v>
      </c>
      <c r="K249" s="8">
        <f ca="1">(dane36[[#This Row],[kreatynina]]-#REF!)/#REF!</f>
        <v>1.3227513227513225E-3</v>
      </c>
      <c r="L249" s="8">
        <f ca="1">(dane36[[#This Row],[sód]]-#REF!)/#REF!</f>
        <v>0.85488958990536279</v>
      </c>
      <c r="M249" s="8">
        <f ca="1">(dane36[[#This Row],[potas]]-#REF!)/#REF!</f>
        <v>4.7191011235955045E-2</v>
      </c>
      <c r="N249" s="8">
        <f ca="1">(dane36[[#This Row],[hemoglobina]]-#REF!)/#REF!</f>
        <v>0.87755102040816324</v>
      </c>
      <c r="O249" s="8">
        <f ca="1">(dane36[[#This Row],[hematokryt]]-#REF!)/#REF!</f>
        <v>0.75555555555555554</v>
      </c>
      <c r="P249" s="5">
        <v>0</v>
      </c>
      <c r="Q249" s="5">
        <v>0</v>
      </c>
      <c r="R249" s="5">
        <v>0</v>
      </c>
      <c r="S249" s="5">
        <v>1</v>
      </c>
      <c r="T249" s="5">
        <v>0</v>
      </c>
      <c r="U249" s="5">
        <v>0</v>
      </c>
      <c r="V249" s="5">
        <v>0</v>
      </c>
      <c r="X249" s="8">
        <f ca="1">(dane36[[#This Row],[Wiek]]-$A$409)/$A$410</f>
        <v>0.59090909090909094</v>
      </c>
      <c r="Y249" s="8">
        <f ca="1">(dane36[[#This Row],[Ciśnienie krwi]]-$B$409)/$B$410</f>
        <v>0.30769230769230771</v>
      </c>
      <c r="Z249" s="8">
        <f ca="1">(dane36[[#This Row],[glukoza we krwi]]-$I$409)/$I$410</f>
        <v>0.27350427350427353</v>
      </c>
      <c r="AA249" s="8">
        <f ca="1">(dane36[[#This Row],[mocznik]]-$J$409)/$J$410</f>
        <v>4.2362002567394093E-2</v>
      </c>
      <c r="AB249" s="8">
        <f ca="1">(dane36[[#This Row],[sód]]-L$409)/L$410</f>
        <v>0.85488958990536279</v>
      </c>
      <c r="AC249" s="8">
        <f ca="1">(dane36[[#This Row],[potas]]-M$409)/M$410</f>
        <v>3.8202247191011243E-2</v>
      </c>
      <c r="AD249" s="8">
        <f ca="1">(dane36[[#This Row],[hemoglobina]]-N$409)/N$410</f>
        <v>0.64149659863945574</v>
      </c>
      <c r="AE249" s="8">
        <f ca="1">(dane36[[#This Row],[hematokryt]]-O$409)/O$410</f>
        <v>0.66377777777777769</v>
      </c>
      <c r="AF249">
        <v>0.62</v>
      </c>
      <c r="AG249">
        <v>0.2</v>
      </c>
      <c r="AH249">
        <v>0.5</v>
      </c>
      <c r="AI249">
        <v>0.77</v>
      </c>
      <c r="AJ249">
        <v>0</v>
      </c>
      <c r="AK249">
        <v>0</v>
      </c>
      <c r="AL249" s="15">
        <v>0</v>
      </c>
      <c r="AM249" s="15">
        <v>0</v>
      </c>
      <c r="AN249" s="15">
        <v>0</v>
      </c>
      <c r="AO249" s="15">
        <v>1</v>
      </c>
      <c r="AP249" s="15">
        <v>0</v>
      </c>
      <c r="AQ249" s="15">
        <v>0</v>
      </c>
    </row>
    <row r="250" spans="1:43" x14ac:dyDescent="0.25">
      <c r="A250" s="8">
        <f ca="1">(dane36[[#This Row],[Wiek]]-$A$409)/$A$410</f>
        <v>0.46590909090909088</v>
      </c>
      <c r="B250" s="8">
        <f ca="1">(dane36[[#This Row],[Ciśnienie krwi]]-$B$409)/$B$410</f>
        <v>0.23076923076923078</v>
      </c>
      <c r="C250" s="9">
        <v>1</v>
      </c>
      <c r="D250" s="5">
        <v>0</v>
      </c>
      <c r="E250" s="5" t="s">
        <v>2</v>
      </c>
      <c r="F250" s="5">
        <v>1</v>
      </c>
      <c r="G250" s="5">
        <v>0</v>
      </c>
      <c r="H250" s="5">
        <v>0</v>
      </c>
      <c r="I250" s="8">
        <f ca="1">(dane36[[#This Row],[glukoza we krwi]]-$I$409)/$I$410</f>
        <v>0.23076923076923078</v>
      </c>
      <c r="J250" s="8">
        <f ca="1">(dane36[[#This Row],[mocznik]]-$J$409)/$J$410</f>
        <v>7.3170731707317069E-2</v>
      </c>
      <c r="K250" s="8">
        <f ca="1">(dane36[[#This Row],[kreatynina]]-#REF!)/#REF!</f>
        <v>9.2592592592592605E-3</v>
      </c>
      <c r="L250" s="8">
        <f ca="1">(dane36[[#This Row],[sód]]-#REF!)/#REF!</f>
        <v>0.87381703470031546</v>
      </c>
      <c r="M250" s="8">
        <f ca="1">(dane36[[#This Row],[potas]]-#REF!)/#REF!</f>
        <v>5.6179775280898875E-2</v>
      </c>
      <c r="N250" s="8">
        <f ca="1">(dane36[[#This Row],[hemoglobina]]-#REF!)/#REF!</f>
        <v>0.87074829931972786</v>
      </c>
      <c r="O250" s="8">
        <f ca="1">(dane36[[#This Row],[hematokryt]]-#REF!)/#REF!</f>
        <v>0.8</v>
      </c>
      <c r="P250" s="5">
        <v>0</v>
      </c>
      <c r="Q250" s="5">
        <v>0</v>
      </c>
      <c r="R250" s="5">
        <v>0</v>
      </c>
      <c r="S250" s="5">
        <v>1</v>
      </c>
      <c r="T250" s="5">
        <v>0</v>
      </c>
      <c r="U250" s="5">
        <v>0</v>
      </c>
      <c r="V250" s="5">
        <v>0</v>
      </c>
      <c r="X250" s="8">
        <f ca="1">(dane36[[#This Row],[Wiek]]-$A$409)/$A$410</f>
        <v>0.64772727272727271</v>
      </c>
      <c r="Y250" s="8">
        <f ca="1">(dane36[[#This Row],[Ciśnienie krwi]]-$B$409)/$B$410</f>
        <v>0.15384615384615385</v>
      </c>
      <c r="Z250" s="8">
        <f ca="1">(dane36[[#This Row],[glukoza we krwi]]-$I$409)/$I$410</f>
        <v>0.85897435897435892</v>
      </c>
      <c r="AA250" s="8">
        <f ca="1">(dane36[[#This Row],[mocznik]]-$J$409)/$J$410</f>
        <v>0.13735558408215662</v>
      </c>
      <c r="AB250" s="8">
        <f ca="1">(dane36[[#This Row],[sód]]-L$409)/L$410</f>
        <v>0.8422712933753943</v>
      </c>
      <c r="AC250" s="8">
        <f ca="1">(dane36[[#This Row],[potas]]-M$409)/M$410</f>
        <v>4.49438202247191E-2</v>
      </c>
      <c r="AD250" s="8">
        <f ca="1">(dane36[[#This Row],[hemoglobina]]-N$409)/N$410</f>
        <v>0.64625850340136048</v>
      </c>
      <c r="AE250" s="8">
        <f ca="1">(dane36[[#This Row],[hematokryt]]-O$409)/O$410</f>
        <v>0.62222222222222223</v>
      </c>
      <c r="AF250">
        <v>1</v>
      </c>
      <c r="AG250">
        <v>0</v>
      </c>
      <c r="AH250">
        <v>0</v>
      </c>
      <c r="AI250">
        <v>1</v>
      </c>
      <c r="AJ250">
        <v>0</v>
      </c>
      <c r="AK250">
        <v>0</v>
      </c>
      <c r="AL250" s="14">
        <v>0</v>
      </c>
      <c r="AM250" s="14">
        <v>0</v>
      </c>
      <c r="AN250" s="14">
        <v>0</v>
      </c>
      <c r="AO250" s="14">
        <v>1</v>
      </c>
      <c r="AP250" s="14">
        <v>0</v>
      </c>
      <c r="AQ250" s="14">
        <v>0</v>
      </c>
    </row>
    <row r="251" spans="1:43" x14ac:dyDescent="0.25">
      <c r="A251" s="8">
        <f ca="1">(dane36[[#This Row],[Wiek]]-$A$409)/$A$410</f>
        <v>0.43181818181818182</v>
      </c>
      <c r="B251" s="8">
        <f ca="1">(dane36[[#This Row],[Ciśnienie krwi]]-$B$409)/$B$410</f>
        <v>0.23076923076923078</v>
      </c>
      <c r="C251" s="9">
        <v>0.75</v>
      </c>
      <c r="D251" s="5">
        <v>0</v>
      </c>
      <c r="E251" s="5" t="s">
        <v>2</v>
      </c>
      <c r="F251" s="5">
        <v>1</v>
      </c>
      <c r="G251" s="5">
        <v>0</v>
      </c>
      <c r="H251" s="5">
        <v>0</v>
      </c>
      <c r="I251" s="8">
        <f ca="1">(dane36[[#This Row],[glukoza we krwi]]-$I$409)/$I$410</f>
        <v>0.20726495726495728</v>
      </c>
      <c r="J251" s="8">
        <f ca="1">(dane36[[#This Row],[mocznik]]-$J$409)/$J$410</f>
        <v>3.4659820282413351E-2</v>
      </c>
      <c r="K251" s="8">
        <f ca="1">(dane36[[#This Row],[kreatynina]]-#REF!)/#REF!</f>
        <v>3.968253968253968E-3</v>
      </c>
      <c r="L251" s="8">
        <f ca="1">(dane36[[#This Row],[sód]]-#REF!)/#REF!</f>
        <v>0.917981072555205</v>
      </c>
      <c r="M251" s="8">
        <f ca="1">(dane36[[#This Row],[potas]]-#REF!)/#REF!</f>
        <v>5.393258426966293E-2</v>
      </c>
      <c r="N251" s="8">
        <f ca="1">(dane36[[#This Row],[hemoglobina]]-#REF!)/#REF!</f>
        <v>0.64149659863945574</v>
      </c>
      <c r="O251" s="8">
        <f ca="1">(dane36[[#This Row],[hematokryt]]-#REF!)/#REF!</f>
        <v>0.66377777777777769</v>
      </c>
      <c r="P251" s="5">
        <v>0</v>
      </c>
      <c r="Q251" s="5">
        <v>0</v>
      </c>
      <c r="R251" s="5">
        <v>0</v>
      </c>
      <c r="S251" s="5">
        <v>1</v>
      </c>
      <c r="T251" s="5">
        <v>0</v>
      </c>
      <c r="U251" s="5">
        <v>0</v>
      </c>
      <c r="V251" s="5">
        <v>0</v>
      </c>
      <c r="X251" s="8">
        <f ca="1">(dane36[[#This Row],[Wiek]]-$A$409)/$A$410</f>
        <v>0.61363636363636365</v>
      </c>
      <c r="Y251" s="8">
        <f ca="1">(dane36[[#This Row],[Ciśnienie krwi]]-$B$409)/$B$410</f>
        <v>0.30769230769230771</v>
      </c>
      <c r="Z251" s="8">
        <f ca="1">(dane36[[#This Row],[glukoza we krwi]]-$I$409)/$I$410</f>
        <v>0.32905982905982906</v>
      </c>
      <c r="AA251" s="8">
        <f ca="1">(dane36[[#This Row],[mocznik]]-$J$409)/$J$410</f>
        <v>0.78947368421052633</v>
      </c>
      <c r="AB251" s="8">
        <f ca="1">(dane36[[#This Row],[sód]]-L$409)/L$410</f>
        <v>0.75394321766561512</v>
      </c>
      <c r="AC251" s="8">
        <f ca="1">(dane36[[#This Row],[potas]]-M$409)/M$410</f>
        <v>8.98876404494382E-2</v>
      </c>
      <c r="AD251" s="8">
        <f ca="1">(dane36[[#This Row],[hemoglobina]]-N$409)/N$410</f>
        <v>0</v>
      </c>
      <c r="AE251" s="8">
        <f ca="1">(dane36[[#This Row],[hematokryt]]-O$409)/O$410</f>
        <v>0</v>
      </c>
      <c r="AF251">
        <v>0.75</v>
      </c>
      <c r="AG251">
        <v>0</v>
      </c>
      <c r="AH251">
        <v>0</v>
      </c>
      <c r="AI251">
        <v>1</v>
      </c>
      <c r="AJ251">
        <v>0</v>
      </c>
      <c r="AK251">
        <v>0</v>
      </c>
      <c r="AL251" s="15">
        <v>0</v>
      </c>
      <c r="AM251" s="15">
        <v>0</v>
      </c>
      <c r="AN251" s="15">
        <v>0</v>
      </c>
      <c r="AO251" s="15">
        <v>1</v>
      </c>
      <c r="AP251" s="15">
        <v>0</v>
      </c>
      <c r="AQ251" s="15">
        <v>0</v>
      </c>
    </row>
    <row r="252" spans="1:43" x14ac:dyDescent="0.25">
      <c r="A252" s="8">
        <f ca="1">(dane36[[#This Row],[Wiek]]-$A$409)/$A$410</f>
        <v>0.63636363636363635</v>
      </c>
      <c r="B252" s="8">
        <f ca="1">(dane36[[#This Row],[Ciśnienie krwi]]-$B$409)/$B$410</f>
        <v>0.23076923076923078</v>
      </c>
      <c r="C252" s="9">
        <v>0.75</v>
      </c>
      <c r="D252" s="5">
        <v>0</v>
      </c>
      <c r="E252" s="5" t="s">
        <v>2</v>
      </c>
      <c r="F252" s="5">
        <v>1</v>
      </c>
      <c r="G252" s="5">
        <v>0</v>
      </c>
      <c r="H252" s="5">
        <v>0</v>
      </c>
      <c r="I252" s="8">
        <f ca="1">(dane36[[#This Row],[glukoza we krwi]]-$I$409)/$I$410</f>
        <v>0.16666666666666666</v>
      </c>
      <c r="J252" s="8">
        <f ca="1">(dane36[[#This Row],[mocznik]]-$J$409)/$J$410</f>
        <v>0.1245186136071887</v>
      </c>
      <c r="K252" s="8">
        <f ca="1">(dane36[[#This Row],[kreatynina]]-#REF!)/#REF!</f>
        <v>1.0582010582010581E-2</v>
      </c>
      <c r="L252" s="8">
        <f ca="1">(dane36[[#This Row],[sód]]-#REF!)/#REF!</f>
        <v>0.85488958990536279</v>
      </c>
      <c r="M252" s="8">
        <f ca="1">(dane36[[#This Row],[potas]]-#REF!)/#REF!</f>
        <v>2.247191011235955E-2</v>
      </c>
      <c r="N252" s="8">
        <f ca="1">(dane36[[#This Row],[hemoglobina]]-#REF!)/#REF!</f>
        <v>0.74149659863945572</v>
      </c>
      <c r="O252" s="8">
        <f ca="1">(dane36[[#This Row],[hematokryt]]-#REF!)/#REF!</f>
        <v>0.91111111111111109</v>
      </c>
      <c r="P252" s="5">
        <v>0</v>
      </c>
      <c r="Q252" s="5">
        <v>0</v>
      </c>
      <c r="R252" s="5">
        <v>0</v>
      </c>
      <c r="S252" s="5">
        <v>1</v>
      </c>
      <c r="T252" s="5">
        <v>0</v>
      </c>
      <c r="U252" s="5">
        <v>0</v>
      </c>
      <c r="V252" s="5">
        <v>0</v>
      </c>
      <c r="X252" s="8">
        <f ca="1">(dane36[[#This Row],[Wiek]]-$A$409)/$A$410</f>
        <v>0.43181818181818182</v>
      </c>
      <c r="Y252" s="8">
        <f ca="1">(dane36[[#This Row],[Ciśnienie krwi]]-$B$409)/$B$410</f>
        <v>0.23076923076923078</v>
      </c>
      <c r="Z252" s="8">
        <f ca="1">(dane36[[#This Row],[glukoza we krwi]]-$I$409)/$I$410</f>
        <v>0.25213675213675213</v>
      </c>
      <c r="AA252" s="8">
        <f ca="1">(dane36[[#This Row],[mocznik]]-$J$409)/$J$410</f>
        <v>2.1822849807445442E-2</v>
      </c>
      <c r="AB252" s="8">
        <f ca="1">(dane36[[#This Row],[sód]]-L$409)/L$410</f>
        <v>0.82334384858044163</v>
      </c>
      <c r="AC252" s="8">
        <f ca="1">(dane36[[#This Row],[potas]]-M$409)/M$410</f>
        <v>5.6179775280898875E-2</v>
      </c>
      <c r="AD252" s="8">
        <f ca="1">(dane36[[#This Row],[hemoglobina]]-N$409)/N$410</f>
        <v>0.80952380952380953</v>
      </c>
      <c r="AE252" s="8">
        <f ca="1">(dane36[[#This Row],[hematokryt]]-O$409)/O$410</f>
        <v>0.8666666666666667</v>
      </c>
      <c r="AF252">
        <v>0.75</v>
      </c>
      <c r="AG252">
        <v>0</v>
      </c>
      <c r="AH252">
        <v>0</v>
      </c>
      <c r="AI252">
        <v>1</v>
      </c>
      <c r="AJ252">
        <v>0</v>
      </c>
      <c r="AK252">
        <v>0</v>
      </c>
      <c r="AL252" s="14">
        <v>0</v>
      </c>
      <c r="AM252" s="14">
        <v>0</v>
      </c>
      <c r="AN252" s="14">
        <v>0</v>
      </c>
      <c r="AO252" s="14">
        <v>1</v>
      </c>
      <c r="AP252" s="14">
        <v>0</v>
      </c>
      <c r="AQ252" s="14">
        <v>0</v>
      </c>
    </row>
    <row r="253" spans="1:43" x14ac:dyDescent="0.25">
      <c r="A253" s="8">
        <f ca="1">(dane36[[#This Row],[Wiek]]-$A$409)/$A$410</f>
        <v>0.51136363636363635</v>
      </c>
      <c r="B253" s="8">
        <f ca="1">(dane36[[#This Row],[Ciśnienie krwi]]-$B$409)/$B$410</f>
        <v>7.6923076923076927E-2</v>
      </c>
      <c r="C253" s="9">
        <v>0.75</v>
      </c>
      <c r="D253" s="5">
        <v>0</v>
      </c>
      <c r="E253" s="5" t="s">
        <v>2</v>
      </c>
      <c r="F253" s="5">
        <v>1</v>
      </c>
      <c r="G253" s="5">
        <v>0</v>
      </c>
      <c r="H253" s="5">
        <v>0</v>
      </c>
      <c r="I253" s="8">
        <f ca="1">(dane36[[#This Row],[glukoza we krwi]]-$I$409)/$I$410</f>
        <v>0.1858974358974359</v>
      </c>
      <c r="J253" s="8">
        <f ca="1">(dane36[[#This Row],[mocznik]]-$J$409)/$J$410</f>
        <v>6.0333761232349167E-2</v>
      </c>
      <c r="K253" s="8">
        <f ca="1">(dane36[[#This Row],[kreatynina]]-#REF!)/#REF!</f>
        <v>9.2592592592592605E-3</v>
      </c>
      <c r="L253" s="8">
        <f ca="1">(dane36[[#This Row],[sód]]-#REF!)/#REF!</f>
        <v>0.86119873817034698</v>
      </c>
      <c r="M253" s="8">
        <f ca="1">(dane36[[#This Row],[potas]]-#REF!)/#REF!</f>
        <v>4.9438202247191018E-2</v>
      </c>
      <c r="N253" s="8">
        <f ca="1">(dane36[[#This Row],[hemoglobina]]-#REF!)/#REF!</f>
        <v>0.86394557823129248</v>
      </c>
      <c r="O253" s="8">
        <f ca="1">(dane36[[#This Row],[hematokryt]]-#REF!)/#REF!</f>
        <v>0.71111111111111114</v>
      </c>
      <c r="P253" s="5">
        <v>0</v>
      </c>
      <c r="Q253" s="5">
        <v>0</v>
      </c>
      <c r="R253" s="5">
        <v>0</v>
      </c>
      <c r="S253" s="5">
        <v>1</v>
      </c>
      <c r="T253" s="5">
        <v>0</v>
      </c>
      <c r="U253" s="5">
        <v>0</v>
      </c>
      <c r="V253" s="5">
        <v>0</v>
      </c>
      <c r="X253" s="8">
        <f ca="1">(dane36[[#This Row],[Wiek]]-$A$409)/$A$410</f>
        <v>0.23863636363636365</v>
      </c>
      <c r="Y253" s="8">
        <f ca="1">(dane36[[#This Row],[Ciśnienie krwi]]-$B$409)/$B$410</f>
        <v>0.23076923076923078</v>
      </c>
      <c r="Z253" s="8">
        <f ca="1">(dane36[[#This Row],[glukoza we krwi]]-$I$409)/$I$410</f>
        <v>0.10256410256410256</v>
      </c>
      <c r="AA253" s="8">
        <f ca="1">(dane36[[#This Row],[mocznik]]-$J$409)/$J$410</f>
        <v>8.8575096277278567E-2</v>
      </c>
      <c r="AB253" s="8">
        <f ca="1">(dane36[[#This Row],[sód]]-L$409)/L$410</f>
        <v>0.917981072555205</v>
      </c>
      <c r="AC253" s="8">
        <f ca="1">(dane36[[#This Row],[potas]]-M$409)/M$410</f>
        <v>4.7191011235955045E-2</v>
      </c>
      <c r="AD253" s="8">
        <f ca="1">(dane36[[#This Row],[hemoglobina]]-N$409)/N$410</f>
        <v>0.94557823129251695</v>
      </c>
      <c r="AE253" s="8">
        <f ca="1">(dane36[[#This Row],[hematokryt]]-O$409)/O$410</f>
        <v>0.9555555555555556</v>
      </c>
      <c r="AF253">
        <v>0.75</v>
      </c>
      <c r="AG253">
        <v>0</v>
      </c>
      <c r="AH253">
        <v>0</v>
      </c>
      <c r="AI253">
        <v>1</v>
      </c>
      <c r="AJ253">
        <v>0</v>
      </c>
      <c r="AK253">
        <v>0</v>
      </c>
      <c r="AL253" s="15">
        <v>0</v>
      </c>
      <c r="AM253" s="15">
        <v>0</v>
      </c>
      <c r="AN253" s="15">
        <v>0</v>
      </c>
      <c r="AO253" s="15">
        <v>1</v>
      </c>
      <c r="AP253" s="15">
        <v>0</v>
      </c>
      <c r="AQ253" s="15">
        <v>0</v>
      </c>
    </row>
    <row r="254" spans="1:43" x14ac:dyDescent="0.25">
      <c r="A254" s="8">
        <f ca="1">(dane36[[#This Row],[Wiek]]-$A$409)/$A$410</f>
        <v>0.31818181818181818</v>
      </c>
      <c r="B254" s="8">
        <f ca="1">(dane36[[#This Row],[Ciśnienie krwi]]-$B$409)/$B$410</f>
        <v>7.6923076923076927E-2</v>
      </c>
      <c r="C254" s="9">
        <v>1</v>
      </c>
      <c r="D254" s="5">
        <v>0</v>
      </c>
      <c r="E254" s="5" t="s">
        <v>2</v>
      </c>
      <c r="F254" s="5">
        <v>1</v>
      </c>
      <c r="G254" s="5">
        <v>0</v>
      </c>
      <c r="H254" s="5">
        <v>0</v>
      </c>
      <c r="I254" s="8">
        <f ca="1">(dane36[[#This Row],[glukoza we krwi]]-$I$409)/$I$410</f>
        <v>0.20940170940170941</v>
      </c>
      <c r="J254" s="8">
        <f ca="1">(dane36[[#This Row],[mocznik]]-$J$409)/$J$410</f>
        <v>7.5738125802310652E-2</v>
      </c>
      <c r="K254" s="8">
        <f ca="1">(dane36[[#This Row],[kreatynina]]-#REF!)/#REF!</f>
        <v>5.2910052910052916E-3</v>
      </c>
      <c r="L254" s="8">
        <f ca="1">(dane36[[#This Row],[sód]]-#REF!)/#REF!</f>
        <v>0.917981072555205</v>
      </c>
      <c r="M254" s="8">
        <f ca="1">(dane36[[#This Row],[potas]]-#REF!)/#REF!</f>
        <v>4.7191011235955045E-2</v>
      </c>
      <c r="N254" s="8">
        <f ca="1">(dane36[[#This Row],[hemoglobina]]-#REF!)/#REF!</f>
        <v>0.70068027210884354</v>
      </c>
      <c r="O254" s="8">
        <f ca="1">(dane36[[#This Row],[hematokryt]]-#REF!)/#REF!</f>
        <v>0.77777777777777779</v>
      </c>
      <c r="P254" s="5">
        <v>0</v>
      </c>
      <c r="Q254" s="5">
        <v>0</v>
      </c>
      <c r="R254" s="5">
        <v>0</v>
      </c>
      <c r="S254" s="5">
        <v>1</v>
      </c>
      <c r="T254" s="5">
        <v>0</v>
      </c>
      <c r="U254" s="5">
        <v>0</v>
      </c>
      <c r="V254" s="5">
        <v>0</v>
      </c>
      <c r="X254" s="8">
        <f ca="1">(dane36[[#This Row],[Wiek]]-$A$409)/$A$410</f>
        <v>0.48863636363636365</v>
      </c>
      <c r="Y254" s="8">
        <f ca="1">(dane36[[#This Row],[Ciśnienie krwi]]-$B$409)/$B$410</f>
        <v>0.23076923076923078</v>
      </c>
      <c r="Z254" s="8">
        <f ca="1">(dane36[[#This Row],[glukoza we krwi]]-$I$409)/$I$410</f>
        <v>0.12820512820512819</v>
      </c>
      <c r="AA254" s="8">
        <f ca="1">(dane36[[#This Row],[mocznik]]-$J$409)/$J$410</f>
        <v>0.12195121951219512</v>
      </c>
      <c r="AB254" s="8">
        <f ca="1">(dane36[[#This Row],[sód]]-L$409)/L$410</f>
        <v>0.89905362776025233</v>
      </c>
      <c r="AC254" s="8">
        <f ca="1">(dane36[[#This Row],[potas]]-M$409)/M$410</f>
        <v>4.2696629213483155E-2</v>
      </c>
      <c r="AD254" s="8">
        <f ca="1">(dane36[[#This Row],[hemoglobina]]-N$409)/N$410</f>
        <v>0.87074829931972786</v>
      </c>
      <c r="AE254" s="8">
        <f ca="1">(dane36[[#This Row],[hematokryt]]-O$409)/O$410</f>
        <v>0.82222222222222219</v>
      </c>
      <c r="AF254">
        <v>1</v>
      </c>
      <c r="AG254">
        <v>0</v>
      </c>
      <c r="AH254">
        <v>0</v>
      </c>
      <c r="AI254">
        <v>1</v>
      </c>
      <c r="AJ254">
        <v>0</v>
      </c>
      <c r="AK254">
        <v>0</v>
      </c>
      <c r="AL254" s="14">
        <v>0</v>
      </c>
      <c r="AM254" s="14">
        <v>0</v>
      </c>
      <c r="AN254" s="14">
        <v>0</v>
      </c>
      <c r="AO254" s="14">
        <v>1</v>
      </c>
      <c r="AP254" s="14">
        <v>0</v>
      </c>
      <c r="AQ254" s="14">
        <v>0</v>
      </c>
    </row>
    <row r="255" spans="1:43" x14ac:dyDescent="0.25">
      <c r="A255" s="8">
        <f ca="1">(dane36[[#This Row],[Wiek]]-$A$409)/$A$410</f>
        <v>0.29545454545454547</v>
      </c>
      <c r="B255" s="8">
        <f ca="1">(dane36[[#This Row],[Ciśnienie krwi]]-$B$409)/$B$410</f>
        <v>0.15384615384615385</v>
      </c>
      <c r="C255" s="9">
        <v>0.75</v>
      </c>
      <c r="D255" s="5">
        <v>0</v>
      </c>
      <c r="E255" s="5" t="s">
        <v>2</v>
      </c>
      <c r="F255" s="5">
        <v>1</v>
      </c>
      <c r="G255" s="5">
        <v>0.11</v>
      </c>
      <c r="H255" s="5">
        <v>0.06</v>
      </c>
      <c r="I255" s="8">
        <f ca="1">(dane36[[#This Row],[glukoza we krwi]]-$I$409)/$I$410</f>
        <v>0.23290598290598291</v>
      </c>
      <c r="J255" s="8">
        <f ca="1">(dane36[[#This Row],[mocznik]]-$J$409)/$J$410</f>
        <v>7.0603337612323486E-2</v>
      </c>
      <c r="K255" s="8">
        <f ca="1">(dane36[[#This Row],[kreatynina]]-#REF!)/#REF!</f>
        <v>2.6455026455026449E-3</v>
      </c>
      <c r="L255" s="8">
        <f ca="1">(dane36[[#This Row],[sód]]-#REF!)/#REF!</f>
        <v>0.88643533123028395</v>
      </c>
      <c r="M255" s="8">
        <f ca="1">(dane36[[#This Row],[potas]]-#REF!)/#REF!</f>
        <v>5.393258426966293E-2</v>
      </c>
      <c r="N255" s="8">
        <f ca="1">(dane36[[#This Row],[hemoglobina]]-#REF!)/#REF!</f>
        <v>0.64149659863945574</v>
      </c>
      <c r="O255" s="8">
        <f ca="1">(dane36[[#This Row],[hematokryt]]-#REF!)/#REF!</f>
        <v>0.8</v>
      </c>
      <c r="P255" s="5">
        <v>0</v>
      </c>
      <c r="Q255" s="5">
        <v>0</v>
      </c>
      <c r="R255" s="5">
        <v>0</v>
      </c>
      <c r="S255" s="5">
        <v>1</v>
      </c>
      <c r="T255" s="5">
        <v>0</v>
      </c>
      <c r="U255" s="5">
        <v>0</v>
      </c>
      <c r="V255" s="5">
        <v>0</v>
      </c>
      <c r="X255" s="8">
        <f ca="1">(dane36[[#This Row],[Wiek]]-$A$409)/$A$410</f>
        <v>0.625</v>
      </c>
      <c r="Y255" s="8">
        <f ca="1">(dane36[[#This Row],[Ciśnienie krwi]]-$B$409)/$B$410</f>
        <v>0.23076923076923078</v>
      </c>
      <c r="Z255" s="8">
        <f ca="1">(dane36[[#This Row],[glukoza we krwi]]-$I$409)/$I$410</f>
        <v>0.20726495726495728</v>
      </c>
      <c r="AA255" s="8">
        <f ca="1">(dane36[[#This Row],[mocznik]]-$J$409)/$J$410</f>
        <v>3.9794608472400517E-2</v>
      </c>
      <c r="AB255" s="8">
        <f ca="1">(dane36[[#This Row],[sód]]-L$409)/L$410</f>
        <v>0.82334384858044163</v>
      </c>
      <c r="AC255" s="8">
        <f ca="1">(dane36[[#This Row],[potas]]-M$409)/M$410</f>
        <v>4.9438202247191018E-2</v>
      </c>
      <c r="AD255" s="8">
        <f ca="1">(dane36[[#This Row],[hemoglobina]]-N$409)/N$410</f>
        <v>0.83673469387755106</v>
      </c>
      <c r="AE255" s="8">
        <f ca="1">(dane36[[#This Row],[hematokryt]]-O$409)/O$410</f>
        <v>0.73333333333333328</v>
      </c>
      <c r="AF255">
        <v>0.75</v>
      </c>
      <c r="AG255">
        <v>0</v>
      </c>
      <c r="AH255">
        <v>0</v>
      </c>
      <c r="AI255">
        <v>1</v>
      </c>
      <c r="AJ255">
        <v>0.11</v>
      </c>
      <c r="AK255">
        <v>0.06</v>
      </c>
      <c r="AL255" s="15">
        <v>0</v>
      </c>
      <c r="AM255" s="15">
        <v>0</v>
      </c>
      <c r="AN255" s="15">
        <v>0</v>
      </c>
      <c r="AO255" s="15">
        <v>1</v>
      </c>
      <c r="AP255" s="15">
        <v>0</v>
      </c>
      <c r="AQ255" s="15">
        <v>0</v>
      </c>
    </row>
    <row r="256" spans="1:43" x14ac:dyDescent="0.25">
      <c r="A256" s="8">
        <f ca="1">(dane36[[#This Row],[Wiek]]-$A$409)/$A$410</f>
        <v>0.35227272727272729</v>
      </c>
      <c r="B256" s="8">
        <f ca="1">(dane36[[#This Row],[Ciśnienie krwi]]-$B$409)/$B$410</f>
        <v>7.6923076923076927E-2</v>
      </c>
      <c r="C256" s="9">
        <v>1</v>
      </c>
      <c r="D256" s="5">
        <v>0</v>
      </c>
      <c r="E256" s="5" t="s">
        <v>2</v>
      </c>
      <c r="F256" s="5">
        <v>1</v>
      </c>
      <c r="G256" s="5">
        <v>0</v>
      </c>
      <c r="H256" s="5">
        <v>0</v>
      </c>
      <c r="I256" s="8">
        <f ca="1">(dane36[[#This Row],[glukoza we krwi]]-$I$409)/$I$410</f>
        <v>0.12393162393162394</v>
      </c>
      <c r="J256" s="8">
        <f ca="1">(dane36[[#This Row],[mocznik]]-$J$409)/$J$410</f>
        <v>6.0333761232349167E-2</v>
      </c>
      <c r="K256" s="8">
        <f ca="1">(dane36[[#This Row],[kreatynina]]-#REF!)/#REF!</f>
        <v>6.6137566137566143E-3</v>
      </c>
      <c r="L256" s="8">
        <f ca="1">(dane36[[#This Row],[sód]]-#REF!)/#REF!</f>
        <v>0.89274447949526814</v>
      </c>
      <c r="M256" s="8">
        <f ca="1">(dane36[[#This Row],[potas]]-#REF!)/#REF!</f>
        <v>2.247191011235955E-2</v>
      </c>
      <c r="N256" s="8">
        <f ca="1">(dane36[[#This Row],[hemoglobina]]-#REF!)/#REF!</f>
        <v>0.7482993197278911</v>
      </c>
      <c r="O256" s="8">
        <f ca="1">(dane36[[#This Row],[hematokryt]]-#REF!)/#REF!</f>
        <v>0.8666666666666667</v>
      </c>
      <c r="P256" s="5">
        <v>0</v>
      </c>
      <c r="Q256" s="5">
        <v>0</v>
      </c>
      <c r="R256" s="5">
        <v>0</v>
      </c>
      <c r="S256" s="5">
        <v>1</v>
      </c>
      <c r="T256" s="5">
        <v>0</v>
      </c>
      <c r="U256" s="5">
        <v>0</v>
      </c>
      <c r="V256" s="5">
        <v>0</v>
      </c>
      <c r="X256" s="8">
        <f ca="1">(dane36[[#This Row],[Wiek]]-$A$409)/$A$410</f>
        <v>0.55681818181818177</v>
      </c>
      <c r="Y256" s="8">
        <f ca="1">(dane36[[#This Row],[Ciśnienie krwi]]-$B$409)/$B$410</f>
        <v>7.6923076923076927E-2</v>
      </c>
      <c r="Z256" s="8">
        <f ca="1">(dane36[[#This Row],[glukoza we krwi]]-$I$409)/$I$410</f>
        <v>0.16452991452991453</v>
      </c>
      <c r="AA256" s="8">
        <f ca="1">(dane36[[#This Row],[mocznik]]-$J$409)/$J$410</f>
        <v>9.3709884467265719E-2</v>
      </c>
      <c r="AB256" s="8">
        <f ca="1">(dane36[[#This Row],[sód]]-L$409)/L$410</f>
        <v>0.82334384858044163</v>
      </c>
      <c r="AC256" s="8">
        <f ca="1">(dane36[[#This Row],[potas]]-M$409)/M$410</f>
        <v>2.6966292134831465E-2</v>
      </c>
      <c r="AD256" s="8">
        <f ca="1">(dane36[[#This Row],[hemoglobina]]-N$409)/N$410</f>
        <v>0.67346938775510201</v>
      </c>
      <c r="AE256" s="8">
        <f ca="1">(dane36[[#This Row],[hematokryt]]-O$409)/O$410</f>
        <v>0.88888888888888884</v>
      </c>
      <c r="AF256">
        <v>1</v>
      </c>
      <c r="AG256">
        <v>0</v>
      </c>
      <c r="AH256">
        <v>0</v>
      </c>
      <c r="AI256">
        <v>1</v>
      </c>
      <c r="AJ256">
        <v>0</v>
      </c>
      <c r="AK256">
        <v>0</v>
      </c>
      <c r="AL256" s="14">
        <v>0</v>
      </c>
      <c r="AM256" s="14">
        <v>0</v>
      </c>
      <c r="AN256" s="14">
        <v>0</v>
      </c>
      <c r="AO256" s="14">
        <v>1</v>
      </c>
      <c r="AP256" s="14">
        <v>0</v>
      </c>
      <c r="AQ256" s="14">
        <v>0</v>
      </c>
    </row>
    <row r="257" spans="1:43" x14ac:dyDescent="0.25">
      <c r="A257" s="8">
        <f ca="1">(dane36[[#This Row],[Wiek]]-$A$409)/$A$410</f>
        <v>0.46590909090909088</v>
      </c>
      <c r="B257" s="8">
        <f ca="1">(dane36[[#This Row],[Ciśnienie krwi]]-$B$409)/$B$410</f>
        <v>0.23076923076923078</v>
      </c>
      <c r="C257" s="9">
        <v>0.75</v>
      </c>
      <c r="D257" s="5">
        <v>0</v>
      </c>
      <c r="E257" s="5" t="s">
        <v>2</v>
      </c>
      <c r="F257" s="5">
        <v>1</v>
      </c>
      <c r="G257" s="5">
        <v>0</v>
      </c>
      <c r="H257" s="5">
        <v>0</v>
      </c>
      <c r="I257" s="8">
        <f ca="1">(dane36[[#This Row],[glukoza we krwi]]-$I$409)/$I$410</f>
        <v>0.19658119658119658</v>
      </c>
      <c r="J257" s="8">
        <f ca="1">(dane36[[#This Row],[mocznik]]-$J$409)/$J$410</f>
        <v>7.8305519897304235E-2</v>
      </c>
      <c r="K257" s="8">
        <f ca="1">(dane36[[#This Row],[kreatynina]]-#REF!)/#REF!</f>
        <v>9.2592592592592605E-3</v>
      </c>
      <c r="L257" s="8">
        <f ca="1">(dane36[[#This Row],[sód]]-#REF!)/#REF!</f>
        <v>0.82334384858044163</v>
      </c>
      <c r="M257" s="8">
        <f ca="1">(dane36[[#This Row],[potas]]-#REF!)/#REF!</f>
        <v>3.1460674157303366E-2</v>
      </c>
      <c r="N257" s="8">
        <f ca="1">(dane36[[#This Row],[hemoglobina]]-#REF!)/#REF!</f>
        <v>0.64149659863945574</v>
      </c>
      <c r="O257" s="8">
        <f ca="1">(dane36[[#This Row],[hematokryt]]-#REF!)/#REF!</f>
        <v>0.73333333333333328</v>
      </c>
      <c r="P257" s="5">
        <v>0</v>
      </c>
      <c r="Q257" s="5">
        <v>0</v>
      </c>
      <c r="R257" s="5">
        <v>0</v>
      </c>
      <c r="S257" s="5">
        <v>1</v>
      </c>
      <c r="T257" s="5">
        <v>0</v>
      </c>
      <c r="U257" s="5">
        <v>0</v>
      </c>
      <c r="V257" s="5">
        <v>0</v>
      </c>
      <c r="X257" s="8">
        <f ca="1">(dane36[[#This Row],[Wiek]]-$A$409)/$A$410</f>
        <v>0.36363636363636365</v>
      </c>
      <c r="Y257" s="8">
        <f ca="1">(dane36[[#This Row],[Ciśnienie krwi]]-$B$409)/$B$410</f>
        <v>0.23076923076923078</v>
      </c>
      <c r="Z257" s="8">
        <f ca="1">(dane36[[#This Row],[glukoza we krwi]]-$I$409)/$I$410</f>
        <v>0.21153846153846154</v>
      </c>
      <c r="AA257" s="8">
        <f ca="1">(dane36[[#This Row],[mocznik]]-$J$409)/$J$410</f>
        <v>6.5468549422336333E-2</v>
      </c>
      <c r="AB257" s="8">
        <f ca="1">(dane36[[#This Row],[sód]]-L$409)/L$410</f>
        <v>0.88012618296529965</v>
      </c>
      <c r="AC257" s="8">
        <f ca="1">(dane36[[#This Row],[potas]]-M$409)/M$410</f>
        <v>3.1460674157303366E-2</v>
      </c>
      <c r="AD257" s="8">
        <f ca="1">(dane36[[#This Row],[hemoglobina]]-N$409)/N$410</f>
        <v>0.71428571428571419</v>
      </c>
      <c r="AE257" s="8">
        <f ca="1">(dane36[[#This Row],[hematokryt]]-O$409)/O$410</f>
        <v>0.9555555555555556</v>
      </c>
      <c r="AF257">
        <v>0.75</v>
      </c>
      <c r="AG257">
        <v>0</v>
      </c>
      <c r="AH257">
        <v>0</v>
      </c>
      <c r="AI257">
        <v>1</v>
      </c>
      <c r="AJ257">
        <v>0</v>
      </c>
      <c r="AK257">
        <v>0</v>
      </c>
      <c r="AL257" s="15">
        <v>0</v>
      </c>
      <c r="AM257" s="15">
        <v>0</v>
      </c>
      <c r="AN257" s="15">
        <v>0</v>
      </c>
      <c r="AO257" s="15">
        <v>1</v>
      </c>
      <c r="AP257" s="15">
        <v>0</v>
      </c>
      <c r="AQ257" s="15">
        <v>0</v>
      </c>
    </row>
    <row r="258" spans="1:43" x14ac:dyDescent="0.25">
      <c r="A258" s="8">
        <f ca="1">(dane36[[#This Row],[Wiek]]-$A$409)/$A$410</f>
        <v>0.64772727272727271</v>
      </c>
      <c r="B258" s="8">
        <f ca="1">(dane36[[#This Row],[Ciśnienie krwi]]-$B$409)/$B$410</f>
        <v>0.15384615384615385</v>
      </c>
      <c r="C258" s="9">
        <v>1</v>
      </c>
      <c r="D258" s="5">
        <v>0</v>
      </c>
      <c r="E258" s="5" t="s">
        <v>2</v>
      </c>
      <c r="F258" s="5">
        <v>1</v>
      </c>
      <c r="G258" s="5">
        <v>0</v>
      </c>
      <c r="H258" s="5">
        <v>0</v>
      </c>
      <c r="I258" s="8">
        <f ca="1">(dane36[[#This Row],[glukoza we krwi]]-$I$409)/$I$410</f>
        <v>0.23076923076923078</v>
      </c>
      <c r="J258" s="8">
        <f ca="1">(dane36[[#This Row],[mocznik]]-$J$409)/$J$410</f>
        <v>9.6277278562259302E-2</v>
      </c>
      <c r="K258" s="8">
        <f ca="1">(dane36[[#This Row],[kreatynina]]-#REF!)/#REF!</f>
        <v>3.968253968253968E-3</v>
      </c>
      <c r="L258" s="8">
        <f ca="1">(dane36[[#This Row],[sód]]-#REF!)/#REF!</f>
        <v>0.89905362776025233</v>
      </c>
      <c r="M258" s="8">
        <f ca="1">(dane36[[#This Row],[potas]]-#REF!)/#REF!</f>
        <v>4.9438202247191018E-2</v>
      </c>
      <c r="N258" s="8">
        <f ca="1">(dane36[[#This Row],[hemoglobina]]-#REF!)/#REF!</f>
        <v>0.70748299319727892</v>
      </c>
      <c r="O258" s="8">
        <f ca="1">(dane36[[#This Row],[hematokryt]]-#REF!)/#REF!</f>
        <v>0.82222222222222219</v>
      </c>
      <c r="P258" s="5">
        <v>0</v>
      </c>
      <c r="Q258" s="5">
        <v>0</v>
      </c>
      <c r="R258" s="5">
        <v>0</v>
      </c>
      <c r="S258" s="5">
        <v>1</v>
      </c>
      <c r="T258" s="5">
        <v>0</v>
      </c>
      <c r="U258" s="5">
        <v>0</v>
      </c>
      <c r="V258" s="5">
        <v>0</v>
      </c>
      <c r="X258" s="8">
        <f ca="1">(dane36[[#This Row],[Wiek]]-$A$409)/$A$410</f>
        <v>0.65909090909090906</v>
      </c>
      <c r="Y258" s="8">
        <f ca="1">(dane36[[#This Row],[Ciśnienie krwi]]-$B$409)/$B$410</f>
        <v>0.23076923076923078</v>
      </c>
      <c r="Z258" s="8">
        <f ca="1">(dane36[[#This Row],[glukoza we krwi]]-$I$409)/$I$410</f>
        <v>0.23290598290598291</v>
      </c>
      <c r="AA258" s="8">
        <f ca="1">(dane36[[#This Row],[mocznik]]-$J$409)/$J$410</f>
        <v>2.1822849807445442E-2</v>
      </c>
      <c r="AB258" s="8">
        <f ca="1">(dane36[[#This Row],[sód]]-L$409)/L$410</f>
        <v>0.89274447949526814</v>
      </c>
      <c r="AC258" s="8">
        <f ca="1">(dane36[[#This Row],[potas]]-M$409)/M$410</f>
        <v>5.6179775280898875E-2</v>
      </c>
      <c r="AD258" s="8">
        <f ca="1">(dane36[[#This Row],[hemoglobina]]-N$409)/N$410</f>
        <v>0.77551020408163263</v>
      </c>
      <c r="AE258" s="8">
        <f ca="1">(dane36[[#This Row],[hematokryt]]-O$409)/O$410</f>
        <v>0.71111111111111114</v>
      </c>
      <c r="AF258">
        <v>1</v>
      </c>
      <c r="AG258">
        <v>0</v>
      </c>
      <c r="AH258">
        <v>0</v>
      </c>
      <c r="AI258">
        <v>1</v>
      </c>
      <c r="AJ258">
        <v>0</v>
      </c>
      <c r="AK258">
        <v>0</v>
      </c>
      <c r="AL258" s="14">
        <v>0</v>
      </c>
      <c r="AM258" s="14">
        <v>0</v>
      </c>
      <c r="AN258" s="14">
        <v>0</v>
      </c>
      <c r="AO258" s="14">
        <v>1</v>
      </c>
      <c r="AP258" s="14">
        <v>0</v>
      </c>
      <c r="AQ258" s="14">
        <v>0</v>
      </c>
    </row>
    <row r="259" spans="1:43" x14ac:dyDescent="0.25">
      <c r="A259" s="8">
        <f ca="1">(dane36[[#This Row],[Wiek]]-$A$409)/$A$410</f>
        <v>0.36363636363636365</v>
      </c>
      <c r="B259" s="8">
        <f ca="1">(dane36[[#This Row],[Ciśnienie krwi]]-$B$409)/$B$410</f>
        <v>0.15384615384615385</v>
      </c>
      <c r="C259" s="9">
        <v>1</v>
      </c>
      <c r="D259" s="5">
        <v>0</v>
      </c>
      <c r="E259" s="5" t="s">
        <v>2</v>
      </c>
      <c r="F259" s="5">
        <v>1</v>
      </c>
      <c r="G259" s="5">
        <v>0</v>
      </c>
      <c r="H259" s="5">
        <v>0</v>
      </c>
      <c r="I259" s="8">
        <f ca="1">(dane36[[#This Row],[glukoza we krwi]]-$I$409)/$I$410</f>
        <v>0.26931623931623933</v>
      </c>
      <c r="J259" s="8">
        <f ca="1">(dane36[[#This Row],[mocznik]]-$J$409)/$J$410</f>
        <v>8.0872913992297818E-2</v>
      </c>
      <c r="K259" s="8">
        <f ca="1">(dane36[[#This Row],[kreatynina]]-#REF!)/#REF!</f>
        <v>7.9365079365079361E-3</v>
      </c>
      <c r="L259" s="8">
        <f ca="1">(dane36[[#This Row],[sód]]-#REF!)/#REF!</f>
        <v>0.917981072555205</v>
      </c>
      <c r="M259" s="8">
        <f ca="1">(dane36[[#This Row],[potas]]-#REF!)/#REF!</f>
        <v>5.6179775280898875E-2</v>
      </c>
      <c r="N259" s="8">
        <f ca="1">(dane36[[#This Row],[hemoglobina]]-#REF!)/#REF!</f>
        <v>0.82993197278911568</v>
      </c>
      <c r="O259" s="8">
        <f ca="1">(dane36[[#This Row],[hematokryt]]-#REF!)/#REF!</f>
        <v>0.77777777777777779</v>
      </c>
      <c r="P259" s="5">
        <v>0</v>
      </c>
      <c r="Q259" s="5">
        <v>0</v>
      </c>
      <c r="R259" s="5">
        <v>0</v>
      </c>
      <c r="S259" s="5">
        <v>1</v>
      </c>
      <c r="T259" s="5">
        <v>0</v>
      </c>
      <c r="U259" s="5">
        <v>0</v>
      </c>
      <c r="V259" s="5">
        <v>0</v>
      </c>
      <c r="X259" s="8">
        <f ca="1">(dane36[[#This Row],[Wiek]]-$A$409)/$A$410</f>
        <v>0.40909090909090912</v>
      </c>
      <c r="Y259" s="8">
        <f ca="1">(dane36[[#This Row],[Ciśnienie krwi]]-$B$409)/$B$410</f>
        <v>7.6923076923076927E-2</v>
      </c>
      <c r="Z259" s="8">
        <f ca="1">(dane36[[#This Row],[glukoza we krwi]]-$I$409)/$I$410</f>
        <v>0.14743589743589744</v>
      </c>
      <c r="AA259" s="8">
        <f ca="1">(dane36[[#This Row],[mocznik]]-$J$409)/$J$410</f>
        <v>8.8575096277278567E-2</v>
      </c>
      <c r="AB259" s="8">
        <f ca="1">(dane36[[#This Row],[sód]]-L$409)/L$410</f>
        <v>0.82334384858044163</v>
      </c>
      <c r="AC259" s="8">
        <f ca="1">(dane36[[#This Row],[potas]]-M$409)/M$410</f>
        <v>2.6966292134831465E-2</v>
      </c>
      <c r="AD259" s="8">
        <f ca="1">(dane36[[#This Row],[hemoglobina]]-N$409)/N$410</f>
        <v>0.74149659863945572</v>
      </c>
      <c r="AE259" s="8">
        <f ca="1">(dane36[[#This Row],[hematokryt]]-O$409)/O$410</f>
        <v>0.82222222222222219</v>
      </c>
      <c r="AF259">
        <v>1</v>
      </c>
      <c r="AG259">
        <v>0</v>
      </c>
      <c r="AH259">
        <v>0</v>
      </c>
      <c r="AI259">
        <v>1</v>
      </c>
      <c r="AJ259">
        <v>0</v>
      </c>
      <c r="AK259">
        <v>0</v>
      </c>
      <c r="AL259" s="15">
        <v>0</v>
      </c>
      <c r="AM259" s="15">
        <v>0</v>
      </c>
      <c r="AN259" s="15">
        <v>0</v>
      </c>
      <c r="AO259" s="15">
        <v>1</v>
      </c>
      <c r="AP259" s="15">
        <v>0</v>
      </c>
      <c r="AQ259" s="15">
        <v>0</v>
      </c>
    </row>
    <row r="260" spans="1:43" x14ac:dyDescent="0.25">
      <c r="A260" s="8">
        <f ca="1">(dane36[[#This Row],[Wiek]]-$A$409)/$A$410</f>
        <v>0.23863636363636365</v>
      </c>
      <c r="B260" s="8">
        <f ca="1">(dane36[[#This Row],[Ciśnienie krwi]]-$B$409)/$B$410</f>
        <v>0.23076923076923078</v>
      </c>
      <c r="C260" s="9">
        <v>0.75</v>
      </c>
      <c r="D260" s="5">
        <v>0</v>
      </c>
      <c r="E260" s="5" t="s">
        <v>2</v>
      </c>
      <c r="F260" s="5">
        <v>1</v>
      </c>
      <c r="G260" s="5">
        <v>0</v>
      </c>
      <c r="H260" s="5">
        <v>0</v>
      </c>
      <c r="I260" s="8">
        <f ca="1">(dane36[[#This Row],[glukoza we krwi]]-$I$409)/$I$410</f>
        <v>0.16452991452991453</v>
      </c>
      <c r="J260" s="8">
        <f ca="1">(dane36[[#This Row],[mocznik]]-$J$409)/$J$410</f>
        <v>0.11424903722721438</v>
      </c>
      <c r="K260" s="8">
        <f ca="1">(dane36[[#This Row],[kreatynina]]-#REF!)/#REF!</f>
        <v>1.0582010582010581E-2</v>
      </c>
      <c r="L260" s="8">
        <f ca="1">(dane36[[#This Row],[sód]]-#REF!)/#REF!</f>
        <v>0.86750788643533128</v>
      </c>
      <c r="M260" s="8">
        <f ca="1">(dane36[[#This Row],[potas]]-#REF!)/#REF!</f>
        <v>3.3707865168539325E-2</v>
      </c>
      <c r="N260" s="8">
        <f ca="1">(dane36[[#This Row],[hemoglobina]]-#REF!)/#REF!</f>
        <v>0.99319727891156451</v>
      </c>
      <c r="O260" s="8">
        <f ca="1">(dane36[[#This Row],[hematokryt]]-#REF!)/#REF!</f>
        <v>0.82222222222222219</v>
      </c>
      <c r="P260" s="5">
        <v>0</v>
      </c>
      <c r="Q260" s="5">
        <v>0</v>
      </c>
      <c r="R260" s="5">
        <v>0</v>
      </c>
      <c r="S260" s="5">
        <v>1</v>
      </c>
      <c r="T260" s="5">
        <v>0</v>
      </c>
      <c r="U260" s="5">
        <v>0</v>
      </c>
      <c r="V260" s="5">
        <v>0</v>
      </c>
      <c r="X260" s="8">
        <f ca="1">(dane36[[#This Row],[Wiek]]-$A$409)/$A$410</f>
        <v>0.45454545454545453</v>
      </c>
      <c r="Y260" s="8">
        <f ca="1">(dane36[[#This Row],[Ciśnienie krwi]]-$B$409)/$B$410</f>
        <v>0.23076923076923078</v>
      </c>
      <c r="Z260" s="8">
        <f ca="1">(dane36[[#This Row],[glukoza we krwi]]-$I$409)/$I$410</f>
        <v>0.1623931623931624</v>
      </c>
      <c r="AA260" s="8">
        <f ca="1">(dane36[[#This Row],[mocznik]]-$J$409)/$J$410</f>
        <v>4.7496790757381259E-2</v>
      </c>
      <c r="AB260" s="8">
        <f ca="1">(dane36[[#This Row],[sód]]-L$409)/L$410</f>
        <v>0.85488958990536279</v>
      </c>
      <c r="AC260" s="8">
        <f ca="1">(dane36[[#This Row],[potas]]-M$409)/M$410</f>
        <v>2.247191011235955E-2</v>
      </c>
      <c r="AD260" s="8">
        <f ca="1">(dane36[[#This Row],[hemoglobina]]-N$409)/N$410</f>
        <v>0.73469387755102045</v>
      </c>
      <c r="AE260" s="8">
        <f ca="1">(dane36[[#This Row],[hematokryt]]-O$409)/O$410</f>
        <v>0.77777777777777779</v>
      </c>
      <c r="AF260">
        <v>0.75</v>
      </c>
      <c r="AG260">
        <v>0</v>
      </c>
      <c r="AH260">
        <v>0</v>
      </c>
      <c r="AI260">
        <v>1</v>
      </c>
      <c r="AJ260">
        <v>0</v>
      </c>
      <c r="AK260">
        <v>0</v>
      </c>
      <c r="AL260" s="14">
        <v>0</v>
      </c>
      <c r="AM260" s="14">
        <v>0</v>
      </c>
      <c r="AN260" s="14">
        <v>0</v>
      </c>
      <c r="AO260" s="14">
        <v>1</v>
      </c>
      <c r="AP260" s="14">
        <v>0</v>
      </c>
      <c r="AQ260" s="14">
        <v>0</v>
      </c>
    </row>
    <row r="261" spans="1:43" x14ac:dyDescent="0.25">
      <c r="A261" s="8">
        <f ca="1">(dane36[[#This Row],[Wiek]]-$A$409)/$A$410</f>
        <v>0.25</v>
      </c>
      <c r="B261" s="8">
        <f ca="1">(dane36[[#This Row],[Ciśnienie krwi]]-$B$409)/$B$410</f>
        <v>0.23076923076923078</v>
      </c>
      <c r="C261" s="9">
        <v>1</v>
      </c>
      <c r="D261" s="5">
        <v>0</v>
      </c>
      <c r="E261" s="5" t="s">
        <v>2</v>
      </c>
      <c r="F261" s="5">
        <v>1</v>
      </c>
      <c r="G261" s="5">
        <v>0</v>
      </c>
      <c r="H261" s="5">
        <v>0</v>
      </c>
      <c r="I261" s="8">
        <f ca="1">(dane36[[#This Row],[glukoza we krwi]]-$I$409)/$I$410</f>
        <v>0.22008547008547008</v>
      </c>
      <c r="J261" s="8">
        <f ca="1">(dane36[[#This Row],[mocznik]]-$J$409)/$J$410</f>
        <v>0.14359435173299101</v>
      </c>
      <c r="K261" s="8">
        <f ca="1">(dane36[[#This Row],[kreatynina]]-#REF!)/#REF!</f>
        <v>3.5317460317460317E-2</v>
      </c>
      <c r="L261" s="8">
        <f ca="1">(dane36[[#This Row],[sód]]-#REF!)/#REF!</f>
        <v>0.82965299684542582</v>
      </c>
      <c r="M261" s="8">
        <f ca="1">(dane36[[#This Row],[potas]]-#REF!)/#REF!</f>
        <v>2.247191011235955E-2</v>
      </c>
      <c r="N261" s="8">
        <f ca="1">(dane36[[#This Row],[hemoglobina]]-#REF!)/#REF!</f>
        <v>0.83673469387755106</v>
      </c>
      <c r="O261" s="8">
        <f ca="1">(dane36[[#This Row],[hematokryt]]-#REF!)/#REF!</f>
        <v>0.75555555555555554</v>
      </c>
      <c r="P261" s="5">
        <v>0</v>
      </c>
      <c r="Q261" s="5">
        <v>0</v>
      </c>
      <c r="R261" s="5">
        <v>0</v>
      </c>
      <c r="S261" s="5">
        <v>1</v>
      </c>
      <c r="T261" s="5">
        <v>0</v>
      </c>
      <c r="U261" s="5">
        <v>0</v>
      </c>
      <c r="V261" s="5">
        <v>0</v>
      </c>
      <c r="X261" s="8">
        <f ca="1">(dane36[[#This Row],[Wiek]]-$A$409)/$A$410</f>
        <v>0.375</v>
      </c>
      <c r="Y261" s="8">
        <f ca="1">(dane36[[#This Row],[Ciśnienie krwi]]-$B$409)/$B$410</f>
        <v>0.23076923076923078</v>
      </c>
      <c r="Z261" s="8">
        <f ca="1">(dane36[[#This Row],[glukoza we krwi]]-$I$409)/$I$410</f>
        <v>0.1752136752136752</v>
      </c>
      <c r="AA261" s="8">
        <f ca="1">(dane36[[#This Row],[mocznik]]-$J$409)/$J$410</f>
        <v>7.5738125802310652E-2</v>
      </c>
      <c r="AB261" s="8">
        <f ca="1">(dane36[[#This Row],[sód]]-L$409)/L$410</f>
        <v>0.82334384858044163</v>
      </c>
      <c r="AC261" s="8">
        <f ca="1">(dane36[[#This Row],[potas]]-M$409)/M$410</f>
        <v>5.6179775280898875E-2</v>
      </c>
      <c r="AD261" s="8">
        <f ca="1">(dane36[[#This Row],[hemoglobina]]-N$409)/N$410</f>
        <v>0.88435374149659873</v>
      </c>
      <c r="AE261" s="8">
        <f ca="1">(dane36[[#This Row],[hematokryt]]-O$409)/O$410</f>
        <v>0.8</v>
      </c>
      <c r="AF261">
        <v>1</v>
      </c>
      <c r="AG261">
        <v>0</v>
      </c>
      <c r="AH261">
        <v>0</v>
      </c>
      <c r="AI261">
        <v>1</v>
      </c>
      <c r="AJ261">
        <v>0</v>
      </c>
      <c r="AK261">
        <v>0</v>
      </c>
      <c r="AL261" s="15">
        <v>0</v>
      </c>
      <c r="AM261" s="15">
        <v>0</v>
      </c>
      <c r="AN261" s="15">
        <v>0</v>
      </c>
      <c r="AO261" s="15">
        <v>1</v>
      </c>
      <c r="AP261" s="15">
        <v>0</v>
      </c>
      <c r="AQ261" s="15">
        <v>0</v>
      </c>
    </row>
    <row r="262" spans="1:43" x14ac:dyDescent="0.25">
      <c r="A262" s="8">
        <f ca="1">(dane36[[#This Row],[Wiek]]-$A$409)/$A$410</f>
        <v>0.65909090909090906</v>
      </c>
      <c r="B262" s="8">
        <f ca="1">(dane36[[#This Row],[Ciśnienie krwi]]-$B$409)/$B$410</f>
        <v>7.6923076923076927E-2</v>
      </c>
      <c r="C262" s="9">
        <v>0.75</v>
      </c>
      <c r="D262" s="5">
        <v>0</v>
      </c>
      <c r="E262" s="5" t="s">
        <v>2</v>
      </c>
      <c r="F262" s="5">
        <v>1</v>
      </c>
      <c r="G262" s="5">
        <v>0</v>
      </c>
      <c r="H262" s="5">
        <v>0</v>
      </c>
      <c r="I262" s="8">
        <f ca="1">(dane36[[#This Row],[glukoza we krwi]]-$I$409)/$I$410</f>
        <v>0.23931623931623933</v>
      </c>
      <c r="J262" s="8">
        <f ca="1">(dane36[[#This Row],[mocznik]]-$J$409)/$J$410</f>
        <v>0.1116816431322208</v>
      </c>
      <c r="K262" s="8">
        <f ca="1">(dane36[[#This Row],[kreatynina]]-#REF!)/#REF!</f>
        <v>1.3227513227513225E-3</v>
      </c>
      <c r="L262" s="8">
        <f ca="1">(dane36[[#This Row],[sód]]-#REF!)/#REF!</f>
        <v>0.8485804416403786</v>
      </c>
      <c r="M262" s="8">
        <f ca="1">(dane36[[#This Row],[potas]]-#REF!)/#REF!</f>
        <v>5.1685393258426963E-2</v>
      </c>
      <c r="N262" s="8">
        <f ca="1">(dane36[[#This Row],[hemoglobina]]-#REF!)/#REF!</f>
        <v>0.75510204081632648</v>
      </c>
      <c r="O262" s="8">
        <f ca="1">(dane36[[#This Row],[hematokryt]]-#REF!)/#REF!</f>
        <v>0.8666666666666667</v>
      </c>
      <c r="P262" s="5">
        <v>0</v>
      </c>
      <c r="Q262" s="5">
        <v>0</v>
      </c>
      <c r="R262" s="5">
        <v>0</v>
      </c>
      <c r="S262" s="5">
        <v>1</v>
      </c>
      <c r="T262" s="5">
        <v>0</v>
      </c>
      <c r="U262" s="5">
        <v>0</v>
      </c>
      <c r="V262" s="5">
        <v>0</v>
      </c>
      <c r="X262" s="8">
        <f ca="1">(dane36[[#This Row],[Wiek]]-$A$409)/$A$410</f>
        <v>0.31818181818181818</v>
      </c>
      <c r="Y262" s="8">
        <f ca="1">(dane36[[#This Row],[Ciśnienie krwi]]-$B$409)/$B$410</f>
        <v>0.23076923076923078</v>
      </c>
      <c r="Z262" s="8">
        <f ca="1">(dane36[[#This Row],[glukoza we krwi]]-$I$409)/$I$410</f>
        <v>0.23290598290598291</v>
      </c>
      <c r="AA262" s="8">
        <f ca="1">(dane36[[#This Row],[mocznik]]-$J$409)/$J$410</f>
        <v>9.3709884467265719E-2</v>
      </c>
      <c r="AB262" s="8">
        <f ca="1">(dane36[[#This Row],[sód]]-L$409)/L$410</f>
        <v>0.89905362776025233</v>
      </c>
      <c r="AC262" s="8">
        <f ca="1">(dane36[[#This Row],[potas]]-M$409)/M$410</f>
        <v>2.921348314606741E-2</v>
      </c>
      <c r="AD262" s="8">
        <f ca="1">(dane36[[#This Row],[hemoglobina]]-N$409)/N$410</f>
        <v>0.7482993197278911</v>
      </c>
      <c r="AE262" s="8">
        <f ca="1">(dane36[[#This Row],[hematokryt]]-O$409)/O$410</f>
        <v>0.8</v>
      </c>
      <c r="AF262">
        <v>0.75</v>
      </c>
      <c r="AG262">
        <v>0</v>
      </c>
      <c r="AH262">
        <v>0</v>
      </c>
      <c r="AI262">
        <v>1</v>
      </c>
      <c r="AJ262">
        <v>0</v>
      </c>
      <c r="AK262">
        <v>0</v>
      </c>
      <c r="AL262" s="14">
        <v>0</v>
      </c>
      <c r="AM262" s="14">
        <v>0</v>
      </c>
      <c r="AN262" s="14">
        <v>0</v>
      </c>
      <c r="AO262" s="14">
        <v>1</v>
      </c>
      <c r="AP262" s="14">
        <v>0</v>
      </c>
      <c r="AQ262" s="14">
        <v>0</v>
      </c>
    </row>
    <row r="263" spans="1:43" x14ac:dyDescent="0.25">
      <c r="A263" s="8">
        <f ca="1">(dane36[[#This Row],[Wiek]]-$A$409)/$A$410</f>
        <v>0.26136363636363635</v>
      </c>
      <c r="B263" s="8">
        <f ca="1">(dane36[[#This Row],[Ciśnienie krwi]]-$B$409)/$B$410</f>
        <v>7.6923076923076927E-2</v>
      </c>
      <c r="C263" s="9">
        <v>0.75</v>
      </c>
      <c r="D263" s="5">
        <v>0</v>
      </c>
      <c r="E263" s="5" t="s">
        <v>2</v>
      </c>
      <c r="F263" s="5">
        <v>1</v>
      </c>
      <c r="G263" s="5">
        <v>0</v>
      </c>
      <c r="H263" s="5">
        <v>0</v>
      </c>
      <c r="I263" s="8">
        <f ca="1">(dane36[[#This Row],[glukoza we krwi]]-$I$409)/$I$410</f>
        <v>0.20726495726495728</v>
      </c>
      <c r="J263" s="8">
        <f ca="1">(dane36[[#This Row],[mocznik]]-$J$409)/$J$410</f>
        <v>6.5468549422336333E-2</v>
      </c>
      <c r="K263" s="8">
        <f ca="1">(dane36[[#This Row],[kreatynina]]-#REF!)/#REF!</f>
        <v>1.3227513227513225E-3</v>
      </c>
      <c r="L263" s="8">
        <f ca="1">(dane36[[#This Row],[sód]]-#REF!)/#REF!</f>
        <v>0.83930599369085179</v>
      </c>
      <c r="M263" s="8">
        <f ca="1">(dane36[[#This Row],[potas]]-#REF!)/#REF!</f>
        <v>4.7865168539325841E-2</v>
      </c>
      <c r="N263" s="8">
        <f ca="1">(dane36[[#This Row],[hemoglobina]]-#REF!)/#REF!</f>
        <v>0.82312925170068019</v>
      </c>
      <c r="O263" s="8">
        <f ca="1">(dane36[[#This Row],[hematokryt]]-#REF!)/#REF!</f>
        <v>0.68888888888888888</v>
      </c>
      <c r="P263" s="5">
        <v>0</v>
      </c>
      <c r="Q263" s="5">
        <v>0</v>
      </c>
      <c r="R263" s="5">
        <v>0</v>
      </c>
      <c r="S263" s="5">
        <v>1</v>
      </c>
      <c r="T263" s="5">
        <v>0</v>
      </c>
      <c r="U263" s="5">
        <v>0</v>
      </c>
      <c r="V263" s="5">
        <v>0</v>
      </c>
      <c r="X263" s="8">
        <f ca="1">(dane36[[#This Row],[Wiek]]-$A$409)/$A$410</f>
        <v>0.53409090909090906</v>
      </c>
      <c r="Y263" s="8">
        <f ca="1">(dane36[[#This Row],[Ciśnienie krwi]]-$B$409)/$B$410</f>
        <v>0.23076923076923078</v>
      </c>
      <c r="Z263" s="8">
        <f ca="1">(dane36[[#This Row],[glukoza we krwi]]-$I$409)/$I$410</f>
        <v>0.21367521367521367</v>
      </c>
      <c r="AA263" s="8">
        <f ca="1">(dane36[[#This Row],[mocznik]]-$J$409)/$J$410</f>
        <v>7.8305519897304235E-2</v>
      </c>
      <c r="AB263" s="8">
        <f ca="1">(dane36[[#This Row],[sód]]-L$409)/L$410</f>
        <v>0.8485804416403786</v>
      </c>
      <c r="AC263" s="8">
        <f ca="1">(dane36[[#This Row],[potas]]-M$409)/M$410</f>
        <v>3.1460674157303366E-2</v>
      </c>
      <c r="AD263" s="8">
        <f ca="1">(dane36[[#This Row],[hemoglobina]]-N$409)/N$410</f>
        <v>0.94557823129251695</v>
      </c>
      <c r="AE263" s="8">
        <f ca="1">(dane36[[#This Row],[hematokryt]]-O$409)/O$410</f>
        <v>0.71111111111111114</v>
      </c>
      <c r="AF263">
        <v>0.75</v>
      </c>
      <c r="AG263">
        <v>0</v>
      </c>
      <c r="AH263">
        <v>0</v>
      </c>
      <c r="AI263">
        <v>1</v>
      </c>
      <c r="AJ263">
        <v>0</v>
      </c>
      <c r="AK263">
        <v>0</v>
      </c>
      <c r="AL263" s="15">
        <v>0</v>
      </c>
      <c r="AM263" s="15">
        <v>0</v>
      </c>
      <c r="AN263" s="15">
        <v>0</v>
      </c>
      <c r="AO263" s="15">
        <v>1</v>
      </c>
      <c r="AP263" s="15">
        <v>0</v>
      </c>
      <c r="AQ263" s="15">
        <v>0</v>
      </c>
    </row>
    <row r="264" spans="1:43" x14ac:dyDescent="0.25">
      <c r="A264" s="8">
        <f ca="1">(dane36[[#This Row],[Wiek]]-$A$409)/$A$410</f>
        <v>0.47727272727272729</v>
      </c>
      <c r="B264" s="8">
        <f ca="1">(dane36[[#This Row],[Ciśnienie krwi]]-$B$409)/$B$410</f>
        <v>0.15384615384615385</v>
      </c>
      <c r="C264" s="9">
        <v>1</v>
      </c>
      <c r="D264" s="5">
        <v>0</v>
      </c>
      <c r="E264" s="5" t="s">
        <v>2</v>
      </c>
      <c r="F264" s="5">
        <v>1</v>
      </c>
      <c r="G264" s="5">
        <v>0</v>
      </c>
      <c r="H264" s="5">
        <v>0</v>
      </c>
      <c r="I264" s="8">
        <f ca="1">(dane36[[#This Row],[glukoza we krwi]]-$I$409)/$I$410</f>
        <v>0.14957264957264957</v>
      </c>
      <c r="J264" s="8">
        <f ca="1">(dane36[[#This Row],[mocznik]]-$J$409)/$J$410</f>
        <v>9.8844672657252886E-2</v>
      </c>
      <c r="K264" s="8">
        <f ca="1">(dane36[[#This Row],[kreatynina]]-#REF!)/#REF!</f>
        <v>6.6137566137566143E-3</v>
      </c>
      <c r="L264" s="8">
        <f ca="1">(dane36[[#This Row],[sód]]-#REF!)/#REF!</f>
        <v>0.86119873817034698</v>
      </c>
      <c r="M264" s="8">
        <f ca="1">(dane36[[#This Row],[potas]]-#REF!)/#REF!</f>
        <v>5.393258426966293E-2</v>
      </c>
      <c r="N264" s="8">
        <f ca="1">(dane36[[#This Row],[hemoglobina]]-#REF!)/#REF!</f>
        <v>0.74149659863945572</v>
      </c>
      <c r="O264" s="8">
        <f ca="1">(dane36[[#This Row],[hematokryt]]-#REF!)/#REF!</f>
        <v>0.9555555555555556</v>
      </c>
      <c r="P264" s="5">
        <v>0</v>
      </c>
      <c r="Q264" s="5">
        <v>0</v>
      </c>
      <c r="R264" s="5">
        <v>0</v>
      </c>
      <c r="S264" s="5">
        <v>1</v>
      </c>
      <c r="T264" s="5">
        <v>0</v>
      </c>
      <c r="U264" s="5">
        <v>0</v>
      </c>
      <c r="V264" s="5">
        <v>0</v>
      </c>
      <c r="X264" s="8">
        <f ca="1">(dane36[[#This Row],[Wiek]]-$A$409)/$A$410</f>
        <v>0.60227272727272729</v>
      </c>
      <c r="Y264" s="8">
        <f ca="1">(dane36[[#This Row],[Ciśnienie krwi]]-$B$409)/$B$410</f>
        <v>0.23076923076923078</v>
      </c>
      <c r="Z264" s="8">
        <f ca="1">(dane36[[#This Row],[glukoza we krwi]]-$I$409)/$I$410</f>
        <v>0.20512820512820512</v>
      </c>
      <c r="AA264" s="8">
        <f ca="1">(dane36[[#This Row],[mocznik]]-$J$409)/$J$410</f>
        <v>4.2362002567394093E-2</v>
      </c>
      <c r="AB264" s="8">
        <f ca="1">(dane36[[#This Row],[sód]]-L$409)/L$410</f>
        <v>0.82334384858044163</v>
      </c>
      <c r="AC264" s="8">
        <f ca="1">(dane36[[#This Row],[potas]]-M$409)/M$410</f>
        <v>2.4719101123595509E-2</v>
      </c>
      <c r="AD264" s="8">
        <f ca="1">(dane36[[#This Row],[hemoglobina]]-N$409)/N$410</f>
        <v>0.84353741496598633</v>
      </c>
      <c r="AE264" s="8">
        <f ca="1">(dane36[[#This Row],[hematokryt]]-O$409)/O$410</f>
        <v>0.75555555555555554</v>
      </c>
      <c r="AF264">
        <v>1</v>
      </c>
      <c r="AG264">
        <v>0</v>
      </c>
      <c r="AH264">
        <v>0</v>
      </c>
      <c r="AI264">
        <v>1</v>
      </c>
      <c r="AJ264">
        <v>0</v>
      </c>
      <c r="AK264">
        <v>0</v>
      </c>
      <c r="AL264" s="14">
        <v>0</v>
      </c>
      <c r="AM264" s="14">
        <v>0</v>
      </c>
      <c r="AN264" s="14">
        <v>0</v>
      </c>
      <c r="AO264" s="14">
        <v>1</v>
      </c>
      <c r="AP264" s="14">
        <v>0</v>
      </c>
      <c r="AQ264" s="14">
        <v>0</v>
      </c>
    </row>
    <row r="265" spans="1:43" x14ac:dyDescent="0.25">
      <c r="A265" s="8">
        <f ca="1">(dane36[[#This Row],[Wiek]]-$A$409)/$A$410</f>
        <v>0.68181818181818177</v>
      </c>
      <c r="B265" s="8">
        <f ca="1">(dane36[[#This Row],[Ciśnienie krwi]]-$B$409)/$B$410</f>
        <v>0.23076923076923078</v>
      </c>
      <c r="C265" s="9">
        <v>0.75</v>
      </c>
      <c r="D265" s="5">
        <v>0</v>
      </c>
      <c r="E265" s="5" t="s">
        <v>2</v>
      </c>
      <c r="F265" s="5">
        <v>1</v>
      </c>
      <c r="G265" s="5">
        <v>0</v>
      </c>
      <c r="H265" s="5">
        <v>0</v>
      </c>
      <c r="I265" s="8">
        <f ca="1">(dane36[[#This Row],[glukoza we krwi]]-$I$409)/$I$410</f>
        <v>0.23504273504273504</v>
      </c>
      <c r="J265" s="8">
        <f ca="1">(dane36[[#This Row],[mocznik]]-$J$409)/$J$410</f>
        <v>8.3440308087291401E-2</v>
      </c>
      <c r="K265" s="8">
        <f ca="1">(dane36[[#This Row],[kreatynina]]-#REF!)/#REF!</f>
        <v>5.2910052910052916E-3</v>
      </c>
      <c r="L265" s="8">
        <f ca="1">(dane36[[#This Row],[sód]]-#REF!)/#REF!</f>
        <v>0.89905362776025233</v>
      </c>
      <c r="M265" s="8">
        <f ca="1">(dane36[[#This Row],[potas]]-#REF!)/#REF!</f>
        <v>2.247191011235955E-2</v>
      </c>
      <c r="N265" s="8">
        <f ca="1">(dane36[[#This Row],[hemoglobina]]-#REF!)/#REF!</f>
        <v>1</v>
      </c>
      <c r="O265" s="8">
        <f ca="1">(dane36[[#This Row],[hematokryt]]-#REF!)/#REF!</f>
        <v>0.77777777777777779</v>
      </c>
      <c r="P265" s="5">
        <v>0</v>
      </c>
      <c r="Q265" s="5">
        <v>0</v>
      </c>
      <c r="R265" s="5">
        <v>0</v>
      </c>
      <c r="S265" s="5">
        <v>1</v>
      </c>
      <c r="T265" s="5">
        <v>0</v>
      </c>
      <c r="U265" s="5">
        <v>0</v>
      </c>
      <c r="V265" s="5">
        <v>0</v>
      </c>
      <c r="X265" s="8">
        <f ca="1">(dane36[[#This Row],[Wiek]]-$A$409)/$A$410</f>
        <v>0.48863636363636365</v>
      </c>
      <c r="Y265" s="8">
        <f ca="1">(dane36[[#This Row],[Ciśnienie krwi]]-$B$409)/$B$410</f>
        <v>0.23076923076923078</v>
      </c>
      <c r="Z265" s="8">
        <f ca="1">(dane36[[#This Row],[glukoza we krwi]]-$I$409)/$I$410</f>
        <v>0.20299145299145299</v>
      </c>
      <c r="AA265" s="8">
        <f ca="1">(dane36[[#This Row],[mocznik]]-$J$409)/$J$410</f>
        <v>0.11424903722721438</v>
      </c>
      <c r="AB265" s="8">
        <f ca="1">(dane36[[#This Row],[sód]]-L$409)/L$410</f>
        <v>0.83596214511041012</v>
      </c>
      <c r="AC265" s="8">
        <f ca="1">(dane36[[#This Row],[potas]]-M$409)/M$410</f>
        <v>5.6179775280898875E-2</v>
      </c>
      <c r="AD265" s="8">
        <f ca="1">(dane36[[#This Row],[hemoglobina]]-N$409)/N$410</f>
        <v>0.89115646258503389</v>
      </c>
      <c r="AE265" s="8">
        <f ca="1">(dane36[[#This Row],[hematokryt]]-O$409)/O$410</f>
        <v>0.8</v>
      </c>
      <c r="AF265">
        <v>0.75</v>
      </c>
      <c r="AG265">
        <v>0</v>
      </c>
      <c r="AH265">
        <v>0</v>
      </c>
      <c r="AI265">
        <v>1</v>
      </c>
      <c r="AJ265">
        <v>0</v>
      </c>
      <c r="AK265">
        <v>0</v>
      </c>
      <c r="AL265" s="15">
        <v>0</v>
      </c>
      <c r="AM265" s="15">
        <v>0</v>
      </c>
      <c r="AN265" s="15">
        <v>0</v>
      </c>
      <c r="AO265" s="15">
        <v>1</v>
      </c>
      <c r="AP265" s="15">
        <v>0</v>
      </c>
      <c r="AQ265" s="15">
        <v>0</v>
      </c>
    </row>
    <row r="266" spans="1:43" x14ac:dyDescent="0.25">
      <c r="A266" s="8">
        <f ca="1">(dane36[[#This Row],[Wiek]]-$A$409)/$A$410</f>
        <v>0.26136363636363635</v>
      </c>
      <c r="B266" s="8">
        <f ca="1">(dane36[[#This Row],[Ciśnienie krwi]]-$B$409)/$B$410</f>
        <v>0.15384615384615385</v>
      </c>
      <c r="C266" s="9">
        <v>0.75</v>
      </c>
      <c r="D266" s="5">
        <v>0</v>
      </c>
      <c r="E266" s="5" t="s">
        <v>2</v>
      </c>
      <c r="F266" s="5">
        <v>1</v>
      </c>
      <c r="G266" s="5">
        <v>0</v>
      </c>
      <c r="H266" s="5">
        <v>0</v>
      </c>
      <c r="I266" s="8">
        <f ca="1">(dane36[[#This Row],[glukoza we krwi]]-$I$409)/$I$410</f>
        <v>0.14102564102564102</v>
      </c>
      <c r="J266" s="8">
        <f ca="1">(dane36[[#This Row],[mocznik]]-$J$409)/$J$410</f>
        <v>0.10397946084724005</v>
      </c>
      <c r="K266" s="8">
        <f ca="1">(dane36[[#This Row],[kreatynina]]-#REF!)/#REF!</f>
        <v>1.3227513227513225E-3</v>
      </c>
      <c r="L266" s="8">
        <f ca="1">(dane36[[#This Row],[sód]]-#REF!)/#REF!</f>
        <v>0.82965299684542582</v>
      </c>
      <c r="M266" s="8">
        <f ca="1">(dane36[[#This Row],[potas]]-#REF!)/#REF!</f>
        <v>2.247191011235955E-2</v>
      </c>
      <c r="N266" s="8">
        <f ca="1">(dane36[[#This Row],[hemoglobina]]-#REF!)/#REF!</f>
        <v>0.69387755102040816</v>
      </c>
      <c r="O266" s="8">
        <f ca="1">(dane36[[#This Row],[hematokryt]]-#REF!)/#REF!</f>
        <v>0.8666666666666667</v>
      </c>
      <c r="P266" s="5">
        <v>0</v>
      </c>
      <c r="Q266" s="5">
        <v>0</v>
      </c>
      <c r="R266" s="5">
        <v>0</v>
      </c>
      <c r="S266" s="5">
        <v>1</v>
      </c>
      <c r="T266" s="5">
        <v>0</v>
      </c>
      <c r="U266" s="5">
        <v>0</v>
      </c>
      <c r="V266" s="5">
        <v>0</v>
      </c>
      <c r="X266" s="8">
        <f ca="1">(dane36[[#This Row],[Wiek]]-$A$409)/$A$410</f>
        <v>0.45454545454545453</v>
      </c>
      <c r="Y266" s="8">
        <f ca="1">(dane36[[#This Row],[Ciśnienie krwi]]-$B$409)/$B$410</f>
        <v>0.23076923076923078</v>
      </c>
      <c r="Z266" s="8">
        <f ca="1">(dane36[[#This Row],[glukoza we krwi]]-$I$409)/$I$410</f>
        <v>0.23504273504273504</v>
      </c>
      <c r="AA266" s="8">
        <f ca="1">(dane36[[#This Row],[mocznik]]-$J$409)/$J$410</f>
        <v>5.7766367137355584E-2</v>
      </c>
      <c r="AB266" s="8">
        <f ca="1">(dane36[[#This Row],[sód]]-L$409)/L$410</f>
        <v>0.85488958990536279</v>
      </c>
      <c r="AC266" s="8">
        <f ca="1">(dane36[[#This Row],[potas]]-M$409)/M$410</f>
        <v>3.595505617977527E-2</v>
      </c>
      <c r="AD266" s="8">
        <f ca="1">(dane36[[#This Row],[hemoglobina]]-N$409)/N$410</f>
        <v>0.76870748299319724</v>
      </c>
      <c r="AE266" s="8">
        <f ca="1">(dane36[[#This Row],[hematokryt]]-O$409)/O$410</f>
        <v>0.91111111111111109</v>
      </c>
      <c r="AF266">
        <v>0.75</v>
      </c>
      <c r="AG266">
        <v>0</v>
      </c>
      <c r="AH266">
        <v>0</v>
      </c>
      <c r="AI266">
        <v>1</v>
      </c>
      <c r="AJ266">
        <v>0</v>
      </c>
      <c r="AK266">
        <v>0</v>
      </c>
      <c r="AL266" s="14">
        <v>0</v>
      </c>
      <c r="AM266" s="14">
        <v>0</v>
      </c>
      <c r="AN266" s="14">
        <v>0</v>
      </c>
      <c r="AO266" s="14">
        <v>1</v>
      </c>
      <c r="AP266" s="14">
        <v>0</v>
      </c>
      <c r="AQ266" s="14">
        <v>0</v>
      </c>
    </row>
    <row r="267" spans="1:43" x14ac:dyDescent="0.25">
      <c r="A267" s="8">
        <f ca="1">(dane36[[#This Row],[Wiek]]-$A$409)/$A$410</f>
        <v>0.34090909090909088</v>
      </c>
      <c r="B267" s="8">
        <f ca="1">(dane36[[#This Row],[Ciśnienie krwi]]-$B$409)/$B$410</f>
        <v>0.15384615384615385</v>
      </c>
      <c r="C267" s="9">
        <v>1</v>
      </c>
      <c r="D267" s="5">
        <v>0</v>
      </c>
      <c r="E267" s="5" t="s">
        <v>2</v>
      </c>
      <c r="F267" s="5">
        <v>1</v>
      </c>
      <c r="G267" s="5">
        <v>0</v>
      </c>
      <c r="H267" s="5">
        <v>0</v>
      </c>
      <c r="I267" s="8">
        <f ca="1">(dane36[[#This Row],[glukoza we krwi]]-$I$409)/$I$410</f>
        <v>0.16666666666666666</v>
      </c>
      <c r="J267" s="8">
        <f ca="1">(dane36[[#This Row],[mocznik]]-$J$409)/$J$410</f>
        <v>7.0603337612323486E-2</v>
      </c>
      <c r="K267" s="8">
        <f ca="1">(dane36[[#This Row],[kreatynina]]-#REF!)/#REF!</f>
        <v>9.2592592592592605E-3</v>
      </c>
      <c r="L267" s="8">
        <f ca="1">(dane36[[#This Row],[sód]]-#REF!)/#REF!</f>
        <v>0.86750788643533128</v>
      </c>
      <c r="M267" s="8">
        <f ca="1">(dane36[[#This Row],[potas]]-#REF!)/#REF!</f>
        <v>4.49438202247191E-2</v>
      </c>
      <c r="N267" s="8">
        <f ca="1">(dane36[[#This Row],[hemoglobina]]-#REF!)/#REF!</f>
        <v>0.76190476190476197</v>
      </c>
      <c r="O267" s="8">
        <f ca="1">(dane36[[#This Row],[hematokryt]]-#REF!)/#REF!</f>
        <v>0.75555555555555554</v>
      </c>
      <c r="P267" s="5">
        <v>0</v>
      </c>
      <c r="Q267" s="5">
        <v>0</v>
      </c>
      <c r="R267" s="5">
        <v>0</v>
      </c>
      <c r="S267" s="5">
        <v>1</v>
      </c>
      <c r="T267" s="5">
        <v>0</v>
      </c>
      <c r="U267" s="5">
        <v>0</v>
      </c>
      <c r="V267" s="5">
        <v>0</v>
      </c>
      <c r="X267" s="8">
        <f ca="1">(dane36[[#This Row],[Wiek]]-$A$409)/$A$410</f>
        <v>0.54545454545454541</v>
      </c>
      <c r="Y267" s="8">
        <f ca="1">(dane36[[#This Row],[Ciśnienie krwi]]-$B$409)/$B$410</f>
        <v>0.23076923076923078</v>
      </c>
      <c r="Z267" s="8">
        <f ca="1">(dane36[[#This Row],[glukoza we krwi]]-$I$409)/$I$410</f>
        <v>0.16025641025641027</v>
      </c>
      <c r="AA267" s="8">
        <f ca="1">(dane36[[#This Row],[mocznik]]-$J$409)/$J$410</f>
        <v>9.8844672657252886E-2</v>
      </c>
      <c r="AB267" s="8">
        <f ca="1">(dane36[[#This Row],[sód]]-L$409)/L$410</f>
        <v>0.917981072555205</v>
      </c>
      <c r="AC267" s="8">
        <f ca="1">(dane36[[#This Row],[potas]]-M$409)/M$410</f>
        <v>4.49438202247191E-2</v>
      </c>
      <c r="AD267" s="8">
        <f ca="1">(dane36[[#This Row],[hemoglobina]]-N$409)/N$410</f>
        <v>0.75510204081632648</v>
      </c>
      <c r="AE267" s="8">
        <f ca="1">(dane36[[#This Row],[hematokryt]]-O$409)/O$410</f>
        <v>0.8666666666666667</v>
      </c>
      <c r="AF267">
        <v>1</v>
      </c>
      <c r="AG267">
        <v>0</v>
      </c>
      <c r="AH267">
        <v>0</v>
      </c>
      <c r="AI267">
        <v>1</v>
      </c>
      <c r="AJ267">
        <v>0</v>
      </c>
      <c r="AK267">
        <v>0</v>
      </c>
      <c r="AL267" s="15">
        <v>0</v>
      </c>
      <c r="AM267" s="15">
        <v>0</v>
      </c>
      <c r="AN267" s="15">
        <v>0</v>
      </c>
      <c r="AO267" s="15">
        <v>1</v>
      </c>
      <c r="AP267" s="15">
        <v>0</v>
      </c>
      <c r="AQ267" s="15">
        <v>0</v>
      </c>
    </row>
    <row r="268" spans="1:43" x14ac:dyDescent="0.25">
      <c r="A268" s="8">
        <f ca="1">(dane36[[#This Row],[Wiek]]-$A$409)/$A$410</f>
        <v>0.69318181818181823</v>
      </c>
      <c r="B268" s="8">
        <f ca="1">(dane36[[#This Row],[Ciśnienie krwi]]-$B$409)/$B$410</f>
        <v>0.15384615384615385</v>
      </c>
      <c r="C268" s="9">
        <v>1</v>
      </c>
      <c r="D268" s="5">
        <v>0</v>
      </c>
      <c r="E268" s="5" t="s">
        <v>2</v>
      </c>
      <c r="F268" s="5">
        <v>1</v>
      </c>
      <c r="G268" s="5">
        <v>0</v>
      </c>
      <c r="H268" s="5">
        <v>0</v>
      </c>
      <c r="I268" s="8">
        <f ca="1">(dane36[[#This Row],[glukoza we krwi]]-$I$409)/$I$410</f>
        <v>0.23076923076923078</v>
      </c>
      <c r="J268" s="8">
        <f ca="1">(dane36[[#This Row],[mocznik]]-$J$409)/$J$410</f>
        <v>9.114249037227215E-2</v>
      </c>
      <c r="K268" s="8">
        <f ca="1">(dane36[[#This Row],[kreatynina]]-#REF!)/#REF!</f>
        <v>6.6137566137566143E-3</v>
      </c>
      <c r="L268" s="8">
        <f ca="1">(dane36[[#This Row],[sód]]-#REF!)/#REF!</f>
        <v>0.917981072555205</v>
      </c>
      <c r="M268" s="8">
        <f ca="1">(dane36[[#This Row],[potas]]-#REF!)/#REF!</f>
        <v>5.6179775280898875E-2</v>
      </c>
      <c r="N268" s="8">
        <f ca="1">(dane36[[#This Row],[hemoglobina]]-#REF!)/#REF!</f>
        <v>0.70068027210884354</v>
      </c>
      <c r="O268" s="8">
        <f ca="1">(dane36[[#This Row],[hematokryt]]-#REF!)/#REF!</f>
        <v>0.71111111111111114</v>
      </c>
      <c r="P268" s="5">
        <v>0</v>
      </c>
      <c r="Q268" s="5">
        <v>0</v>
      </c>
      <c r="R268" s="5">
        <v>0</v>
      </c>
      <c r="S268" s="5">
        <v>1</v>
      </c>
      <c r="T268" s="5">
        <v>0</v>
      </c>
      <c r="U268" s="5">
        <v>0</v>
      </c>
      <c r="V268" s="5">
        <v>0</v>
      </c>
      <c r="X268" s="8">
        <f ca="1">(dane36[[#This Row],[Wiek]]-$A$409)/$A$410</f>
        <v>0.60227272727272729</v>
      </c>
      <c r="Y268" s="8">
        <f ca="1">(dane36[[#This Row],[Ciśnienie krwi]]-$B$409)/$B$410</f>
        <v>0.23076923076923078</v>
      </c>
      <c r="Z268" s="8">
        <f ca="1">(dane36[[#This Row],[glukoza we krwi]]-$I$409)/$I$410</f>
        <v>0.23717948717948717</v>
      </c>
      <c r="AA268" s="8">
        <f ca="1">(dane36[[#This Row],[mocznik]]-$J$409)/$J$410</f>
        <v>3.9794608472400517E-2</v>
      </c>
      <c r="AB268" s="8">
        <f ca="1">(dane36[[#This Row],[sód]]-L$409)/L$410</f>
        <v>0.82334384858044163</v>
      </c>
      <c r="AC268" s="8">
        <f ca="1">(dane36[[#This Row],[potas]]-M$409)/M$410</f>
        <v>5.1685393258426963E-2</v>
      </c>
      <c r="AD268" s="8">
        <f ca="1">(dane36[[#This Row],[hemoglobina]]-N$409)/N$410</f>
        <v>0.68707482993197266</v>
      </c>
      <c r="AE268" s="8">
        <f ca="1">(dane36[[#This Row],[hematokryt]]-O$409)/O$410</f>
        <v>0.71111111111111114</v>
      </c>
      <c r="AF268">
        <v>1</v>
      </c>
      <c r="AG268">
        <v>0</v>
      </c>
      <c r="AH268">
        <v>0</v>
      </c>
      <c r="AI268">
        <v>1</v>
      </c>
      <c r="AJ268">
        <v>0</v>
      </c>
      <c r="AK268">
        <v>0</v>
      </c>
      <c r="AL268" s="14">
        <v>0</v>
      </c>
      <c r="AM268" s="14">
        <v>0</v>
      </c>
      <c r="AN268" s="14">
        <v>0</v>
      </c>
      <c r="AO268" s="14">
        <v>1</v>
      </c>
      <c r="AP268" s="14">
        <v>0</v>
      </c>
      <c r="AQ268" s="14">
        <v>0</v>
      </c>
    </row>
    <row r="269" spans="1:43" x14ac:dyDescent="0.25">
      <c r="A269" s="8">
        <f ca="1">(dane36[[#This Row],[Wiek]]-$A$409)/$A$410</f>
        <v>0.47727272727272729</v>
      </c>
      <c r="B269" s="8">
        <f ca="1">(dane36[[#This Row],[Ciśnienie krwi]]-$B$409)/$B$410</f>
        <v>7.6923076923076927E-2</v>
      </c>
      <c r="C269" s="9">
        <v>0.75</v>
      </c>
      <c r="D269" s="5">
        <v>0</v>
      </c>
      <c r="E269" s="5" t="s">
        <v>2</v>
      </c>
      <c r="F269" s="5">
        <v>1</v>
      </c>
      <c r="G269" s="5">
        <v>0</v>
      </c>
      <c r="H269" s="5">
        <v>0</v>
      </c>
      <c r="I269" s="8">
        <f ca="1">(dane36[[#This Row],[glukoza we krwi]]-$I$409)/$I$410</f>
        <v>0.15598290598290598</v>
      </c>
      <c r="J269" s="8">
        <f ca="1">(dane36[[#This Row],[mocznik]]-$J$409)/$J$410</f>
        <v>0.11424903722721438</v>
      </c>
      <c r="K269" s="8">
        <f ca="1">(dane36[[#This Row],[kreatynina]]-#REF!)/#REF!</f>
        <v>1.3227513227513225E-3</v>
      </c>
      <c r="L269" s="8">
        <f ca="1">(dane36[[#This Row],[sód]]-#REF!)/#REF!</f>
        <v>0.8422712933753943</v>
      </c>
      <c r="M269" s="8">
        <f ca="1">(dane36[[#This Row],[potas]]-#REF!)/#REF!</f>
        <v>3.8202247191011243E-2</v>
      </c>
      <c r="N269" s="8">
        <f ca="1">(dane36[[#This Row],[hemoglobina]]-#REF!)/#REF!</f>
        <v>0.80952380952380953</v>
      </c>
      <c r="O269" s="8">
        <f ca="1">(dane36[[#This Row],[hematokryt]]-#REF!)/#REF!</f>
        <v>0.91111111111111109</v>
      </c>
      <c r="P269" s="5">
        <v>0</v>
      </c>
      <c r="Q269" s="5">
        <v>0</v>
      </c>
      <c r="R269" s="5">
        <v>0</v>
      </c>
      <c r="S269" s="5">
        <v>1</v>
      </c>
      <c r="T269" s="5">
        <v>0</v>
      </c>
      <c r="U269" s="5">
        <v>0</v>
      </c>
      <c r="V269" s="5">
        <v>0</v>
      </c>
      <c r="X269" s="8">
        <f ca="1">(dane36[[#This Row],[Wiek]]-$A$409)/$A$410</f>
        <v>0.52272727272727271</v>
      </c>
      <c r="Y269" s="8">
        <f ca="1">(dane36[[#This Row],[Ciśnienie krwi]]-$B$409)/$B$410</f>
        <v>0.23076923076923078</v>
      </c>
      <c r="Z269" s="8">
        <f ca="1">(dane36[[#This Row],[glukoza we krwi]]-$I$409)/$I$410</f>
        <v>0.21367521367521367</v>
      </c>
      <c r="AA269" s="8">
        <f ca="1">(dane36[[#This Row],[mocznik]]-$J$409)/$J$410</f>
        <v>8.0872913992297818E-2</v>
      </c>
      <c r="AB269" s="8">
        <f ca="1">(dane36[[#This Row],[sód]]-L$409)/L$410</f>
        <v>0.89274447949526814</v>
      </c>
      <c r="AC269" s="8">
        <f ca="1">(dane36[[#This Row],[potas]]-M$409)/M$410</f>
        <v>3.1460674157303366E-2</v>
      </c>
      <c r="AD269" s="8">
        <f ca="1">(dane36[[#This Row],[hemoglobina]]-N$409)/N$410</f>
        <v>0.73469387755102045</v>
      </c>
      <c r="AE269" s="8">
        <f ca="1">(dane36[[#This Row],[hematokryt]]-O$409)/O$410</f>
        <v>0.8666666666666667</v>
      </c>
      <c r="AF269">
        <v>0.75</v>
      </c>
      <c r="AG269">
        <v>0</v>
      </c>
      <c r="AH269">
        <v>0</v>
      </c>
      <c r="AI269">
        <v>1</v>
      </c>
      <c r="AJ269">
        <v>0</v>
      </c>
      <c r="AK269">
        <v>0</v>
      </c>
      <c r="AL269" s="15">
        <v>0</v>
      </c>
      <c r="AM269" s="15">
        <v>0</v>
      </c>
      <c r="AN269" s="15">
        <v>0</v>
      </c>
      <c r="AO269" s="15">
        <v>1</v>
      </c>
      <c r="AP269" s="15">
        <v>0</v>
      </c>
      <c r="AQ269" s="15">
        <v>0</v>
      </c>
    </row>
    <row r="270" spans="1:43" x14ac:dyDescent="0.25">
      <c r="A270" s="8">
        <f ca="1">(dane36[[#This Row],[Wiek]]-$A$409)/$A$410</f>
        <v>0.39772727272727271</v>
      </c>
      <c r="B270" s="8">
        <f ca="1">(dane36[[#This Row],[Ciśnienie krwi]]-$B$409)/$B$410</f>
        <v>7.6923076923076927E-2</v>
      </c>
      <c r="C270" s="9">
        <v>1</v>
      </c>
      <c r="D270" s="5">
        <v>0</v>
      </c>
      <c r="E270" s="5" t="s">
        <v>2</v>
      </c>
      <c r="F270" s="5">
        <v>1</v>
      </c>
      <c r="G270" s="5">
        <v>0</v>
      </c>
      <c r="H270" s="5">
        <v>0</v>
      </c>
      <c r="I270" s="8">
        <f ca="1">(dane36[[#This Row],[glukoza we krwi]]-$I$409)/$I$410</f>
        <v>0.19017094017094016</v>
      </c>
      <c r="J270" s="8">
        <f ca="1">(dane36[[#This Row],[mocznik]]-$J$409)/$J$410</f>
        <v>8.6007702182284984E-2</v>
      </c>
      <c r="K270" s="8">
        <f ca="1">(dane36[[#This Row],[kreatynina]]-#REF!)/#REF!</f>
        <v>5.2910052910052916E-3</v>
      </c>
      <c r="L270" s="8">
        <f ca="1">(dane36[[#This Row],[sód]]-#REF!)/#REF!</f>
        <v>0.82334384858044163</v>
      </c>
      <c r="M270" s="8">
        <f ca="1">(dane36[[#This Row],[potas]]-#REF!)/#REF!</f>
        <v>3.595505617977527E-2</v>
      </c>
      <c r="N270" s="8">
        <f ca="1">(dane36[[#This Row],[hemoglobina]]-#REF!)/#REF!</f>
        <v>0.89115646258503389</v>
      </c>
      <c r="O270" s="8">
        <f ca="1">(dane36[[#This Row],[hematokryt]]-#REF!)/#REF!</f>
        <v>0.91111111111111109</v>
      </c>
      <c r="P270" s="5">
        <v>0</v>
      </c>
      <c r="Q270" s="5">
        <v>0</v>
      </c>
      <c r="R270" s="5">
        <v>0</v>
      </c>
      <c r="S270" s="5">
        <v>1</v>
      </c>
      <c r="T270" s="5">
        <v>0</v>
      </c>
      <c r="U270" s="5">
        <v>0</v>
      </c>
      <c r="V270" s="5">
        <v>0</v>
      </c>
      <c r="X270" s="8">
        <f ca="1">(dane36[[#This Row],[Wiek]]-$A$409)/$A$410</f>
        <v>0.56227272727272726</v>
      </c>
      <c r="Y270" s="8">
        <f ca="1">(dane36[[#This Row],[Ciśnienie krwi]]-$B$409)/$B$410</f>
        <v>0.23076923076923078</v>
      </c>
      <c r="Z270" s="8">
        <f ca="1">(dane36[[#This Row],[glukoza we krwi]]-$I$409)/$I$410</f>
        <v>0.16666666666666666</v>
      </c>
      <c r="AA270" s="8">
        <f ca="1">(dane36[[#This Row],[mocznik]]-$J$409)/$J$410</f>
        <v>0.12195121951219512</v>
      </c>
      <c r="AB270" s="8">
        <f ca="1">(dane36[[#This Row],[sód]]-L$409)/L$410</f>
        <v>0.85488958990536279</v>
      </c>
      <c r="AC270" s="8">
        <f ca="1">(dane36[[#This Row],[potas]]-M$409)/M$410</f>
        <v>5.6179775280898875E-2</v>
      </c>
      <c r="AD270" s="8">
        <f ca="1">(dane36[[#This Row],[hemoglobina]]-N$409)/N$410</f>
        <v>0.89795918367346939</v>
      </c>
      <c r="AE270" s="8">
        <f ca="1">(dane36[[#This Row],[hematokryt]]-O$409)/O$410</f>
        <v>0.97777777777777775</v>
      </c>
      <c r="AF270">
        <v>1</v>
      </c>
      <c r="AG270">
        <v>0</v>
      </c>
      <c r="AH270">
        <v>0</v>
      </c>
      <c r="AI270">
        <v>1</v>
      </c>
      <c r="AJ270">
        <v>0</v>
      </c>
      <c r="AK270">
        <v>0</v>
      </c>
      <c r="AL270" s="14">
        <v>0</v>
      </c>
      <c r="AM270" s="14">
        <v>0</v>
      </c>
      <c r="AN270" s="14">
        <v>0</v>
      </c>
      <c r="AO270" s="14">
        <v>1</v>
      </c>
      <c r="AP270" s="14">
        <v>0</v>
      </c>
      <c r="AQ270" s="14">
        <v>0</v>
      </c>
    </row>
    <row r="271" spans="1:43" x14ac:dyDescent="0.25">
      <c r="A271" s="8">
        <f ca="1">(dane36[[#This Row],[Wiek]]-$A$409)/$A$410</f>
        <v>0.70454545454545459</v>
      </c>
      <c r="B271" s="8">
        <f ca="1">(dane36[[#This Row],[Ciśnienie krwi]]-$B$409)/$B$410</f>
        <v>7.6923076923076927E-2</v>
      </c>
      <c r="C271" s="9">
        <v>0.75</v>
      </c>
      <c r="D271" s="5">
        <v>0</v>
      </c>
      <c r="E271" s="5" t="s">
        <v>2</v>
      </c>
      <c r="F271" s="5">
        <v>1</v>
      </c>
      <c r="G271" s="5">
        <v>0</v>
      </c>
      <c r="H271" s="5">
        <v>0</v>
      </c>
      <c r="I271" s="8">
        <f ca="1">(dane36[[#This Row],[glukoza we krwi]]-$I$409)/$I$410</f>
        <v>0.17948717948717949</v>
      </c>
      <c r="J271" s="8">
        <f ca="1">(dane36[[#This Row],[mocznik]]-$J$409)/$J$410</f>
        <v>6.5468549422336333E-2</v>
      </c>
      <c r="K271" s="8">
        <f ca="1">(dane36[[#This Row],[kreatynina]]-#REF!)/#REF!</f>
        <v>3.968253968253968E-3</v>
      </c>
      <c r="L271" s="8">
        <f ca="1">(dane36[[#This Row],[sód]]-#REF!)/#REF!</f>
        <v>0.917981072555205</v>
      </c>
      <c r="M271" s="8">
        <f ca="1">(dane36[[#This Row],[potas]]-#REF!)/#REF!</f>
        <v>1.7977528089887635E-2</v>
      </c>
      <c r="N271" s="8">
        <f ca="1">(dane36[[#This Row],[hemoglobina]]-#REF!)/#REF!</f>
        <v>0.76870748299319724</v>
      </c>
      <c r="O271" s="8">
        <f ca="1">(dane36[[#This Row],[hematokryt]]-#REF!)/#REF!</f>
        <v>0.73333333333333328</v>
      </c>
      <c r="P271" s="5">
        <v>0</v>
      </c>
      <c r="Q271" s="5">
        <v>0</v>
      </c>
      <c r="R271" s="5">
        <v>0</v>
      </c>
      <c r="S271" s="5">
        <v>1</v>
      </c>
      <c r="T271" s="5">
        <v>0</v>
      </c>
      <c r="U271" s="5">
        <v>0</v>
      </c>
      <c r="V271" s="5">
        <v>0</v>
      </c>
      <c r="X271" s="8">
        <f ca="1">(dane36[[#This Row],[Wiek]]-$A$409)/$A$410</f>
        <v>0.26136363636363635</v>
      </c>
      <c r="Y271" s="8">
        <f ca="1">(dane36[[#This Row],[Ciśnienie krwi]]-$B$409)/$B$410</f>
        <v>0.23076923076923078</v>
      </c>
      <c r="Z271" s="8">
        <f ca="1">(dane36[[#This Row],[glukoza we krwi]]-$I$409)/$I$410</f>
        <v>0.21153846153846154</v>
      </c>
      <c r="AA271" s="8">
        <f ca="1">(dane36[[#This Row],[mocznik]]-$J$409)/$J$410</f>
        <v>4.4929396662387676E-2</v>
      </c>
      <c r="AB271" s="8">
        <f ca="1">(dane36[[#This Row],[sód]]-L$409)/L$410</f>
        <v>0.86750788643533128</v>
      </c>
      <c r="AC271" s="8">
        <f ca="1">(dane36[[#This Row],[potas]]-M$409)/M$410</f>
        <v>5.393258426966293E-2</v>
      </c>
      <c r="AD271" s="8">
        <f ca="1">(dane36[[#This Row],[hemoglobina]]-N$409)/N$410</f>
        <v>0.80952380952380953</v>
      </c>
      <c r="AE271" s="8">
        <f ca="1">(dane36[[#This Row],[hematokryt]]-O$409)/O$410</f>
        <v>0.8666666666666667</v>
      </c>
      <c r="AF271">
        <v>0.75</v>
      </c>
      <c r="AG271">
        <v>0</v>
      </c>
      <c r="AH271">
        <v>0</v>
      </c>
      <c r="AI271">
        <v>1</v>
      </c>
      <c r="AJ271">
        <v>0</v>
      </c>
      <c r="AK271">
        <v>0</v>
      </c>
      <c r="AL271" s="15">
        <v>0</v>
      </c>
      <c r="AM271" s="15">
        <v>0</v>
      </c>
      <c r="AN271" s="15">
        <v>0</v>
      </c>
      <c r="AO271" s="15">
        <v>1</v>
      </c>
      <c r="AP271" s="15">
        <v>0</v>
      </c>
      <c r="AQ271" s="15">
        <v>0</v>
      </c>
    </row>
    <row r="272" spans="1:43" x14ac:dyDescent="0.25">
      <c r="A272" s="8">
        <f ca="1">(dane36[[#This Row],[Wiek]]-$A$409)/$A$410</f>
        <v>0.22727272727272727</v>
      </c>
      <c r="B272" s="8">
        <f ca="1">(dane36[[#This Row],[Ciśnienie krwi]]-$B$409)/$B$410</f>
        <v>7.6923076923076927E-2</v>
      </c>
      <c r="C272" s="9">
        <v>1</v>
      </c>
      <c r="D272" s="5">
        <v>0</v>
      </c>
      <c r="E272" s="5" t="s">
        <v>2</v>
      </c>
      <c r="F272" s="5">
        <v>1</v>
      </c>
      <c r="G272" s="5">
        <v>0</v>
      </c>
      <c r="H272" s="5">
        <v>0</v>
      </c>
      <c r="I272" s="8">
        <f ca="1">(dane36[[#This Row],[glukoza we krwi]]-$I$409)/$I$410</f>
        <v>0.16025641025641027</v>
      </c>
      <c r="J272" s="8">
        <f ca="1">(dane36[[#This Row],[mocznik]]-$J$409)/$J$410</f>
        <v>4.2362002567394093E-2</v>
      </c>
      <c r="K272" s="8">
        <f ca="1">(dane36[[#This Row],[kreatynina]]-#REF!)/#REF!</f>
        <v>1.0582010582010581E-2</v>
      </c>
      <c r="L272" s="8">
        <f ca="1">(dane36[[#This Row],[sód]]-#REF!)/#REF!</f>
        <v>0.8422712933753943</v>
      </c>
      <c r="M272" s="8">
        <f ca="1">(dane36[[#This Row],[potas]]-#REF!)/#REF!</f>
        <v>4.0449438202247189E-2</v>
      </c>
      <c r="N272" s="8">
        <f ca="1">(dane36[[#This Row],[hemoglobina]]-#REF!)/#REF!</f>
        <v>0.70748299319727892</v>
      </c>
      <c r="O272" s="8">
        <f ca="1">(dane36[[#This Row],[hematokryt]]-#REF!)/#REF!</f>
        <v>0.73333333333333328</v>
      </c>
      <c r="P272" s="5">
        <v>0</v>
      </c>
      <c r="Q272" s="5">
        <v>0</v>
      </c>
      <c r="R272" s="5">
        <v>0</v>
      </c>
      <c r="S272" s="5">
        <v>1</v>
      </c>
      <c r="T272" s="5">
        <v>0</v>
      </c>
      <c r="U272" s="5">
        <v>0</v>
      </c>
      <c r="V272" s="5">
        <v>0</v>
      </c>
      <c r="X272" s="8">
        <f ca="1">(dane36[[#This Row],[Wiek]]-$A$409)/$A$410</f>
        <v>0.23863636363636365</v>
      </c>
      <c r="Y272" s="8">
        <f ca="1">(dane36[[#This Row],[Ciśnienie krwi]]-$B$409)/$B$410</f>
        <v>0.23076923076923078</v>
      </c>
      <c r="Z272" s="8">
        <f ca="1">(dane36[[#This Row],[glukoza we krwi]]-$I$409)/$I$410</f>
        <v>0.19017094017094016</v>
      </c>
      <c r="AA272" s="8">
        <f ca="1">(dane36[[#This Row],[mocznik]]-$J$409)/$J$410</f>
        <v>8.3440308087291401E-2</v>
      </c>
      <c r="AB272" s="8">
        <f ca="1">(dane36[[#This Row],[sód]]-L$409)/L$410</f>
        <v>0.88643533123028395</v>
      </c>
      <c r="AC272" s="8">
        <f ca="1">(dane36[[#This Row],[potas]]-M$409)/M$410</f>
        <v>3.3707865168539325E-2</v>
      </c>
      <c r="AD272" s="8">
        <f ca="1">(dane36[[#This Row],[hemoglobina]]-N$409)/N$410</f>
        <v>0.76190476190476197</v>
      </c>
      <c r="AE272" s="8">
        <f ca="1">(dane36[[#This Row],[hematokryt]]-O$409)/O$410</f>
        <v>0.71111111111111114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0</v>
      </c>
      <c r="AL272" s="14">
        <v>0</v>
      </c>
      <c r="AM272" s="14">
        <v>0</v>
      </c>
      <c r="AN272" s="14">
        <v>0</v>
      </c>
      <c r="AO272" s="14">
        <v>1</v>
      </c>
      <c r="AP272" s="14">
        <v>0</v>
      </c>
      <c r="AQ272" s="14">
        <v>0</v>
      </c>
    </row>
    <row r="273" spans="1:43" x14ac:dyDescent="0.25">
      <c r="A273" s="8">
        <f ca="1">(dane36[[#This Row],[Wiek]]-$A$409)/$A$410</f>
        <v>0.35227272727272729</v>
      </c>
      <c r="B273" s="8">
        <f ca="1">(dane36[[#This Row],[Ciśnienie krwi]]-$B$409)/$B$410</f>
        <v>7.6923076923076927E-2</v>
      </c>
      <c r="C273" s="9">
        <v>0.62</v>
      </c>
      <c r="D273" s="10">
        <v>0.2</v>
      </c>
      <c r="E273" s="10">
        <v>0.52</v>
      </c>
      <c r="F273" s="5">
        <v>1</v>
      </c>
      <c r="G273" s="5">
        <v>0</v>
      </c>
      <c r="H273" s="5">
        <v>0</v>
      </c>
      <c r="I273" s="8">
        <f ca="1">(dane36[[#This Row],[glukoza we krwi]]-$I$409)/$I$410</f>
        <v>0.23076923076923078</v>
      </c>
      <c r="J273" s="8">
        <f ca="1">(dane36[[#This Row],[mocznik]]-$J$409)/$J$410</f>
        <v>0.10141206675224647</v>
      </c>
      <c r="K273" s="8">
        <f ca="1">(dane36[[#This Row],[kreatynina]]-#REF!)/#REF!</f>
        <v>6.6137566137566143E-3</v>
      </c>
      <c r="L273" s="8">
        <f ca="1">(dane36[[#This Row],[sód]]-#REF!)/#REF!</f>
        <v>0.86119873817034698</v>
      </c>
      <c r="M273" s="8">
        <f ca="1">(dane36[[#This Row],[potas]]-#REF!)/#REF!</f>
        <v>4.2696629213483155E-2</v>
      </c>
      <c r="N273" s="8">
        <f ca="1">(dane36[[#This Row],[hemoglobina]]-#REF!)/#REF!</f>
        <v>0.84353741496598633</v>
      </c>
      <c r="O273" s="8">
        <f ca="1">(dane36[[#This Row],[hematokryt]]-#REF!)/#REF!</f>
        <v>0.9555555555555556</v>
      </c>
      <c r="P273" s="5">
        <v>0</v>
      </c>
      <c r="Q273" s="5">
        <v>0</v>
      </c>
      <c r="R273" s="5">
        <v>0</v>
      </c>
      <c r="S273" s="5">
        <v>1</v>
      </c>
      <c r="T273" s="5">
        <v>0</v>
      </c>
      <c r="U273" s="5">
        <v>0</v>
      </c>
      <c r="V273" s="5">
        <v>0</v>
      </c>
      <c r="X273" s="8">
        <f ca="1">(dane36[[#This Row],[Wiek]]-$A$409)/$A$410</f>
        <v>0.31818181818181818</v>
      </c>
      <c r="Y273" s="8">
        <f ca="1">(dane36[[#This Row],[Ciśnienie krwi]]-$B$409)/$B$410</f>
        <v>0.23076923076923078</v>
      </c>
      <c r="Z273" s="8">
        <f ca="1">(dane36[[#This Row],[glukoza we krwi]]-$I$409)/$I$410</f>
        <v>0.15811965811965811</v>
      </c>
      <c r="AA273" s="8">
        <f ca="1">(dane36[[#This Row],[mocznik]]-$J$409)/$J$410</f>
        <v>6.0333761232349167E-2</v>
      </c>
      <c r="AB273" s="8">
        <f ca="1">(dane36[[#This Row],[sód]]-L$409)/L$410</f>
        <v>0.88012618296529965</v>
      </c>
      <c r="AC273" s="8">
        <f ca="1">(dane36[[#This Row],[potas]]-M$409)/M$410</f>
        <v>5.1685393258426963E-2</v>
      </c>
      <c r="AD273" s="8">
        <f ca="1">(dane36[[#This Row],[hemoglobina]]-N$409)/N$410</f>
        <v>0.72789115646258506</v>
      </c>
      <c r="AE273" s="8">
        <f ca="1">(dane36[[#This Row],[hematokryt]]-O$409)/O$410</f>
        <v>0.73333333333333328</v>
      </c>
      <c r="AF273">
        <v>0.62</v>
      </c>
      <c r="AG273">
        <v>0.2</v>
      </c>
      <c r="AH273">
        <v>0.5</v>
      </c>
      <c r="AI273">
        <v>1</v>
      </c>
      <c r="AJ273">
        <v>0</v>
      </c>
      <c r="AK273">
        <v>0</v>
      </c>
      <c r="AL273" s="15">
        <v>0</v>
      </c>
      <c r="AM273" s="15">
        <v>0</v>
      </c>
      <c r="AN273" s="15">
        <v>0</v>
      </c>
      <c r="AO273" s="15">
        <v>1</v>
      </c>
      <c r="AP273" s="15">
        <v>0</v>
      </c>
      <c r="AQ273" s="15">
        <v>0</v>
      </c>
    </row>
    <row r="274" spans="1:43" x14ac:dyDescent="0.25">
      <c r="A274" s="8">
        <f ca="1">(dane36[[#This Row],[Wiek]]-$A$409)/$A$410</f>
        <v>0.46590909090909088</v>
      </c>
      <c r="B274" s="8">
        <f ca="1">(dane36[[#This Row],[Ciśnienie krwi]]-$B$409)/$B$410</f>
        <v>7.6923076923076927E-2</v>
      </c>
      <c r="C274" s="9">
        <v>1</v>
      </c>
      <c r="D274" s="5">
        <v>0</v>
      </c>
      <c r="E274" s="5" t="s">
        <v>2</v>
      </c>
      <c r="F274" s="5">
        <v>1</v>
      </c>
      <c r="G274" s="5">
        <v>0</v>
      </c>
      <c r="H274" s="5">
        <v>0</v>
      </c>
      <c r="I274" s="8">
        <f ca="1">(dane36[[#This Row],[glukoza we krwi]]-$I$409)/$I$410</f>
        <v>0.18376068376068377</v>
      </c>
      <c r="J274" s="8">
        <f ca="1">(dane36[[#This Row],[mocznik]]-$J$409)/$J$410</f>
        <v>6.0333761232349167E-2</v>
      </c>
      <c r="K274" s="8">
        <f ca="1">(dane36[[#This Row],[kreatynina]]-#REF!)/#REF!</f>
        <v>7.9365079365079361E-3</v>
      </c>
      <c r="L274" s="8">
        <f ca="1">(dane36[[#This Row],[sód]]-#REF!)/#REF!</f>
        <v>0.88012618296529965</v>
      </c>
      <c r="M274" s="8">
        <f ca="1">(dane36[[#This Row],[potas]]-#REF!)/#REF!</f>
        <v>5.6179775280898875E-2</v>
      </c>
      <c r="N274" s="8">
        <f ca="1">(dane36[[#This Row],[hemoglobina]]-#REF!)/#REF!</f>
        <v>1</v>
      </c>
      <c r="O274" s="8">
        <f ca="1">(dane36[[#This Row],[hematokryt]]-#REF!)/#REF!</f>
        <v>0.75555555555555554</v>
      </c>
      <c r="P274" s="5">
        <v>0</v>
      </c>
      <c r="Q274" s="5">
        <v>0</v>
      </c>
      <c r="R274" s="5">
        <v>0</v>
      </c>
      <c r="S274" s="5">
        <v>1</v>
      </c>
      <c r="T274" s="5">
        <v>0</v>
      </c>
      <c r="U274" s="5">
        <v>0</v>
      </c>
      <c r="V274" s="5">
        <v>0</v>
      </c>
      <c r="X274" s="8">
        <f ca="1">(dane36[[#This Row],[Wiek]]-$A$409)/$A$410</f>
        <v>0.61363636363636365</v>
      </c>
      <c r="Y274" s="8">
        <f ca="1">(dane36[[#This Row],[Ciśnienie krwi]]-$B$409)/$B$410</f>
        <v>0.23076923076923078</v>
      </c>
      <c r="Z274" s="8">
        <f ca="1">(dane36[[#This Row],[glukoza we krwi]]-$I$409)/$I$410</f>
        <v>0.25</v>
      </c>
      <c r="AA274" s="8">
        <f ca="1">(dane36[[#This Row],[mocznik]]-$J$409)/$J$410</f>
        <v>3.4659820282413351E-2</v>
      </c>
      <c r="AB274" s="8">
        <f ca="1">(dane36[[#This Row],[sód]]-L$409)/L$410</f>
        <v>0.82334384858044163</v>
      </c>
      <c r="AC274" s="8">
        <f ca="1">(dane36[[#This Row],[potas]]-M$409)/M$410</f>
        <v>5.6179775280898875E-2</v>
      </c>
      <c r="AD274" s="8">
        <f ca="1">(dane36[[#This Row],[hemoglobina]]-N$409)/N$410</f>
        <v>0.79591836734693877</v>
      </c>
      <c r="AE274" s="8">
        <f ca="1">(dane36[[#This Row],[hematokryt]]-O$409)/O$410</f>
        <v>0.73333333333333328</v>
      </c>
      <c r="AF274">
        <v>1</v>
      </c>
      <c r="AG274">
        <v>0</v>
      </c>
      <c r="AH274">
        <v>0</v>
      </c>
      <c r="AI274">
        <v>1</v>
      </c>
      <c r="AJ274">
        <v>0</v>
      </c>
      <c r="AK274">
        <v>0</v>
      </c>
      <c r="AL274" s="14">
        <v>0</v>
      </c>
      <c r="AM274" s="14">
        <v>0</v>
      </c>
      <c r="AN274" s="14">
        <v>0</v>
      </c>
      <c r="AO274" s="14">
        <v>1</v>
      </c>
      <c r="AP274" s="14">
        <v>0</v>
      </c>
      <c r="AQ274" s="14">
        <v>0</v>
      </c>
    </row>
    <row r="275" spans="1:43" x14ac:dyDescent="0.25">
      <c r="A275" s="8">
        <f ca="1">(dane36[[#This Row],[Wiek]]-$A$409)/$A$410</f>
        <v>0.40909090909090912</v>
      </c>
      <c r="B275" s="8">
        <f ca="1">(dane36[[#This Row],[Ciśnienie krwi]]-$B$409)/$B$410</f>
        <v>0.23076923076923078</v>
      </c>
      <c r="C275" s="9">
        <v>0.75</v>
      </c>
      <c r="D275" s="5">
        <v>0</v>
      </c>
      <c r="E275" s="5" t="s">
        <v>2</v>
      </c>
      <c r="F275" s="5">
        <v>1</v>
      </c>
      <c r="G275" s="5">
        <v>0</v>
      </c>
      <c r="H275" s="5">
        <v>0</v>
      </c>
      <c r="I275" s="8">
        <f ca="1">(dane36[[#This Row],[glukoza we krwi]]-$I$409)/$I$410</f>
        <v>0.16452991452991453</v>
      </c>
      <c r="J275" s="8">
        <f ca="1">(dane36[[#This Row],[mocznik]]-$J$409)/$J$410</f>
        <v>4.4929396662387676E-2</v>
      </c>
      <c r="K275" s="8">
        <f ca="1">(dane36[[#This Row],[kreatynina]]-#REF!)/#REF!</f>
        <v>1.3227513227513225E-3</v>
      </c>
      <c r="L275" s="8">
        <f ca="1">(dane36[[#This Row],[sód]]-#REF!)/#REF!</f>
        <v>0.89905362776025233</v>
      </c>
      <c r="M275" s="8">
        <f ca="1">(dane36[[#This Row],[potas]]-#REF!)/#REF!</f>
        <v>2.247191011235955E-2</v>
      </c>
      <c r="N275" s="8">
        <f ca="1">(dane36[[#This Row],[hemoglobina]]-#REF!)/#REF!</f>
        <v>0.71428571428571419</v>
      </c>
      <c r="O275" s="8">
        <f ca="1">(dane36[[#This Row],[hematokryt]]-#REF!)/#REF!</f>
        <v>0.77777777777777779</v>
      </c>
      <c r="P275" s="5">
        <v>0</v>
      </c>
      <c r="Q275" s="5">
        <v>0</v>
      </c>
      <c r="R275" s="5">
        <v>0</v>
      </c>
      <c r="S275" s="5">
        <v>1</v>
      </c>
      <c r="T275" s="5">
        <v>0</v>
      </c>
      <c r="U275" s="5">
        <v>0</v>
      </c>
      <c r="V275" s="5">
        <v>0</v>
      </c>
      <c r="X275" s="8">
        <f ca="1">(dane36[[#This Row],[Wiek]]-$A$409)/$A$410</f>
        <v>0.51136363636363635</v>
      </c>
      <c r="Y275" s="8">
        <f ca="1">(dane36[[#This Row],[Ciśnienie krwi]]-$B$409)/$B$410</f>
        <v>0.23076923076923078</v>
      </c>
      <c r="Z275" s="8">
        <f ca="1">(dane36[[#This Row],[glukoza we krwi]]-$I$409)/$I$410</f>
        <v>0.15598290598290598</v>
      </c>
      <c r="AA275" s="8">
        <f ca="1">(dane36[[#This Row],[mocznik]]-$J$409)/$J$410</f>
        <v>8.6007702182284984E-2</v>
      </c>
      <c r="AB275" s="8">
        <f ca="1">(dane36[[#This Row],[sód]]-L$409)/L$410</f>
        <v>0.85488958990536279</v>
      </c>
      <c r="AC275" s="8">
        <f ca="1">(dane36[[#This Row],[potas]]-M$409)/M$410</f>
        <v>3.595505617977527E-2</v>
      </c>
      <c r="AD275" s="8">
        <f ca="1">(dane36[[#This Row],[hemoglobina]]-N$409)/N$410</f>
        <v>0.64149659863945574</v>
      </c>
      <c r="AE275" s="8">
        <f ca="1">(dane36[[#This Row],[hematokryt]]-O$409)/O$410</f>
        <v>0.66377777777777769</v>
      </c>
      <c r="AF275">
        <v>0.75</v>
      </c>
      <c r="AG275">
        <v>0</v>
      </c>
      <c r="AH275">
        <v>0</v>
      </c>
      <c r="AI275">
        <v>1</v>
      </c>
      <c r="AJ275">
        <v>0</v>
      </c>
      <c r="AK275">
        <v>0</v>
      </c>
      <c r="AL275" s="15">
        <v>0</v>
      </c>
      <c r="AM275" s="15">
        <v>0</v>
      </c>
      <c r="AN275" s="15">
        <v>0</v>
      </c>
      <c r="AO275" s="15">
        <v>1</v>
      </c>
      <c r="AP275" s="15">
        <v>0</v>
      </c>
      <c r="AQ275" s="15">
        <v>0</v>
      </c>
    </row>
    <row r="276" spans="1:43" x14ac:dyDescent="0.25">
      <c r="A276" s="8">
        <f ca="1">(dane36[[#This Row],[Wiek]]-$A$409)/$A$410</f>
        <v>0.375</v>
      </c>
      <c r="B276" s="8">
        <f ca="1">(dane36[[#This Row],[Ciśnienie krwi]]-$B$409)/$B$410</f>
        <v>0.15384615384615385</v>
      </c>
      <c r="C276" s="9">
        <v>1</v>
      </c>
      <c r="D276" s="5">
        <v>0</v>
      </c>
      <c r="E276" s="5" t="s">
        <v>2</v>
      </c>
      <c r="F276" s="5">
        <v>0.77</v>
      </c>
      <c r="G276" s="5">
        <v>0</v>
      </c>
      <c r="H276" s="5">
        <v>0</v>
      </c>
      <c r="I276" s="8">
        <f ca="1">(dane36[[#This Row],[glukoza we krwi]]-$I$409)/$I$410</f>
        <v>0.12820512820512819</v>
      </c>
      <c r="J276" s="8">
        <f ca="1">(dane36[[#This Row],[mocznik]]-$J$409)/$J$410</f>
        <v>8.8575096277278567E-2</v>
      </c>
      <c r="K276" s="8">
        <f ca="1">(dane36[[#This Row],[kreatynina]]-#REF!)/#REF!</f>
        <v>9.2592592592592605E-3</v>
      </c>
      <c r="L276" s="8">
        <f ca="1">(dane36[[#This Row],[sód]]-#REF!)/#REF!</f>
        <v>0.917981072555205</v>
      </c>
      <c r="M276" s="8">
        <f ca="1">(dane36[[#This Row],[potas]]-#REF!)/#REF!</f>
        <v>2.247191011235955E-2</v>
      </c>
      <c r="N276" s="8">
        <f ca="1">(dane36[[#This Row],[hemoglobina]]-#REF!)/#REF!</f>
        <v>0.77551020408163263</v>
      </c>
      <c r="O276" s="8">
        <f ca="1">(dane36[[#This Row],[hematokryt]]-#REF!)/#REF!</f>
        <v>0.9555555555555556</v>
      </c>
      <c r="P276" s="5">
        <v>0</v>
      </c>
      <c r="Q276" s="5">
        <v>0</v>
      </c>
      <c r="R276" s="5">
        <v>0</v>
      </c>
      <c r="S276" s="5">
        <v>1</v>
      </c>
      <c r="T276" s="5">
        <v>0</v>
      </c>
      <c r="U276" s="5">
        <v>0</v>
      </c>
      <c r="V276" s="5">
        <v>0</v>
      </c>
      <c r="X276" s="8">
        <f ca="1">(dane36[[#This Row],[Wiek]]-$A$409)/$A$410</f>
        <v>0.19318181818181818</v>
      </c>
      <c r="Y276" s="8">
        <f ca="1">(dane36[[#This Row],[Ciśnienie krwi]]-$B$409)/$B$410</f>
        <v>0.23076923076923078</v>
      </c>
      <c r="Z276" s="8">
        <f ca="1">(dane36[[#This Row],[glukoza we krwi]]-$I$409)/$I$410</f>
        <v>0.18162393162393162</v>
      </c>
      <c r="AA276" s="8">
        <f ca="1">(dane36[[#This Row],[mocznik]]-$J$409)/$J$410</f>
        <v>5.5198973042362001E-2</v>
      </c>
      <c r="AB276" s="8">
        <f ca="1">(dane36[[#This Row],[sód]]-L$409)/L$410</f>
        <v>0.86119873817034698</v>
      </c>
      <c r="AC276" s="8">
        <f ca="1">(dane36[[#This Row],[potas]]-M$409)/M$410</f>
        <v>3.8202247191011243E-2</v>
      </c>
      <c r="AD276" s="8">
        <f ca="1">(dane36[[#This Row],[hemoglobina]]-N$409)/N$410</f>
        <v>0.76870748299319724</v>
      </c>
      <c r="AE276" s="8">
        <f ca="1">(dane36[[#This Row],[hematokryt]]-O$409)/O$410</f>
        <v>0.77777777777777779</v>
      </c>
      <c r="AF276">
        <v>1</v>
      </c>
      <c r="AG276">
        <v>0</v>
      </c>
      <c r="AH276">
        <v>0</v>
      </c>
      <c r="AI276">
        <v>0.77</v>
      </c>
      <c r="AJ276">
        <v>0</v>
      </c>
      <c r="AK276">
        <v>0</v>
      </c>
      <c r="AL276" s="14">
        <v>0</v>
      </c>
      <c r="AM276" s="14">
        <v>0</v>
      </c>
      <c r="AN276" s="14">
        <v>0</v>
      </c>
      <c r="AO276" s="14">
        <v>1</v>
      </c>
      <c r="AP276" s="14">
        <v>0</v>
      </c>
      <c r="AQ276" s="14">
        <v>0</v>
      </c>
    </row>
    <row r="277" spans="1:43" x14ac:dyDescent="0.25">
      <c r="A277" s="8">
        <f ca="1">(dane36[[#This Row],[Wiek]]-$A$409)/$A$410</f>
        <v>0.71590909090909094</v>
      </c>
      <c r="B277" s="8">
        <f ca="1">(dane36[[#This Row],[Ciśnienie krwi]]-$B$409)/$B$410</f>
        <v>0.15384615384615385</v>
      </c>
      <c r="C277" s="9">
        <v>1</v>
      </c>
      <c r="D277" s="5">
        <v>0</v>
      </c>
      <c r="E277" s="5" t="s">
        <v>2</v>
      </c>
      <c r="F277" s="5">
        <v>0.77</v>
      </c>
      <c r="G277" s="5">
        <v>0</v>
      </c>
      <c r="H277" s="5">
        <v>0</v>
      </c>
      <c r="I277" s="8">
        <f ca="1">(dane36[[#This Row],[glukoza we krwi]]-$I$409)/$I$410</f>
        <v>0.13461538461538461</v>
      </c>
      <c r="J277" s="8">
        <f ca="1">(dane36[[#This Row],[mocznik]]-$J$409)/$J$410</f>
        <v>4.7496790757381259E-2</v>
      </c>
      <c r="K277" s="8">
        <f ca="1">(dane36[[#This Row],[kreatynina]]-#REF!)/#REF!</f>
        <v>7.9365079365079361E-3</v>
      </c>
      <c r="L277" s="8">
        <f ca="1">(dane36[[#This Row],[sód]]-#REF!)/#REF!</f>
        <v>0.86750788643533128</v>
      </c>
      <c r="M277" s="8">
        <f ca="1">(dane36[[#This Row],[potas]]-#REF!)/#REF!</f>
        <v>5.1685393258426963E-2</v>
      </c>
      <c r="N277" s="8">
        <f ca="1">(dane36[[#This Row],[hemoglobina]]-#REF!)/#REF!</f>
        <v>0.88435374149659873</v>
      </c>
      <c r="O277" s="8">
        <f ca="1">(dane36[[#This Row],[hematokryt]]-#REF!)/#REF!</f>
        <v>0.75555555555555554</v>
      </c>
      <c r="P277" s="5">
        <v>0</v>
      </c>
      <c r="Q277" s="5">
        <v>0</v>
      </c>
      <c r="R277" s="5">
        <v>0</v>
      </c>
      <c r="S277" s="5">
        <v>1</v>
      </c>
      <c r="T277" s="5">
        <v>0</v>
      </c>
      <c r="U277" s="5">
        <v>0</v>
      </c>
      <c r="V277" s="5">
        <v>0</v>
      </c>
      <c r="X277" s="8">
        <f ca="1">(dane36[[#This Row],[Wiek]]-$A$409)/$A$410</f>
        <v>0.56818181818181823</v>
      </c>
      <c r="Y277" s="8">
        <f ca="1">(dane36[[#This Row],[Ciśnienie krwi]]-$B$409)/$B$410</f>
        <v>0.23076923076923078</v>
      </c>
      <c r="Z277" s="8">
        <f ca="1">(dane36[[#This Row],[glukoza we krwi]]-$I$409)/$I$410</f>
        <v>0.22008547008547008</v>
      </c>
      <c r="AA277" s="8">
        <f ca="1">(dane36[[#This Row],[mocznik]]-$J$409)/$J$410</f>
        <v>5.2631578947368418E-2</v>
      </c>
      <c r="AB277" s="8">
        <f ca="1">(dane36[[#This Row],[sód]]-L$409)/L$410</f>
        <v>0.8485804416403786</v>
      </c>
      <c r="AC277" s="8">
        <f ca="1">(dane36[[#This Row],[potas]]-M$409)/M$410</f>
        <v>4.7191011235955045E-2</v>
      </c>
      <c r="AD277" s="8">
        <f ca="1">(dane36[[#This Row],[hemoglobina]]-N$409)/N$410</f>
        <v>0.91156462585034015</v>
      </c>
      <c r="AE277" s="8">
        <f ca="1">(dane36[[#This Row],[hematokryt]]-O$409)/O$410</f>
        <v>0.75555555555555554</v>
      </c>
      <c r="AF277">
        <v>1</v>
      </c>
      <c r="AG277">
        <v>0</v>
      </c>
      <c r="AH277">
        <v>0</v>
      </c>
      <c r="AI277">
        <v>0.77</v>
      </c>
      <c r="AJ277">
        <v>0</v>
      </c>
      <c r="AK277">
        <v>0</v>
      </c>
      <c r="AL277" s="15">
        <v>0</v>
      </c>
      <c r="AM277" s="15">
        <v>0</v>
      </c>
      <c r="AN277" s="15">
        <v>0</v>
      </c>
      <c r="AO277" s="15">
        <v>1</v>
      </c>
      <c r="AP277" s="15">
        <v>0</v>
      </c>
      <c r="AQ277" s="15">
        <v>0</v>
      </c>
    </row>
    <row r="278" spans="1:43" x14ac:dyDescent="0.25">
      <c r="A278" s="8">
        <f ca="1">(dane36[[#This Row],[Wiek]]-$A$409)/$A$410</f>
        <v>0.30681818181818182</v>
      </c>
      <c r="B278" s="8">
        <f ca="1">(dane36[[#This Row],[Ciśnienie krwi]]-$B$409)/$B$410</f>
        <v>0.23076923076923078</v>
      </c>
      <c r="C278" s="9">
        <v>0.75</v>
      </c>
      <c r="D278" s="5">
        <v>0</v>
      </c>
      <c r="E278" s="5" t="s">
        <v>2</v>
      </c>
      <c r="F278" s="5">
        <v>1</v>
      </c>
      <c r="G278" s="5">
        <v>0</v>
      </c>
      <c r="H278" s="5">
        <v>0</v>
      </c>
      <c r="I278" s="8">
        <f ca="1">(dane36[[#This Row],[glukoza we krwi]]-$I$409)/$I$410</f>
        <v>0.13034188034188035</v>
      </c>
      <c r="J278" s="8">
        <f ca="1">(dane36[[#This Row],[mocznik]]-$J$409)/$J$410</f>
        <v>0.12195121951219512</v>
      </c>
      <c r="K278" s="8">
        <f ca="1">(dane36[[#This Row],[kreatynina]]-#REF!)/#REF!</f>
        <v>6.6137566137566143E-3</v>
      </c>
      <c r="L278" s="8">
        <f ca="1">(dane36[[#This Row],[sód]]-#REF!)/#REF!</f>
        <v>0.8485804416403786</v>
      </c>
      <c r="M278" s="8">
        <f ca="1">(dane36[[#This Row],[potas]]-#REF!)/#REF!</f>
        <v>1.7977528089887635E-2</v>
      </c>
      <c r="N278" s="8">
        <f ca="1">(dane36[[#This Row],[hemoglobina]]-#REF!)/#REF!</f>
        <v>0.97959183673469385</v>
      </c>
      <c r="O278" s="8">
        <f ca="1">(dane36[[#This Row],[hematokryt]]-#REF!)/#REF!</f>
        <v>0.68888888888888888</v>
      </c>
      <c r="P278" s="5">
        <v>0</v>
      </c>
      <c r="Q278" s="5">
        <v>0</v>
      </c>
      <c r="R278" s="5">
        <v>0</v>
      </c>
      <c r="S278" s="5">
        <v>1</v>
      </c>
      <c r="T278" s="5">
        <v>0</v>
      </c>
      <c r="U278" s="5">
        <v>0</v>
      </c>
      <c r="V278" s="5">
        <v>0</v>
      </c>
      <c r="X278" s="8">
        <f ca="1">(dane36[[#This Row],[Wiek]]-$A$409)/$A$410</f>
        <v>0.20454545454545456</v>
      </c>
      <c r="Y278" s="8">
        <f ca="1">(dane36[[#This Row],[Ciśnienie krwi]]-$B$409)/$B$410</f>
        <v>7.6923076923076927E-2</v>
      </c>
      <c r="Z278" s="8">
        <f ca="1">(dane36[[#This Row],[glukoza we krwi]]-$I$409)/$I$410</f>
        <v>0.26931623931623933</v>
      </c>
      <c r="AA278" s="8">
        <f ca="1">(dane36[[#This Row],[mocznik]]-$J$409)/$J$410</f>
        <v>0.14359435173299101</v>
      </c>
      <c r="AB278" s="8">
        <f ca="1">(dane36[[#This Row],[sód]]-L$409)/L$410</f>
        <v>0.83596214511041012</v>
      </c>
      <c r="AC278" s="8">
        <f ca="1">(dane36[[#This Row],[potas]]-M$409)/M$410</f>
        <v>4.9438202247191018E-2</v>
      </c>
      <c r="AD278" s="8">
        <f ca="1">(dane36[[#This Row],[hemoglobina]]-N$409)/N$410</f>
        <v>0.74149659863945572</v>
      </c>
      <c r="AE278" s="8">
        <f ca="1">(dane36[[#This Row],[hematokryt]]-O$409)/O$410</f>
        <v>0.71111111111111114</v>
      </c>
      <c r="AF278">
        <v>0.75</v>
      </c>
      <c r="AG278">
        <v>0</v>
      </c>
      <c r="AH278">
        <v>0</v>
      </c>
      <c r="AI278">
        <v>1</v>
      </c>
      <c r="AJ278">
        <v>0</v>
      </c>
      <c r="AK278">
        <v>0</v>
      </c>
      <c r="AL278" s="14">
        <v>0</v>
      </c>
      <c r="AM278" s="14">
        <v>0</v>
      </c>
      <c r="AN278" s="14">
        <v>0</v>
      </c>
      <c r="AO278" s="14">
        <v>1</v>
      </c>
      <c r="AP278" s="14">
        <v>0</v>
      </c>
      <c r="AQ278" s="14">
        <v>0</v>
      </c>
    </row>
    <row r="279" spans="1:43" x14ac:dyDescent="0.25">
      <c r="A279" s="8">
        <f ca="1">(dane36[[#This Row],[Wiek]]-$A$409)/$A$410</f>
        <v>0.39772727272727271</v>
      </c>
      <c r="B279" s="8">
        <f ca="1">(dane36[[#This Row],[Ciśnienie krwi]]-$B$409)/$B$410</f>
        <v>7.6923076923076927E-2</v>
      </c>
      <c r="C279" s="9">
        <v>0.75</v>
      </c>
      <c r="D279" s="5">
        <v>0</v>
      </c>
      <c r="E279" s="5" t="s">
        <v>2</v>
      </c>
      <c r="F279" s="5">
        <v>1</v>
      </c>
      <c r="G279" s="5">
        <v>0</v>
      </c>
      <c r="H279" s="5">
        <v>0</v>
      </c>
      <c r="I279" s="8">
        <f ca="1">(dane36[[#This Row],[glukoza we krwi]]-$I$409)/$I$410</f>
        <v>0.1858974358974359</v>
      </c>
      <c r="J279" s="8">
        <f ca="1">(dane36[[#This Row],[mocznik]]-$J$409)/$J$410</f>
        <v>0.11681643132220795</v>
      </c>
      <c r="K279" s="8">
        <f ca="1">(dane36[[#This Row],[kreatynina]]-#REF!)/#REF!</f>
        <v>9.2592592592592605E-3</v>
      </c>
      <c r="L279" s="8">
        <f ca="1">(dane36[[#This Row],[sód]]-#REF!)/#REF!</f>
        <v>0.86119873817034698</v>
      </c>
      <c r="M279" s="8">
        <f ca="1">(dane36[[#This Row],[potas]]-#REF!)/#REF!</f>
        <v>5.393258426966293E-2</v>
      </c>
      <c r="N279" s="8">
        <f ca="1">(dane36[[#This Row],[hemoglobina]]-#REF!)/#REF!</f>
        <v>0.80952380952380953</v>
      </c>
      <c r="O279" s="8">
        <f ca="1">(dane36[[#This Row],[hematokryt]]-#REF!)/#REF!</f>
        <v>0.8666666666666667</v>
      </c>
      <c r="P279" s="5">
        <v>0</v>
      </c>
      <c r="Q279" s="5">
        <v>0</v>
      </c>
      <c r="R279" s="5">
        <v>0</v>
      </c>
      <c r="S279" s="5">
        <v>1</v>
      </c>
      <c r="T279" s="5">
        <v>0</v>
      </c>
      <c r="U279" s="5">
        <v>0</v>
      </c>
      <c r="V279" s="5">
        <v>0</v>
      </c>
      <c r="X279" s="8">
        <f ca="1">(dane36[[#This Row],[Wiek]]-$A$409)/$A$410</f>
        <v>0.5</v>
      </c>
      <c r="Y279" s="8">
        <f ca="1">(dane36[[#This Row],[Ciśnienie krwi]]-$B$409)/$B$410</f>
        <v>7.6923076923076927E-2</v>
      </c>
      <c r="Z279" s="8">
        <f ca="1">(dane36[[#This Row],[glukoza we krwi]]-$I$409)/$I$410</f>
        <v>0.21581196581196582</v>
      </c>
      <c r="AA279" s="8">
        <f ca="1">(dane36[[#This Row],[mocznik]]-$J$409)/$J$410</f>
        <v>0.11424903722721438</v>
      </c>
      <c r="AB279" s="8">
        <f ca="1">(dane36[[#This Row],[sód]]-L$409)/L$410</f>
        <v>0.82334384858044163</v>
      </c>
      <c r="AC279" s="8">
        <f ca="1">(dane36[[#This Row],[potas]]-M$409)/M$410</f>
        <v>5.6179775280898875E-2</v>
      </c>
      <c r="AD279" s="8">
        <f ca="1">(dane36[[#This Row],[hemoglobina]]-N$409)/N$410</f>
        <v>0.8571428571428571</v>
      </c>
      <c r="AE279" s="8">
        <f ca="1">(dane36[[#This Row],[hematokryt]]-O$409)/O$410</f>
        <v>0.91111111111111109</v>
      </c>
      <c r="AF279">
        <v>0.75</v>
      </c>
      <c r="AG279">
        <v>0</v>
      </c>
      <c r="AH279">
        <v>0</v>
      </c>
      <c r="AI279">
        <v>1</v>
      </c>
      <c r="AJ279">
        <v>0</v>
      </c>
      <c r="AK279">
        <v>0</v>
      </c>
      <c r="AL279" s="15">
        <v>0</v>
      </c>
      <c r="AM279" s="15">
        <v>0</v>
      </c>
      <c r="AN279" s="15">
        <v>0</v>
      </c>
      <c r="AO279" s="15">
        <v>1</v>
      </c>
      <c r="AP279" s="15">
        <v>0</v>
      </c>
      <c r="AQ279" s="15">
        <v>0</v>
      </c>
    </row>
    <row r="280" spans="1:43" x14ac:dyDescent="0.25">
      <c r="A280" s="8">
        <f ca="1">(dane36[[#This Row],[Wiek]]-$A$409)/$A$410</f>
        <v>0.42045454545454547</v>
      </c>
      <c r="B280" s="8">
        <f ca="1">(dane36[[#This Row],[Ciśnienie krwi]]-$B$409)/$B$410</f>
        <v>7.6923076923076927E-2</v>
      </c>
      <c r="C280" s="9">
        <v>0.75</v>
      </c>
      <c r="D280" s="5">
        <v>0</v>
      </c>
      <c r="E280" s="5" t="s">
        <v>2</v>
      </c>
      <c r="F280" s="5">
        <v>1</v>
      </c>
      <c r="G280" s="5">
        <v>0</v>
      </c>
      <c r="H280" s="5">
        <v>0</v>
      </c>
      <c r="I280" s="8">
        <f ca="1">(dane36[[#This Row],[glukoza we krwi]]-$I$409)/$I$410</f>
        <v>0.13675213675213677</v>
      </c>
      <c r="J280" s="8">
        <f ca="1">(dane36[[#This Row],[mocznik]]-$J$409)/$J$410</f>
        <v>9.114249037227215E-2</v>
      </c>
      <c r="K280" s="8">
        <f ca="1">(dane36[[#This Row],[kreatynina]]-#REF!)/#REF!</f>
        <v>2.6455026455026449E-3</v>
      </c>
      <c r="L280" s="8">
        <f ca="1">(dane36[[#This Row],[sód]]-#REF!)/#REF!</f>
        <v>0.917981072555205</v>
      </c>
      <c r="M280" s="8">
        <f ca="1">(dane36[[#This Row],[potas]]-#REF!)/#REF!</f>
        <v>5.6179775280898875E-2</v>
      </c>
      <c r="N280" s="8">
        <f ca="1">(dane36[[#This Row],[hemoglobina]]-#REF!)/#REF!</f>
        <v>0.71428571428571419</v>
      </c>
      <c r="O280" s="8">
        <f ca="1">(dane36[[#This Row],[hematokryt]]-#REF!)/#REF!</f>
        <v>0.93333333333333335</v>
      </c>
      <c r="P280" s="5">
        <v>0</v>
      </c>
      <c r="Q280" s="5">
        <v>0</v>
      </c>
      <c r="R280" s="5">
        <v>0</v>
      </c>
      <c r="S280" s="5">
        <v>1</v>
      </c>
      <c r="T280" s="5">
        <v>0</v>
      </c>
      <c r="U280" s="5">
        <v>0</v>
      </c>
      <c r="V280" s="5">
        <v>0</v>
      </c>
      <c r="X280" s="8">
        <f ca="1">(dane36[[#This Row],[Wiek]]-$A$409)/$A$410</f>
        <v>0.52272727272727271</v>
      </c>
      <c r="Y280" s="8">
        <f ca="1">(dane36[[#This Row],[Ciśnienie krwi]]-$B$409)/$B$410</f>
        <v>7.6923076923076927E-2</v>
      </c>
      <c r="Z280" s="8">
        <f ca="1">(dane36[[#This Row],[glukoza we krwi]]-$I$409)/$I$410</f>
        <v>0.19230769230769232</v>
      </c>
      <c r="AA280" s="8">
        <f ca="1">(dane36[[#This Row],[mocznik]]-$J$409)/$J$410</f>
        <v>0.10911424903722722</v>
      </c>
      <c r="AB280" s="8">
        <f ca="1">(dane36[[#This Row],[sód]]-L$409)/L$410</f>
        <v>0.86750788643533128</v>
      </c>
      <c r="AC280" s="8">
        <f ca="1">(dane36[[#This Row],[potas]]-M$409)/M$410</f>
        <v>5.393258426966293E-2</v>
      </c>
      <c r="AD280" s="8">
        <f ca="1">(dane36[[#This Row],[hemoglobina]]-N$409)/N$410</f>
        <v>0.77551020408163263</v>
      </c>
      <c r="AE280" s="8">
        <f ca="1">(dane36[[#This Row],[hematokryt]]-O$409)/O$410</f>
        <v>0.77777777777777779</v>
      </c>
      <c r="AF280">
        <v>0.75</v>
      </c>
      <c r="AG280">
        <v>0</v>
      </c>
      <c r="AH280">
        <v>0</v>
      </c>
      <c r="AI280">
        <v>1</v>
      </c>
      <c r="AJ280">
        <v>0</v>
      </c>
      <c r="AK280">
        <v>0</v>
      </c>
      <c r="AL280" s="14">
        <v>0</v>
      </c>
      <c r="AM280" s="14">
        <v>0</v>
      </c>
      <c r="AN280" s="14">
        <v>0</v>
      </c>
      <c r="AO280" s="14">
        <v>1</v>
      </c>
      <c r="AP280" s="14">
        <v>0</v>
      </c>
      <c r="AQ280" s="14">
        <v>0</v>
      </c>
    </row>
    <row r="281" spans="1:43" x14ac:dyDescent="0.25">
      <c r="A281" s="8">
        <f ca="1">(dane36[[#This Row],[Wiek]]-$A$409)/$A$410</f>
        <v>0.34090909090909088</v>
      </c>
      <c r="B281" s="8">
        <f ca="1">(dane36[[#This Row],[Ciśnienie krwi]]-$B$409)/$B$410</f>
        <v>7.6923076923076927E-2</v>
      </c>
      <c r="C281" s="9">
        <v>1</v>
      </c>
      <c r="D281" s="5">
        <v>0</v>
      </c>
      <c r="E281" s="5" t="s">
        <v>2</v>
      </c>
      <c r="F281" s="5">
        <v>1</v>
      </c>
      <c r="G281" s="5">
        <v>0</v>
      </c>
      <c r="H281" s="5">
        <v>0</v>
      </c>
      <c r="I281" s="8">
        <f ca="1">(dane36[[#This Row],[glukoza we krwi]]-$I$409)/$I$410</f>
        <v>0.17094017094017094</v>
      </c>
      <c r="J281" s="8">
        <f ca="1">(dane36[[#This Row],[mocznik]]-$J$409)/$J$410</f>
        <v>3.9794608472400517E-2</v>
      </c>
      <c r="K281" s="8">
        <f ca="1">(dane36[[#This Row],[kreatynina]]-#REF!)/#REF!</f>
        <v>0</v>
      </c>
      <c r="L281" s="8">
        <f ca="1">(dane36[[#This Row],[sód]]-#REF!)/#REF!</f>
        <v>0.89905362776025233</v>
      </c>
      <c r="M281" s="8">
        <f ca="1">(dane36[[#This Row],[potas]]-#REF!)/#REF!</f>
        <v>4.9438202247191018E-2</v>
      </c>
      <c r="N281" s="8">
        <f ca="1">(dane36[[#This Row],[hemoglobina]]-#REF!)/#REF!</f>
        <v>0.78231292517006801</v>
      </c>
      <c r="O281" s="8">
        <f ca="1">(dane36[[#This Row],[hematokryt]]-#REF!)/#REF!</f>
        <v>0.71111111111111114</v>
      </c>
      <c r="P281" s="5">
        <v>0</v>
      </c>
      <c r="Q281" s="5">
        <v>0</v>
      </c>
      <c r="R281" s="5">
        <v>0</v>
      </c>
      <c r="S281" s="5">
        <v>1</v>
      </c>
      <c r="T281" s="5">
        <v>0</v>
      </c>
      <c r="U281" s="5">
        <v>0</v>
      </c>
      <c r="V281" s="5">
        <v>0</v>
      </c>
      <c r="X281" s="8">
        <f ca="1">(dane36[[#This Row],[Wiek]]-$A$409)/$A$410</f>
        <v>0.25</v>
      </c>
      <c r="Y281" s="8">
        <f ca="1">(dane36[[#This Row],[Ciśnienie krwi]]-$B$409)/$B$410</f>
        <v>0.15384615384615385</v>
      </c>
      <c r="Z281" s="8">
        <f ca="1">(dane36[[#This Row],[glukoza we krwi]]-$I$409)/$I$410</f>
        <v>0.25213675213675213</v>
      </c>
      <c r="AA281" s="8">
        <f ca="1">(dane36[[#This Row],[mocznik]]-$J$409)/$J$410</f>
        <v>5.5198973042362001E-2</v>
      </c>
      <c r="AB281" s="8">
        <f ca="1">(dane36[[#This Row],[sód]]-L$409)/L$410</f>
        <v>0.85488958990536279</v>
      </c>
      <c r="AC281" s="8">
        <f ca="1">(dane36[[#This Row],[potas]]-M$409)/M$410</f>
        <v>4.9438202247191018E-2</v>
      </c>
      <c r="AD281" s="8">
        <f ca="1">(dane36[[#This Row],[hemoglobina]]-N$409)/N$410</f>
        <v>0.89795918367346939</v>
      </c>
      <c r="AE281" s="8">
        <f ca="1">(dane36[[#This Row],[hematokryt]]-O$409)/O$410</f>
        <v>0.8666666666666667</v>
      </c>
      <c r="AF281">
        <v>1</v>
      </c>
      <c r="AG281">
        <v>0</v>
      </c>
      <c r="AH281">
        <v>0</v>
      </c>
      <c r="AI281">
        <v>1</v>
      </c>
      <c r="AJ281">
        <v>0</v>
      </c>
      <c r="AK281">
        <v>0</v>
      </c>
      <c r="AL281" s="15">
        <v>0</v>
      </c>
      <c r="AM281" s="15">
        <v>0</v>
      </c>
      <c r="AN281" s="15">
        <v>0</v>
      </c>
      <c r="AO281" s="15">
        <v>1</v>
      </c>
      <c r="AP281" s="15">
        <v>0</v>
      </c>
      <c r="AQ281" s="15">
        <v>0</v>
      </c>
    </row>
    <row r="282" spans="1:43" x14ac:dyDescent="0.25">
      <c r="A282" s="8">
        <f ca="1">(dane36[[#This Row],[Wiek]]-$A$409)/$A$410</f>
        <v>0.65909090909090906</v>
      </c>
      <c r="B282" s="8">
        <f ca="1">(dane36[[#This Row],[Ciśnienie krwi]]-$B$409)/$B$410</f>
        <v>0</v>
      </c>
      <c r="C282" s="9">
        <v>0.25</v>
      </c>
      <c r="D282" s="5">
        <v>0</v>
      </c>
      <c r="E282" s="5" t="s">
        <v>2</v>
      </c>
      <c r="F282" s="5">
        <v>1</v>
      </c>
      <c r="G282" s="5">
        <v>0</v>
      </c>
      <c r="H282" s="5">
        <v>0</v>
      </c>
      <c r="I282" s="8">
        <f ca="1">(dane36[[#This Row],[glukoza we krwi]]-$I$409)/$I$410</f>
        <v>0.51068376068376065</v>
      </c>
      <c r="J282" s="8">
        <f ca="1">(dane36[[#This Row],[mocznik]]-$J$409)/$J$410</f>
        <v>0.14505776636713735</v>
      </c>
      <c r="K282" s="8">
        <f ca="1">(dane36[[#This Row],[kreatynina]]-#REF!)/#REF!</f>
        <v>2.3809523809523815E-2</v>
      </c>
      <c r="L282" s="8">
        <f ca="1">(dane36[[#This Row],[sód]]-#REF!)/#REF!</f>
        <v>0.68454258675078861</v>
      </c>
      <c r="M282" s="8">
        <f ca="1">(dane36[[#This Row],[potas]]-#REF!)/#REF!</f>
        <v>1.1235955056179775E-2</v>
      </c>
      <c r="N282" s="8">
        <f ca="1">(dane36[[#This Row],[hemoglobina]]-#REF!)/#REF!</f>
        <v>0.64149659863945574</v>
      </c>
      <c r="O282" s="8">
        <f ca="1">(dane36[[#This Row],[hematokryt]]-#REF!)/#REF!</f>
        <v>0.66377777777777769</v>
      </c>
      <c r="P282" s="5">
        <v>1</v>
      </c>
      <c r="Q282" s="5">
        <v>0</v>
      </c>
      <c r="R282" s="5">
        <v>0</v>
      </c>
      <c r="S282" s="5">
        <v>1</v>
      </c>
      <c r="T282" s="5">
        <v>0</v>
      </c>
      <c r="U282" s="5">
        <v>0</v>
      </c>
      <c r="V282" s="5">
        <v>1</v>
      </c>
      <c r="X282" s="8">
        <f ca="1">(dane36[[#This Row],[Wiek]]-$A$409)/$A$410</f>
        <v>0.51136363636363635</v>
      </c>
      <c r="Y282" s="8">
        <f ca="1">(dane36[[#This Row],[Ciśnienie krwi]]-$B$409)/$B$410</f>
        <v>0.23076923076923078</v>
      </c>
      <c r="Z282" s="8">
        <f ca="1">(dane36[[#This Row],[glukoza we krwi]]-$I$409)/$I$410</f>
        <v>0.1517094017094017</v>
      </c>
      <c r="AA282" s="8">
        <f ca="1">(dane36[[#This Row],[mocznik]]-$J$409)/$J$410</f>
        <v>8.0872913992297818E-2</v>
      </c>
      <c r="AB282" s="8">
        <f ca="1">(dane36[[#This Row],[sód]]-L$409)/L$410</f>
        <v>0.88012618296529965</v>
      </c>
      <c r="AC282" s="8">
        <f ca="1">(dane36[[#This Row],[potas]]-M$409)/M$410</f>
        <v>4.49438202247191E-2</v>
      </c>
      <c r="AD282" s="8">
        <f ca="1">(dane36[[#This Row],[hemoglobina]]-N$409)/N$410</f>
        <v>0.69387755102040816</v>
      </c>
      <c r="AE282" s="8">
        <f ca="1">(dane36[[#This Row],[hematokryt]]-O$409)/O$410</f>
        <v>0.9555555555555556</v>
      </c>
      <c r="AF282">
        <v>0.25</v>
      </c>
      <c r="AG282">
        <v>0</v>
      </c>
      <c r="AH282">
        <v>0</v>
      </c>
      <c r="AI282">
        <v>1</v>
      </c>
      <c r="AJ282">
        <v>0</v>
      </c>
      <c r="AK282">
        <v>0</v>
      </c>
      <c r="AL282" s="14">
        <v>1</v>
      </c>
      <c r="AM282" s="14">
        <v>0</v>
      </c>
      <c r="AN282" s="14">
        <v>0</v>
      </c>
      <c r="AO282" s="14">
        <v>1</v>
      </c>
      <c r="AP282" s="14">
        <v>0</v>
      </c>
      <c r="AQ282" s="14">
        <v>0</v>
      </c>
    </row>
    <row r="283" spans="1:43" x14ac:dyDescent="0.25">
      <c r="A283" s="8">
        <f ca="1">(dane36[[#This Row],[Wiek]]-$A$409)/$A$410</f>
        <v>0.21590909090909091</v>
      </c>
      <c r="B283" s="8">
        <f ca="1">(dane36[[#This Row],[Ciśnienie krwi]]-$B$409)/$B$410</f>
        <v>0.30769230769230771</v>
      </c>
      <c r="C283" s="9">
        <v>0.25</v>
      </c>
      <c r="D283" s="10">
        <v>0.8</v>
      </c>
      <c r="E283" s="5" t="s">
        <v>2</v>
      </c>
      <c r="F283" s="5">
        <v>0</v>
      </c>
      <c r="G283" s="5">
        <v>1</v>
      </c>
      <c r="H283" s="5">
        <v>1</v>
      </c>
      <c r="I283" s="8">
        <f ca="1">(dane36[[#This Row],[glukoza we krwi]]-$I$409)/$I$410</f>
        <v>0.18162393162393162</v>
      </c>
      <c r="J283" s="8">
        <f ca="1">(dane36[[#This Row],[mocznik]]-$J$409)/$J$410</f>
        <v>9.8844672657252886E-2</v>
      </c>
      <c r="K283" s="8">
        <f ca="1">(dane36[[#This Row],[kreatynina]]-#REF!)/#REF!</f>
        <v>1.7195767195767195E-2</v>
      </c>
      <c r="L283" s="8">
        <f ca="1">(dane36[[#This Row],[sód]]-#REF!)/#REF!</f>
        <v>0.76025236593059942</v>
      </c>
      <c r="M283" s="8">
        <f ca="1">(dane36[[#This Row],[potas]]-#REF!)/#REF!</f>
        <v>2.247191011235955E-2</v>
      </c>
      <c r="N283" s="8">
        <f ca="1">(dane36[[#This Row],[hemoglobina]]-#REF!)/#REF!</f>
        <v>0.35374149659863952</v>
      </c>
      <c r="O283" s="8">
        <f ca="1">(dane36[[#This Row],[hematokryt]]-#REF!)/#REF!</f>
        <v>0.31111111111111112</v>
      </c>
      <c r="P283" s="5">
        <v>0</v>
      </c>
      <c r="Q283" s="5">
        <v>0</v>
      </c>
      <c r="R283" s="5">
        <v>0</v>
      </c>
      <c r="S283" s="5">
        <v>1</v>
      </c>
      <c r="T283" s="5">
        <v>0</v>
      </c>
      <c r="U283" s="5">
        <v>1</v>
      </c>
      <c r="V283" s="5">
        <v>1</v>
      </c>
      <c r="X283" s="8">
        <f ca="1">(dane36[[#This Row],[Wiek]]-$A$409)/$A$410</f>
        <v>0.60227272727272729</v>
      </c>
      <c r="Y283" s="8">
        <f ca="1">(dane36[[#This Row],[Ciśnienie krwi]]-$B$409)/$B$410</f>
        <v>0.23076923076923078</v>
      </c>
      <c r="Z283" s="8">
        <f ca="1">(dane36[[#This Row],[glukoza we krwi]]-$I$409)/$I$410</f>
        <v>0.23076923076923078</v>
      </c>
      <c r="AA283" s="8">
        <f ca="1">(dane36[[#This Row],[mocznik]]-$J$409)/$J$410</f>
        <v>0.1245186136071887</v>
      </c>
      <c r="AB283" s="8">
        <f ca="1">(dane36[[#This Row],[sód]]-L$409)/L$410</f>
        <v>0.89905362776025233</v>
      </c>
      <c r="AC283" s="8">
        <f ca="1">(dane36[[#This Row],[potas]]-M$409)/M$410</f>
        <v>5.6179775280898875E-2</v>
      </c>
      <c r="AD283" s="8">
        <f ca="1">(dane36[[#This Row],[hemoglobina]]-N$409)/N$410</f>
        <v>0.84353741496598633</v>
      </c>
      <c r="AE283" s="8">
        <f ca="1">(dane36[[#This Row],[hematokryt]]-O$409)/O$410</f>
        <v>0.71111111111111114</v>
      </c>
      <c r="AF283">
        <v>0.25</v>
      </c>
      <c r="AG283">
        <v>0.8</v>
      </c>
      <c r="AH283">
        <v>0</v>
      </c>
      <c r="AI283">
        <v>0</v>
      </c>
      <c r="AJ283">
        <v>1</v>
      </c>
      <c r="AK283">
        <v>1</v>
      </c>
      <c r="AL283" s="15">
        <v>0</v>
      </c>
      <c r="AM283" s="15">
        <v>0</v>
      </c>
      <c r="AN283" s="15">
        <v>0</v>
      </c>
      <c r="AO283" s="15">
        <v>1</v>
      </c>
      <c r="AP283" s="15">
        <v>0</v>
      </c>
      <c r="AQ283" s="15">
        <v>1</v>
      </c>
    </row>
    <row r="284" spans="1:43" x14ac:dyDescent="0.25">
      <c r="A284" s="8">
        <f ca="1">(dane36[[#This Row],[Wiek]]-$A$409)/$A$410</f>
        <v>0.71590909090909094</v>
      </c>
      <c r="B284" s="8">
        <f ca="1">(dane36[[#This Row],[Ciśnienie krwi]]-$B$409)/$B$410</f>
        <v>0.23076923076923078</v>
      </c>
      <c r="C284" s="9">
        <v>0.5</v>
      </c>
      <c r="D284" s="10">
        <v>0.4</v>
      </c>
      <c r="E284" s="10">
        <v>0.2</v>
      </c>
      <c r="F284" s="5">
        <v>1</v>
      </c>
      <c r="G284" s="5">
        <v>1</v>
      </c>
      <c r="H284" s="5">
        <v>0</v>
      </c>
      <c r="I284" s="8">
        <f ca="1">(dane36[[#This Row],[glukoza we krwi]]-$I$409)/$I$410</f>
        <v>0.41239316239316237</v>
      </c>
      <c r="J284" s="8">
        <f ca="1">(dane36[[#This Row],[mocznik]]-$J$409)/$J$410</f>
        <v>0.33761232349165599</v>
      </c>
      <c r="K284" s="8">
        <f ca="1">(dane36[[#This Row],[kreatynina]]-#REF!)/#REF!</f>
        <v>2.777777777777778E-2</v>
      </c>
      <c r="L284" s="8">
        <f ca="1">(dane36[[#This Row],[sód]]-#REF!)/#REF!</f>
        <v>0.83930599369085179</v>
      </c>
      <c r="M284" s="8">
        <f ca="1">(dane36[[#This Row],[potas]]-#REF!)/#REF!</f>
        <v>4.7865168539325841E-2</v>
      </c>
      <c r="N284" s="8">
        <f ca="1">(dane36[[#This Row],[hemoglobina]]-#REF!)/#REF!</f>
        <v>0.68707482993197266</v>
      </c>
      <c r="O284" s="8">
        <f ca="1">(dane36[[#This Row],[hematokryt]]-#REF!)/#REF!</f>
        <v>0.71111111111111114</v>
      </c>
      <c r="P284" s="5">
        <v>0</v>
      </c>
      <c r="Q284" s="5">
        <v>1</v>
      </c>
      <c r="R284" s="5">
        <v>0</v>
      </c>
      <c r="S284" s="5">
        <v>1</v>
      </c>
      <c r="T284" s="5">
        <v>0</v>
      </c>
      <c r="U284" s="5">
        <v>0</v>
      </c>
      <c r="V284" s="5">
        <v>1</v>
      </c>
      <c r="X284" s="8">
        <f ca="1">(dane36[[#This Row],[Wiek]]-$A$409)/$A$410</f>
        <v>0.20454545454545456</v>
      </c>
      <c r="Y284" s="8">
        <f ca="1">(dane36[[#This Row],[Ciśnienie krwi]]-$B$409)/$B$410</f>
        <v>0.15384615384615385</v>
      </c>
      <c r="Z284" s="8">
        <f ca="1">(dane36[[#This Row],[glukoza we krwi]]-$I$409)/$I$410</f>
        <v>0.21581196581196582</v>
      </c>
      <c r="AA284" s="8">
        <f ca="1">(dane36[[#This Row],[mocznik]]-$J$409)/$J$410</f>
        <v>0.10911424903722722</v>
      </c>
      <c r="AB284" s="8">
        <f ca="1">(dane36[[#This Row],[sód]]-L$409)/L$410</f>
        <v>0.82334384858044163</v>
      </c>
      <c r="AC284" s="8">
        <f ca="1">(dane36[[#This Row],[potas]]-M$409)/M$410</f>
        <v>2.921348314606741E-2</v>
      </c>
      <c r="AD284" s="8">
        <f ca="1">(dane36[[#This Row],[hemoglobina]]-N$409)/N$410</f>
        <v>0.78231292517006801</v>
      </c>
      <c r="AE284" s="8">
        <f ca="1">(dane36[[#This Row],[hematokryt]]-O$409)/O$410</f>
        <v>0.77777777777777779</v>
      </c>
      <c r="AF284">
        <v>0.5</v>
      </c>
      <c r="AG284">
        <v>0.4</v>
      </c>
      <c r="AH284">
        <v>0.2</v>
      </c>
      <c r="AI284">
        <v>1</v>
      </c>
      <c r="AJ284">
        <v>1</v>
      </c>
      <c r="AK284">
        <v>0</v>
      </c>
      <c r="AL284" s="14">
        <v>0</v>
      </c>
      <c r="AM284" s="14">
        <v>1</v>
      </c>
      <c r="AN284" s="14">
        <v>0</v>
      </c>
      <c r="AO284" s="14">
        <v>1</v>
      </c>
      <c r="AP284" s="14">
        <v>0</v>
      </c>
      <c r="AQ284" s="14">
        <v>0</v>
      </c>
    </row>
    <row r="285" spans="1:43" x14ac:dyDescent="0.25">
      <c r="A285" s="8">
        <f ca="1">(dane36[[#This Row],[Wiek]]-$A$409)/$A$410</f>
        <v>0.45454545454545453</v>
      </c>
      <c r="B285" s="8">
        <f ca="1">(dane36[[#This Row],[Ciśnienie krwi]]-$B$409)/$B$410</f>
        <v>0.30769230769230771</v>
      </c>
      <c r="C285" s="9">
        <v>0.75</v>
      </c>
      <c r="D285" s="10">
        <v>0.4</v>
      </c>
      <c r="E285" s="5" t="s">
        <v>2</v>
      </c>
      <c r="F285" s="5">
        <v>0</v>
      </c>
      <c r="G285" s="5">
        <v>1</v>
      </c>
      <c r="H285" s="5">
        <v>0</v>
      </c>
      <c r="I285" s="8">
        <f ca="1">(dane36[[#This Row],[glukoza we krwi]]-$I$409)/$I$410</f>
        <v>0.1517094017094017</v>
      </c>
      <c r="J285" s="8">
        <f ca="1">(dane36[[#This Row],[mocznik]]-$J$409)/$J$410</f>
        <v>0.38896020539152759</v>
      </c>
      <c r="K285" s="8">
        <f ca="1">(dane36[[#This Row],[kreatynina]]-#REF!)/#REF!</f>
        <v>3.0423280423280429E-2</v>
      </c>
      <c r="L285" s="8">
        <f ca="1">(dane36[[#This Row],[sód]]-#REF!)/#REF!</f>
        <v>0.8485804416403786</v>
      </c>
      <c r="M285" s="8">
        <f ca="1">(dane36[[#This Row],[potas]]-#REF!)/#REF!</f>
        <v>4.0449438202247189E-2</v>
      </c>
      <c r="N285" s="8">
        <f ca="1">(dane36[[#This Row],[hemoglobina]]-#REF!)/#REF!</f>
        <v>0.45578231292517013</v>
      </c>
      <c r="O285" s="8">
        <f ca="1">(dane36[[#This Row],[hematokryt]]-#REF!)/#REF!</f>
        <v>0.55555555555555558</v>
      </c>
      <c r="P285" s="5">
        <v>0</v>
      </c>
      <c r="Q285" s="5">
        <v>0</v>
      </c>
      <c r="R285" s="5">
        <v>0</v>
      </c>
      <c r="S285" s="5">
        <v>0</v>
      </c>
      <c r="T285" s="5">
        <v>1</v>
      </c>
      <c r="U285" s="5">
        <v>1</v>
      </c>
      <c r="V285" s="5">
        <v>1</v>
      </c>
      <c r="X285" s="8">
        <f ca="1">(dane36[[#This Row],[Wiek]]-$A$409)/$A$410</f>
        <v>0.65909090909090906</v>
      </c>
      <c r="Y285" s="8">
        <f ca="1">(dane36[[#This Row],[Ciśnienie krwi]]-$B$409)/$B$410</f>
        <v>0.15384615384615385</v>
      </c>
      <c r="Z285" s="8">
        <f ca="1">(dane36[[#This Row],[glukoza we krwi]]-$I$409)/$I$410</f>
        <v>0.26931623931623933</v>
      </c>
      <c r="AA285" s="8">
        <f ca="1">(dane36[[#This Row],[mocznik]]-$J$409)/$J$410</f>
        <v>0.14359435173299101</v>
      </c>
      <c r="AB285" s="8">
        <f ca="1">(dane36[[#This Row],[sód]]-L$409)/L$410</f>
        <v>0.83930599369085179</v>
      </c>
      <c r="AC285" s="8">
        <f ca="1">(dane36[[#This Row],[potas]]-M$409)/M$410</f>
        <v>4.7865168539325841E-2</v>
      </c>
      <c r="AD285" s="8">
        <f ca="1">(dane36[[#This Row],[hemoglobina]]-N$409)/N$410</f>
        <v>0.90476190476190466</v>
      </c>
      <c r="AE285" s="8">
        <f ca="1">(dane36[[#This Row],[hematokryt]]-O$409)/O$410</f>
        <v>0.75555555555555554</v>
      </c>
      <c r="AF285">
        <v>0.75</v>
      </c>
      <c r="AG285">
        <v>0.4</v>
      </c>
      <c r="AH285">
        <v>0</v>
      </c>
      <c r="AI285">
        <v>0</v>
      </c>
      <c r="AJ285">
        <v>1</v>
      </c>
      <c r="AK28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1</v>
      </c>
      <c r="AQ285" s="15">
        <v>1</v>
      </c>
    </row>
    <row r="286" spans="1:43" x14ac:dyDescent="0.25">
      <c r="A286" s="8">
        <f ca="1">(dane36[[#This Row],[Wiek]]-$A$409)/$A$410</f>
        <v>0.79545454545454541</v>
      </c>
      <c r="B286" s="8">
        <f ca="1">(dane36[[#This Row],[Ciśnienie krwi]]-$B$409)/$B$410</f>
        <v>0.30769230769230771</v>
      </c>
      <c r="C286" s="9">
        <v>0.25</v>
      </c>
      <c r="D286" s="10">
        <v>0.4</v>
      </c>
      <c r="E286" s="5" t="s">
        <v>2</v>
      </c>
      <c r="F286" s="5">
        <v>0</v>
      </c>
      <c r="G286" s="5">
        <v>1</v>
      </c>
      <c r="H286" s="5">
        <v>0</v>
      </c>
      <c r="I286" s="8">
        <f ca="1">(dane36[[#This Row],[glukoza we krwi]]-$I$409)/$I$410</f>
        <v>0.21794871794871795</v>
      </c>
      <c r="J286" s="8">
        <f ca="1">(dane36[[#This Row],[mocznik]]-$J$409)/$J$410</f>
        <v>0.13222079589216945</v>
      </c>
      <c r="K286" s="8">
        <f ca="1">(dane36[[#This Row],[kreatynina]]-#REF!)/#REF!</f>
        <v>2.5132275132275134E-2</v>
      </c>
      <c r="L286" s="8">
        <f ca="1">(dane36[[#This Row],[sód]]-#REF!)/#REF!</f>
        <v>0.83930599369085179</v>
      </c>
      <c r="M286" s="8">
        <f ca="1">(dane36[[#This Row],[potas]]-#REF!)/#REF!</f>
        <v>4.7865168539325841E-2</v>
      </c>
      <c r="N286" s="8">
        <f ca="1">(dane36[[#This Row],[hemoglobina]]-#REF!)/#REF!</f>
        <v>0.59863945578231292</v>
      </c>
      <c r="O286" s="8">
        <f ca="1">(dane36[[#This Row],[hematokryt]]-#REF!)/#REF!</f>
        <v>0.66666666666666663</v>
      </c>
      <c r="P286" s="5">
        <v>0</v>
      </c>
      <c r="Q286" s="5">
        <v>0</v>
      </c>
      <c r="R286" s="5">
        <v>0</v>
      </c>
      <c r="S286" s="5">
        <v>1</v>
      </c>
      <c r="T286" s="5">
        <v>0</v>
      </c>
      <c r="U286" s="5">
        <v>0</v>
      </c>
      <c r="V286" s="5">
        <v>1</v>
      </c>
      <c r="X286" s="8">
        <f ca="1">(dane36[[#This Row],[Wiek]]-$A$409)/$A$410</f>
        <v>0.35227272727272729</v>
      </c>
      <c r="Y286" s="8">
        <f ca="1">(dane36[[#This Row],[Ciśnienie krwi]]-$B$409)/$B$410</f>
        <v>0.23076923076923078</v>
      </c>
      <c r="Z286" s="8">
        <f ca="1">(dane36[[#This Row],[glukoza we krwi]]-$I$409)/$I$410</f>
        <v>0.16666666666666666</v>
      </c>
      <c r="AA286" s="8">
        <f ca="1">(dane36[[#This Row],[mocznik]]-$J$409)/$J$410</f>
        <v>9.114249037227215E-2</v>
      </c>
      <c r="AB286" s="8">
        <f ca="1">(dane36[[#This Row],[sód]]-L$409)/L$410</f>
        <v>0.86750788643533128</v>
      </c>
      <c r="AC286" s="8">
        <f ca="1">(dane36[[#This Row],[potas]]-M$409)/M$410</f>
        <v>3.3707865168539325E-2</v>
      </c>
      <c r="AD286" s="8">
        <f ca="1">(dane36[[#This Row],[hemoglobina]]-N$409)/N$410</f>
        <v>0.93877551020408145</v>
      </c>
      <c r="AE286" s="8">
        <f ca="1">(dane36[[#This Row],[hematokryt]]-O$409)/O$410</f>
        <v>0.9555555555555556</v>
      </c>
      <c r="AF286">
        <v>0.25</v>
      </c>
      <c r="AG286">
        <v>0.4</v>
      </c>
      <c r="AH286">
        <v>0</v>
      </c>
      <c r="AI286">
        <v>0</v>
      </c>
      <c r="AJ286">
        <v>1</v>
      </c>
      <c r="AK286">
        <v>0</v>
      </c>
      <c r="AL286" s="14">
        <v>0</v>
      </c>
      <c r="AM286" s="14">
        <v>0</v>
      </c>
      <c r="AN286" s="14">
        <v>0</v>
      </c>
      <c r="AO286" s="14">
        <v>1</v>
      </c>
      <c r="AP286" s="14">
        <v>0</v>
      </c>
      <c r="AQ286" s="14">
        <v>0</v>
      </c>
    </row>
    <row r="287" spans="1:43" x14ac:dyDescent="0.25">
      <c r="A287" s="8">
        <f ca="1">(dane36[[#This Row],[Wiek]]-$A$409)/$A$410</f>
        <v>0.80681818181818177</v>
      </c>
      <c r="B287" s="8">
        <f ca="1">(dane36[[#This Row],[Ciśnienie krwi]]-$B$409)/$B$410</f>
        <v>0.30769230769230771</v>
      </c>
      <c r="C287" s="9">
        <v>0.25</v>
      </c>
      <c r="D287" s="10">
        <v>0.2</v>
      </c>
      <c r="E287" s="10">
        <v>0.8</v>
      </c>
      <c r="F287" s="5">
        <v>0</v>
      </c>
      <c r="G287" s="5">
        <v>1</v>
      </c>
      <c r="H287" s="5">
        <v>0</v>
      </c>
      <c r="I287" s="8">
        <f ca="1">(dane36[[#This Row],[glukoza we krwi]]-$I$409)/$I$410</f>
        <v>0.45299145299145299</v>
      </c>
      <c r="J287" s="8">
        <f ca="1">(dane36[[#This Row],[mocznik]]-$J$409)/$J$410</f>
        <v>0.13992297817715019</v>
      </c>
      <c r="K287" s="8">
        <f ca="1">(dane36[[#This Row],[kreatynina]]-#REF!)/#REF!</f>
        <v>1.9841269841269844E-2</v>
      </c>
      <c r="L287" s="8">
        <f ca="1">(dane36[[#This Row],[sód]]-#REF!)/#REF!</f>
        <v>0.83930599369085179</v>
      </c>
      <c r="M287" s="8">
        <f ca="1">(dane36[[#This Row],[potas]]-#REF!)/#REF!</f>
        <v>4.7865168539325841E-2</v>
      </c>
      <c r="N287" s="8">
        <f ca="1">(dane36[[#This Row],[hemoglobina]]-#REF!)/#REF!</f>
        <v>0.48979591836734698</v>
      </c>
      <c r="O287" s="8">
        <f ca="1">(dane36[[#This Row],[hematokryt]]-#REF!)/#REF!</f>
        <v>0.42222222222222222</v>
      </c>
      <c r="P287" s="5">
        <v>0</v>
      </c>
      <c r="Q287" s="5">
        <v>1</v>
      </c>
      <c r="R287" s="5">
        <v>0</v>
      </c>
      <c r="S287" s="5">
        <v>1</v>
      </c>
      <c r="T287" s="5">
        <v>0</v>
      </c>
      <c r="U287" s="5">
        <v>0</v>
      </c>
      <c r="V287" s="5">
        <v>1</v>
      </c>
      <c r="X287" s="8">
        <f ca="1">(dane36[[#This Row],[Wiek]]-$A$409)/$A$410</f>
        <v>0.72727272727272729</v>
      </c>
      <c r="Y287" s="8">
        <f ca="1">(dane36[[#This Row],[Ciśnienie krwi]]-$B$409)/$B$410</f>
        <v>0.15384615384615385</v>
      </c>
      <c r="Z287" s="8">
        <f ca="1">(dane36[[#This Row],[glukoza we krwi]]-$I$409)/$I$410</f>
        <v>0.15384615384615385</v>
      </c>
      <c r="AA287" s="8">
        <f ca="1">(dane36[[#This Row],[mocznik]]-$J$409)/$J$410</f>
        <v>4.4929396662387676E-2</v>
      </c>
      <c r="AB287" s="8">
        <f ca="1">(dane36[[#This Row],[sód]]-L$409)/L$410</f>
        <v>0.82334384858044163</v>
      </c>
      <c r="AC287" s="8">
        <f ca="1">(dane36[[#This Row],[potas]]-M$409)/M$410</f>
        <v>3.1460674157303366E-2</v>
      </c>
      <c r="AD287" s="8">
        <f ca="1">(dane36[[#This Row],[hemoglobina]]-N$409)/N$410</f>
        <v>0.87755102040816324</v>
      </c>
      <c r="AE287" s="8">
        <f ca="1">(dane36[[#This Row],[hematokryt]]-O$409)/O$410</f>
        <v>0.71111111111111114</v>
      </c>
      <c r="AF287">
        <v>0.25</v>
      </c>
      <c r="AG287">
        <v>0.2</v>
      </c>
      <c r="AH287">
        <v>0.8</v>
      </c>
      <c r="AI287">
        <v>0</v>
      </c>
      <c r="AJ287">
        <v>1</v>
      </c>
      <c r="AK287">
        <v>0</v>
      </c>
      <c r="AL287" s="15">
        <v>0</v>
      </c>
      <c r="AM287" s="15">
        <v>1</v>
      </c>
      <c r="AN287" s="15">
        <v>0</v>
      </c>
      <c r="AO287" s="15">
        <v>1</v>
      </c>
      <c r="AP287" s="15">
        <v>0</v>
      </c>
      <c r="AQ287" s="15">
        <v>0</v>
      </c>
    </row>
    <row r="288" spans="1:43" x14ac:dyDescent="0.25">
      <c r="A288" s="8">
        <f ca="1">(dane36[[#This Row],[Wiek]]-$A$409)/$A$410</f>
        <v>0.48863636363636365</v>
      </c>
      <c r="B288" s="8">
        <f ca="1">(dane36[[#This Row],[Ciśnienie krwi]]-$B$409)/$B$410</f>
        <v>0.15384615384615385</v>
      </c>
      <c r="C288" s="9">
        <v>1</v>
      </c>
      <c r="D288" s="10">
        <v>0.4</v>
      </c>
      <c r="E288" s="5" t="s">
        <v>2</v>
      </c>
      <c r="F288" s="5">
        <v>0</v>
      </c>
      <c r="G288" s="5">
        <v>1</v>
      </c>
      <c r="H288" s="5">
        <v>0</v>
      </c>
      <c r="I288" s="8">
        <f ca="1">(dane36[[#This Row],[glukoza we krwi]]-$I$409)/$I$410</f>
        <v>0.20299145299145299</v>
      </c>
      <c r="J288" s="8">
        <f ca="1">(dane36[[#This Row],[mocznik]]-$J$409)/$J$410</f>
        <v>0.12965340179717585</v>
      </c>
      <c r="K288" s="8">
        <f ca="1">(dane36[[#This Row],[kreatynina]]-#REF!)/#REF!</f>
        <v>2.3809523809523815E-2</v>
      </c>
      <c r="L288" s="8">
        <f ca="1">(dane36[[#This Row],[sód]]-#REF!)/#REF!</f>
        <v>0.82965299684542582</v>
      </c>
      <c r="M288" s="8">
        <f ca="1">(dane36[[#This Row],[potas]]-#REF!)/#REF!</f>
        <v>2.921348314606741E-2</v>
      </c>
      <c r="N288" s="8">
        <f ca="1">(dane36[[#This Row],[hemoglobina]]-#REF!)/#REF!</f>
        <v>0.46938775510204078</v>
      </c>
      <c r="O288" s="8">
        <f ca="1">(dane36[[#This Row],[hematokryt]]-#REF!)/#REF!</f>
        <v>0.46666666666666667</v>
      </c>
      <c r="P288" s="5">
        <v>0</v>
      </c>
      <c r="Q288" s="5">
        <v>0</v>
      </c>
      <c r="R288" s="5">
        <v>0</v>
      </c>
      <c r="S288" s="5">
        <v>1</v>
      </c>
      <c r="T288" s="5">
        <v>0</v>
      </c>
      <c r="U288" s="5">
        <v>0</v>
      </c>
      <c r="V288" s="5">
        <v>1</v>
      </c>
      <c r="X288" s="8">
        <f ca="1">(dane36[[#This Row],[Wiek]]-$A$409)/$A$410</f>
        <v>0.78409090909090906</v>
      </c>
      <c r="Y288" s="8">
        <f ca="1">(dane36[[#This Row],[Ciśnienie krwi]]-$B$409)/$B$410</f>
        <v>0.15384615384615385</v>
      </c>
      <c r="Z288" s="8">
        <f ca="1">(dane36[[#This Row],[glukoza we krwi]]-$I$409)/$I$410</f>
        <v>0.12606837606837606</v>
      </c>
      <c r="AA288" s="8">
        <f ca="1">(dane36[[#This Row],[mocznik]]-$J$409)/$J$410</f>
        <v>4.2362002567394093E-2</v>
      </c>
      <c r="AB288" s="8">
        <f ca="1">(dane36[[#This Row],[sód]]-L$409)/L$410</f>
        <v>0.88643533123028395</v>
      </c>
      <c r="AC288" s="8">
        <f ca="1">(dane36[[#This Row],[potas]]-M$409)/M$410</f>
        <v>5.6179775280898875E-2</v>
      </c>
      <c r="AD288" s="8">
        <f ca="1">(dane36[[#This Row],[hemoglobina]]-N$409)/N$410</f>
        <v>0.78911564625850328</v>
      </c>
      <c r="AE288" s="8">
        <f ca="1">(dane36[[#This Row],[hematokryt]]-O$409)/O$410</f>
        <v>0.77777777777777779</v>
      </c>
      <c r="AF288">
        <v>1</v>
      </c>
      <c r="AG288">
        <v>0.4</v>
      </c>
      <c r="AH288">
        <v>0</v>
      </c>
      <c r="AI288">
        <v>0</v>
      </c>
      <c r="AJ288">
        <v>1</v>
      </c>
      <c r="AK288">
        <v>0</v>
      </c>
      <c r="AL288" s="14">
        <v>0</v>
      </c>
      <c r="AM288" s="14">
        <v>0</v>
      </c>
      <c r="AN288" s="14">
        <v>0</v>
      </c>
      <c r="AO288" s="14">
        <v>1</v>
      </c>
      <c r="AP288" s="14">
        <v>0</v>
      </c>
      <c r="AQ288" s="14">
        <v>0</v>
      </c>
    </row>
    <row r="289" spans="1:43" x14ac:dyDescent="0.25">
      <c r="A289" s="8">
        <f ca="1">(dane36[[#This Row],[Wiek]]-$A$409)/$A$410</f>
        <v>0.67045454545454541</v>
      </c>
      <c r="B289" s="8">
        <f ca="1">(dane36[[#This Row],[Ciśnienie krwi]]-$B$409)/$B$410</f>
        <v>0.23076923076923078</v>
      </c>
      <c r="C289" s="9">
        <v>0.75</v>
      </c>
      <c r="D289" s="5">
        <v>0</v>
      </c>
      <c r="E289" s="5" t="s">
        <v>2</v>
      </c>
      <c r="F289" s="5">
        <v>1</v>
      </c>
      <c r="G289" s="5">
        <v>0</v>
      </c>
      <c r="H289" s="5">
        <v>0</v>
      </c>
      <c r="I289" s="8">
        <f ca="1">(dane36[[#This Row],[glukoza we krwi]]-$I$409)/$I$410</f>
        <v>0.23290598290598291</v>
      </c>
      <c r="J289" s="8">
        <f ca="1">(dane36[[#This Row],[mocznik]]-$J$409)/$J$410</f>
        <v>5.5198973042362001E-2</v>
      </c>
      <c r="K289" s="8">
        <f ca="1">(dane36[[#This Row],[kreatynina]]-#REF!)/#REF!</f>
        <v>5.2910052910052916E-3</v>
      </c>
      <c r="L289" s="8">
        <f ca="1">(dane36[[#This Row],[sód]]-#REF!)/#REF!</f>
        <v>0.85488958990536279</v>
      </c>
      <c r="M289" s="8">
        <f ca="1">(dane36[[#This Row],[potas]]-#REF!)/#REF!</f>
        <v>3.595505617977527E-2</v>
      </c>
      <c r="N289" s="8">
        <f ca="1">(dane36[[#This Row],[hemoglobina]]-#REF!)/#REF!</f>
        <v>0.55782312925170074</v>
      </c>
      <c r="O289" s="8">
        <f ca="1">(dane36[[#This Row],[hematokryt]]-#REF!)/#REF!</f>
        <v>0.57777777777777772</v>
      </c>
      <c r="P289" s="5">
        <v>0</v>
      </c>
      <c r="Q289" s="5">
        <v>0</v>
      </c>
      <c r="R289" s="5">
        <v>0</v>
      </c>
      <c r="S289" s="5">
        <v>1</v>
      </c>
      <c r="T289" s="5">
        <v>0</v>
      </c>
      <c r="U289" s="5">
        <v>0</v>
      </c>
      <c r="V289" s="5">
        <v>1</v>
      </c>
      <c r="X289" s="8">
        <f ca="1">(dane36[[#This Row],[Wiek]]-$A$409)/$A$410</f>
        <v>0.42045454545454547</v>
      </c>
      <c r="Y289" s="8">
        <f ca="1">(dane36[[#This Row],[Ciśnienie krwi]]-$B$409)/$B$410</f>
        <v>0.15384615384615385</v>
      </c>
      <c r="Z289" s="8">
        <f ca="1">(dane36[[#This Row],[glukoza we krwi]]-$I$409)/$I$410</f>
        <v>0.21794871794871795</v>
      </c>
      <c r="AA289" s="8">
        <f ca="1">(dane36[[#This Row],[mocznik]]-$J$409)/$J$410</f>
        <v>5.2631578947368418E-2</v>
      </c>
      <c r="AB289" s="8">
        <f ca="1">(dane36[[#This Row],[sód]]-L$409)/L$410</f>
        <v>0.83596214511041012</v>
      </c>
      <c r="AC289" s="8">
        <f ca="1">(dane36[[#This Row],[potas]]-M$409)/M$410</f>
        <v>2.921348314606741E-2</v>
      </c>
      <c r="AD289" s="8">
        <f ca="1">(dane36[[#This Row],[hemoglobina]]-N$409)/N$410</f>
        <v>0.70068027210884354</v>
      </c>
      <c r="AE289" s="8">
        <f ca="1">(dane36[[#This Row],[hematokryt]]-O$409)/O$410</f>
        <v>0.75555555555555554</v>
      </c>
      <c r="AF289">
        <v>0.75</v>
      </c>
      <c r="AG289">
        <v>0</v>
      </c>
      <c r="AH289">
        <v>0</v>
      </c>
      <c r="AI289">
        <v>1</v>
      </c>
      <c r="AJ289">
        <v>0</v>
      </c>
      <c r="AK289">
        <v>0</v>
      </c>
      <c r="AL289" s="15">
        <v>0</v>
      </c>
      <c r="AM289" s="15">
        <v>0</v>
      </c>
      <c r="AN289" s="15">
        <v>0</v>
      </c>
      <c r="AO289" s="15">
        <v>1</v>
      </c>
      <c r="AP289" s="15">
        <v>0</v>
      </c>
      <c r="AQ289" s="15">
        <v>0</v>
      </c>
    </row>
    <row r="290" spans="1:43" x14ac:dyDescent="0.25">
      <c r="A290" s="8">
        <f ca="1">(dane36[[#This Row],[Wiek]]-$A$409)/$A$410</f>
        <v>0.31818181818181818</v>
      </c>
      <c r="B290" s="8">
        <f ca="1">(dane36[[#This Row],[Ciśnienie krwi]]-$B$409)/$B$410</f>
        <v>0.15384615384615385</v>
      </c>
      <c r="C290" s="9">
        <v>0.5</v>
      </c>
      <c r="D290" s="5">
        <v>0</v>
      </c>
      <c r="E290" s="5" t="s">
        <v>2</v>
      </c>
      <c r="F290" s="5">
        <v>1</v>
      </c>
      <c r="G290" s="5">
        <v>0</v>
      </c>
      <c r="H290" s="5">
        <v>0</v>
      </c>
      <c r="I290" s="8">
        <f ca="1">(dane36[[#This Row],[glukoza we krwi]]-$I$409)/$I$410</f>
        <v>0.16880341880341881</v>
      </c>
      <c r="J290" s="8">
        <f ca="1">(dane36[[#This Row],[mocznik]]-$J$409)/$J$410</f>
        <v>0.26829268292682928</v>
      </c>
      <c r="K290" s="8">
        <f ca="1">(dane36[[#This Row],[kreatynina]]-#REF!)/#REF!</f>
        <v>8.0687830687830683E-2</v>
      </c>
      <c r="L290" s="8">
        <f ca="1">(dane36[[#This Row],[sód]]-#REF!)/#REF!</f>
        <v>0.82334384858044163</v>
      </c>
      <c r="M290" s="8">
        <f ca="1">(dane36[[#This Row],[potas]]-#REF!)/#REF!</f>
        <v>4.0449438202247189E-2</v>
      </c>
      <c r="N290" s="8">
        <f ca="1">(dane36[[#This Row],[hemoglobina]]-#REF!)/#REF!</f>
        <v>0.64149659863945574</v>
      </c>
      <c r="O290" s="8">
        <f ca="1">(dane36[[#This Row],[hematokryt]]-#REF!)/#REF!</f>
        <v>0.66377777777777769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1</v>
      </c>
      <c r="X290" s="8">
        <f ca="1">(dane36[[#This Row],[Wiek]]-$A$409)/$A$410</f>
        <v>0.61363636363636365</v>
      </c>
      <c r="Y290" s="8">
        <f ca="1">(dane36[[#This Row],[Ciśnienie krwi]]-$B$409)/$B$410</f>
        <v>0.15384615384615385</v>
      </c>
      <c r="Z290" s="8">
        <f ca="1">(dane36[[#This Row],[glukoza we krwi]]-$I$409)/$I$410</f>
        <v>0.10256410256410256</v>
      </c>
      <c r="AA290" s="8">
        <f ca="1">(dane36[[#This Row],[mocznik]]-$J$409)/$J$410</f>
        <v>0.11424903722721438</v>
      </c>
      <c r="AB290" s="8">
        <f ca="1">(dane36[[#This Row],[sód]]-L$409)/L$410</f>
        <v>0.82334384858044163</v>
      </c>
      <c r="AC290" s="8">
        <f ca="1">(dane36[[#This Row],[potas]]-M$409)/M$410</f>
        <v>5.393258426966293E-2</v>
      </c>
      <c r="AD290" s="8">
        <f ca="1">(dane36[[#This Row],[hemoglobina]]-N$409)/N$410</f>
        <v>0.87074829931972786</v>
      </c>
      <c r="AE290" s="8">
        <f ca="1">(dane36[[#This Row],[hematokryt]]-O$409)/O$410</f>
        <v>0.91111111111111109</v>
      </c>
      <c r="AF290">
        <v>0.5</v>
      </c>
      <c r="AG290">
        <v>0</v>
      </c>
      <c r="AH290">
        <v>0</v>
      </c>
      <c r="AI290">
        <v>1</v>
      </c>
      <c r="AJ290">
        <v>0</v>
      </c>
      <c r="AK290">
        <v>0</v>
      </c>
      <c r="AL290" s="14">
        <v>0</v>
      </c>
      <c r="AM290" s="14">
        <v>0</v>
      </c>
      <c r="AN290" s="14">
        <v>0</v>
      </c>
      <c r="AO290" s="14">
        <v>0</v>
      </c>
      <c r="AP290" s="14">
        <v>0</v>
      </c>
      <c r="AQ290" s="14">
        <v>0</v>
      </c>
    </row>
    <row r="291" spans="1:43" x14ac:dyDescent="0.25">
      <c r="A291" s="8">
        <f ca="1">(dane36[[#This Row],[Wiek]]-$A$409)/$A$410</f>
        <v>0.59090909090909094</v>
      </c>
      <c r="B291" s="8">
        <f ca="1">(dane36[[#This Row],[Ciśnienie krwi]]-$B$409)/$B$410</f>
        <v>7.6923076923076927E-2</v>
      </c>
      <c r="C291" s="9">
        <v>0.5</v>
      </c>
      <c r="D291" s="10">
        <v>0.6</v>
      </c>
      <c r="E291" s="10">
        <v>0.4</v>
      </c>
      <c r="F291" s="5">
        <v>0</v>
      </c>
      <c r="G291" s="5">
        <v>0</v>
      </c>
      <c r="H291" s="5">
        <v>0</v>
      </c>
      <c r="I291" s="8">
        <f ca="1">(dane36[[#This Row],[glukoza we krwi]]-$I$409)/$I$410</f>
        <v>0.70512820512820518</v>
      </c>
      <c r="J291" s="8">
        <f ca="1">(dane36[[#This Row],[mocznik]]-$J$409)/$J$410</f>
        <v>0.34788189987163032</v>
      </c>
      <c r="K291" s="8">
        <f ca="1">(dane36[[#This Row],[kreatynina]]-#REF!)/#REF!</f>
        <v>3.8359788359788365E-2</v>
      </c>
      <c r="L291" s="8">
        <f ca="1">(dane36[[#This Row],[sód]]-#REF!)/#REF!</f>
        <v>0.81072555205047314</v>
      </c>
      <c r="M291" s="8">
        <f ca="1">(dane36[[#This Row],[potas]]-#REF!)/#REF!</f>
        <v>4.49438202247191E-2</v>
      </c>
      <c r="N291" s="8">
        <f ca="1">(dane36[[#This Row],[hemoglobina]]-#REF!)/#REF!</f>
        <v>0.55782312925170074</v>
      </c>
      <c r="O291" s="8">
        <f ca="1">(dane36[[#This Row],[hematokryt]]-#REF!)/#REF!</f>
        <v>0.48888888888888887</v>
      </c>
      <c r="P291" s="5">
        <v>1</v>
      </c>
      <c r="Q291" s="5">
        <v>1</v>
      </c>
      <c r="R291" s="5">
        <v>1</v>
      </c>
      <c r="S291" s="5">
        <v>0</v>
      </c>
      <c r="T291" s="5">
        <v>1</v>
      </c>
      <c r="U291" s="5">
        <v>0</v>
      </c>
      <c r="V291" s="5">
        <v>1</v>
      </c>
      <c r="X291" s="8">
        <f ca="1">(dane36[[#This Row],[Wiek]]-$A$409)/$A$410</f>
        <v>0.45454545454545453</v>
      </c>
      <c r="Y291" s="8">
        <f ca="1">(dane36[[#This Row],[Ciśnienie krwi]]-$B$409)/$B$410</f>
        <v>0.15384615384615385</v>
      </c>
      <c r="Z291" s="8">
        <f ca="1">(dane36[[#This Row],[glukoza we krwi]]-$I$409)/$I$410</f>
        <v>0.1517094017094017</v>
      </c>
      <c r="AA291" s="8">
        <f ca="1">(dane36[[#This Row],[mocznik]]-$J$409)/$J$410</f>
        <v>7.8305519897304235E-2</v>
      </c>
      <c r="AB291" s="8">
        <f ca="1">(dane36[[#This Row],[sód]]-L$409)/L$410</f>
        <v>0.87381703470031546</v>
      </c>
      <c r="AC291" s="8">
        <f ca="1">(dane36[[#This Row],[potas]]-M$409)/M$410</f>
        <v>4.9438202247191018E-2</v>
      </c>
      <c r="AD291" s="8">
        <f ca="1">(dane36[[#This Row],[hemoglobina]]-N$409)/N$410</f>
        <v>0.91836734693877553</v>
      </c>
      <c r="AE291" s="8">
        <f ca="1">(dane36[[#This Row],[hematokryt]]-O$409)/O$410</f>
        <v>0.75555555555555554</v>
      </c>
      <c r="AF291">
        <v>0.5</v>
      </c>
      <c r="AG291">
        <v>0.6</v>
      </c>
      <c r="AH291">
        <v>0.4</v>
      </c>
      <c r="AI291">
        <v>0</v>
      </c>
      <c r="AJ291">
        <v>0</v>
      </c>
      <c r="AK291">
        <v>0</v>
      </c>
      <c r="AL291" s="15">
        <v>1</v>
      </c>
      <c r="AM291" s="15">
        <v>1</v>
      </c>
      <c r="AN291" s="15">
        <v>1</v>
      </c>
      <c r="AO291" s="15">
        <v>0</v>
      </c>
      <c r="AP291" s="15">
        <v>1</v>
      </c>
      <c r="AQ291" s="15">
        <v>0</v>
      </c>
    </row>
    <row r="292" spans="1:43" x14ac:dyDescent="0.25">
      <c r="A292" s="8">
        <f ca="1">(dane36[[#This Row],[Wiek]]-$A$409)/$A$410</f>
        <v>2.2727272727272728E-2</v>
      </c>
      <c r="B292" s="8">
        <f ca="1">(dane36[[#This Row],[Ciśnienie krwi]]-$B$409)/$B$410</f>
        <v>0.20361538461538461</v>
      </c>
      <c r="C292" s="9">
        <v>0.75</v>
      </c>
      <c r="D292" s="10">
        <v>0.2</v>
      </c>
      <c r="E292" s="5" t="s">
        <v>2</v>
      </c>
      <c r="F292" s="5">
        <v>1</v>
      </c>
      <c r="G292" s="5">
        <v>0</v>
      </c>
      <c r="H292" s="5">
        <v>0</v>
      </c>
      <c r="I292" s="8">
        <f ca="1">(dane36[[#This Row],[glukoza we krwi]]-$I$409)/$I$410</f>
        <v>0.16452991452991453</v>
      </c>
      <c r="J292" s="8">
        <f ca="1">(dane36[[#This Row],[mocznik]]-$J$409)/$J$410</f>
        <v>5.5198973042362001E-2</v>
      </c>
      <c r="K292" s="8">
        <f ca="1">(dane36[[#This Row],[kreatynina]]-#REF!)/#REF!</f>
        <v>2.6455026455026449E-3</v>
      </c>
      <c r="L292" s="8">
        <f ca="1">(dane36[[#This Row],[sód]]-#REF!)/#REF!</f>
        <v>0.8422712933753943</v>
      </c>
      <c r="M292" s="8">
        <f ca="1">(dane36[[#This Row],[potas]]-#REF!)/#REF!</f>
        <v>4.2696629213483155E-2</v>
      </c>
      <c r="N292" s="8">
        <f ca="1">(dane36[[#This Row],[hemoglobina]]-#REF!)/#REF!</f>
        <v>0.60544217687074831</v>
      </c>
      <c r="O292" s="8">
        <f ca="1">(dane36[[#This Row],[hematokryt]]-#REF!)/#REF!</f>
        <v>0.55555555555555558</v>
      </c>
      <c r="P292" s="5">
        <v>0</v>
      </c>
      <c r="Q292" s="5">
        <v>0</v>
      </c>
      <c r="R292" s="5">
        <v>0</v>
      </c>
      <c r="S292" s="5">
        <v>1</v>
      </c>
      <c r="T292" s="5">
        <v>0</v>
      </c>
      <c r="U292" s="5">
        <v>0</v>
      </c>
      <c r="V292" s="5">
        <v>1</v>
      </c>
      <c r="X292" s="8">
        <f ca="1">(dane36[[#This Row],[Wiek]]-$A$409)/$A$410</f>
        <v>0.59090909090909094</v>
      </c>
      <c r="Y292" s="8">
        <f ca="1">(dane36[[#This Row],[Ciśnienie krwi]]-$B$409)/$B$410</f>
        <v>0.15384615384615385</v>
      </c>
      <c r="Z292" s="8">
        <f ca="1">(dane36[[#This Row],[glukoza we krwi]]-$I$409)/$I$410</f>
        <v>0.11538461538461539</v>
      </c>
      <c r="AA292" s="8">
        <f ca="1">(dane36[[#This Row],[mocznik]]-$J$409)/$J$410</f>
        <v>6.8035943517329917E-2</v>
      </c>
      <c r="AB292" s="8">
        <f ca="1">(dane36[[#This Row],[sód]]-L$409)/L$410</f>
        <v>0.89274447949526814</v>
      </c>
      <c r="AC292" s="8">
        <f ca="1">(dane36[[#This Row],[potas]]-M$409)/M$410</f>
        <v>2.247191011235955E-2</v>
      </c>
      <c r="AD292" s="8">
        <f ca="1">(dane36[[#This Row],[hemoglobina]]-N$409)/N$410</f>
        <v>0.79591836734693877</v>
      </c>
      <c r="AE292" s="8">
        <f ca="1">(dane36[[#This Row],[hematokryt]]-O$409)/O$410</f>
        <v>0.9555555555555556</v>
      </c>
      <c r="AF292">
        <v>0.75</v>
      </c>
      <c r="AG292">
        <v>0.2</v>
      </c>
      <c r="AH292">
        <v>0</v>
      </c>
      <c r="AI292">
        <v>1</v>
      </c>
      <c r="AJ292">
        <v>0</v>
      </c>
      <c r="AK292">
        <v>0</v>
      </c>
      <c r="AL292" s="14">
        <v>0</v>
      </c>
      <c r="AM292" s="14">
        <v>0</v>
      </c>
      <c r="AN292" s="14">
        <v>0</v>
      </c>
      <c r="AO292" s="14">
        <v>1</v>
      </c>
      <c r="AP292" s="14">
        <v>0</v>
      </c>
      <c r="AQ292" s="14">
        <v>0</v>
      </c>
    </row>
    <row r="293" spans="1:43" x14ac:dyDescent="0.25">
      <c r="A293" s="8">
        <f ca="1">(dane36[[#This Row],[Wiek]]-$A$409)/$A$410</f>
        <v>6.8181818181818177E-2</v>
      </c>
      <c r="B293" s="8">
        <f ca="1">(dane36[[#This Row],[Ciśnienie krwi]]-$B$409)/$B$410</f>
        <v>0</v>
      </c>
      <c r="C293" s="9">
        <v>0.75</v>
      </c>
      <c r="D293" s="10">
        <v>0.8</v>
      </c>
      <c r="E293" s="5" t="s">
        <v>2</v>
      </c>
      <c r="F293" s="5">
        <v>1</v>
      </c>
      <c r="G293" s="5">
        <v>0</v>
      </c>
      <c r="H293" s="5">
        <v>0</v>
      </c>
      <c r="I293" s="8">
        <f ca="1">(dane36[[#This Row],[glukoza we krwi]]-$I$409)/$I$410</f>
        <v>0.26931623931623933</v>
      </c>
      <c r="J293" s="8">
        <f ca="1">(dane36[[#This Row],[mocznik]]-$J$409)/$J$410</f>
        <v>0.11424903722721438</v>
      </c>
      <c r="K293" s="8">
        <f ca="1">(dane36[[#This Row],[kreatynina]]-#REF!)/#REF!</f>
        <v>7.9365079365079361E-3</v>
      </c>
      <c r="L293" s="8">
        <f ca="1">(dane36[[#This Row],[sód]]-#REF!)/#REF!</f>
        <v>0.82334384858044163</v>
      </c>
      <c r="M293" s="8">
        <f ca="1">(dane36[[#This Row],[potas]]-#REF!)/#REF!</f>
        <v>2.921348314606741E-2</v>
      </c>
      <c r="N293" s="8">
        <f ca="1">(dane36[[#This Row],[hemoglobina]]-#REF!)/#REF!</f>
        <v>0.64149659863945574</v>
      </c>
      <c r="O293" s="8">
        <f ca="1">(dane36[[#This Row],[hematokryt]]-#REF!)/#REF!</f>
        <v>0.66377777777777769</v>
      </c>
      <c r="P293" s="5">
        <v>0</v>
      </c>
      <c r="Q293" s="5">
        <v>0</v>
      </c>
      <c r="R293" s="5">
        <v>0</v>
      </c>
      <c r="S293" s="5">
        <v>1</v>
      </c>
      <c r="T293" s="5">
        <v>1</v>
      </c>
      <c r="U293" s="5">
        <v>0</v>
      </c>
      <c r="V293" s="5">
        <v>1</v>
      </c>
      <c r="X293" s="8">
        <f ca="1">(dane36[[#This Row],[Wiek]]-$A$409)/$A$410</f>
        <v>0.51136363636363635</v>
      </c>
      <c r="Y293" s="8">
        <f ca="1">(dane36[[#This Row],[Ciśnienie krwi]]-$B$409)/$B$410</f>
        <v>0.23076923076923078</v>
      </c>
      <c r="Z293" s="8">
        <f ca="1">(dane36[[#This Row],[glukoza we krwi]]-$I$409)/$I$410</f>
        <v>0.21794871794871795</v>
      </c>
      <c r="AA293" s="8">
        <f ca="1">(dane36[[#This Row],[mocznik]]-$J$409)/$J$410</f>
        <v>0.10911424903722722</v>
      </c>
      <c r="AB293" s="8">
        <f ca="1">(dane36[[#This Row],[sód]]-L$409)/L$410</f>
        <v>0.85488958990536279</v>
      </c>
      <c r="AC293" s="8">
        <f ca="1">(dane36[[#This Row],[potas]]-M$409)/M$410</f>
        <v>5.393258426966293E-2</v>
      </c>
      <c r="AD293" s="8">
        <f ca="1">(dane36[[#This Row],[hemoglobina]]-N$409)/N$410</f>
        <v>0.80272108843537415</v>
      </c>
      <c r="AE293" s="8">
        <f ca="1">(dane36[[#This Row],[hematokryt]]-O$409)/O$410</f>
        <v>0.71111111111111114</v>
      </c>
      <c r="AF293">
        <v>0.75</v>
      </c>
      <c r="AG293">
        <v>0.8</v>
      </c>
      <c r="AH293">
        <v>0</v>
      </c>
      <c r="AI293">
        <v>1</v>
      </c>
      <c r="AJ293">
        <v>0</v>
      </c>
      <c r="AK293">
        <v>0</v>
      </c>
      <c r="AL293" s="15">
        <v>0</v>
      </c>
      <c r="AM293" s="15">
        <v>0</v>
      </c>
      <c r="AN293" s="15">
        <v>0</v>
      </c>
      <c r="AO293" s="15">
        <v>1</v>
      </c>
      <c r="AP293" s="15">
        <v>1</v>
      </c>
      <c r="AQ293" s="15">
        <v>0</v>
      </c>
    </row>
    <row r="294" spans="1:43" x14ac:dyDescent="0.25">
      <c r="A294" s="8">
        <f ca="1">(dane36[[#This Row],[Wiek]]-$A$409)/$A$410</f>
        <v>1.1363636363636364E-2</v>
      </c>
      <c r="B294" s="8">
        <f ca="1">(dane36[[#This Row],[Ciśnienie krwi]]-$B$409)/$B$410</f>
        <v>0.20361538461538461</v>
      </c>
      <c r="C294" s="9">
        <v>0.25</v>
      </c>
      <c r="D294" s="10">
        <v>0.4</v>
      </c>
      <c r="E294" s="5" t="s">
        <v>2</v>
      </c>
      <c r="F294" s="5">
        <v>1</v>
      </c>
      <c r="G294" s="5">
        <v>0</v>
      </c>
      <c r="H294" s="5">
        <v>0</v>
      </c>
      <c r="I294" s="8">
        <f ca="1">(dane36[[#This Row],[glukoza we krwi]]-$I$409)/$I$410</f>
        <v>0.26931623931623933</v>
      </c>
      <c r="J294" s="8">
        <f ca="1">(dane36[[#This Row],[mocznik]]-$J$409)/$J$410</f>
        <v>5.2631578947368418E-2</v>
      </c>
      <c r="K294" s="8">
        <f ca="1">(dane36[[#This Row],[kreatynina]]-#REF!)/#REF!</f>
        <v>3.968253968253968E-3</v>
      </c>
      <c r="L294" s="8">
        <f ca="1">(dane36[[#This Row],[sód]]-#REF!)/#REF!</f>
        <v>0.83930599369085179</v>
      </c>
      <c r="M294" s="8">
        <f ca="1">(dane36[[#This Row],[potas]]-#REF!)/#REF!</f>
        <v>4.7865168539325841E-2</v>
      </c>
      <c r="N294" s="8">
        <f ca="1">(dane36[[#This Row],[hemoglobina]]-#REF!)/#REF!</f>
        <v>0.51700680272108834</v>
      </c>
      <c r="O294" s="8">
        <f ca="1">(dane36[[#This Row],[hematokryt]]-#REF!)/#REF!</f>
        <v>0.55555555555555558</v>
      </c>
      <c r="P294" s="5">
        <v>0</v>
      </c>
      <c r="Q294" s="5">
        <v>0</v>
      </c>
      <c r="R294" s="5">
        <v>0</v>
      </c>
      <c r="S294" s="5">
        <v>1</v>
      </c>
      <c r="T294" s="5">
        <v>0</v>
      </c>
      <c r="U294" s="5">
        <v>0</v>
      </c>
      <c r="V294" s="5">
        <v>1</v>
      </c>
      <c r="X294" s="8">
        <f ca="1">(dane36[[#This Row],[Wiek]]-$A$409)/$A$410</f>
        <v>0.31818181818181818</v>
      </c>
      <c r="Y294" s="8">
        <f ca="1">(dane36[[#This Row],[Ciśnienie krwi]]-$B$409)/$B$410</f>
        <v>0.23076923076923078</v>
      </c>
      <c r="Z294" s="8">
        <f ca="1">(dane36[[#This Row],[glukoza we krwi]]-$I$409)/$I$410</f>
        <v>0.14316239316239315</v>
      </c>
      <c r="AA294" s="8">
        <f ca="1">(dane36[[#This Row],[mocznik]]-$J$409)/$J$410</f>
        <v>0.10397946084724005</v>
      </c>
      <c r="AB294" s="8">
        <f ca="1">(dane36[[#This Row],[sód]]-L$409)/L$410</f>
        <v>0.8485804416403786</v>
      </c>
      <c r="AC294" s="8">
        <f ca="1">(dane36[[#This Row],[potas]]-M$409)/M$410</f>
        <v>5.6179775280898875E-2</v>
      </c>
      <c r="AD294" s="8">
        <f ca="1">(dane36[[#This Row],[hemoglobina]]-N$409)/N$410</f>
        <v>0.9251700680272108</v>
      </c>
      <c r="AE294" s="8">
        <f ca="1">(dane36[[#This Row],[hematokryt]]-O$409)/O$410</f>
        <v>0.9555555555555556</v>
      </c>
      <c r="AF294">
        <v>0.25</v>
      </c>
      <c r="AG294">
        <v>0.4</v>
      </c>
      <c r="AH294">
        <v>0</v>
      </c>
      <c r="AI294">
        <v>1</v>
      </c>
      <c r="AJ294">
        <v>0</v>
      </c>
      <c r="AK294">
        <v>0</v>
      </c>
      <c r="AL294" s="14">
        <v>0</v>
      </c>
      <c r="AM294" s="14">
        <v>0</v>
      </c>
      <c r="AN294" s="14">
        <v>0</v>
      </c>
      <c r="AO294" s="14">
        <v>1</v>
      </c>
      <c r="AP294" s="14">
        <v>0</v>
      </c>
      <c r="AQ294" s="14">
        <v>0</v>
      </c>
    </row>
    <row r="295" spans="1:43" x14ac:dyDescent="0.25">
      <c r="A295" s="8">
        <f ca="1">(dane36[[#This Row],[Wiek]]-$A$409)/$A$410</f>
        <v>6.8181818181818177E-2</v>
      </c>
      <c r="B295" s="8">
        <f ca="1">(dane36[[#This Row],[Ciśnienie krwi]]-$B$409)/$B$410</f>
        <v>0.20361538461538461</v>
      </c>
      <c r="C295" s="9">
        <v>0.62</v>
      </c>
      <c r="D295" s="10">
        <v>0.2</v>
      </c>
      <c r="E295" s="10">
        <v>0.52</v>
      </c>
      <c r="F295" s="5">
        <v>0.77</v>
      </c>
      <c r="G295" s="5">
        <v>0</v>
      </c>
      <c r="H295" s="5">
        <v>0</v>
      </c>
      <c r="I295" s="8">
        <f ca="1">(dane36[[#This Row],[glukoza we krwi]]-$I$409)/$I$410</f>
        <v>0.12393162393162394</v>
      </c>
      <c r="J295" s="8">
        <f ca="1">(dane36[[#This Row],[mocznik]]-$J$409)/$J$410</f>
        <v>0.16559691912708602</v>
      </c>
      <c r="K295" s="8">
        <f ca="1">(dane36[[#This Row],[kreatynina]]-#REF!)/#REF!</f>
        <v>2.777777777777778E-2</v>
      </c>
      <c r="L295" s="8">
        <f ca="1">(dane36[[#This Row],[sód]]-#REF!)/#REF!</f>
        <v>0.86750788643533128</v>
      </c>
      <c r="M295" s="8">
        <f ca="1">(dane36[[#This Row],[potas]]-#REF!)/#REF!</f>
        <v>2.4719101123595509E-2</v>
      </c>
      <c r="N295" s="8">
        <f ca="1">(dane36[[#This Row],[hemoglobina]]-#REF!)/#REF!</f>
        <v>0.61904761904761896</v>
      </c>
      <c r="O295" s="8">
        <f ca="1">(dane36[[#This Row],[hematokryt]]-#REF!)/#REF!</f>
        <v>0.64444444444444449</v>
      </c>
      <c r="P295" s="5">
        <v>0</v>
      </c>
      <c r="Q295" s="5" t="s">
        <v>70</v>
      </c>
      <c r="R295" s="5">
        <v>0</v>
      </c>
      <c r="S295" s="5">
        <v>1</v>
      </c>
      <c r="T295" s="5">
        <v>0</v>
      </c>
      <c r="U295" s="5">
        <v>0</v>
      </c>
      <c r="V295" s="5">
        <v>1</v>
      </c>
      <c r="X295" s="8">
        <f ca="1">(dane36[[#This Row],[Wiek]]-$A$409)/$A$410</f>
        <v>0.54545454545454541</v>
      </c>
      <c r="Y295" s="8">
        <f ca="1">(dane36[[#This Row],[Ciśnienie krwi]]-$B$409)/$B$410</f>
        <v>0.20361538461538461</v>
      </c>
      <c r="Z295" s="8">
        <f ca="1">(dane36[[#This Row],[glukoza we krwi]]-$I$409)/$I$410</f>
        <v>0.14957264957264957</v>
      </c>
      <c r="AA295" s="8">
        <f ca="1">(dane36[[#This Row],[mocznik]]-$J$409)/$J$410</f>
        <v>4.4929396662387676E-2</v>
      </c>
      <c r="AB295" s="8">
        <f ca="1">(dane36[[#This Row],[sód]]-L$409)/L$410</f>
        <v>0.917981072555205</v>
      </c>
      <c r="AC295" s="8">
        <f ca="1">(dane36[[#This Row],[potas]]-M$409)/M$410</f>
        <v>5.1685393258426963E-2</v>
      </c>
      <c r="AD295" s="8">
        <f ca="1">(dane36[[#This Row],[hemoglobina]]-N$409)/N$410</f>
        <v>0.80272108843537415</v>
      </c>
      <c r="AE295" s="8">
        <f ca="1">(dane36[[#This Row],[hematokryt]]-O$409)/O$410</f>
        <v>0.8666666666666667</v>
      </c>
      <c r="AF295">
        <v>0.62</v>
      </c>
      <c r="AG295">
        <v>0.2</v>
      </c>
      <c r="AH295">
        <v>0.5</v>
      </c>
      <c r="AI295">
        <v>0.77</v>
      </c>
      <c r="AJ295">
        <v>0</v>
      </c>
      <c r="AK295">
        <v>0</v>
      </c>
      <c r="AL295" s="15">
        <v>0</v>
      </c>
      <c r="AM295" s="15" t="s">
        <v>70</v>
      </c>
      <c r="AN295" s="15">
        <v>0</v>
      </c>
      <c r="AO295" s="15">
        <v>1</v>
      </c>
      <c r="AP295" s="15">
        <v>0</v>
      </c>
      <c r="AQ295" s="15">
        <v>0</v>
      </c>
    </row>
    <row r="296" spans="1:43" x14ac:dyDescent="0.25">
      <c r="A296" s="8">
        <f ca="1">(dane36[[#This Row],[Wiek]]-$A$409)/$A$410</f>
        <v>0.70454545454545459</v>
      </c>
      <c r="B296" s="8">
        <f ca="1">(dane36[[#This Row],[Ciśnienie krwi]]-$B$409)/$B$410</f>
        <v>7.6923076923076927E-2</v>
      </c>
      <c r="C296" s="9">
        <v>0.25</v>
      </c>
      <c r="D296" s="10">
        <v>0.8</v>
      </c>
      <c r="E296" s="10">
        <v>0.2</v>
      </c>
      <c r="F296" s="5">
        <v>0</v>
      </c>
      <c r="G296" s="5">
        <v>0</v>
      </c>
      <c r="H296" s="5">
        <v>1</v>
      </c>
      <c r="I296" s="8">
        <f ca="1">(dane36[[#This Row],[glukoza we krwi]]-$I$409)/$I$410</f>
        <v>0.46367521367521369</v>
      </c>
      <c r="J296" s="8">
        <f ca="1">(dane36[[#This Row],[mocznik]]-$J$409)/$J$410</f>
        <v>0.14505776636713735</v>
      </c>
      <c r="K296" s="8">
        <f ca="1">(dane36[[#This Row],[kreatynina]]-#REF!)/#REF!</f>
        <v>5.1587301587301591E-2</v>
      </c>
      <c r="L296" s="8">
        <f ca="1">(dane36[[#This Row],[sód]]-#REF!)/#REF!</f>
        <v>0.83596214511041012</v>
      </c>
      <c r="M296" s="8">
        <f ca="1">(dane36[[#This Row],[potas]]-#REF!)/#REF!</f>
        <v>6.5168539325842711E-2</v>
      </c>
      <c r="N296" s="8">
        <f ca="1">(dane36[[#This Row],[hemoglobina]]-#REF!)/#REF!</f>
        <v>0.43537414965986393</v>
      </c>
      <c r="O296" s="8">
        <f ca="1">(dane36[[#This Row],[hematokryt]]-#REF!)/#REF!</f>
        <v>0.44444444444444442</v>
      </c>
      <c r="P296" s="5">
        <v>1</v>
      </c>
      <c r="Q296" s="5">
        <v>1</v>
      </c>
      <c r="R296" s="5">
        <v>0</v>
      </c>
      <c r="S296" s="5">
        <v>0</v>
      </c>
      <c r="T296" s="5">
        <v>1</v>
      </c>
      <c r="U296" s="5">
        <v>0</v>
      </c>
      <c r="V296" s="5">
        <v>1</v>
      </c>
      <c r="X296" s="8">
        <f ca="1">(dane36[[#This Row],[Wiek]]-$A$409)/$A$410</f>
        <v>0.82954545454545459</v>
      </c>
      <c r="Y296" s="8">
        <f ca="1">(dane36[[#This Row],[Ciśnienie krwi]]-$B$409)/$B$410</f>
        <v>7.6923076923076927E-2</v>
      </c>
      <c r="Z296" s="8">
        <f ca="1">(dane36[[#This Row],[glukoza we krwi]]-$I$409)/$I$410</f>
        <v>0.18803418803418803</v>
      </c>
      <c r="AA296" s="8">
        <f ca="1">(dane36[[#This Row],[mocznik]]-$J$409)/$J$410</f>
        <v>0.1245186136071887</v>
      </c>
      <c r="AB296" s="8">
        <f ca="1">(dane36[[#This Row],[sód]]-L$409)/L$410</f>
        <v>0.82334384858044163</v>
      </c>
      <c r="AC296" s="8">
        <f ca="1">(dane36[[#This Row],[potas]]-M$409)/M$410</f>
        <v>5.6179775280898875E-2</v>
      </c>
      <c r="AD296" s="8">
        <f ca="1">(dane36[[#This Row],[hemoglobina]]-N$409)/N$410</f>
        <v>0.76190476190476197</v>
      </c>
      <c r="AE296" s="8">
        <f ca="1">(dane36[[#This Row],[hematokryt]]-O$409)/O$410</f>
        <v>0.68888888888888888</v>
      </c>
      <c r="AF296">
        <v>0.25</v>
      </c>
      <c r="AG296">
        <v>0.8</v>
      </c>
      <c r="AH296">
        <v>0.2</v>
      </c>
      <c r="AI296">
        <v>0</v>
      </c>
      <c r="AJ296">
        <v>0</v>
      </c>
      <c r="AK296">
        <v>1</v>
      </c>
      <c r="AL296" s="14">
        <v>1</v>
      </c>
      <c r="AM296" s="14">
        <v>1</v>
      </c>
      <c r="AN296" s="14">
        <v>0</v>
      </c>
      <c r="AO296" s="14">
        <v>0</v>
      </c>
      <c r="AP296" s="14">
        <v>1</v>
      </c>
      <c r="AQ296" s="14">
        <v>0</v>
      </c>
    </row>
    <row r="297" spans="1:43" x14ac:dyDescent="0.25">
      <c r="A297" s="8">
        <f ca="1">(dane36[[#This Row],[Wiek]]-$A$409)/$A$410</f>
        <v>4.5454545454545456E-2</v>
      </c>
      <c r="B297" s="8">
        <f ca="1">(dane36[[#This Row],[Ciśnienie krwi]]-$B$409)/$B$410</f>
        <v>7.6923076923076927E-2</v>
      </c>
      <c r="C297" s="9">
        <v>0.25</v>
      </c>
      <c r="D297" s="10">
        <v>0.8</v>
      </c>
      <c r="E297" s="5" t="s">
        <v>2</v>
      </c>
      <c r="F297" s="5">
        <v>0</v>
      </c>
      <c r="G297" s="5">
        <v>0</v>
      </c>
      <c r="H297" s="5">
        <v>1</v>
      </c>
      <c r="I297" s="8">
        <f ca="1">(dane36[[#This Row],[glukoza we krwi]]-$I$409)/$I$410</f>
        <v>0.15384615384615385</v>
      </c>
      <c r="J297" s="8">
        <f ca="1">(dane36[[#This Row],[mocznik]]-$J$409)/$J$410</f>
        <v>0.16816431322207959</v>
      </c>
      <c r="K297" s="8">
        <f ca="1">(dane36[[#This Row],[kreatynina]]-#REF!)/#REF!</f>
        <v>7.9365079365079361E-3</v>
      </c>
      <c r="L297" s="8">
        <f ca="1">(dane36[[#This Row],[sód]]-#REF!)/#REF!</f>
        <v>0.82334384858044163</v>
      </c>
      <c r="M297" s="8">
        <f ca="1">(dane36[[#This Row],[potas]]-#REF!)/#REF!</f>
        <v>5.393258426966293E-2</v>
      </c>
      <c r="N297" s="8">
        <f ca="1">(dane36[[#This Row],[hemoglobina]]-#REF!)/#REF!</f>
        <v>0.46258503401360546</v>
      </c>
      <c r="O297" s="8">
        <f ca="1">(dane36[[#This Row],[hematokryt]]-#REF!)/#REF!</f>
        <v>0.46666666666666667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1</v>
      </c>
      <c r="X297" s="8">
        <f ca="1">(dane36[[#This Row],[Wiek]]-$A$409)/$A$410</f>
        <v>0.47727272727272729</v>
      </c>
      <c r="Y297" s="8">
        <f ca="1">(dane36[[#This Row],[Ciśnienie krwi]]-$B$409)/$B$410</f>
        <v>0.15384615384615385</v>
      </c>
      <c r="Z297" s="8">
        <f ca="1">(dane36[[#This Row],[glukoza we krwi]]-$I$409)/$I$410</f>
        <v>0.17948717948717949</v>
      </c>
      <c r="AA297" s="8">
        <f ca="1">(dane36[[#This Row],[mocznik]]-$J$409)/$J$410</f>
        <v>6.0333761232349167E-2</v>
      </c>
      <c r="AB297" s="8">
        <f ca="1">(dane36[[#This Row],[sód]]-L$409)/L$410</f>
        <v>0.917981072555205</v>
      </c>
      <c r="AC297" s="8">
        <f ca="1">(dane36[[#This Row],[potas]]-M$409)/M$410</f>
        <v>2.4719101123595509E-2</v>
      </c>
      <c r="AD297" s="8">
        <f ca="1">(dane36[[#This Row],[hemoglobina]]-N$409)/N$410</f>
        <v>0.80952380952380953</v>
      </c>
      <c r="AE297" s="8">
        <f ca="1">(dane36[[#This Row],[hematokryt]]-O$409)/O$410</f>
        <v>0.91111111111111109</v>
      </c>
      <c r="AF297">
        <v>0.25</v>
      </c>
      <c r="AG297">
        <v>0.8</v>
      </c>
      <c r="AH297">
        <v>0</v>
      </c>
      <c r="AI297">
        <v>0</v>
      </c>
      <c r="AJ297">
        <v>0</v>
      </c>
      <c r="AK297">
        <v>1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5">
        <v>0</v>
      </c>
    </row>
    <row r="298" spans="1:43" x14ac:dyDescent="0.25">
      <c r="A298" s="8">
        <f ca="1">(dane36[[#This Row],[Wiek]]-$A$409)/$A$410</f>
        <v>0.56227272727272726</v>
      </c>
      <c r="B298" s="8">
        <f ca="1">(dane36[[#This Row],[Ciśnienie krwi]]-$B$409)/$B$410</f>
        <v>0.15384615384615385</v>
      </c>
      <c r="C298" s="9">
        <v>0.25</v>
      </c>
      <c r="D298" s="10">
        <v>0.6</v>
      </c>
      <c r="E298" s="5" t="s">
        <v>2</v>
      </c>
      <c r="F298" s="5">
        <v>1</v>
      </c>
      <c r="G298" s="5">
        <v>0</v>
      </c>
      <c r="H298" s="5">
        <v>0</v>
      </c>
      <c r="I298" s="8">
        <f ca="1">(dane36[[#This Row],[glukoza we krwi]]-$I$409)/$I$410</f>
        <v>0.18803418803418803</v>
      </c>
      <c r="J298" s="8">
        <f ca="1">(dane36[[#This Row],[mocznik]]-$J$409)/$J$410</f>
        <v>0.29139922978177152</v>
      </c>
      <c r="K298" s="8">
        <f ca="1">(dane36[[#This Row],[kreatynina]]-#REF!)/#REF!</f>
        <v>7.407407407407407E-2</v>
      </c>
      <c r="L298" s="8">
        <f ca="1">(dane36[[#This Row],[sód]]-#REF!)/#REF!</f>
        <v>0.81703470031545744</v>
      </c>
      <c r="M298" s="8">
        <f ca="1">(dane36[[#This Row],[potas]]-#REF!)/#REF!</f>
        <v>4.494382022471914E-3</v>
      </c>
      <c r="N298" s="8">
        <f ca="1">(dane36[[#This Row],[hemoglobina]]-#REF!)/#REF!</f>
        <v>0.4081632653061224</v>
      </c>
      <c r="O298" s="8">
        <f ca="1">(dane36[[#This Row],[hematokryt]]-#REF!)/#REF!</f>
        <v>0.37777777777777777</v>
      </c>
      <c r="P298" s="5">
        <v>1</v>
      </c>
      <c r="Q298" s="5">
        <v>1</v>
      </c>
      <c r="R298" s="5">
        <v>0</v>
      </c>
      <c r="S298" s="5">
        <v>0</v>
      </c>
      <c r="T298" s="5">
        <v>0</v>
      </c>
      <c r="U298" s="5">
        <v>0</v>
      </c>
      <c r="V298" s="5">
        <v>1</v>
      </c>
      <c r="X298" s="8">
        <f ca="1">(dane36[[#This Row],[Wiek]]-$A$409)/$A$410</f>
        <v>0.44318181818181818</v>
      </c>
      <c r="Y298" s="8">
        <f ca="1">(dane36[[#This Row],[Ciśnienie krwi]]-$B$409)/$B$410</f>
        <v>0.15384615384615385</v>
      </c>
      <c r="Z298" s="8">
        <f ca="1">(dane36[[#This Row],[glukoza we krwi]]-$I$409)/$I$410</f>
        <v>0.22008547008547008</v>
      </c>
      <c r="AA298" s="8">
        <f ca="1">(dane36[[#This Row],[mocznik]]-$J$409)/$J$410</f>
        <v>9.3709884467265719E-2</v>
      </c>
      <c r="AB298" s="8">
        <f ca="1">(dane36[[#This Row],[sód]]-L$409)/L$410</f>
        <v>0.85488958990536279</v>
      </c>
      <c r="AC298" s="8">
        <f ca="1">(dane36[[#This Row],[potas]]-M$409)/M$410</f>
        <v>5.6179775280898875E-2</v>
      </c>
      <c r="AD298" s="8">
        <f ca="1">(dane36[[#This Row],[hemoglobina]]-N$409)/N$410</f>
        <v>0.93197278911564629</v>
      </c>
      <c r="AE298" s="8">
        <f ca="1">(dane36[[#This Row],[hematokryt]]-O$409)/O$410</f>
        <v>0.71111111111111114</v>
      </c>
      <c r="AF298">
        <v>0.25</v>
      </c>
      <c r="AG298">
        <v>0.6</v>
      </c>
      <c r="AH298">
        <v>0</v>
      </c>
      <c r="AI298">
        <v>1</v>
      </c>
      <c r="AJ298">
        <v>0</v>
      </c>
      <c r="AK298">
        <v>0</v>
      </c>
      <c r="AL298" s="14">
        <v>1</v>
      </c>
      <c r="AM298" s="14">
        <v>1</v>
      </c>
      <c r="AN298" s="14">
        <v>0</v>
      </c>
      <c r="AO298" s="14">
        <v>0</v>
      </c>
      <c r="AP298" s="14">
        <v>0</v>
      </c>
      <c r="AQ298" s="14">
        <v>0</v>
      </c>
    </row>
    <row r="299" spans="1:43" x14ac:dyDescent="0.25">
      <c r="A299" s="8">
        <f ca="1">(dane36[[#This Row],[Wiek]]-$A$409)/$A$410</f>
        <v>0.5</v>
      </c>
      <c r="B299" s="8">
        <f ca="1">(dane36[[#This Row],[Ciśnienie krwi]]-$B$409)/$B$410</f>
        <v>0.46153846153846156</v>
      </c>
      <c r="C299" s="9">
        <v>0.5</v>
      </c>
      <c r="D299" s="5">
        <v>0</v>
      </c>
      <c r="E299" s="5" t="s">
        <v>2</v>
      </c>
      <c r="F299" s="5">
        <v>1</v>
      </c>
      <c r="G299" s="5">
        <v>0</v>
      </c>
      <c r="H299" s="5">
        <v>0</v>
      </c>
      <c r="I299" s="8">
        <f ca="1">(dane36[[#This Row],[glukoza we krwi]]-$I$409)/$I$410</f>
        <v>0.23076923076923078</v>
      </c>
      <c r="J299" s="8">
        <f ca="1">(dane36[[#This Row],[mocznik]]-$J$409)/$J$410</f>
        <v>3.7227214377406934E-2</v>
      </c>
      <c r="K299" s="8">
        <f ca="1">(dane36[[#This Row],[kreatynina]]-#REF!)/#REF!</f>
        <v>6.6137566137566143E-3</v>
      </c>
      <c r="L299" s="8">
        <f ca="1">(dane36[[#This Row],[sód]]-#REF!)/#REF!</f>
        <v>0.83930599369085179</v>
      </c>
      <c r="M299" s="8">
        <f ca="1">(dane36[[#This Row],[potas]]-#REF!)/#REF!</f>
        <v>4.7865168539325841E-2</v>
      </c>
      <c r="N299" s="8">
        <f ca="1">(dane36[[#This Row],[hemoglobina]]-#REF!)/#REF!</f>
        <v>0.64149659863945574</v>
      </c>
      <c r="O299" s="8">
        <f ca="1">(dane36[[#This Row],[hematokryt]]-#REF!)/#REF!</f>
        <v>0.66377777777777769</v>
      </c>
      <c r="P299" s="5">
        <v>0</v>
      </c>
      <c r="Q299" s="5">
        <v>0</v>
      </c>
      <c r="R299" s="5">
        <v>0</v>
      </c>
      <c r="S299" s="5">
        <v>1</v>
      </c>
      <c r="T299" s="5">
        <v>0</v>
      </c>
      <c r="U299" s="5">
        <v>0</v>
      </c>
      <c r="V299" s="5">
        <v>1</v>
      </c>
      <c r="X299" s="8">
        <f ca="1">(dane36[[#This Row],[Wiek]]-$A$409)/$A$410</f>
        <v>0.57954545454545459</v>
      </c>
      <c r="Y299" s="8">
        <f ca="1">(dane36[[#This Row],[Ciśnienie krwi]]-$B$409)/$B$410</f>
        <v>7.6923076923076927E-2</v>
      </c>
      <c r="Z299" s="8">
        <f ca="1">(dane36[[#This Row],[glukoza we krwi]]-$I$409)/$I$410</f>
        <v>0.20085470085470086</v>
      </c>
      <c r="AA299" s="8">
        <f ca="1">(dane36[[#This Row],[mocznik]]-$J$409)/$J$410</f>
        <v>6.290115532734275E-2</v>
      </c>
      <c r="AB299" s="8">
        <f ca="1">(dane36[[#This Row],[sód]]-L$409)/L$410</f>
        <v>0.89274447949526814</v>
      </c>
      <c r="AC299" s="8">
        <f ca="1">(dane36[[#This Row],[potas]]-M$409)/M$410</f>
        <v>5.393258426966293E-2</v>
      </c>
      <c r="AD299" s="8">
        <f ca="1">(dane36[[#This Row],[hemoglobina]]-N$409)/N$410</f>
        <v>0.86394557823129248</v>
      </c>
      <c r="AE299" s="8">
        <f ca="1">(dane36[[#This Row],[hematokryt]]-O$409)/O$410</f>
        <v>0.8</v>
      </c>
      <c r="AF299">
        <v>0.5</v>
      </c>
      <c r="AG299">
        <v>0</v>
      </c>
      <c r="AH299">
        <v>0</v>
      </c>
      <c r="AI299">
        <v>1</v>
      </c>
      <c r="AJ299">
        <v>0</v>
      </c>
      <c r="AK299">
        <v>0</v>
      </c>
      <c r="AL299" s="15">
        <v>0</v>
      </c>
      <c r="AM299" s="15">
        <v>0</v>
      </c>
      <c r="AN299" s="15">
        <v>0</v>
      </c>
      <c r="AO299" s="15">
        <v>1</v>
      </c>
      <c r="AP299" s="15">
        <v>0</v>
      </c>
      <c r="AQ299" s="15">
        <v>0</v>
      </c>
    </row>
    <row r="300" spans="1:43" x14ac:dyDescent="0.25">
      <c r="A300" s="8">
        <f ca="1">(dane36[[#This Row],[Wiek]]-$A$409)/$A$410</f>
        <v>0.34090909090909088</v>
      </c>
      <c r="B300" s="8">
        <f ca="1">(dane36[[#This Row],[Ciśnienie krwi]]-$B$409)/$B$410</f>
        <v>0.30769230769230771</v>
      </c>
      <c r="C300" s="9">
        <v>1</v>
      </c>
      <c r="D300" s="10">
        <v>0.2</v>
      </c>
      <c r="E300" s="5" t="s">
        <v>2</v>
      </c>
      <c r="F300" s="5">
        <v>0</v>
      </c>
      <c r="G300" s="5">
        <v>0</v>
      </c>
      <c r="H300" s="5">
        <v>0</v>
      </c>
      <c r="I300" s="8">
        <f ca="1">(dane36[[#This Row],[glukoza we krwi]]-$I$409)/$I$410</f>
        <v>0.26931623931623933</v>
      </c>
      <c r="J300" s="8">
        <f ca="1">(dane36[[#This Row],[mocznik]]-$J$409)/$J$410</f>
        <v>0.56867779204107827</v>
      </c>
      <c r="K300" s="8">
        <f ca="1">(dane36[[#This Row],[kreatynina]]-#REF!)/#REF!</f>
        <v>0.23412698412698418</v>
      </c>
      <c r="L300" s="8">
        <f ca="1">(dane36[[#This Row],[sód]]-#REF!)/#REF!</f>
        <v>0.68454258675078861</v>
      </c>
      <c r="M300" s="8">
        <f ca="1">(dane36[[#This Row],[potas]]-#REF!)/#REF!</f>
        <v>8.98876404494382E-2</v>
      </c>
      <c r="N300" s="8">
        <f ca="1">(dane36[[#This Row],[hemoglobina]]-#REF!)/#REF!</f>
        <v>0.16326530612244897</v>
      </c>
      <c r="O300" s="8">
        <f ca="1">(dane36[[#This Row],[hematokryt]]-#REF!)/#REF!</f>
        <v>0.13333333333333333</v>
      </c>
      <c r="P300" s="5">
        <v>1</v>
      </c>
      <c r="Q300" s="5">
        <v>1</v>
      </c>
      <c r="R300" s="5">
        <v>0</v>
      </c>
      <c r="S300" s="5">
        <v>0</v>
      </c>
      <c r="T300" s="5">
        <v>1</v>
      </c>
      <c r="U300" s="5">
        <v>1</v>
      </c>
      <c r="V300" s="5">
        <v>1</v>
      </c>
      <c r="X300" s="8">
        <f ca="1">(dane36[[#This Row],[Wiek]]-$A$409)/$A$410</f>
        <v>0.36363636363636365</v>
      </c>
      <c r="Y300" s="8">
        <f ca="1">(dane36[[#This Row],[Ciśnienie krwi]]-$B$409)/$B$410</f>
        <v>7.6923076923076927E-2</v>
      </c>
      <c r="Z300" s="8">
        <f ca="1">(dane36[[#This Row],[glukoza we krwi]]-$I$409)/$I$410</f>
        <v>0.14743589743589744</v>
      </c>
      <c r="AA300" s="8">
        <f ca="1">(dane36[[#This Row],[mocznik]]-$J$409)/$J$410</f>
        <v>0.12195121951219512</v>
      </c>
      <c r="AB300" s="8">
        <f ca="1">(dane36[[#This Row],[sód]]-L$409)/L$410</f>
        <v>0.82334384858044163</v>
      </c>
      <c r="AC300" s="8">
        <f ca="1">(dane36[[#This Row],[potas]]-M$409)/M$410</f>
        <v>4.49438202247191E-2</v>
      </c>
      <c r="AD300" s="8">
        <f ca="1">(dane36[[#This Row],[hemoglobina]]-N$409)/N$410</f>
        <v>0.70748299319727892</v>
      </c>
      <c r="AE300" s="8">
        <f ca="1">(dane36[[#This Row],[hematokryt]]-O$409)/O$410</f>
        <v>0.8666666666666667</v>
      </c>
      <c r="AF300">
        <v>1</v>
      </c>
      <c r="AG300">
        <v>0.2</v>
      </c>
      <c r="AH300">
        <v>0</v>
      </c>
      <c r="AI300">
        <v>0</v>
      </c>
      <c r="AJ300">
        <v>0</v>
      </c>
      <c r="AK300">
        <v>0</v>
      </c>
      <c r="AL300" s="14">
        <v>1</v>
      </c>
      <c r="AM300" s="14">
        <v>1</v>
      </c>
      <c r="AN300" s="14">
        <v>0</v>
      </c>
      <c r="AO300" s="14">
        <v>0</v>
      </c>
      <c r="AP300" s="14">
        <v>1</v>
      </c>
      <c r="AQ300" s="14">
        <v>1</v>
      </c>
    </row>
    <row r="301" spans="1:43" x14ac:dyDescent="0.25">
      <c r="A301" s="8">
        <f ca="1">(dane36[[#This Row],[Wiek]]-$A$409)/$A$410</f>
        <v>0.88636363636363635</v>
      </c>
      <c r="B301" s="8">
        <f ca="1">(dane36[[#This Row],[Ciśnienie krwi]]-$B$409)/$B$410</f>
        <v>0.15384615384615385</v>
      </c>
      <c r="C301" s="9">
        <v>0.25</v>
      </c>
      <c r="D301" s="10">
        <v>0.4</v>
      </c>
      <c r="E301" s="10">
        <v>0.52</v>
      </c>
      <c r="F301" s="5">
        <v>0</v>
      </c>
      <c r="G301" s="5">
        <v>0</v>
      </c>
      <c r="H301" s="5">
        <v>0</v>
      </c>
      <c r="I301" s="8">
        <f ca="1">(dane36[[#This Row],[glukoza we krwi]]-$I$409)/$I$410</f>
        <v>0.26931623931623933</v>
      </c>
      <c r="J301" s="8">
        <f ca="1">(dane36[[#This Row],[mocznik]]-$J$409)/$J$410</f>
        <v>0.12195121951219512</v>
      </c>
      <c r="K301" s="8">
        <f ca="1">(dane36[[#This Row],[kreatynina]]-#REF!)/#REF!</f>
        <v>1.0582010582010581E-2</v>
      </c>
      <c r="L301" s="8">
        <f ca="1">(dane36[[#This Row],[sód]]-#REF!)/#REF!</f>
        <v>0.83930599369085179</v>
      </c>
      <c r="M301" s="8">
        <f ca="1">(dane36[[#This Row],[potas]]-#REF!)/#REF!</f>
        <v>4.7865168539325841E-2</v>
      </c>
      <c r="N301" s="8">
        <f ca="1">(dane36[[#This Row],[hemoglobina]]-#REF!)/#REF!</f>
        <v>0.64149659863945574</v>
      </c>
      <c r="O301" s="8">
        <f ca="1">(dane36[[#This Row],[hematokryt]]-#REF!)/#REF!</f>
        <v>0.66377777777777769</v>
      </c>
      <c r="P301" s="5">
        <v>1</v>
      </c>
      <c r="Q301" s="5" t="s">
        <v>69</v>
      </c>
      <c r="R301" s="5">
        <v>0</v>
      </c>
      <c r="S301" s="5">
        <v>1</v>
      </c>
      <c r="T301" s="5">
        <v>0</v>
      </c>
      <c r="U301" s="5">
        <v>0</v>
      </c>
      <c r="V301" s="5">
        <v>1</v>
      </c>
      <c r="X301" s="8">
        <f ca="1">(dane36[[#This Row],[Wiek]]-$A$409)/$A$410</f>
        <v>0.80681818181818177</v>
      </c>
      <c r="Y301" s="8">
        <f ca="1">(dane36[[#This Row],[Ciśnienie krwi]]-$B$409)/$B$410</f>
        <v>7.6923076923076927E-2</v>
      </c>
      <c r="Z301" s="8">
        <f ca="1">(dane36[[#This Row],[glukoza we krwi]]-$I$409)/$I$410</f>
        <v>0.22435897435897437</v>
      </c>
      <c r="AA301" s="8">
        <f ca="1">(dane36[[#This Row],[mocznik]]-$J$409)/$J$410</f>
        <v>0.11938382541720154</v>
      </c>
      <c r="AB301" s="8">
        <f ca="1">(dane36[[#This Row],[sód]]-L$409)/L$410</f>
        <v>0.917981072555205</v>
      </c>
      <c r="AC301" s="8">
        <f ca="1">(dane36[[#This Row],[potas]]-M$409)/M$410</f>
        <v>2.247191011235955E-2</v>
      </c>
      <c r="AD301" s="8">
        <f ca="1">(dane36[[#This Row],[hemoglobina]]-N$409)/N$410</f>
        <v>0.81632653061224481</v>
      </c>
      <c r="AE301" s="8">
        <f ca="1">(dane36[[#This Row],[hematokryt]]-O$409)/O$410</f>
        <v>0.9555555555555556</v>
      </c>
      <c r="AF301">
        <v>0.25</v>
      </c>
      <c r="AG301">
        <v>0.4</v>
      </c>
      <c r="AH301">
        <v>0.5</v>
      </c>
      <c r="AI301">
        <v>0</v>
      </c>
      <c r="AJ301">
        <v>0</v>
      </c>
      <c r="AK301">
        <v>0</v>
      </c>
      <c r="AL301" s="15">
        <v>1</v>
      </c>
      <c r="AM301" s="15" t="s">
        <v>69</v>
      </c>
      <c r="AN301" s="15">
        <v>0</v>
      </c>
      <c r="AO301" s="15">
        <v>1</v>
      </c>
      <c r="AP301" s="15">
        <v>0</v>
      </c>
      <c r="AQ301" s="15">
        <v>0</v>
      </c>
    </row>
    <row r="302" spans="1:43" x14ac:dyDescent="0.25">
      <c r="A302" s="8">
        <f ca="1">(dane36[[#This Row],[Wiek]]-$A$409)/$A$410</f>
        <v>0.77272727272727271</v>
      </c>
      <c r="B302" s="8">
        <f ca="1">(dane36[[#This Row],[Ciśnienie krwi]]-$B$409)/$B$410</f>
        <v>0.30769230769230771</v>
      </c>
      <c r="C302" s="9">
        <v>0.75</v>
      </c>
      <c r="D302" s="10">
        <v>0.4</v>
      </c>
      <c r="E302" s="10">
        <v>0.2</v>
      </c>
      <c r="F302" s="5">
        <v>0</v>
      </c>
      <c r="G302" s="5">
        <v>0</v>
      </c>
      <c r="H302" s="5">
        <v>1</v>
      </c>
      <c r="I302" s="8">
        <f ca="1">(dane36[[#This Row],[glukoza we krwi]]-$I$409)/$I$410</f>
        <v>0.34615384615384615</v>
      </c>
      <c r="J302" s="8">
        <f ca="1">(dane36[[#This Row],[mocznik]]-$J$409)/$J$410</f>
        <v>0.24929396662387676</v>
      </c>
      <c r="K302" s="8">
        <f ca="1">(dane36[[#This Row],[kreatynina]]-#REF!)/#REF!</f>
        <v>3.8359788359788365E-2</v>
      </c>
      <c r="L302" s="8">
        <f ca="1">(dane36[[#This Row],[sód]]-#REF!)/#REF!</f>
        <v>0.8422712933753943</v>
      </c>
      <c r="M302" s="8">
        <f ca="1">(dane36[[#This Row],[potas]]-#REF!)/#REF!</f>
        <v>3.1460674157303366E-2</v>
      </c>
      <c r="N302" s="8">
        <f ca="1">(dane36[[#This Row],[hemoglobina]]-#REF!)/#REF!</f>
        <v>0.18367346938775508</v>
      </c>
      <c r="O302" s="8">
        <f ca="1">(dane36[[#This Row],[hematokryt]]-#REF!)/#REF!</f>
        <v>0.66377777777777769</v>
      </c>
      <c r="P302" s="5">
        <v>1</v>
      </c>
      <c r="Q302" s="5">
        <v>1</v>
      </c>
      <c r="R302" s="5">
        <v>1</v>
      </c>
      <c r="S302" s="5">
        <v>0</v>
      </c>
      <c r="T302" s="5">
        <v>0</v>
      </c>
      <c r="U302" s="5">
        <v>0</v>
      </c>
      <c r="V302" s="5">
        <v>1</v>
      </c>
      <c r="X302" s="8">
        <f ca="1">(dane36[[#This Row],[Wiek]]-$A$409)/$A$410</f>
        <v>0.48863636363636365</v>
      </c>
      <c r="Y302" s="8">
        <f ca="1">(dane36[[#This Row],[Ciśnienie krwi]]-$B$409)/$B$410</f>
        <v>7.6923076923076927E-2</v>
      </c>
      <c r="Z302" s="8">
        <f ca="1">(dane36[[#This Row],[glukoza we krwi]]-$I$409)/$I$410</f>
        <v>0.19658119658119658</v>
      </c>
      <c r="AA302" s="8">
        <f ca="1">(dane36[[#This Row],[mocznik]]-$J$409)/$J$410</f>
        <v>6.290115532734275E-2</v>
      </c>
      <c r="AB302" s="8">
        <f ca="1">(dane36[[#This Row],[sód]]-L$409)/L$410</f>
        <v>0.86119873817034698</v>
      </c>
      <c r="AC302" s="8">
        <f ca="1">(dane36[[#This Row],[potas]]-M$409)/M$410</f>
        <v>3.8202247191011243E-2</v>
      </c>
      <c r="AD302" s="8">
        <f ca="1">(dane36[[#This Row],[hemoglobina]]-N$409)/N$410</f>
        <v>0.80952380952380953</v>
      </c>
      <c r="AE302" s="8">
        <f ca="1">(dane36[[#This Row],[hematokryt]]-O$409)/O$410</f>
        <v>0.75555555555555554</v>
      </c>
      <c r="AF302">
        <v>0.75</v>
      </c>
      <c r="AG302">
        <v>0.4</v>
      </c>
      <c r="AH302">
        <v>0.2</v>
      </c>
      <c r="AI302">
        <v>0</v>
      </c>
      <c r="AJ302">
        <v>0</v>
      </c>
      <c r="AK302">
        <v>1</v>
      </c>
      <c r="AL302" s="14">
        <v>1</v>
      </c>
      <c r="AM302" s="14">
        <v>1</v>
      </c>
      <c r="AN302" s="14">
        <v>1</v>
      </c>
      <c r="AO302" s="14">
        <v>0</v>
      </c>
      <c r="AP302" s="14">
        <v>0</v>
      </c>
      <c r="AQ302" s="14">
        <v>0</v>
      </c>
    </row>
    <row r="303" spans="1:43" x14ac:dyDescent="0.25">
      <c r="A303" s="8">
        <f ca="1">(dane36[[#This Row],[Wiek]]-$A$409)/$A$410</f>
        <v>0.53409090909090906</v>
      </c>
      <c r="B303" s="8">
        <f ca="1">(dane36[[#This Row],[Ciśnienie krwi]]-$B$409)/$B$410</f>
        <v>0.38461538461538464</v>
      </c>
      <c r="C303" s="9">
        <v>0.25</v>
      </c>
      <c r="D303" s="10">
        <v>0.6</v>
      </c>
      <c r="E303" s="5" t="s">
        <v>2</v>
      </c>
      <c r="F303" s="5">
        <v>0</v>
      </c>
      <c r="G303" s="5">
        <v>0</v>
      </c>
      <c r="H303" s="5">
        <v>0</v>
      </c>
      <c r="I303" s="8">
        <f ca="1">(dane36[[#This Row],[glukoza we krwi]]-$I$409)/$I$410</f>
        <v>0.22863247863247863</v>
      </c>
      <c r="J303" s="8">
        <f ca="1">(dane36[[#This Row],[mocznik]]-$J$409)/$J$410</f>
        <v>0.40179717586649549</v>
      </c>
      <c r="K303" s="8">
        <f ca="1">(dane36[[#This Row],[kreatynina]]-#REF!)/#REF!</f>
        <v>0.15079365079365081</v>
      </c>
      <c r="L303" s="8">
        <f ca="1">(dane36[[#This Row],[sód]]-#REF!)/#REF!</f>
        <v>0.74132492113564674</v>
      </c>
      <c r="M303" s="8">
        <f ca="1">(dane36[[#This Row],[potas]]-#REF!)/#REF!</f>
        <v>1.573033707865169E-2</v>
      </c>
      <c r="N303" s="8">
        <f ca="1">(dane36[[#This Row],[hemoglobina]]-#REF!)/#REF!</f>
        <v>0.3401360544217687</v>
      </c>
      <c r="O303" s="8">
        <f ca="1">(dane36[[#This Row],[hematokryt]]-#REF!)/#REF!</f>
        <v>0.33333333333333331</v>
      </c>
      <c r="P303" s="5">
        <v>1</v>
      </c>
      <c r="Q303" s="5">
        <v>1</v>
      </c>
      <c r="R303" s="5">
        <v>0</v>
      </c>
      <c r="S303" s="5">
        <v>0</v>
      </c>
      <c r="T303" s="5">
        <v>1</v>
      </c>
      <c r="U303" s="5">
        <v>1</v>
      </c>
      <c r="V303" s="5">
        <v>1</v>
      </c>
      <c r="X303" s="8">
        <f ca="1">(dane36[[#This Row],[Wiek]]-$A$409)/$A$410</f>
        <v>0.47727272727272729</v>
      </c>
      <c r="Y303" s="8">
        <f ca="1">(dane36[[#This Row],[Ciśnienie krwi]]-$B$409)/$B$410</f>
        <v>7.6923076923076927E-2</v>
      </c>
      <c r="Z303" s="8">
        <f ca="1">(dane36[[#This Row],[glukoza we krwi]]-$I$409)/$I$410</f>
        <v>0.15811965811965811</v>
      </c>
      <c r="AA303" s="8">
        <f ca="1">(dane36[[#This Row],[mocznik]]-$J$409)/$J$410</f>
        <v>8.0872913992297818E-2</v>
      </c>
      <c r="AB303" s="8">
        <f ca="1">(dane36[[#This Row],[sód]]-L$409)/L$410</f>
        <v>0.89905362776025233</v>
      </c>
      <c r="AC303" s="8">
        <f ca="1">(dane36[[#This Row],[potas]]-M$409)/M$410</f>
        <v>4.49438202247191E-2</v>
      </c>
      <c r="AD303" s="8">
        <f ca="1">(dane36[[#This Row],[hemoglobina]]-N$409)/N$410</f>
        <v>0.93877551020408145</v>
      </c>
      <c r="AE303" s="8">
        <f ca="1">(dane36[[#This Row],[hematokryt]]-O$409)/O$410</f>
        <v>0.71111111111111114</v>
      </c>
      <c r="AF303">
        <v>0.25</v>
      </c>
      <c r="AG303">
        <v>0.6</v>
      </c>
      <c r="AH303">
        <v>0</v>
      </c>
      <c r="AI303">
        <v>0</v>
      </c>
      <c r="AJ303">
        <v>0</v>
      </c>
      <c r="AK303">
        <v>0</v>
      </c>
      <c r="AL303" s="15">
        <v>1</v>
      </c>
      <c r="AM303" s="15">
        <v>1</v>
      </c>
      <c r="AN303" s="15">
        <v>0</v>
      </c>
      <c r="AO303" s="15">
        <v>0</v>
      </c>
      <c r="AP303" s="15">
        <v>1</v>
      </c>
      <c r="AQ303" s="15">
        <v>1</v>
      </c>
    </row>
    <row r="304" spans="1:43" x14ac:dyDescent="0.25">
      <c r="A304" s="8">
        <f ca="1">(dane36[[#This Row],[Wiek]]-$A$409)/$A$410</f>
        <v>0.625</v>
      </c>
      <c r="B304" s="8">
        <f ca="1">(dane36[[#This Row],[Ciśnienie krwi]]-$B$409)/$B$410</f>
        <v>0.23076923076923078</v>
      </c>
      <c r="C304" s="9">
        <v>0.62</v>
      </c>
      <c r="D304" s="10">
        <v>0.2</v>
      </c>
      <c r="E304" s="10">
        <v>0.52</v>
      </c>
      <c r="F304" s="5">
        <v>0.77</v>
      </c>
      <c r="G304" s="5">
        <v>0</v>
      </c>
      <c r="H304" s="5">
        <v>0</v>
      </c>
      <c r="I304" s="8">
        <f ca="1">(dane36[[#This Row],[glukoza we krwi]]-$I$409)/$I$410</f>
        <v>0.26931623931623933</v>
      </c>
      <c r="J304" s="8">
        <f ca="1">(dane36[[#This Row],[mocznik]]-$J$409)/$J$410</f>
        <v>0.28112965340179719</v>
      </c>
      <c r="K304" s="8">
        <f ca="1">(dane36[[#This Row],[kreatynina]]-#REF!)/#REF!</f>
        <v>0.11772486772486773</v>
      </c>
      <c r="L304" s="8">
        <f ca="1">(dane36[[#This Row],[sód]]-#REF!)/#REF!</f>
        <v>0.75394321766561512</v>
      </c>
      <c r="M304" s="8">
        <f ca="1">(dane36[[#This Row],[potas]]-#REF!)/#REF!</f>
        <v>6.2921348314606731E-2</v>
      </c>
      <c r="N304" s="8">
        <f ca="1">(dane36[[#This Row],[hemoglobina]]-#REF!)/#REF!</f>
        <v>0.25170068027210879</v>
      </c>
      <c r="O304" s="8">
        <f ca="1">(dane36[[#This Row],[hematokryt]]-#REF!)/#REF!</f>
        <v>0.66377777777777769</v>
      </c>
      <c r="P304" s="5">
        <v>1</v>
      </c>
      <c r="Q304" s="5">
        <v>1</v>
      </c>
      <c r="R304" s="5">
        <v>0</v>
      </c>
      <c r="S304" s="5">
        <v>1</v>
      </c>
      <c r="T304" s="5">
        <v>0</v>
      </c>
      <c r="U304" s="5">
        <v>1</v>
      </c>
      <c r="V304" s="5">
        <v>1</v>
      </c>
      <c r="X304" s="8">
        <f ca="1">(dane36[[#This Row],[Wiek]]-$A$409)/$A$410</f>
        <v>0.30681818181818182</v>
      </c>
      <c r="Y304" s="8">
        <f ca="1">(dane36[[#This Row],[Ciśnienie krwi]]-$B$409)/$B$410</f>
        <v>0.15384615384615385</v>
      </c>
      <c r="Z304" s="8">
        <f ca="1">(dane36[[#This Row],[glukoza we krwi]]-$I$409)/$I$410</f>
        <v>0.22435897435897437</v>
      </c>
      <c r="AA304" s="8">
        <f ca="1">(dane36[[#This Row],[mocznik]]-$J$409)/$J$410</f>
        <v>0.10911424903722722</v>
      </c>
      <c r="AB304" s="8">
        <f ca="1">(dane36[[#This Row],[sód]]-L$409)/L$410</f>
        <v>0.88643533123028395</v>
      </c>
      <c r="AC304" s="8">
        <f ca="1">(dane36[[#This Row],[potas]]-M$409)/M$410</f>
        <v>5.6179775280898875E-2</v>
      </c>
      <c r="AD304" s="8">
        <f ca="1">(dane36[[#This Row],[hemoglobina]]-N$409)/N$410</f>
        <v>0.79591836734693877</v>
      </c>
      <c r="AE304" s="8">
        <f ca="1">(dane36[[#This Row],[hematokryt]]-O$409)/O$410</f>
        <v>0.8666666666666667</v>
      </c>
      <c r="AF304">
        <v>0.62</v>
      </c>
      <c r="AG304">
        <v>0.2</v>
      </c>
      <c r="AH304">
        <v>0.5</v>
      </c>
      <c r="AI304">
        <v>0.77</v>
      </c>
      <c r="AJ304">
        <v>0</v>
      </c>
      <c r="AK304">
        <v>0</v>
      </c>
      <c r="AL304" s="14">
        <v>1</v>
      </c>
      <c r="AM304" s="14">
        <v>1</v>
      </c>
      <c r="AN304" s="14">
        <v>0</v>
      </c>
      <c r="AO304" s="14">
        <v>1</v>
      </c>
      <c r="AP304" s="14">
        <v>0</v>
      </c>
      <c r="AQ304" s="14">
        <v>1</v>
      </c>
    </row>
    <row r="305" spans="1:43" x14ac:dyDescent="0.25">
      <c r="A305" s="8">
        <f ca="1">(dane36[[#This Row],[Wiek]]-$A$409)/$A$410</f>
        <v>0.64772727272727271</v>
      </c>
      <c r="B305" s="8">
        <f ca="1">(dane36[[#This Row],[Ciśnienie krwi]]-$B$409)/$B$410</f>
        <v>0.38461538461538464</v>
      </c>
      <c r="C305" s="9">
        <v>0.75</v>
      </c>
      <c r="D305" s="10">
        <v>0.8</v>
      </c>
      <c r="E305" s="10">
        <v>0.4</v>
      </c>
      <c r="F305" s="5">
        <v>1</v>
      </c>
      <c r="G305" s="5">
        <v>0</v>
      </c>
      <c r="H305" s="5">
        <v>0</v>
      </c>
      <c r="I305" s="8">
        <f ca="1">(dane36[[#This Row],[glukoza we krwi]]-$I$409)/$I$410</f>
        <v>0.49145299145299143</v>
      </c>
      <c r="J305" s="8">
        <f ca="1">(dane36[[#This Row],[mocznik]]-$J$409)/$J$410</f>
        <v>9.8844672657252886E-2</v>
      </c>
      <c r="K305" s="8">
        <f ca="1">(dane36[[#This Row],[kreatynina]]-#REF!)/#REF!</f>
        <v>3.7037037037037042E-2</v>
      </c>
      <c r="L305" s="8">
        <f ca="1">(dane36[[#This Row],[sód]]-#REF!)/#REF!</f>
        <v>0.83596214511041012</v>
      </c>
      <c r="M305" s="8">
        <f ca="1">(dane36[[#This Row],[potas]]-#REF!)/#REF!</f>
        <v>4.9438202247191018E-2</v>
      </c>
      <c r="N305" s="8">
        <f ca="1">(dane36[[#This Row],[hemoglobina]]-#REF!)/#REF!</f>
        <v>0.55102040816326525</v>
      </c>
      <c r="O305" s="8">
        <f ca="1">(dane36[[#This Row],[hematokryt]]-#REF!)/#REF!</f>
        <v>0.46666666666666667</v>
      </c>
      <c r="P305" s="5">
        <v>1</v>
      </c>
      <c r="Q305" s="5">
        <v>1</v>
      </c>
      <c r="R305" s="5">
        <v>0</v>
      </c>
      <c r="S305" s="5">
        <v>0</v>
      </c>
      <c r="T305" s="5">
        <v>1</v>
      </c>
      <c r="U305" s="5">
        <v>0</v>
      </c>
      <c r="V305" s="5">
        <v>1</v>
      </c>
      <c r="X305" s="8">
        <f ca="1">(dane36[[#This Row],[Wiek]]-$A$409)/$A$410</f>
        <v>0.60227272727272729</v>
      </c>
      <c r="Y305" s="8">
        <f ca="1">(dane36[[#This Row],[Ciśnienie krwi]]-$B$409)/$B$410</f>
        <v>0.15384615384615385</v>
      </c>
      <c r="Z305" s="8">
        <f ca="1">(dane36[[#This Row],[glukoza we krwi]]-$I$409)/$I$410</f>
        <v>0.18162393162393162</v>
      </c>
      <c r="AA305" s="8">
        <f ca="1">(dane36[[#This Row],[mocznik]]-$J$409)/$J$410</f>
        <v>6.290115532734275E-2</v>
      </c>
      <c r="AB305" s="8">
        <f ca="1">(dane36[[#This Row],[sód]]-L$409)/L$410</f>
        <v>0.83930599369085179</v>
      </c>
      <c r="AC305" s="8">
        <f ca="1">(dane36[[#This Row],[potas]]-M$409)/M$410</f>
        <v>4.7865168539325841E-2</v>
      </c>
      <c r="AD305" s="8">
        <f ca="1">(dane36[[#This Row],[hemoglobina]]-N$409)/N$410</f>
        <v>0.94557823129251695</v>
      </c>
      <c r="AE305" s="8">
        <f ca="1">(dane36[[#This Row],[hematokryt]]-O$409)/O$410</f>
        <v>0.91111111111111109</v>
      </c>
      <c r="AF305">
        <v>0.75</v>
      </c>
      <c r="AG305">
        <v>0.8</v>
      </c>
      <c r="AH305">
        <v>0.4</v>
      </c>
      <c r="AI305">
        <v>1</v>
      </c>
      <c r="AJ305">
        <v>0</v>
      </c>
      <c r="AK305">
        <v>0</v>
      </c>
      <c r="AL305" s="15">
        <v>1</v>
      </c>
      <c r="AM305" s="15">
        <v>1</v>
      </c>
      <c r="AN305" s="15">
        <v>0</v>
      </c>
      <c r="AO305" s="15">
        <v>0</v>
      </c>
      <c r="AP305" s="15">
        <v>1</v>
      </c>
      <c r="AQ305" s="15">
        <v>0</v>
      </c>
    </row>
    <row r="306" spans="1:43" x14ac:dyDescent="0.25">
      <c r="A306" s="8">
        <f ca="1">(dane36[[#This Row],[Wiek]]-$A$409)/$A$410</f>
        <v>0.71590909090909094</v>
      </c>
      <c r="B306" s="8">
        <f ca="1">(dane36[[#This Row],[Ciśnienie krwi]]-$B$409)/$B$410</f>
        <v>0.23076923076923078</v>
      </c>
      <c r="C306" s="9">
        <v>0.5</v>
      </c>
      <c r="D306" s="5">
        <v>0</v>
      </c>
      <c r="E306" s="5" t="s">
        <v>2</v>
      </c>
      <c r="F306" s="5">
        <v>1</v>
      </c>
      <c r="G306" s="5">
        <v>0</v>
      </c>
      <c r="H306" s="5">
        <v>0</v>
      </c>
      <c r="I306" s="8">
        <f ca="1">(dane36[[#This Row],[glukoza we krwi]]-$I$409)/$I$410</f>
        <v>0.14957264957264957</v>
      </c>
      <c r="J306" s="8">
        <f ca="1">(dane36[[#This Row],[mocznik]]-$J$409)/$J$410</f>
        <v>9.114249037227215E-2</v>
      </c>
      <c r="K306" s="8">
        <f ca="1">(dane36[[#This Row],[kreatynina]]-#REF!)/#REF!</f>
        <v>1.4550264550264553E-2</v>
      </c>
      <c r="L306" s="8">
        <f ca="1">(dane36[[#This Row],[sód]]-#REF!)/#REF!</f>
        <v>0.85488958990536279</v>
      </c>
      <c r="M306" s="8">
        <f ca="1">(dane36[[#This Row],[potas]]-#REF!)/#REF!</f>
        <v>6.0674157303370793E-2</v>
      </c>
      <c r="N306" s="8">
        <f ca="1">(dane36[[#This Row],[hemoglobina]]-#REF!)/#REF!</f>
        <v>0.38775510204081637</v>
      </c>
      <c r="O306" s="8">
        <f ca="1">(dane36[[#This Row],[hematokryt]]-#REF!)/#REF!</f>
        <v>0.35555555555555557</v>
      </c>
      <c r="P306" s="5">
        <v>1</v>
      </c>
      <c r="Q306" s="5">
        <v>0</v>
      </c>
      <c r="R306" s="5">
        <v>1</v>
      </c>
      <c r="S306" s="5">
        <v>1</v>
      </c>
      <c r="T306" s="5">
        <v>1</v>
      </c>
      <c r="U306" s="5">
        <v>0</v>
      </c>
      <c r="V306" s="5">
        <v>1</v>
      </c>
      <c r="X306" s="8">
        <f ca="1">(dane36[[#This Row],[Wiek]]-$A$409)/$A$410</f>
        <v>0.35227272727272729</v>
      </c>
      <c r="Y306" s="8">
        <f ca="1">(dane36[[#This Row],[Ciśnienie krwi]]-$B$409)/$B$410</f>
        <v>0.23076923076923078</v>
      </c>
      <c r="Z306" s="8">
        <f ca="1">(dane36[[#This Row],[glukoza we krwi]]-$I$409)/$I$410</f>
        <v>0.2264957264957265</v>
      </c>
      <c r="AA306" s="8">
        <f ca="1">(dane36[[#This Row],[mocznik]]-$J$409)/$J$410</f>
        <v>9.3709884467265719E-2</v>
      </c>
      <c r="AB306" s="8">
        <f ca="1">(dane36[[#This Row],[sód]]-L$409)/L$410</f>
        <v>0.82334384858044163</v>
      </c>
      <c r="AC306" s="8">
        <f ca="1">(dane36[[#This Row],[potas]]-M$409)/M$410</f>
        <v>3.1460674157303366E-2</v>
      </c>
      <c r="AD306" s="8">
        <f ca="1">(dane36[[#This Row],[hemoglobina]]-N$409)/N$410</f>
        <v>0.68027210884353739</v>
      </c>
      <c r="AE306" s="8">
        <f ca="1">(dane36[[#This Row],[hematokryt]]-O$409)/O$410</f>
        <v>0.8</v>
      </c>
      <c r="AF306">
        <v>0.5</v>
      </c>
      <c r="AG306">
        <v>0</v>
      </c>
      <c r="AH306">
        <v>0</v>
      </c>
      <c r="AI306">
        <v>1</v>
      </c>
      <c r="AJ306">
        <v>0</v>
      </c>
      <c r="AK306">
        <v>0</v>
      </c>
      <c r="AL306" s="14">
        <v>1</v>
      </c>
      <c r="AM306" s="14">
        <v>0</v>
      </c>
      <c r="AN306" s="14">
        <v>1</v>
      </c>
      <c r="AO306" s="14">
        <v>1</v>
      </c>
      <c r="AP306" s="14">
        <v>1</v>
      </c>
      <c r="AQ306" s="14">
        <v>0</v>
      </c>
    </row>
    <row r="307" spans="1:43" x14ac:dyDescent="0.25">
      <c r="A307" s="8">
        <f ca="1">(dane36[[#This Row],[Wiek]]-$A$409)/$A$410</f>
        <v>1</v>
      </c>
      <c r="B307" s="8">
        <f ca="1">(dane36[[#This Row],[Ciśnienie krwi]]-$B$409)/$B$410</f>
        <v>0.30769230769230771</v>
      </c>
      <c r="C307" s="9">
        <v>1</v>
      </c>
      <c r="D307" s="10">
        <v>0.2</v>
      </c>
      <c r="E307" s="5" t="s">
        <v>2</v>
      </c>
      <c r="F307" s="5">
        <v>1</v>
      </c>
      <c r="G307" s="5">
        <v>0</v>
      </c>
      <c r="H307" s="5">
        <v>0</v>
      </c>
      <c r="I307" s="8">
        <f ca="1">(dane36[[#This Row],[glukoza we krwi]]-$I$409)/$I$410</f>
        <v>0.25</v>
      </c>
      <c r="J307" s="8">
        <f ca="1">(dane36[[#This Row],[mocznik]]-$J$409)/$J$410</f>
        <v>0.22464698331193839</v>
      </c>
      <c r="K307" s="8">
        <f ca="1">(dane36[[#This Row],[kreatynina]]-#REF!)/#REF!</f>
        <v>3.4391534391534397E-2</v>
      </c>
      <c r="L307" s="8">
        <f ca="1">(dane36[[#This Row],[sód]]-#REF!)/#REF!</f>
        <v>0.85488958990536279</v>
      </c>
      <c r="M307" s="8">
        <f ca="1">(dane36[[#This Row],[potas]]-#REF!)/#REF!</f>
        <v>3.595505617977527E-2</v>
      </c>
      <c r="N307" s="8">
        <f ca="1">(dane36[[#This Row],[hemoglobina]]-#REF!)/#REF!</f>
        <v>0.60544217687074831</v>
      </c>
      <c r="O307" s="8">
        <f ca="1">(dane36[[#This Row],[hematokryt]]-#REF!)/#REF!</f>
        <v>0.62222222222222223</v>
      </c>
      <c r="P307" s="5">
        <v>1</v>
      </c>
      <c r="Q307" s="5">
        <v>1</v>
      </c>
      <c r="R307" s="5">
        <v>0</v>
      </c>
      <c r="S307" s="5">
        <v>1</v>
      </c>
      <c r="T307" s="5">
        <v>0</v>
      </c>
      <c r="U307" s="5">
        <v>0</v>
      </c>
      <c r="V307" s="5">
        <v>1</v>
      </c>
      <c r="X307" s="8">
        <f ca="1">(dane36[[#This Row],[Wiek]]-$A$409)/$A$410</f>
        <v>0.44318181818181818</v>
      </c>
      <c r="Y307" s="8">
        <f ca="1">(dane36[[#This Row],[Ciśnienie krwi]]-$B$409)/$B$410</f>
        <v>0.23076923076923078</v>
      </c>
      <c r="Z307" s="8">
        <f ca="1">(dane36[[#This Row],[glukoza we krwi]]-$I$409)/$I$410</f>
        <v>0.21367521367521367</v>
      </c>
      <c r="AA307" s="8">
        <f ca="1">(dane36[[#This Row],[mocznik]]-$J$409)/$J$410</f>
        <v>6.0333761232349167E-2</v>
      </c>
      <c r="AB307" s="8">
        <f ca="1">(dane36[[#This Row],[sód]]-L$409)/L$410</f>
        <v>0.8422712933753943</v>
      </c>
      <c r="AC307" s="8">
        <f ca="1">(dane36[[#This Row],[potas]]-M$409)/M$410</f>
        <v>5.6179775280898875E-2</v>
      </c>
      <c r="AD307" s="8">
        <f ca="1">(dane36[[#This Row],[hemoglobina]]-N$409)/N$410</f>
        <v>0.95238095238095244</v>
      </c>
      <c r="AE307" s="8">
        <f ca="1">(dane36[[#This Row],[hematokryt]]-O$409)/O$410</f>
        <v>0.71111111111111114</v>
      </c>
      <c r="AF307">
        <v>1</v>
      </c>
      <c r="AG307">
        <v>0.2</v>
      </c>
      <c r="AH307">
        <v>0</v>
      </c>
      <c r="AI307">
        <v>1</v>
      </c>
      <c r="AJ307">
        <v>0</v>
      </c>
      <c r="AK307">
        <v>0</v>
      </c>
      <c r="AL307" s="15">
        <v>1</v>
      </c>
      <c r="AM307" s="15">
        <v>1</v>
      </c>
      <c r="AN307" s="15">
        <v>0</v>
      </c>
      <c r="AO307" s="15">
        <v>1</v>
      </c>
      <c r="AP307" s="15">
        <v>0</v>
      </c>
      <c r="AQ307" s="15">
        <v>0</v>
      </c>
    </row>
    <row r="308" spans="1:43" x14ac:dyDescent="0.25">
      <c r="A308" s="8">
        <f ca="1">(dane36[[#This Row],[Wiek]]-$A$409)/$A$410</f>
        <v>0.70454545454545459</v>
      </c>
      <c r="B308" s="8">
        <f ca="1">(dane36[[#This Row],[Ciśnienie krwi]]-$B$409)/$B$410</f>
        <v>0.15384615384615385</v>
      </c>
      <c r="C308" s="9">
        <v>0.62</v>
      </c>
      <c r="D308" s="10">
        <v>0.2</v>
      </c>
      <c r="E308" s="10">
        <v>0.52</v>
      </c>
      <c r="F308" s="5">
        <v>0.77</v>
      </c>
      <c r="G308" s="5">
        <v>0</v>
      </c>
      <c r="H308" s="5">
        <v>0</v>
      </c>
      <c r="I308" s="8">
        <f ca="1">(dane36[[#This Row],[glukoza we krwi]]-$I$409)/$I$410</f>
        <v>0.19444444444444445</v>
      </c>
      <c r="J308" s="8">
        <f ca="1">(dane36[[#This Row],[mocznik]]-$J$409)/$J$410</f>
        <v>0.23748395378690629</v>
      </c>
      <c r="K308" s="8">
        <f ca="1">(dane36[[#This Row],[kreatynina]]-#REF!)/#REF!</f>
        <v>9.1269841269841265E-2</v>
      </c>
      <c r="L308" s="8">
        <f ca="1">(dane36[[#This Row],[sód]]-#REF!)/#REF!</f>
        <v>0.83596214511041012</v>
      </c>
      <c r="M308" s="8">
        <f ca="1">(dane36[[#This Row],[potas]]-#REF!)/#REF!</f>
        <v>4.0449438202247189E-2</v>
      </c>
      <c r="N308" s="8">
        <f ca="1">(dane36[[#This Row],[hemoglobina]]-#REF!)/#REF!</f>
        <v>0.32653061224489799</v>
      </c>
      <c r="O308" s="8">
        <f ca="1">(dane36[[#This Row],[hematokryt]]-#REF!)/#REF!</f>
        <v>0.26666666666666666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X308" s="8">
        <f ca="1">(dane36[[#This Row],[Wiek]]-$A$409)/$A$410</f>
        <v>0.56818181818181823</v>
      </c>
      <c r="Y308" s="8">
        <f ca="1">(dane36[[#This Row],[Ciśnienie krwi]]-$B$409)/$B$410</f>
        <v>0.23076923076923078</v>
      </c>
      <c r="Z308" s="8">
        <f ca="1">(dane36[[#This Row],[glukoza we krwi]]-$I$409)/$I$410</f>
        <v>0.2264957264957265</v>
      </c>
      <c r="AA308" s="8">
        <f ca="1">(dane36[[#This Row],[mocznik]]-$J$409)/$J$410</f>
        <v>7.3170731707317069E-2</v>
      </c>
      <c r="AB308" s="8">
        <f ca="1">(dane36[[#This Row],[sód]]-L$409)/L$410</f>
        <v>0.85488958990536279</v>
      </c>
      <c r="AC308" s="8">
        <f ca="1">(dane36[[#This Row],[potas]]-M$409)/M$410</f>
        <v>4.49438202247191E-2</v>
      </c>
      <c r="AD308" s="8">
        <f ca="1">(dane36[[#This Row],[hemoglobina]]-N$409)/N$410</f>
        <v>0.82312925170068019</v>
      </c>
      <c r="AE308" s="8">
        <f ca="1">(dane36[[#This Row],[hematokryt]]-O$409)/O$410</f>
        <v>0.9555555555555556</v>
      </c>
      <c r="AF308">
        <v>0.62</v>
      </c>
      <c r="AG308">
        <v>0.2</v>
      </c>
      <c r="AH308">
        <v>0.5</v>
      </c>
      <c r="AI308">
        <v>0.77</v>
      </c>
      <c r="AJ308">
        <v>0</v>
      </c>
      <c r="AK308">
        <v>0</v>
      </c>
      <c r="AL308" s="14">
        <v>1</v>
      </c>
      <c r="AM308" s="14">
        <v>1</v>
      </c>
      <c r="AN308" s="14">
        <v>1</v>
      </c>
      <c r="AO308" s="14">
        <v>1</v>
      </c>
      <c r="AP308" s="14">
        <v>1</v>
      </c>
      <c r="AQ308" s="14">
        <v>1</v>
      </c>
    </row>
    <row r="309" spans="1:43" x14ac:dyDescent="0.25">
      <c r="A309" s="8">
        <f ca="1">(dane36[[#This Row],[Wiek]]-$A$409)/$A$410</f>
        <v>0.86363636363636365</v>
      </c>
      <c r="B309" s="8">
        <f ca="1">(dane36[[#This Row],[Ciśnienie krwi]]-$B$409)/$B$410</f>
        <v>7.6923076923076927E-2</v>
      </c>
      <c r="C309" s="9">
        <v>0.62</v>
      </c>
      <c r="D309" s="10">
        <v>0.2</v>
      </c>
      <c r="E309" s="10">
        <v>0.52</v>
      </c>
      <c r="F309" s="5">
        <v>0.77</v>
      </c>
      <c r="G309" s="5">
        <v>0</v>
      </c>
      <c r="H309" s="5">
        <v>0</v>
      </c>
      <c r="I309" s="8">
        <f ca="1">(dane36[[#This Row],[glukoza we krwi]]-$I$409)/$I$410</f>
        <v>0.19658119658119658</v>
      </c>
      <c r="J309" s="8">
        <f ca="1">(dane36[[#This Row],[mocznik]]-$J$409)/$J$410</f>
        <v>0.18613607188703465</v>
      </c>
      <c r="K309" s="8">
        <f ca="1">(dane36[[#This Row],[kreatynina]]-#REF!)/#REF!</f>
        <v>3.3068783068783074E-2</v>
      </c>
      <c r="L309" s="8">
        <f ca="1">(dane36[[#This Row],[sód]]-#REF!)/#REF!</f>
        <v>0.82334384858044163</v>
      </c>
      <c r="M309" s="8">
        <f ca="1">(dane36[[#This Row],[potas]]-#REF!)/#REF!</f>
        <v>7.6404494382022486E-2</v>
      </c>
      <c r="N309" s="8">
        <f ca="1">(dane36[[#This Row],[hemoglobina]]-#REF!)/#REF!</f>
        <v>0.33333333333333331</v>
      </c>
      <c r="O309" s="8">
        <f ca="1">(dane36[[#This Row],[hematokryt]]-#REF!)/#REF!</f>
        <v>0.33333333333333331</v>
      </c>
      <c r="P309" s="5">
        <v>0</v>
      </c>
      <c r="Q309" s="5">
        <v>1</v>
      </c>
      <c r="R309" s="5">
        <v>0</v>
      </c>
      <c r="S309" s="5">
        <v>1</v>
      </c>
      <c r="T309" s="5">
        <v>0</v>
      </c>
      <c r="U309" s="5">
        <v>1</v>
      </c>
      <c r="V309" s="5">
        <v>1</v>
      </c>
      <c r="X309" s="8">
        <f ca="1">(dane36[[#This Row],[Wiek]]-$A$409)/$A$410</f>
        <v>0.51136363636363635</v>
      </c>
      <c r="Y309" s="8">
        <f ca="1">(dane36[[#This Row],[Ciśnienie krwi]]-$B$409)/$B$410</f>
        <v>7.6923076923076927E-2</v>
      </c>
      <c r="Z309" s="8">
        <f ca="1">(dane36[[#This Row],[glukoza we krwi]]-$I$409)/$I$410</f>
        <v>0.24572649572649571</v>
      </c>
      <c r="AA309" s="8">
        <f ca="1">(dane36[[#This Row],[mocznik]]-$J$409)/$J$410</f>
        <v>3.9794608472400517E-2</v>
      </c>
      <c r="AB309" s="8">
        <f ca="1">(dane36[[#This Row],[sód]]-L$409)/L$410</f>
        <v>0.917981072555205</v>
      </c>
      <c r="AC309" s="8">
        <f ca="1">(dane36[[#This Row],[potas]]-M$409)/M$410</f>
        <v>2.247191011235955E-2</v>
      </c>
      <c r="AD309" s="8">
        <f ca="1">(dane36[[#This Row],[hemoglobina]]-N$409)/N$410</f>
        <v>0.71428571428571419</v>
      </c>
      <c r="AE309" s="8">
        <f ca="1">(dane36[[#This Row],[hematokryt]]-O$409)/O$410</f>
        <v>0.77777777777777779</v>
      </c>
      <c r="AF309">
        <v>0.62</v>
      </c>
      <c r="AG309">
        <v>0.2</v>
      </c>
      <c r="AH309">
        <v>0.5</v>
      </c>
      <c r="AI309">
        <v>0.77</v>
      </c>
      <c r="AJ309">
        <v>0</v>
      </c>
      <c r="AK309">
        <v>0</v>
      </c>
      <c r="AL309" s="15">
        <v>0</v>
      </c>
      <c r="AM309" s="15">
        <v>1</v>
      </c>
      <c r="AN309" s="15">
        <v>0</v>
      </c>
      <c r="AO309" s="15">
        <v>1</v>
      </c>
      <c r="AP309" s="15">
        <v>0</v>
      </c>
      <c r="AQ309" s="15">
        <v>1</v>
      </c>
    </row>
    <row r="310" spans="1:43" x14ac:dyDescent="0.25">
      <c r="A310" s="8">
        <f ca="1">(dane36[[#This Row],[Wiek]]-$A$409)/$A$410</f>
        <v>0.56227272727272726</v>
      </c>
      <c r="B310" s="8">
        <f ca="1">(dane36[[#This Row],[Ciśnienie krwi]]-$B$409)/$B$410</f>
        <v>0.30769230769230771</v>
      </c>
      <c r="C310" s="9">
        <v>0.62</v>
      </c>
      <c r="D310" s="10">
        <v>0.2</v>
      </c>
      <c r="E310" s="10">
        <v>0.52</v>
      </c>
      <c r="F310" s="5">
        <v>0.77</v>
      </c>
      <c r="G310" s="5">
        <v>0</v>
      </c>
      <c r="H310" s="5">
        <v>0</v>
      </c>
      <c r="I310" s="8">
        <f ca="1">(dane36[[#This Row],[glukoza we krwi]]-$I$409)/$I$410</f>
        <v>0.39529914529914528</v>
      </c>
      <c r="J310" s="8">
        <f ca="1">(dane36[[#This Row],[mocznik]]-$J$409)/$J$410</f>
        <v>0.20154043645699615</v>
      </c>
      <c r="K310" s="8">
        <f ca="1">(dane36[[#This Row],[kreatynina]]-#REF!)/#REF!</f>
        <v>8.4656084656084651E-2</v>
      </c>
      <c r="L310" s="8">
        <f ca="1">(dane36[[#This Row],[sód]]-#REF!)/#REF!</f>
        <v>0.86750788643533128</v>
      </c>
      <c r="M310" s="8">
        <f ca="1">(dane36[[#This Row],[potas]]-#REF!)/#REF!</f>
        <v>6.741573033707865E-2</v>
      </c>
      <c r="N310" s="8">
        <f ca="1">(dane36[[#This Row],[hemoglobina]]-#REF!)/#REF!</f>
        <v>0.36734693877551022</v>
      </c>
      <c r="O310" s="8">
        <f ca="1">(dane36[[#This Row],[hematokryt]]-#REF!)/#REF!</f>
        <v>0.66377777777777769</v>
      </c>
      <c r="P310" s="5">
        <v>1</v>
      </c>
      <c r="Q310" s="5">
        <v>1</v>
      </c>
      <c r="R310" s="5">
        <v>0</v>
      </c>
      <c r="S310" s="5">
        <v>1</v>
      </c>
      <c r="T310" s="5">
        <v>0</v>
      </c>
      <c r="U310" s="5">
        <v>1</v>
      </c>
      <c r="V310" s="5">
        <v>1</v>
      </c>
      <c r="X310" s="8">
        <f ca="1">(dane36[[#This Row],[Wiek]]-$A$409)/$A$410</f>
        <v>0.46590909090909088</v>
      </c>
      <c r="Y310" s="8">
        <f ca="1">(dane36[[#This Row],[Ciśnienie krwi]]-$B$409)/$B$410</f>
        <v>0.23076923076923078</v>
      </c>
      <c r="Z310" s="8">
        <f ca="1">(dane36[[#This Row],[glukoza we krwi]]-$I$409)/$I$410</f>
        <v>0.12606837606837606</v>
      </c>
      <c r="AA310" s="8">
        <f ca="1">(dane36[[#This Row],[mocznik]]-$J$409)/$J$410</f>
        <v>0.11424903722721438</v>
      </c>
      <c r="AB310" s="8">
        <f ca="1">(dane36[[#This Row],[sód]]-L$409)/L$410</f>
        <v>0.82334384858044163</v>
      </c>
      <c r="AC310" s="8">
        <f ca="1">(dane36[[#This Row],[potas]]-M$409)/M$410</f>
        <v>5.393258426966293E-2</v>
      </c>
      <c r="AD310" s="8">
        <f ca="1">(dane36[[#This Row],[hemoglobina]]-N$409)/N$410</f>
        <v>0.73469387755102045</v>
      </c>
      <c r="AE310" s="8">
        <f ca="1">(dane36[[#This Row],[hematokryt]]-O$409)/O$410</f>
        <v>0.8666666666666667</v>
      </c>
      <c r="AF310">
        <v>0.62</v>
      </c>
      <c r="AG310">
        <v>0.2</v>
      </c>
      <c r="AH310">
        <v>0.5</v>
      </c>
      <c r="AI310">
        <v>0.77</v>
      </c>
      <c r="AJ310">
        <v>0</v>
      </c>
      <c r="AK310">
        <v>0</v>
      </c>
      <c r="AL310" s="14">
        <v>1</v>
      </c>
      <c r="AM310" s="14">
        <v>1</v>
      </c>
      <c r="AN310" s="14">
        <v>0</v>
      </c>
      <c r="AO310" s="14">
        <v>1</v>
      </c>
      <c r="AP310" s="14">
        <v>0</v>
      </c>
      <c r="AQ310" s="14">
        <v>1</v>
      </c>
    </row>
    <row r="311" spans="1:43" x14ac:dyDescent="0.25">
      <c r="A311" s="8">
        <f ca="1">(dane36[[#This Row],[Wiek]]-$A$409)/$A$410</f>
        <v>0.71590909090909094</v>
      </c>
      <c r="B311" s="8">
        <f ca="1">(dane36[[#This Row],[Ciśnienie krwi]]-$B$409)/$B$410</f>
        <v>0.30769230769230771</v>
      </c>
      <c r="C311" s="9">
        <v>0.25</v>
      </c>
      <c r="D311" s="10">
        <v>0.8</v>
      </c>
      <c r="E311" s="10">
        <v>0.4</v>
      </c>
      <c r="F311" s="5">
        <v>1</v>
      </c>
      <c r="G311" s="5">
        <v>0</v>
      </c>
      <c r="H311" s="5">
        <v>0</v>
      </c>
      <c r="I311" s="8">
        <f ca="1">(dane36[[#This Row],[glukoza we krwi]]-$I$409)/$I$410</f>
        <v>0.32051282051282054</v>
      </c>
      <c r="J311" s="8">
        <f ca="1">(dane36[[#This Row],[mocznik]]-$J$409)/$J$410</f>
        <v>0.20667522464698332</v>
      </c>
      <c r="K311" s="8">
        <f ca="1">(dane36[[#This Row],[kreatynina]]-#REF!)/#REF!</f>
        <v>0.17328042328042328</v>
      </c>
      <c r="L311" s="8">
        <f ca="1">(dane36[[#This Row],[sód]]-#REF!)/#REF!</f>
        <v>0.88643533123028395</v>
      </c>
      <c r="M311" s="8">
        <f ca="1">(dane36[[#This Row],[potas]]-#REF!)/#REF!</f>
        <v>8.5393258426966281E-2</v>
      </c>
      <c r="N311" s="8">
        <f ca="1">(dane36[[#This Row],[hemoglobina]]-#REF!)/#REF!</f>
        <v>0.38775510204081637</v>
      </c>
      <c r="O311" s="8">
        <f ca="1">(dane36[[#This Row],[hematokryt]]-#REF!)/#REF!</f>
        <v>0.48888888888888887</v>
      </c>
      <c r="P311" s="5">
        <v>1</v>
      </c>
      <c r="Q311" s="5">
        <v>1</v>
      </c>
      <c r="R311" s="5">
        <v>0</v>
      </c>
      <c r="S311" s="5">
        <v>1</v>
      </c>
      <c r="T311" s="5">
        <v>1</v>
      </c>
      <c r="U311" s="5">
        <v>1</v>
      </c>
      <c r="V311" s="5">
        <v>1</v>
      </c>
      <c r="X311" s="8">
        <f ca="1">(dane36[[#This Row],[Wiek]]-$A$409)/$A$410</f>
        <v>0.55681818181818177</v>
      </c>
      <c r="Y311" s="8">
        <f ca="1">(dane36[[#This Row],[Ciśnienie krwi]]-$B$409)/$B$410</f>
        <v>7.6923076923076927E-2</v>
      </c>
      <c r="Z311" s="8">
        <f ca="1">(dane36[[#This Row],[glukoza we krwi]]-$I$409)/$I$410</f>
        <v>0.22863247863247863</v>
      </c>
      <c r="AA311" s="8">
        <f ca="1">(dane36[[#This Row],[mocznik]]-$J$409)/$J$410</f>
        <v>6.0333761232349167E-2</v>
      </c>
      <c r="AB311" s="8">
        <f ca="1">(dane36[[#This Row],[sód]]-L$409)/L$410</f>
        <v>0.8485804416403786</v>
      </c>
      <c r="AC311" s="8">
        <f ca="1">(dane36[[#This Row],[potas]]-M$409)/M$410</f>
        <v>5.6179775280898875E-2</v>
      </c>
      <c r="AD311" s="8">
        <f ca="1">(dane36[[#This Row],[hemoglobina]]-N$409)/N$410</f>
        <v>0.95918367346938771</v>
      </c>
      <c r="AE311" s="8">
        <f ca="1">(dane36[[#This Row],[hematokryt]]-O$409)/O$410</f>
        <v>0.68888888888888888</v>
      </c>
      <c r="AF311">
        <v>0.25</v>
      </c>
      <c r="AG311">
        <v>0.8</v>
      </c>
      <c r="AH311">
        <v>0.4</v>
      </c>
      <c r="AI311">
        <v>1</v>
      </c>
      <c r="AJ311">
        <v>0</v>
      </c>
      <c r="AK311">
        <v>0</v>
      </c>
      <c r="AL311" s="15">
        <v>1</v>
      </c>
      <c r="AM311" s="15">
        <v>1</v>
      </c>
      <c r="AN311" s="15">
        <v>0</v>
      </c>
      <c r="AO311" s="15">
        <v>1</v>
      </c>
      <c r="AP311" s="15">
        <v>1</v>
      </c>
      <c r="AQ311" s="15">
        <v>1</v>
      </c>
    </row>
    <row r="312" spans="1:43" x14ac:dyDescent="0.25">
      <c r="A312" s="8">
        <f ca="1">(dane36[[#This Row],[Wiek]]-$A$409)/$A$410</f>
        <v>0.67045454545454541</v>
      </c>
      <c r="B312" s="8">
        <f ca="1">(dane36[[#This Row],[Ciśnienie krwi]]-$B$409)/$B$410</f>
        <v>0.15384615384615385</v>
      </c>
      <c r="C312" s="9">
        <v>0.62</v>
      </c>
      <c r="D312" s="10">
        <v>0.2</v>
      </c>
      <c r="E312" s="10">
        <v>0.52</v>
      </c>
      <c r="F312" s="5">
        <v>0.77</v>
      </c>
      <c r="G312" s="5">
        <v>0</v>
      </c>
      <c r="H312" s="5">
        <v>0</v>
      </c>
      <c r="I312" s="8">
        <f ca="1">(dane36[[#This Row],[glukoza we krwi]]-$I$409)/$I$410</f>
        <v>0.16666666666666666</v>
      </c>
      <c r="J312" s="8">
        <f ca="1">(dane36[[#This Row],[mocznik]]-$J$409)/$J$410</f>
        <v>6.8035943517329917E-2</v>
      </c>
      <c r="K312" s="8">
        <f ca="1">(dane36[[#This Row],[kreatynina]]-#REF!)/#REF!</f>
        <v>2.2486772486772492E-2</v>
      </c>
      <c r="L312" s="8">
        <f ca="1">(dane36[[#This Row],[sód]]-#REF!)/#REF!</f>
        <v>0.83930599369085179</v>
      </c>
      <c r="M312" s="8">
        <f ca="1">(dane36[[#This Row],[potas]]-#REF!)/#REF!</f>
        <v>4.7865168539325841E-2</v>
      </c>
      <c r="N312" s="8">
        <f ca="1">(dane36[[#This Row],[hemoglobina]]-#REF!)/#REF!</f>
        <v>0.64625850340136048</v>
      </c>
      <c r="O312" s="8">
        <f ca="1">(dane36[[#This Row],[hematokryt]]-#REF!)/#REF!</f>
        <v>0.75555555555555554</v>
      </c>
      <c r="P312" s="5">
        <v>1</v>
      </c>
      <c r="Q312" s="5">
        <v>1</v>
      </c>
      <c r="R312" s="5">
        <v>0</v>
      </c>
      <c r="S312" s="5">
        <v>1</v>
      </c>
      <c r="T312" s="5">
        <v>0</v>
      </c>
      <c r="U312" s="5">
        <v>0</v>
      </c>
      <c r="V312" s="5">
        <v>1</v>
      </c>
      <c r="X312" s="8">
        <f ca="1">(dane36[[#This Row],[Wiek]]-$A$409)/$A$410</f>
        <v>0.5</v>
      </c>
      <c r="Y312" s="8">
        <f ca="1">(dane36[[#This Row],[Ciśnienie krwi]]-$B$409)/$B$410</f>
        <v>7.6923076923076927E-2</v>
      </c>
      <c r="Z312" s="8">
        <f ca="1">(dane36[[#This Row],[glukoza we krwi]]-$I$409)/$I$410</f>
        <v>0.17094017094017094</v>
      </c>
      <c r="AA312" s="8">
        <f ca="1">(dane36[[#This Row],[mocznik]]-$J$409)/$J$410</f>
        <v>6.5468549422336333E-2</v>
      </c>
      <c r="AB312" s="8">
        <f ca="1">(dane36[[#This Row],[sód]]-L$409)/L$410</f>
        <v>0.86750788643533128</v>
      </c>
      <c r="AC312" s="8">
        <f ca="1">(dane36[[#This Row],[potas]]-M$409)/M$410</f>
        <v>5.393258426966293E-2</v>
      </c>
      <c r="AD312" s="8">
        <f ca="1">(dane36[[#This Row],[hemoglobina]]-N$409)/N$410</f>
        <v>0.68707482993197266</v>
      </c>
      <c r="AE312" s="8">
        <f ca="1">(dane36[[#This Row],[hematokryt]]-O$409)/O$410</f>
        <v>0.77777777777777779</v>
      </c>
      <c r="AF312">
        <v>0.62</v>
      </c>
      <c r="AG312">
        <v>0.2</v>
      </c>
      <c r="AH312">
        <v>0.5</v>
      </c>
      <c r="AI312">
        <v>0.77</v>
      </c>
      <c r="AJ312">
        <v>0</v>
      </c>
      <c r="AK312">
        <v>0</v>
      </c>
      <c r="AL312" s="14">
        <v>1</v>
      </c>
      <c r="AM312" s="14">
        <v>1</v>
      </c>
      <c r="AN312" s="14">
        <v>0</v>
      </c>
      <c r="AO312" s="14">
        <v>1</v>
      </c>
      <c r="AP312" s="14">
        <v>0</v>
      </c>
      <c r="AQ312" s="14">
        <v>0</v>
      </c>
    </row>
    <row r="313" spans="1:43" x14ac:dyDescent="0.25">
      <c r="A313" s="8">
        <f ca="1">(dane36[[#This Row],[Wiek]]-$A$409)/$A$410</f>
        <v>0.65909090909090906</v>
      </c>
      <c r="B313" s="8">
        <f ca="1">(dane36[[#This Row],[Ciśnienie krwi]]-$B$409)/$B$410</f>
        <v>0.15384615384615385</v>
      </c>
      <c r="C313" s="9">
        <v>0.25</v>
      </c>
      <c r="D313" s="10">
        <v>0.2</v>
      </c>
      <c r="E313" s="5" t="s">
        <v>2</v>
      </c>
      <c r="F313" s="5">
        <v>1</v>
      </c>
      <c r="G313" s="5">
        <v>0</v>
      </c>
      <c r="H313" s="5">
        <v>0</v>
      </c>
      <c r="I313" s="8">
        <f ca="1">(dane36[[#This Row],[glukoza we krwi]]-$I$409)/$I$410</f>
        <v>0.1858974358974359</v>
      </c>
      <c r="J313" s="8">
        <f ca="1">(dane36[[#This Row],[mocznik]]-$J$409)/$J$410</f>
        <v>0.24261874197689345</v>
      </c>
      <c r="K313" s="8">
        <f ca="1">(dane36[[#This Row],[kreatynina]]-#REF!)/#REF!</f>
        <v>4.6296296296296301E-2</v>
      </c>
      <c r="L313" s="8">
        <f ca="1">(dane36[[#This Row],[sód]]-#REF!)/#REF!</f>
        <v>0.82334384858044163</v>
      </c>
      <c r="M313" s="8">
        <f ca="1">(dane36[[#This Row],[potas]]-#REF!)/#REF!</f>
        <v>3.3707865168539325E-2</v>
      </c>
      <c r="N313" s="8">
        <f ca="1">(dane36[[#This Row],[hemoglobina]]-#REF!)/#REF!</f>
        <v>0.72789115646258506</v>
      </c>
      <c r="O313" s="8">
        <f ca="1">(dane36[[#This Row],[hematokryt]]-#REF!)/#REF!</f>
        <v>0.71111111111111114</v>
      </c>
      <c r="P313" s="5">
        <v>1</v>
      </c>
      <c r="Q313" s="5">
        <v>0</v>
      </c>
      <c r="R313" s="5">
        <v>0</v>
      </c>
      <c r="S313" s="5">
        <v>1</v>
      </c>
      <c r="T313" s="5">
        <v>0</v>
      </c>
      <c r="U313" s="5">
        <v>0</v>
      </c>
      <c r="V313" s="5">
        <v>1</v>
      </c>
      <c r="X313" s="8">
        <f ca="1">(dane36[[#This Row],[Wiek]]-$A$409)/$A$410</f>
        <v>0.61363636363636365</v>
      </c>
      <c r="Y313" s="8">
        <f ca="1">(dane36[[#This Row],[Ciśnienie krwi]]-$B$409)/$B$410</f>
        <v>7.6923076923076927E-2</v>
      </c>
      <c r="Z313" s="8">
        <f ca="1">(dane36[[#This Row],[glukoza we krwi]]-$I$409)/$I$410</f>
        <v>0.23504273504273504</v>
      </c>
      <c r="AA313" s="8">
        <f ca="1">(dane36[[#This Row],[mocznik]]-$J$409)/$J$410</f>
        <v>4.2362002567394093E-2</v>
      </c>
      <c r="AB313" s="8">
        <f ca="1">(dane36[[#This Row],[sód]]-L$409)/L$410</f>
        <v>0.89905362776025233</v>
      </c>
      <c r="AC313" s="8">
        <f ca="1">(dane36[[#This Row],[potas]]-M$409)/M$410</f>
        <v>4.9438202247191018E-2</v>
      </c>
      <c r="AD313" s="8">
        <f ca="1">(dane36[[#This Row],[hemoglobina]]-N$409)/N$410</f>
        <v>0.72108843537414957</v>
      </c>
      <c r="AE313" s="8">
        <f ca="1">(dane36[[#This Row],[hematokryt]]-O$409)/O$410</f>
        <v>0.8</v>
      </c>
      <c r="AF313">
        <v>0.25</v>
      </c>
      <c r="AG313">
        <v>0.2</v>
      </c>
      <c r="AH313">
        <v>0</v>
      </c>
      <c r="AI313">
        <v>1</v>
      </c>
      <c r="AJ313">
        <v>0</v>
      </c>
      <c r="AK313">
        <v>0</v>
      </c>
      <c r="AL313" s="15">
        <v>1</v>
      </c>
      <c r="AM313" s="15">
        <v>0</v>
      </c>
      <c r="AN313" s="15">
        <v>0</v>
      </c>
      <c r="AO313" s="15">
        <v>1</v>
      </c>
      <c r="AP313" s="15">
        <v>0</v>
      </c>
      <c r="AQ313" s="15">
        <v>0</v>
      </c>
    </row>
    <row r="314" spans="1:43" x14ac:dyDescent="0.25">
      <c r="A314" s="8">
        <f ca="1">(dane36[[#This Row],[Wiek]]-$A$409)/$A$410</f>
        <v>0.54545454545454541</v>
      </c>
      <c r="B314" s="8">
        <f ca="1">(dane36[[#This Row],[Ciśnienie krwi]]-$B$409)/$B$410</f>
        <v>0.15384615384615385</v>
      </c>
      <c r="C314" s="9">
        <v>0.25</v>
      </c>
      <c r="D314" s="5">
        <v>0</v>
      </c>
      <c r="E314" s="5" t="s">
        <v>2</v>
      </c>
      <c r="F314" s="5">
        <v>1</v>
      </c>
      <c r="G314" s="5">
        <v>0</v>
      </c>
      <c r="H314" s="5">
        <v>0</v>
      </c>
      <c r="I314" s="8">
        <f ca="1">(dane36[[#This Row],[glukoza we krwi]]-$I$409)/$I$410</f>
        <v>0.44444444444444442</v>
      </c>
      <c r="J314" s="8">
        <f ca="1">(dane36[[#This Row],[mocznik]]-$J$409)/$J$410</f>
        <v>0.1245186136071887</v>
      </c>
      <c r="K314" s="8">
        <f ca="1">(dane36[[#This Row],[kreatynina]]-#REF!)/#REF!</f>
        <v>2.3809523809523815E-2</v>
      </c>
      <c r="L314" s="8">
        <f ca="1">(dane36[[#This Row],[sód]]-#REF!)/#REF!</f>
        <v>0.83930599369085179</v>
      </c>
      <c r="M314" s="8">
        <f ca="1">(dane36[[#This Row],[potas]]-#REF!)/#REF!</f>
        <v>4.7865168539325841E-2</v>
      </c>
      <c r="N314" s="8">
        <f ca="1">(dane36[[#This Row],[hemoglobina]]-#REF!)/#REF!</f>
        <v>0.60544217687074831</v>
      </c>
      <c r="O314" s="8">
        <f ca="1">(dane36[[#This Row],[hematokryt]]-#REF!)/#REF!</f>
        <v>0.71111111111111114</v>
      </c>
      <c r="P314" s="5">
        <v>1</v>
      </c>
      <c r="Q314" s="5">
        <v>1</v>
      </c>
      <c r="R314" s="5">
        <v>0</v>
      </c>
      <c r="S314" s="5">
        <v>1</v>
      </c>
      <c r="T314" s="5">
        <v>0</v>
      </c>
      <c r="U314" s="5">
        <v>0</v>
      </c>
      <c r="V314" s="5">
        <v>1</v>
      </c>
      <c r="X314" s="8">
        <f ca="1">(dane36[[#This Row],[Wiek]]-$A$409)/$A$410</f>
        <v>0.88636363636363635</v>
      </c>
      <c r="Y314" s="8">
        <f ca="1">(dane36[[#This Row],[Ciśnienie krwi]]-$B$409)/$B$410</f>
        <v>0.15384615384615385</v>
      </c>
      <c r="Z314" s="8">
        <f ca="1">(dane36[[#This Row],[glukoza we krwi]]-$I$409)/$I$410</f>
        <v>0.26931623931623933</v>
      </c>
      <c r="AA314" s="8">
        <f ca="1">(dane36[[#This Row],[mocznik]]-$J$409)/$J$410</f>
        <v>0.14359435173299101</v>
      </c>
      <c r="AB314" s="8">
        <f ca="1">(dane36[[#This Row],[sód]]-L$409)/L$410</f>
        <v>0.82334384858044163</v>
      </c>
      <c r="AC314" s="8">
        <f ca="1">(dane36[[#This Row],[potas]]-M$409)/M$410</f>
        <v>3.595505617977527E-2</v>
      </c>
      <c r="AD314" s="8">
        <f ca="1">(dane36[[#This Row],[hemoglobina]]-N$409)/N$410</f>
        <v>0.82993197278911568</v>
      </c>
      <c r="AE314" s="8">
        <f ca="1">(dane36[[#This Row],[hematokryt]]-O$409)/O$410</f>
        <v>0.8666666666666667</v>
      </c>
      <c r="AF314">
        <v>0.25</v>
      </c>
      <c r="AG314">
        <v>0</v>
      </c>
      <c r="AH314">
        <v>0</v>
      </c>
      <c r="AI314">
        <v>1</v>
      </c>
      <c r="AJ314">
        <v>0</v>
      </c>
      <c r="AK314">
        <v>0</v>
      </c>
      <c r="AL314" s="14">
        <v>1</v>
      </c>
      <c r="AM314" s="14">
        <v>1</v>
      </c>
      <c r="AN314" s="14">
        <v>0</v>
      </c>
      <c r="AO314" s="14">
        <v>1</v>
      </c>
      <c r="AP314" s="14">
        <v>0</v>
      </c>
      <c r="AQ314" s="14">
        <v>0</v>
      </c>
    </row>
    <row r="315" spans="1:43" x14ac:dyDescent="0.25">
      <c r="A315" s="8">
        <f ca="1">(dane36[[#This Row],[Wiek]]-$A$409)/$A$410</f>
        <v>0.73863636363636365</v>
      </c>
      <c r="B315" s="8">
        <f ca="1">(dane36[[#This Row],[Ciśnienie krwi]]-$B$409)/$B$410</f>
        <v>0.23076923076923078</v>
      </c>
      <c r="C315" s="9">
        <v>0.62</v>
      </c>
      <c r="D315" s="10">
        <v>0.2</v>
      </c>
      <c r="E315" s="10">
        <v>0.52</v>
      </c>
      <c r="F315" s="5">
        <v>0.77</v>
      </c>
      <c r="G315" s="5">
        <v>0</v>
      </c>
      <c r="H315" s="5">
        <v>0</v>
      </c>
      <c r="I315" s="8">
        <f ca="1">(dane36[[#This Row],[glukoza we krwi]]-$I$409)/$I$410</f>
        <v>0.68162393162393164</v>
      </c>
      <c r="J315" s="8">
        <f ca="1">(dane36[[#This Row],[mocznik]]-$J$409)/$J$410</f>
        <v>9.114249037227215E-2</v>
      </c>
      <c r="K315" s="8">
        <f ca="1">(dane36[[#This Row],[kreatynina]]-#REF!)/#REF!</f>
        <v>1.4550264550264553E-2</v>
      </c>
      <c r="L315" s="8">
        <f ca="1">(dane36[[#This Row],[sód]]-#REF!)/#REF!</f>
        <v>0.83930599369085179</v>
      </c>
      <c r="M315" s="8">
        <f ca="1">(dane36[[#This Row],[potas]]-#REF!)/#REF!</f>
        <v>4.7865168539325841E-2</v>
      </c>
      <c r="N315" s="8">
        <f ca="1">(dane36[[#This Row],[hemoglobina]]-#REF!)/#REF!</f>
        <v>0.62585034013605445</v>
      </c>
      <c r="O315" s="8">
        <f ca="1">(dane36[[#This Row],[hematokryt]]-#REF!)/#REF!</f>
        <v>0.71111111111111114</v>
      </c>
      <c r="P315" s="5">
        <v>1</v>
      </c>
      <c r="Q315" s="5">
        <v>1</v>
      </c>
      <c r="R315" s="5">
        <v>0</v>
      </c>
      <c r="S315" s="5">
        <v>1</v>
      </c>
      <c r="T315" s="5">
        <v>0</v>
      </c>
      <c r="U315" s="5">
        <v>1</v>
      </c>
      <c r="V315" s="5">
        <v>1</v>
      </c>
      <c r="X315" s="8">
        <f ca="1">(dane36[[#This Row],[Wiek]]-$A$409)/$A$410</f>
        <v>0.60227272727272729</v>
      </c>
      <c r="Y315" s="8">
        <f ca="1">(dane36[[#This Row],[Ciśnienie krwi]]-$B$409)/$B$410</f>
        <v>0.23076923076923078</v>
      </c>
      <c r="Z315" s="8">
        <f ca="1">(dane36[[#This Row],[glukoza we krwi]]-$I$409)/$I$410</f>
        <v>0.1752136752136752</v>
      </c>
      <c r="AA315" s="8">
        <f ca="1">(dane36[[#This Row],[mocznik]]-$J$409)/$J$410</f>
        <v>6.8035943517329917E-2</v>
      </c>
      <c r="AB315" s="8">
        <f ca="1">(dane36[[#This Row],[sód]]-L$409)/L$410</f>
        <v>0.86750788643533128</v>
      </c>
      <c r="AC315" s="8">
        <f ca="1">(dane36[[#This Row],[potas]]-M$409)/M$410</f>
        <v>5.1685393258426963E-2</v>
      </c>
      <c r="AD315" s="8">
        <f ca="1">(dane36[[#This Row],[hemoglobina]]-N$409)/N$410</f>
        <v>0.96598639455782309</v>
      </c>
      <c r="AE315" s="8">
        <f ca="1">(dane36[[#This Row],[hematokryt]]-O$409)/O$410</f>
        <v>0.9555555555555556</v>
      </c>
      <c r="AF315">
        <v>0.62</v>
      </c>
      <c r="AG315">
        <v>0.2</v>
      </c>
      <c r="AH315">
        <v>0.5</v>
      </c>
      <c r="AI315">
        <v>0.77</v>
      </c>
      <c r="AJ315">
        <v>0</v>
      </c>
      <c r="AK315">
        <v>0</v>
      </c>
      <c r="AL315" s="15">
        <v>1</v>
      </c>
      <c r="AM315" s="15">
        <v>1</v>
      </c>
      <c r="AN315" s="15">
        <v>0</v>
      </c>
      <c r="AO315" s="15">
        <v>1</v>
      </c>
      <c r="AP315" s="15">
        <v>0</v>
      </c>
      <c r="AQ315" s="15">
        <v>1</v>
      </c>
    </row>
    <row r="316" spans="1:43" x14ac:dyDescent="0.25">
      <c r="A316" s="8">
        <f ca="1">(dane36[[#This Row],[Wiek]]-$A$409)/$A$410</f>
        <v>0.19318181818181818</v>
      </c>
      <c r="B316" s="8">
        <f ca="1">(dane36[[#This Row],[Ciśnienie krwi]]-$B$409)/$B$410</f>
        <v>0.15384615384615385</v>
      </c>
      <c r="C316" s="9">
        <v>0.75</v>
      </c>
      <c r="D316" s="5">
        <v>0</v>
      </c>
      <c r="E316" s="5" t="s">
        <v>2</v>
      </c>
      <c r="F316" s="5">
        <v>1</v>
      </c>
      <c r="G316" s="5">
        <v>0</v>
      </c>
      <c r="H316" s="5">
        <v>0</v>
      </c>
      <c r="I316" s="8">
        <f ca="1">(dane36[[#This Row],[glukoza we krwi]]-$I$409)/$I$410</f>
        <v>0.26931623931623933</v>
      </c>
      <c r="J316" s="8">
        <f ca="1">(dane36[[#This Row],[mocznik]]-$J$409)/$J$410</f>
        <v>0.14359435173299101</v>
      </c>
      <c r="K316" s="8">
        <f ca="1">(dane36[[#This Row],[kreatynina]]-#REF!)/#REF!</f>
        <v>3.5317460317460317E-2</v>
      </c>
      <c r="L316" s="8">
        <f ca="1">(dane36[[#This Row],[sód]]-#REF!)/#REF!</f>
        <v>0.83930599369085179</v>
      </c>
      <c r="M316" s="8">
        <f ca="1">(dane36[[#This Row],[potas]]-#REF!)/#REF!</f>
        <v>4.7865168539325841E-2</v>
      </c>
      <c r="N316" s="8">
        <f ca="1">(dane36[[#This Row],[hemoglobina]]-#REF!)/#REF!</f>
        <v>0.5714285714285714</v>
      </c>
      <c r="O316" s="8">
        <f ca="1">(dane36[[#This Row],[hematokryt]]-#REF!)/#REF!</f>
        <v>0.66377777777777769</v>
      </c>
      <c r="P316" s="5">
        <v>0</v>
      </c>
      <c r="Q316" s="5">
        <v>0</v>
      </c>
      <c r="R316" s="5">
        <v>0</v>
      </c>
      <c r="S316" s="5">
        <v>1</v>
      </c>
      <c r="T316" s="5">
        <v>0</v>
      </c>
      <c r="U316" s="5">
        <v>0</v>
      </c>
      <c r="V316" s="5">
        <v>1</v>
      </c>
      <c r="X316" s="8">
        <f ca="1">(dane36[[#This Row],[Wiek]]-$A$409)/$A$410</f>
        <v>0.42045454545454547</v>
      </c>
      <c r="Y316" s="8">
        <f ca="1">(dane36[[#This Row],[Ciśnienie krwi]]-$B$409)/$B$410</f>
        <v>0.15384615384615385</v>
      </c>
      <c r="Z316" s="8">
        <f ca="1">(dane36[[#This Row],[glukoza we krwi]]-$I$409)/$I$410</f>
        <v>0.23290598290598291</v>
      </c>
      <c r="AA316" s="8">
        <f ca="1">(dane36[[#This Row],[mocznik]]-$J$409)/$J$410</f>
        <v>0.11424903722721438</v>
      </c>
      <c r="AB316" s="8">
        <f ca="1">(dane36[[#This Row],[sód]]-L$409)/L$410</f>
        <v>0.88643533123028395</v>
      </c>
      <c r="AC316" s="8">
        <f ca="1">(dane36[[#This Row],[potas]]-M$409)/M$410</f>
        <v>5.6179775280898875E-2</v>
      </c>
      <c r="AD316" s="8">
        <f ca="1">(dane36[[#This Row],[hemoglobina]]-N$409)/N$410</f>
        <v>0.85034013605442171</v>
      </c>
      <c r="AE316" s="8">
        <f ca="1">(dane36[[#This Row],[hematokryt]]-O$409)/O$410</f>
        <v>0.71111111111111114</v>
      </c>
      <c r="AF316">
        <v>0.75</v>
      </c>
      <c r="AG316">
        <v>0</v>
      </c>
      <c r="AH316">
        <v>0</v>
      </c>
      <c r="AI316">
        <v>1</v>
      </c>
      <c r="AJ316">
        <v>0</v>
      </c>
      <c r="AK316">
        <v>0</v>
      </c>
      <c r="AL316" s="14">
        <v>0</v>
      </c>
      <c r="AM316" s="14">
        <v>0</v>
      </c>
      <c r="AN316" s="14">
        <v>0</v>
      </c>
      <c r="AO316" s="14">
        <v>1</v>
      </c>
      <c r="AP316" s="14">
        <v>0</v>
      </c>
      <c r="AQ316" s="14">
        <v>0</v>
      </c>
    </row>
    <row r="317" spans="1:43" x14ac:dyDescent="0.25">
      <c r="A317" s="8">
        <f ca="1">(dane36[[#This Row],[Wiek]]-$A$409)/$A$410</f>
        <v>0.64772727272727271</v>
      </c>
      <c r="B317" s="8">
        <f ca="1">(dane36[[#This Row],[Ciśnienie krwi]]-$B$409)/$B$410</f>
        <v>0.38461538461538464</v>
      </c>
      <c r="C317" s="9">
        <v>0.5</v>
      </c>
      <c r="D317" s="10">
        <v>0.8</v>
      </c>
      <c r="E317" s="10">
        <v>0.4</v>
      </c>
      <c r="F317" s="5">
        <v>1</v>
      </c>
      <c r="G317" s="5">
        <v>0</v>
      </c>
      <c r="H317" s="5">
        <v>0</v>
      </c>
      <c r="I317" s="8">
        <f ca="1">(dane36[[#This Row],[glukoza we krwi]]-$I$409)/$I$410</f>
        <v>0.49786324786324787</v>
      </c>
      <c r="J317" s="8">
        <f ca="1">(dane36[[#This Row],[mocznik]]-$J$409)/$J$410</f>
        <v>0.33504492939666236</v>
      </c>
      <c r="K317" s="8">
        <f ca="1">(dane36[[#This Row],[kreatynina]]-#REF!)/#REF!</f>
        <v>0.16402116402116404</v>
      </c>
      <c r="L317" s="8">
        <f ca="1">(dane36[[#This Row],[sód]]-#REF!)/#REF!</f>
        <v>0.82334384858044163</v>
      </c>
      <c r="M317" s="8">
        <f ca="1">(dane36[[#This Row],[potas]]-#REF!)/#REF!</f>
        <v>7.1910112359550568E-2</v>
      </c>
      <c r="N317" s="8">
        <f ca="1">(dane36[[#This Row],[hemoglobina]]-#REF!)/#REF!</f>
        <v>0.28571428571428564</v>
      </c>
      <c r="O317" s="8">
        <f ca="1">(dane36[[#This Row],[hematokryt]]-#REF!)/#REF!</f>
        <v>0.24444444444444444</v>
      </c>
      <c r="P317" s="5">
        <v>1</v>
      </c>
      <c r="Q317" s="5">
        <v>1</v>
      </c>
      <c r="R317" s="5">
        <v>1</v>
      </c>
      <c r="S317" s="5">
        <v>1</v>
      </c>
      <c r="T317" s="5">
        <v>0</v>
      </c>
      <c r="U317" s="5">
        <v>1</v>
      </c>
      <c r="V317" s="5">
        <v>1</v>
      </c>
      <c r="X317" s="8">
        <f ca="1">(dane36[[#This Row],[Wiek]]-$A$409)/$A$410</f>
        <v>0.47727272727272729</v>
      </c>
      <c r="Y317" s="8">
        <f ca="1">(dane36[[#This Row],[Ciśnienie krwi]]-$B$409)/$B$410</f>
        <v>0.15384615384615385</v>
      </c>
      <c r="Z317" s="8">
        <f ca="1">(dane36[[#This Row],[glukoza we krwi]]-$I$409)/$I$410</f>
        <v>0.26931623931623933</v>
      </c>
      <c r="AA317" s="8">
        <f ca="1">(dane36[[#This Row],[mocznik]]-$J$409)/$J$410</f>
        <v>0.14359435173299101</v>
      </c>
      <c r="AB317" s="8">
        <f ca="1">(dane36[[#This Row],[sód]]-L$409)/L$410</f>
        <v>0.83930599369085179</v>
      </c>
      <c r="AC317" s="8">
        <f ca="1">(dane36[[#This Row],[potas]]-M$409)/M$410</f>
        <v>4.7865168539325841E-2</v>
      </c>
      <c r="AD317" s="8">
        <f ca="1">(dane36[[#This Row],[hemoglobina]]-N$409)/N$410</f>
        <v>0.72789115646258506</v>
      </c>
      <c r="AE317" s="8">
        <f ca="1">(dane36[[#This Row],[hematokryt]]-O$409)/O$410</f>
        <v>0.8666666666666667</v>
      </c>
      <c r="AF317">
        <v>0.5</v>
      </c>
      <c r="AG317">
        <v>0.8</v>
      </c>
      <c r="AH317">
        <v>0.4</v>
      </c>
      <c r="AI317">
        <v>1</v>
      </c>
      <c r="AJ317">
        <v>0</v>
      </c>
      <c r="AK317">
        <v>0</v>
      </c>
      <c r="AL317" s="15">
        <v>1</v>
      </c>
      <c r="AM317" s="15">
        <v>1</v>
      </c>
      <c r="AN317" s="15">
        <v>1</v>
      </c>
      <c r="AO317" s="15">
        <v>1</v>
      </c>
      <c r="AP317" s="15">
        <v>0</v>
      </c>
      <c r="AQ317" s="15">
        <v>1</v>
      </c>
    </row>
    <row r="318" spans="1:43" x14ac:dyDescent="0.25">
      <c r="A318" s="8">
        <f ca="1">(dane36[[#This Row],[Wiek]]-$A$409)/$A$410</f>
        <v>0.59090909090909094</v>
      </c>
      <c r="B318" s="8">
        <f ca="1">(dane36[[#This Row],[Ciśnienie krwi]]-$B$409)/$B$410</f>
        <v>0.53846153846153844</v>
      </c>
      <c r="C318" s="9">
        <v>0.5</v>
      </c>
      <c r="D318" s="5">
        <v>0</v>
      </c>
      <c r="E318" s="5" t="s">
        <v>2</v>
      </c>
      <c r="F318" s="5">
        <v>1</v>
      </c>
      <c r="G318" s="5">
        <v>0</v>
      </c>
      <c r="H318" s="5">
        <v>0</v>
      </c>
      <c r="I318" s="8">
        <f ca="1">(dane36[[#This Row],[glukoza we krwi]]-$I$409)/$I$410</f>
        <v>0.17307692307692307</v>
      </c>
      <c r="J318" s="8">
        <f ca="1">(dane36[[#This Row],[mocznik]]-$J$409)/$J$410</f>
        <v>4.2362002567394093E-2</v>
      </c>
      <c r="K318" s="8">
        <f ca="1">(dane36[[#This Row],[kreatynina]]-#REF!)/#REF!</f>
        <v>1.0582010582010581E-2</v>
      </c>
      <c r="L318" s="8">
        <f ca="1">(dane36[[#This Row],[sód]]-#REF!)/#REF!</f>
        <v>0.83930599369085179</v>
      </c>
      <c r="M318" s="8">
        <f ca="1">(dane36[[#This Row],[potas]]-#REF!)/#REF!</f>
        <v>4.7865168539325841E-2</v>
      </c>
      <c r="N318" s="8">
        <f ca="1">(dane36[[#This Row],[hemoglobina]]-#REF!)/#REF!</f>
        <v>0.64149659863945574</v>
      </c>
      <c r="O318" s="8">
        <f ca="1">(dane36[[#This Row],[hematokryt]]-#REF!)/#REF!</f>
        <v>0.66377777777777769</v>
      </c>
      <c r="P318" s="5">
        <v>0</v>
      </c>
      <c r="Q318" s="5">
        <v>0</v>
      </c>
      <c r="R318" s="5">
        <v>0</v>
      </c>
      <c r="S318" s="5">
        <v>1</v>
      </c>
      <c r="T318" s="5">
        <v>0</v>
      </c>
      <c r="U318" s="5">
        <v>0</v>
      </c>
      <c r="V318" s="5">
        <v>1</v>
      </c>
      <c r="X318" s="8">
        <f ca="1">(dane36[[#This Row],[Wiek]]-$A$409)/$A$410</f>
        <v>0.375</v>
      </c>
      <c r="Y318" s="8">
        <f ca="1">(dane36[[#This Row],[Ciśnienie krwi]]-$B$409)/$B$410</f>
        <v>0.20361538461538461</v>
      </c>
      <c r="Z318" s="8">
        <f ca="1">(dane36[[#This Row],[glukoza we krwi]]-$I$409)/$I$410</f>
        <v>0.16452991452991453</v>
      </c>
      <c r="AA318" s="8">
        <f ca="1">(dane36[[#This Row],[mocznik]]-$J$409)/$J$410</f>
        <v>7.3170731707317069E-2</v>
      </c>
      <c r="AB318" s="8">
        <f ca="1">(dane36[[#This Row],[sód]]-L$409)/L$410</f>
        <v>0.82334384858044163</v>
      </c>
      <c r="AC318" s="8">
        <f ca="1">(dane36[[#This Row],[potas]]-M$409)/M$410</f>
        <v>5.393258426966293E-2</v>
      </c>
      <c r="AD318" s="8">
        <f ca="1">(dane36[[#This Row],[hemoglobina]]-N$409)/N$410</f>
        <v>0.83673469387755106</v>
      </c>
      <c r="AE318" s="8">
        <f ca="1">(dane36[[#This Row],[hematokryt]]-O$409)/O$410</f>
        <v>0.8666666666666667</v>
      </c>
      <c r="AF318">
        <v>0.5</v>
      </c>
      <c r="AG318">
        <v>0</v>
      </c>
      <c r="AH318">
        <v>0</v>
      </c>
      <c r="AI318">
        <v>1</v>
      </c>
      <c r="AJ318">
        <v>0</v>
      </c>
      <c r="AK318">
        <v>0</v>
      </c>
      <c r="AL318" s="14">
        <v>0</v>
      </c>
      <c r="AM318" s="14">
        <v>0</v>
      </c>
      <c r="AN318" s="14">
        <v>0</v>
      </c>
      <c r="AO318" s="14">
        <v>1</v>
      </c>
      <c r="AP318" s="14">
        <v>0</v>
      </c>
      <c r="AQ318" s="14">
        <v>0</v>
      </c>
    </row>
    <row r="319" spans="1:43" x14ac:dyDescent="0.25">
      <c r="A319" s="8">
        <f ca="1">(dane36[[#This Row],[Wiek]]-$A$409)/$A$410</f>
        <v>0.43181818181818182</v>
      </c>
      <c r="B319" s="8">
        <f ca="1">(dane36[[#This Row],[Ciśnienie krwi]]-$B$409)/$B$410</f>
        <v>0.15384615384615385</v>
      </c>
      <c r="C319" s="9">
        <v>0.5</v>
      </c>
      <c r="D319" s="10">
        <v>0.6</v>
      </c>
      <c r="E319" s="10">
        <v>0.8</v>
      </c>
      <c r="F319" s="5">
        <v>1</v>
      </c>
      <c r="G319" s="5">
        <v>0</v>
      </c>
      <c r="H319" s="5">
        <v>0</v>
      </c>
      <c r="I319" s="8">
        <f ca="1">(dane36[[#This Row],[glukoza we krwi]]-$I$409)/$I$410</f>
        <v>0.49358974358974361</v>
      </c>
      <c r="J319" s="8">
        <f ca="1">(dane36[[#This Row],[mocznik]]-$J$409)/$J$410</f>
        <v>0.38125802310654683</v>
      </c>
      <c r="K319" s="8">
        <f ca="1">(dane36[[#This Row],[kreatynina]]-#REF!)/#REF!</f>
        <v>0.15211640211640212</v>
      </c>
      <c r="L319" s="8">
        <f ca="1">(dane36[[#This Row],[sód]]-#REF!)/#REF!</f>
        <v>0.80441640378548895</v>
      </c>
      <c r="M319" s="8">
        <f ca="1">(dane36[[#This Row],[potas]]-#REF!)/#REF!</f>
        <v>6.9662921348314602E-2</v>
      </c>
      <c r="N319" s="8">
        <f ca="1">(dane36[[#This Row],[hemoglobina]]-#REF!)/#REF!</f>
        <v>0.53061224489795922</v>
      </c>
      <c r="O319" s="8">
        <f ca="1">(dane36[[#This Row],[hematokryt]]-#REF!)/#REF!</f>
        <v>0.48888888888888887</v>
      </c>
      <c r="P319" s="5">
        <v>1</v>
      </c>
      <c r="Q319" s="5">
        <v>1</v>
      </c>
      <c r="R319" s="5">
        <v>0</v>
      </c>
      <c r="S319" s="5">
        <v>0</v>
      </c>
      <c r="T319" s="5">
        <v>1</v>
      </c>
      <c r="U319" s="5">
        <v>0</v>
      </c>
      <c r="V319" s="5">
        <v>1</v>
      </c>
      <c r="X319" s="8">
        <f ca="1">(dane36[[#This Row],[Wiek]]-$A$409)/$A$410</f>
        <v>0.63636363636363635</v>
      </c>
      <c r="Y319" s="8">
        <f ca="1">(dane36[[#This Row],[Ciśnienie krwi]]-$B$409)/$B$410</f>
        <v>0.15384615384615385</v>
      </c>
      <c r="Z319" s="8">
        <f ca="1">(dane36[[#This Row],[glukoza we krwi]]-$I$409)/$I$410</f>
        <v>0.17094017094017094</v>
      </c>
      <c r="AA319" s="8">
        <f ca="1">(dane36[[#This Row],[mocznik]]-$J$409)/$J$410</f>
        <v>0.11938382541720154</v>
      </c>
      <c r="AB319" s="8">
        <f ca="1">(dane36[[#This Row],[sód]]-L$409)/L$410</f>
        <v>0.8485804416403786</v>
      </c>
      <c r="AC319" s="8">
        <f ca="1">(dane36[[#This Row],[potas]]-M$409)/M$410</f>
        <v>4.0449438202247189E-2</v>
      </c>
      <c r="AD319" s="8">
        <f ca="1">(dane36[[#This Row],[hemoglobina]]-N$409)/N$410</f>
        <v>0.80952380952380953</v>
      </c>
      <c r="AE319" s="8">
        <f ca="1">(dane36[[#This Row],[hematokryt]]-O$409)/O$410</f>
        <v>0.68888888888888888</v>
      </c>
      <c r="AF319">
        <v>0.5</v>
      </c>
      <c r="AG319">
        <v>0.6</v>
      </c>
      <c r="AH319">
        <v>0.8</v>
      </c>
      <c r="AI319">
        <v>1</v>
      </c>
      <c r="AJ319">
        <v>0</v>
      </c>
      <c r="AK319">
        <v>0</v>
      </c>
      <c r="AL319" s="15">
        <v>1</v>
      </c>
      <c r="AM319" s="15">
        <v>1</v>
      </c>
      <c r="AN319" s="15">
        <v>0</v>
      </c>
      <c r="AO319" s="15">
        <v>0</v>
      </c>
      <c r="AP319" s="15">
        <v>1</v>
      </c>
      <c r="AQ319" s="15">
        <v>0</v>
      </c>
    </row>
    <row r="320" spans="1:43" x14ac:dyDescent="0.25">
      <c r="A320" s="8">
        <f ca="1">(dane36[[#This Row],[Wiek]]-$A$409)/$A$410</f>
        <v>0.60227272727272729</v>
      </c>
      <c r="B320" s="8">
        <f ca="1">(dane36[[#This Row],[Ciśnienie krwi]]-$B$409)/$B$410</f>
        <v>0.23076923076923078</v>
      </c>
      <c r="C320" s="9">
        <v>0.25</v>
      </c>
      <c r="D320" s="10">
        <v>0.6</v>
      </c>
      <c r="E320" s="10">
        <v>0.2</v>
      </c>
      <c r="F320" s="5">
        <v>0</v>
      </c>
      <c r="G320" s="5">
        <v>1</v>
      </c>
      <c r="H320" s="5">
        <v>1</v>
      </c>
      <c r="I320" s="8">
        <f ca="1">(dane36[[#This Row],[glukoza we krwi]]-$I$409)/$I$410</f>
        <v>0.41025641025641024</v>
      </c>
      <c r="J320" s="8">
        <f ca="1">(dane36[[#This Row],[mocznik]]-$J$409)/$J$410</f>
        <v>0.18356867779204109</v>
      </c>
      <c r="K320" s="8">
        <f ca="1">(dane36[[#This Row],[kreatynina]]-#REF!)/#REF!</f>
        <v>4.6296296296296301E-2</v>
      </c>
      <c r="L320" s="8">
        <f ca="1">(dane36[[#This Row],[sód]]-#REF!)/#REF!</f>
        <v>0.83596214511041012</v>
      </c>
      <c r="M320" s="8">
        <f ca="1">(dane36[[#This Row],[potas]]-#REF!)/#REF!</f>
        <v>5.393258426966293E-2</v>
      </c>
      <c r="N320" s="8">
        <f ca="1">(dane36[[#This Row],[hemoglobina]]-#REF!)/#REF!</f>
        <v>0.53061224489795922</v>
      </c>
      <c r="O320" s="8">
        <f ca="1">(dane36[[#This Row],[hematokryt]]-#REF!)/#REF!</f>
        <v>0.55555555555555558</v>
      </c>
      <c r="P320" s="5">
        <v>1</v>
      </c>
      <c r="Q320" s="5">
        <v>1</v>
      </c>
      <c r="R320" s="5">
        <v>0</v>
      </c>
      <c r="S320" s="5">
        <v>1</v>
      </c>
      <c r="T320" s="5">
        <v>1</v>
      </c>
      <c r="U320" s="5">
        <v>0</v>
      </c>
      <c r="V320" s="5">
        <v>1</v>
      </c>
      <c r="X320" s="8">
        <f ca="1">(dane36[[#This Row],[Wiek]]-$A$409)/$A$410</f>
        <v>0.67045454545454541</v>
      </c>
      <c r="Y320" s="8">
        <f ca="1">(dane36[[#This Row],[Ciśnienie krwi]]-$B$409)/$B$410</f>
        <v>0.15384615384615385</v>
      </c>
      <c r="Z320" s="8">
        <f ca="1">(dane36[[#This Row],[glukoza we krwi]]-$I$409)/$I$410</f>
        <v>0.20940170940170941</v>
      </c>
      <c r="AA320" s="8">
        <f ca="1">(dane36[[#This Row],[mocznik]]-$J$409)/$J$410</f>
        <v>7.0603337612323486E-2</v>
      </c>
      <c r="AB320" s="8">
        <f ca="1">(dane36[[#This Row],[sód]]-L$409)/L$410</f>
        <v>0.83596214511041012</v>
      </c>
      <c r="AC320" s="8">
        <f ca="1">(dane36[[#This Row],[potas]]-M$409)/M$410</f>
        <v>2.247191011235955E-2</v>
      </c>
      <c r="AD320" s="8">
        <f ca="1">(dane36[[#This Row],[hemoglobina]]-N$409)/N$410</f>
        <v>0.97278911564625836</v>
      </c>
      <c r="AE320" s="8">
        <f ca="1">(dane36[[#This Row],[hematokryt]]-O$409)/O$410</f>
        <v>0.9555555555555556</v>
      </c>
      <c r="AF320">
        <v>0.25</v>
      </c>
      <c r="AG320">
        <v>0.6</v>
      </c>
      <c r="AH320">
        <v>0.2</v>
      </c>
      <c r="AI320">
        <v>0</v>
      </c>
      <c r="AJ320">
        <v>1</v>
      </c>
      <c r="AK320">
        <v>1</v>
      </c>
      <c r="AL320" s="14">
        <v>1</v>
      </c>
      <c r="AM320" s="14">
        <v>1</v>
      </c>
      <c r="AN320" s="14">
        <v>0</v>
      </c>
      <c r="AO320" s="14">
        <v>1</v>
      </c>
      <c r="AP320" s="14">
        <v>1</v>
      </c>
      <c r="AQ320" s="14">
        <v>0</v>
      </c>
    </row>
    <row r="321" spans="1:43" x14ac:dyDescent="0.25">
      <c r="A321" s="8">
        <f ca="1">(dane36[[#This Row],[Wiek]]-$A$409)/$A$410</f>
        <v>0.75</v>
      </c>
      <c r="B321" s="8">
        <f ca="1">(dane36[[#This Row],[Ciśnienie krwi]]-$B$409)/$B$410</f>
        <v>0.23076923076923078</v>
      </c>
      <c r="C321" s="9">
        <v>0.5</v>
      </c>
      <c r="D321" s="5">
        <v>0</v>
      </c>
      <c r="E321" s="5" t="s">
        <v>2</v>
      </c>
      <c r="F321" s="5">
        <v>0</v>
      </c>
      <c r="G321" s="5">
        <v>0</v>
      </c>
      <c r="H321" s="5">
        <v>0</v>
      </c>
      <c r="I321" s="8">
        <f ca="1">(dane36[[#This Row],[glukoza we krwi]]-$I$409)/$I$410</f>
        <v>0.31837606837606836</v>
      </c>
      <c r="J321" s="8">
        <f ca="1">(dane36[[#This Row],[mocznik]]-$J$409)/$J$410</f>
        <v>7.3170731707317069E-2</v>
      </c>
      <c r="K321" s="8">
        <f ca="1">(dane36[[#This Row],[kreatynina]]-#REF!)/#REF!</f>
        <v>7.9365079365079361E-3</v>
      </c>
      <c r="L321" s="8">
        <f ca="1">(dane36[[#This Row],[sód]]-#REF!)/#REF!</f>
        <v>0.83930599369085179</v>
      </c>
      <c r="M321" s="8">
        <f ca="1">(dane36[[#This Row],[potas]]-#REF!)/#REF!</f>
        <v>4.7865168539325841E-2</v>
      </c>
      <c r="N321" s="8">
        <f ca="1">(dane36[[#This Row],[hemoglobina]]-#REF!)/#REF!</f>
        <v>0.72108843537414957</v>
      </c>
      <c r="O321" s="8">
        <f ca="1">(dane36[[#This Row],[hematokryt]]-#REF!)/#REF!</f>
        <v>-0.2</v>
      </c>
      <c r="P321" s="5">
        <v>0</v>
      </c>
      <c r="Q321" s="5">
        <v>1</v>
      </c>
      <c r="R321" s="5">
        <v>0</v>
      </c>
      <c r="S321" s="5">
        <v>1</v>
      </c>
      <c r="T321" s="5">
        <v>0</v>
      </c>
      <c r="U321" s="5">
        <v>0</v>
      </c>
      <c r="V321" s="5">
        <v>1</v>
      </c>
      <c r="X321" s="8">
        <f ca="1">(dane36[[#This Row],[Wiek]]-$A$409)/$A$410</f>
        <v>0.31818181818181818</v>
      </c>
      <c r="Y321" s="8">
        <f ca="1">(dane36[[#This Row],[Ciśnienie krwi]]-$B$409)/$B$410</f>
        <v>7.6923076923076927E-2</v>
      </c>
      <c r="Z321" s="8">
        <f ca="1">(dane36[[#This Row],[glukoza we krwi]]-$I$409)/$I$410</f>
        <v>0.24786324786324787</v>
      </c>
      <c r="AA321" s="8">
        <f ca="1">(dane36[[#This Row],[mocznik]]-$J$409)/$J$410</f>
        <v>3.4659820282413351E-2</v>
      </c>
      <c r="AB321" s="8">
        <f ca="1">(dane36[[#This Row],[sód]]-L$409)/L$410</f>
        <v>0.82334384858044163</v>
      </c>
      <c r="AC321" s="8">
        <f ca="1">(dane36[[#This Row],[potas]]-M$409)/M$410</f>
        <v>4.2696629213483155E-2</v>
      </c>
      <c r="AD321" s="8">
        <f ca="1">(dane36[[#This Row],[hemoglobina]]-N$409)/N$410</f>
        <v>0.64149659863945574</v>
      </c>
      <c r="AE321" s="8">
        <f ca="1">(dane36[[#This Row],[hematokryt]]-O$409)/O$410</f>
        <v>0.66377777777777769</v>
      </c>
      <c r="AF321">
        <v>0.5</v>
      </c>
      <c r="AG321">
        <v>0</v>
      </c>
      <c r="AH321">
        <v>0</v>
      </c>
      <c r="AI321">
        <v>0</v>
      </c>
      <c r="AJ321">
        <v>0</v>
      </c>
      <c r="AK321">
        <v>0</v>
      </c>
      <c r="AL321" s="15">
        <v>0</v>
      </c>
      <c r="AM321" s="15">
        <v>1</v>
      </c>
      <c r="AN321" s="15">
        <v>0</v>
      </c>
      <c r="AO321" s="15">
        <v>1</v>
      </c>
      <c r="AP321" s="15">
        <v>0</v>
      </c>
      <c r="AQ321" s="15">
        <v>0</v>
      </c>
    </row>
    <row r="322" spans="1:43" x14ac:dyDescent="0.25">
      <c r="A322" s="8">
        <f ca="1">(dane36[[#This Row],[Wiek]]-$A$409)/$A$410</f>
        <v>0</v>
      </c>
      <c r="B322" s="8">
        <f ca="1">(dane36[[#This Row],[Ciśnienie krwi]]-$B$409)/$B$410</f>
        <v>0.20361538461538461</v>
      </c>
      <c r="C322" s="9">
        <v>0.25</v>
      </c>
      <c r="D322" s="10">
        <v>0.6</v>
      </c>
      <c r="E322" s="5" t="s">
        <v>2</v>
      </c>
      <c r="F322" s="5">
        <v>0</v>
      </c>
      <c r="G322" s="5">
        <v>0</v>
      </c>
      <c r="H322" s="5">
        <v>0</v>
      </c>
      <c r="I322" s="8">
        <f ca="1">(dane36[[#This Row],[glukoza we krwi]]-$I$409)/$I$410</f>
        <v>0.26931623931623933</v>
      </c>
      <c r="J322" s="8">
        <f ca="1">(dane36[[#This Row],[mocznik]]-$J$409)/$J$410</f>
        <v>0.14359435173299101</v>
      </c>
      <c r="K322" s="8">
        <f ca="1">(dane36[[#This Row],[kreatynina]]-#REF!)/#REF!</f>
        <v>3.5317460317460317E-2</v>
      </c>
      <c r="L322" s="8">
        <f ca="1">(dane36[[#This Row],[sód]]-#REF!)/#REF!</f>
        <v>0.83930599369085179</v>
      </c>
      <c r="M322" s="8">
        <f ca="1">(dane36[[#This Row],[potas]]-#REF!)/#REF!</f>
        <v>4.7865168539325841E-2</v>
      </c>
      <c r="N322" s="8">
        <f ca="1">(dane36[[#This Row],[hemoglobina]]-#REF!)/#REF!</f>
        <v>0.64149659863945574</v>
      </c>
      <c r="O322" s="8">
        <f ca="1">(dane36[[#This Row],[hematokryt]]-#REF!)/#REF!</f>
        <v>0.66377777777777769</v>
      </c>
      <c r="P322" s="5">
        <v>0</v>
      </c>
      <c r="Q322" s="5">
        <v>0</v>
      </c>
      <c r="R322" s="5">
        <v>0</v>
      </c>
      <c r="S322" s="5">
        <v>1</v>
      </c>
      <c r="T322" s="5">
        <v>1</v>
      </c>
      <c r="U322" s="5">
        <v>0</v>
      </c>
      <c r="V322" s="5">
        <v>1</v>
      </c>
      <c r="X322" s="8">
        <f ca="1">(dane36[[#This Row],[Wiek]]-$A$409)/$A$410</f>
        <v>0.625</v>
      </c>
      <c r="Y322" s="8">
        <f ca="1">(dane36[[#This Row],[Ciśnienie krwi]]-$B$409)/$B$410</f>
        <v>7.6923076923076927E-2</v>
      </c>
      <c r="Z322" s="8">
        <f ca="1">(dane36[[#This Row],[glukoza we krwi]]-$I$409)/$I$410</f>
        <v>0.17735042735042736</v>
      </c>
      <c r="AA322" s="8">
        <f ca="1">(dane36[[#This Row],[mocznik]]-$J$409)/$J$410</f>
        <v>0.12195121951219512</v>
      </c>
      <c r="AB322" s="8">
        <f ca="1">(dane36[[#This Row],[sód]]-L$409)/L$410</f>
        <v>0.917981072555205</v>
      </c>
      <c r="AC322" s="8">
        <f ca="1">(dane36[[#This Row],[potas]]-M$409)/M$410</f>
        <v>4.9438202247191018E-2</v>
      </c>
      <c r="AD322" s="8">
        <f ca="1">(dane36[[#This Row],[hemoglobina]]-N$409)/N$410</f>
        <v>0.8571428571428571</v>
      </c>
      <c r="AE322" s="8">
        <f ca="1">(dane36[[#This Row],[hematokryt]]-O$409)/O$410</f>
        <v>0.77777777777777779</v>
      </c>
      <c r="AF322">
        <v>0.25</v>
      </c>
      <c r="AG322">
        <v>0.6</v>
      </c>
      <c r="AH322">
        <v>0</v>
      </c>
      <c r="AI322">
        <v>0</v>
      </c>
      <c r="AJ322">
        <v>0</v>
      </c>
      <c r="AK322">
        <v>0</v>
      </c>
      <c r="AL322" s="14">
        <v>0</v>
      </c>
      <c r="AM322" s="14">
        <v>0</v>
      </c>
      <c r="AN322" s="14">
        <v>0</v>
      </c>
      <c r="AO322" s="14">
        <v>1</v>
      </c>
      <c r="AP322" s="14">
        <v>1</v>
      </c>
      <c r="AQ322" s="14">
        <v>0</v>
      </c>
    </row>
    <row r="323" spans="1:43" x14ac:dyDescent="0.25">
      <c r="A323" s="8">
        <f ca="1">(dane36[[#This Row],[Wiek]]-$A$409)/$A$410</f>
        <v>0.70454545454545459</v>
      </c>
      <c r="B323" s="8">
        <f ca="1">(dane36[[#This Row],[Ciśnienie krwi]]-$B$409)/$B$410</f>
        <v>0.15384615384615385</v>
      </c>
      <c r="C323" s="9">
        <v>0.25</v>
      </c>
      <c r="D323" s="5">
        <v>0</v>
      </c>
      <c r="E323" s="5" t="s">
        <v>2</v>
      </c>
      <c r="F323" s="5">
        <v>1</v>
      </c>
      <c r="G323" s="5">
        <v>0</v>
      </c>
      <c r="H323" s="5">
        <v>0</v>
      </c>
      <c r="I323" s="8">
        <f ca="1">(dane36[[#This Row],[glukoza we krwi]]-$I$409)/$I$410</f>
        <v>0.18162393162393162</v>
      </c>
      <c r="J323" s="8">
        <f ca="1">(dane36[[#This Row],[mocznik]]-$J$409)/$J$410</f>
        <v>3.4659820282413351E-2</v>
      </c>
      <c r="K323" s="8">
        <f ca="1">(dane36[[#This Row],[kreatynina]]-#REF!)/#REF!</f>
        <v>3.5317460317460317E-2</v>
      </c>
      <c r="L323" s="8">
        <f ca="1">(dane36[[#This Row],[sód]]-#REF!)/#REF!</f>
        <v>0.83930599369085179</v>
      </c>
      <c r="M323" s="8">
        <f ca="1">(dane36[[#This Row],[potas]]-#REF!)/#REF!</f>
        <v>4.7865168539325841E-2</v>
      </c>
      <c r="N323" s="8">
        <f ca="1">(dane36[[#This Row],[hemoglobina]]-#REF!)/#REF!</f>
        <v>0.65986394557823136</v>
      </c>
      <c r="O323" s="8">
        <f ca="1">(dane36[[#This Row],[hematokryt]]-#REF!)/#REF!</f>
        <v>0.64444444444444449</v>
      </c>
      <c r="P323" s="5">
        <v>0</v>
      </c>
      <c r="Q323" s="5">
        <v>0</v>
      </c>
      <c r="R323" s="5">
        <v>0</v>
      </c>
      <c r="S323" s="5">
        <v>1</v>
      </c>
      <c r="T323" s="5">
        <v>0</v>
      </c>
      <c r="U323" s="5">
        <v>0</v>
      </c>
      <c r="V323" s="5">
        <v>1</v>
      </c>
      <c r="X323" s="8">
        <f ca="1">(dane36[[#This Row],[Wiek]]-$A$409)/$A$410</f>
        <v>0.71590909090909094</v>
      </c>
      <c r="Y323" s="8">
        <f ca="1">(dane36[[#This Row],[Ciśnienie krwi]]-$B$409)/$B$410</f>
        <v>7.6923076923076927E-2</v>
      </c>
      <c r="Z323" s="8">
        <f ca="1">(dane36[[#This Row],[glukoza we krwi]]-$I$409)/$I$410</f>
        <v>0.1858974358974359</v>
      </c>
      <c r="AA323" s="8">
        <f ca="1">(dane36[[#This Row],[mocznik]]-$J$409)/$J$410</f>
        <v>9.6277278562259302E-2</v>
      </c>
      <c r="AB323" s="8">
        <f ca="1">(dane36[[#This Row],[sód]]-L$409)/L$410</f>
        <v>0.88012618296529965</v>
      </c>
      <c r="AC323" s="8">
        <f ca="1">(dane36[[#This Row],[potas]]-M$409)/M$410</f>
        <v>2.247191011235955E-2</v>
      </c>
      <c r="AD323" s="8">
        <f ca="1">(dane36[[#This Row],[hemoglobina]]-N$409)/N$410</f>
        <v>0.73469387755102045</v>
      </c>
      <c r="AE323" s="8">
        <f ca="1">(dane36[[#This Row],[hematokryt]]-O$409)/O$410</f>
        <v>0.8666666666666667</v>
      </c>
      <c r="AF323">
        <v>0.25</v>
      </c>
      <c r="AG323">
        <v>0</v>
      </c>
      <c r="AH323">
        <v>0</v>
      </c>
      <c r="AI323">
        <v>1</v>
      </c>
      <c r="AJ323">
        <v>0</v>
      </c>
      <c r="AK323">
        <v>0</v>
      </c>
      <c r="AL323" s="15">
        <v>0</v>
      </c>
      <c r="AM323" s="15">
        <v>0</v>
      </c>
      <c r="AN323" s="15">
        <v>0</v>
      </c>
      <c r="AO323" s="15">
        <v>1</v>
      </c>
      <c r="AP323" s="15">
        <v>0</v>
      </c>
      <c r="AQ323" s="15">
        <v>0</v>
      </c>
    </row>
    <row r="324" spans="1:43" x14ac:dyDescent="0.25">
      <c r="A324" s="8">
        <f ca="1">(dane36[[#This Row],[Wiek]]-$A$409)/$A$410</f>
        <v>0.69318181818181823</v>
      </c>
      <c r="B324" s="8">
        <f ca="1">(dane36[[#This Row],[Ciśnienie krwi]]-$B$409)/$B$410</f>
        <v>0.38461538461538464</v>
      </c>
      <c r="C324" s="9">
        <v>0.25</v>
      </c>
      <c r="D324" s="10">
        <v>0.2</v>
      </c>
      <c r="E324" s="5" t="s">
        <v>2</v>
      </c>
      <c r="F324" s="5">
        <v>1</v>
      </c>
      <c r="G324" s="5">
        <v>0</v>
      </c>
      <c r="H324" s="5">
        <v>0</v>
      </c>
      <c r="I324" s="8">
        <f ca="1">(dane36[[#This Row],[glukoza we krwi]]-$I$409)/$I$410</f>
        <v>0.11965811965811966</v>
      </c>
      <c r="J324" s="8">
        <f ca="1">(dane36[[#This Row],[mocznik]]-$J$409)/$J$410</f>
        <v>0.15275994865211809</v>
      </c>
      <c r="K324" s="8">
        <f ca="1">(dane36[[#This Row],[kreatynina]]-#REF!)/#REF!</f>
        <v>1.8518518518518517E-2</v>
      </c>
      <c r="L324" s="8">
        <f ca="1">(dane36[[#This Row],[sód]]-#REF!)/#REF!</f>
        <v>0.86119873817034698</v>
      </c>
      <c r="M324" s="8">
        <f ca="1">(dane36[[#This Row],[potas]]-#REF!)/#REF!</f>
        <v>4.2696629213483155E-2</v>
      </c>
      <c r="N324" s="8">
        <f ca="1">(dane36[[#This Row],[hemoglobina]]-#REF!)/#REF!</f>
        <v>0.61904761904761896</v>
      </c>
      <c r="O324" s="8">
        <f ca="1">(dane36[[#This Row],[hematokryt]]-#REF!)/#REF!</f>
        <v>0.6</v>
      </c>
      <c r="P324" s="5">
        <v>0</v>
      </c>
      <c r="Q324" s="5">
        <v>1</v>
      </c>
      <c r="R324" s="5">
        <v>0</v>
      </c>
      <c r="S324" s="5">
        <v>1</v>
      </c>
      <c r="T324" s="5">
        <v>0</v>
      </c>
      <c r="U324" s="5">
        <v>0</v>
      </c>
      <c r="V324" s="5">
        <v>1</v>
      </c>
      <c r="X324" s="8">
        <f ca="1">(dane36[[#This Row],[Wiek]]-$A$409)/$A$410</f>
        <v>0.77272727272727271</v>
      </c>
      <c r="Y324" s="8">
        <f ca="1">(dane36[[#This Row],[Ciśnienie krwi]]-$B$409)/$B$410</f>
        <v>7.6923076923076927E-2</v>
      </c>
      <c r="Z324" s="8">
        <f ca="1">(dane36[[#This Row],[glukoza we krwi]]-$I$409)/$I$410</f>
        <v>0.20940170940170941</v>
      </c>
      <c r="AA324" s="8">
        <f ca="1">(dane36[[#This Row],[mocznik]]-$J$409)/$J$410</f>
        <v>9.8844672657252886E-2</v>
      </c>
      <c r="AB324" s="8">
        <f ca="1">(dane36[[#This Row],[sód]]-L$409)/L$410</f>
        <v>0.85488958990536279</v>
      </c>
      <c r="AC324" s="8">
        <f ca="1">(dane36[[#This Row],[potas]]-M$409)/M$410</f>
        <v>4.7191011235955045E-2</v>
      </c>
      <c r="AD324" s="8">
        <f ca="1">(dane36[[#This Row],[hemoglobina]]-N$409)/N$410</f>
        <v>0.87755102040816324</v>
      </c>
      <c r="AE324" s="8">
        <f ca="1">(dane36[[#This Row],[hematokryt]]-O$409)/O$410</f>
        <v>0.75555555555555554</v>
      </c>
      <c r="AF324">
        <v>0.25</v>
      </c>
      <c r="AG324">
        <v>0.2</v>
      </c>
      <c r="AH324">
        <v>0</v>
      </c>
      <c r="AI324">
        <v>1</v>
      </c>
      <c r="AJ324">
        <v>0</v>
      </c>
      <c r="AK324">
        <v>0</v>
      </c>
      <c r="AL324" s="14">
        <v>0</v>
      </c>
      <c r="AM324" s="14">
        <v>1</v>
      </c>
      <c r="AN324" s="14">
        <v>0</v>
      </c>
      <c r="AO324" s="14">
        <v>1</v>
      </c>
      <c r="AP324" s="14">
        <v>0</v>
      </c>
      <c r="AQ324" s="14">
        <v>0</v>
      </c>
    </row>
    <row r="325" spans="1:43" x14ac:dyDescent="0.25">
      <c r="A325" s="8">
        <f ca="1">(dane36[[#This Row],[Wiek]]-$A$409)/$A$410</f>
        <v>0.35227272727272729</v>
      </c>
      <c r="B325" s="8">
        <f ca="1">(dane36[[#This Row],[Ciśnienie krwi]]-$B$409)/$B$410</f>
        <v>0.30769230769230771</v>
      </c>
      <c r="C325" s="9">
        <v>0.5</v>
      </c>
      <c r="D325" s="5">
        <v>0</v>
      </c>
      <c r="E325" s="5" t="s">
        <v>2</v>
      </c>
      <c r="F325" s="5">
        <v>1</v>
      </c>
      <c r="G325" s="5">
        <v>0</v>
      </c>
      <c r="H325" s="5">
        <v>0</v>
      </c>
      <c r="I325" s="8">
        <f ca="1">(dane36[[#This Row],[glukoza we krwi]]-$I$409)/$I$410</f>
        <v>0.14957264957264957</v>
      </c>
      <c r="J325" s="8">
        <f ca="1">(dane36[[#This Row],[mocznik]]-$J$409)/$J$410</f>
        <v>4.4929396662387676E-2</v>
      </c>
      <c r="K325" s="8">
        <f ca="1">(dane36[[#This Row],[kreatynina]]-#REF!)/#REF!</f>
        <v>5.2910052910052916E-3</v>
      </c>
      <c r="L325" s="8">
        <f ca="1">(dane36[[#This Row],[sód]]-#REF!)/#REF!</f>
        <v>0.83930599369085179</v>
      </c>
      <c r="M325" s="8">
        <f ca="1">(dane36[[#This Row],[potas]]-#REF!)/#REF!</f>
        <v>4.7865168539325841E-2</v>
      </c>
      <c r="N325" s="8">
        <f ca="1">(dane36[[#This Row],[hemoglobina]]-#REF!)/#REF!</f>
        <v>0.59183673469387754</v>
      </c>
      <c r="O325" s="8">
        <f ca="1">(dane36[[#This Row],[hematokryt]]-#REF!)/#REF!</f>
        <v>0.55555555555555558</v>
      </c>
      <c r="P325" s="5">
        <v>0</v>
      </c>
      <c r="Q325" s="5">
        <v>0</v>
      </c>
      <c r="R325" s="5">
        <v>0</v>
      </c>
      <c r="S325" s="5">
        <v>1</v>
      </c>
      <c r="T325" s="5">
        <v>0</v>
      </c>
      <c r="U325" s="5">
        <v>0</v>
      </c>
      <c r="V325" s="5">
        <v>1</v>
      </c>
      <c r="X325" s="8">
        <f ca="1">(dane36[[#This Row],[Wiek]]-$A$409)/$A$410</f>
        <v>0.46590909090909088</v>
      </c>
      <c r="Y325" s="8">
        <f ca="1">(dane36[[#This Row],[Ciśnienie krwi]]-$B$409)/$B$410</f>
        <v>0.23076923076923078</v>
      </c>
      <c r="Z325" s="8">
        <f ca="1">(dane36[[#This Row],[glukoza we krwi]]-$I$409)/$I$410</f>
        <v>0.23076923076923078</v>
      </c>
      <c r="AA325" s="8">
        <f ca="1">(dane36[[#This Row],[mocznik]]-$J$409)/$J$410</f>
        <v>7.3170731707317069E-2</v>
      </c>
      <c r="AB325" s="8">
        <f ca="1">(dane36[[#This Row],[sód]]-L$409)/L$410</f>
        <v>0.87381703470031546</v>
      </c>
      <c r="AC325" s="8">
        <f ca="1">(dane36[[#This Row],[potas]]-M$409)/M$410</f>
        <v>5.6179775280898875E-2</v>
      </c>
      <c r="AD325" s="8">
        <f ca="1">(dane36[[#This Row],[hemoglobina]]-N$409)/N$410</f>
        <v>0.87074829931972786</v>
      </c>
      <c r="AE325" s="8">
        <f ca="1">(dane36[[#This Row],[hematokryt]]-O$409)/O$410</f>
        <v>0.8</v>
      </c>
      <c r="AF325">
        <v>0.5</v>
      </c>
      <c r="AG325">
        <v>0</v>
      </c>
      <c r="AH325">
        <v>0</v>
      </c>
      <c r="AI325">
        <v>1</v>
      </c>
      <c r="AJ325">
        <v>0</v>
      </c>
      <c r="AK325">
        <v>0</v>
      </c>
      <c r="AL325" s="15">
        <v>0</v>
      </c>
      <c r="AM325" s="15">
        <v>0</v>
      </c>
      <c r="AN325" s="15">
        <v>0</v>
      </c>
      <c r="AO325" s="15">
        <v>1</v>
      </c>
      <c r="AP325" s="15">
        <v>0</v>
      </c>
      <c r="AQ325" s="15">
        <v>0</v>
      </c>
    </row>
    <row r="326" spans="1:43" x14ac:dyDescent="0.25">
      <c r="A326" s="8">
        <f ca="1">(dane36[[#This Row],[Wiek]]-$A$409)/$A$410</f>
        <v>0.75</v>
      </c>
      <c r="B326" s="8">
        <f ca="1">(dane36[[#This Row],[Ciśnienie krwi]]-$B$409)/$B$410</f>
        <v>0.30769230769230771</v>
      </c>
      <c r="C326" s="9">
        <v>0.25</v>
      </c>
      <c r="D326" s="5">
        <v>0</v>
      </c>
      <c r="E326" s="5" t="s">
        <v>2</v>
      </c>
      <c r="F326" s="5">
        <v>1</v>
      </c>
      <c r="G326" s="5">
        <v>0</v>
      </c>
      <c r="H326" s="5">
        <v>0</v>
      </c>
      <c r="I326" s="8">
        <f ca="1">(dane36[[#This Row],[glukoza we krwi]]-$I$409)/$I$410</f>
        <v>0.46153846153846156</v>
      </c>
      <c r="J326" s="8">
        <f ca="1">(dane36[[#This Row],[mocznik]]-$J$409)/$J$410</f>
        <v>0.14249037227214378</v>
      </c>
      <c r="K326" s="8">
        <f ca="1">(dane36[[#This Row],[kreatynina]]-#REF!)/#REF!</f>
        <v>2.777777777777778E-2</v>
      </c>
      <c r="L326" s="8">
        <f ca="1">(dane36[[#This Row],[sód]]-#REF!)/#REF!</f>
        <v>0.83930599369085179</v>
      </c>
      <c r="M326" s="8">
        <f ca="1">(dane36[[#This Row],[potas]]-#REF!)/#REF!</f>
        <v>4.7865168539325841E-2</v>
      </c>
      <c r="N326" s="8">
        <f ca="1">(dane36[[#This Row],[hemoglobina]]-#REF!)/#REF!</f>
        <v>0.45578231292517013</v>
      </c>
      <c r="O326" s="8">
        <f ca="1">(dane36[[#This Row],[hematokryt]]-#REF!)/#REF!</f>
        <v>0.42222222222222222</v>
      </c>
      <c r="P326" s="5">
        <v>1</v>
      </c>
      <c r="Q326" s="5">
        <v>1</v>
      </c>
      <c r="R326" s="5">
        <v>0</v>
      </c>
      <c r="S326" s="5">
        <v>0</v>
      </c>
      <c r="T326" s="5">
        <v>0</v>
      </c>
      <c r="U326" s="5">
        <v>0</v>
      </c>
      <c r="V326" s="5">
        <v>1</v>
      </c>
      <c r="X326" s="8">
        <f ca="1">(dane36[[#This Row],[Wiek]]-$A$409)/$A$410</f>
        <v>0.43181818181818182</v>
      </c>
      <c r="Y326" s="8">
        <f ca="1">(dane36[[#This Row],[Ciśnienie krwi]]-$B$409)/$B$410</f>
        <v>0.23076923076923078</v>
      </c>
      <c r="Z326" s="8">
        <f ca="1">(dane36[[#This Row],[glukoza we krwi]]-$I$409)/$I$410</f>
        <v>0.20726495726495728</v>
      </c>
      <c r="AA326" s="8">
        <f ca="1">(dane36[[#This Row],[mocznik]]-$J$409)/$J$410</f>
        <v>3.4659820282413351E-2</v>
      </c>
      <c r="AB326" s="8">
        <f ca="1">(dane36[[#This Row],[sód]]-L$409)/L$410</f>
        <v>0.917981072555205</v>
      </c>
      <c r="AC326" s="8">
        <f ca="1">(dane36[[#This Row],[potas]]-M$409)/M$410</f>
        <v>5.393258426966293E-2</v>
      </c>
      <c r="AD326" s="8">
        <f ca="1">(dane36[[#This Row],[hemoglobina]]-N$409)/N$410</f>
        <v>0.64149659863945574</v>
      </c>
      <c r="AE326" s="8">
        <f ca="1">(dane36[[#This Row],[hematokryt]]-O$409)/O$410</f>
        <v>0.66377777777777769</v>
      </c>
      <c r="AF326">
        <v>0.25</v>
      </c>
      <c r="AG326">
        <v>0</v>
      </c>
      <c r="AH326">
        <v>0</v>
      </c>
      <c r="AI326">
        <v>1</v>
      </c>
      <c r="AJ326">
        <v>0</v>
      </c>
      <c r="AK326">
        <v>0</v>
      </c>
      <c r="AL326" s="14">
        <v>1</v>
      </c>
      <c r="AM326" s="14">
        <v>1</v>
      </c>
      <c r="AN326" s="14">
        <v>0</v>
      </c>
      <c r="AO326" s="14">
        <v>0</v>
      </c>
      <c r="AP326" s="14">
        <v>0</v>
      </c>
      <c r="AQ326" s="14">
        <v>0</v>
      </c>
    </row>
    <row r="327" spans="1:43" x14ac:dyDescent="0.25">
      <c r="A327" s="8">
        <f ca="1">(dane36[[#This Row],[Wiek]]-$A$409)/$A$410</f>
        <v>0.38636363636363635</v>
      </c>
      <c r="B327" s="8">
        <f ca="1">(dane36[[#This Row],[Ciśnienie krwi]]-$B$409)/$B$410</f>
        <v>0.23076923076923078</v>
      </c>
      <c r="C327" s="9">
        <v>0.25</v>
      </c>
      <c r="D327" s="5">
        <v>0</v>
      </c>
      <c r="E327" s="5" t="s">
        <v>2</v>
      </c>
      <c r="F327" s="5">
        <v>1</v>
      </c>
      <c r="G327" s="5">
        <v>0</v>
      </c>
      <c r="H327" s="5">
        <v>0</v>
      </c>
      <c r="I327" s="8">
        <f ca="1">(dane36[[#This Row],[glukoza we krwi]]-$I$409)/$I$410</f>
        <v>0.17307692307692307</v>
      </c>
      <c r="J327" s="8">
        <f ca="1">(dane36[[#This Row],[mocznik]]-$J$409)/$J$410</f>
        <v>0.14359435173299101</v>
      </c>
      <c r="K327" s="8">
        <f ca="1">(dane36[[#This Row],[kreatynina]]-#REF!)/#REF!</f>
        <v>3.5317460317460317E-2</v>
      </c>
      <c r="L327" s="8">
        <f ca="1">(dane36[[#This Row],[sód]]-#REF!)/#REF!</f>
        <v>0.83930599369085179</v>
      </c>
      <c r="M327" s="8">
        <f ca="1">(dane36[[#This Row],[potas]]-#REF!)/#REF!</f>
        <v>4.7865168539325841E-2</v>
      </c>
      <c r="N327" s="8">
        <f ca="1">(dane36[[#This Row],[hemoglobina]]-#REF!)/#REF!</f>
        <v>0.59863945578231292</v>
      </c>
      <c r="O327" s="8">
        <f ca="1">(dane36[[#This Row],[hematokryt]]-#REF!)/#REF!</f>
        <v>0.6</v>
      </c>
      <c r="P327" s="5">
        <v>0</v>
      </c>
      <c r="Q327" s="5">
        <v>0</v>
      </c>
      <c r="R327" s="5">
        <v>0</v>
      </c>
      <c r="S327" s="5">
        <v>1</v>
      </c>
      <c r="T327" s="5">
        <v>0</v>
      </c>
      <c r="U327" s="5">
        <v>0</v>
      </c>
      <c r="V327" s="5">
        <v>1</v>
      </c>
      <c r="X327" s="8">
        <f ca="1">(dane36[[#This Row],[Wiek]]-$A$409)/$A$410</f>
        <v>0.63636363636363635</v>
      </c>
      <c r="Y327" s="8">
        <f ca="1">(dane36[[#This Row],[Ciśnienie krwi]]-$B$409)/$B$410</f>
        <v>0.23076923076923078</v>
      </c>
      <c r="Z327" s="8">
        <f ca="1">(dane36[[#This Row],[glukoza we krwi]]-$I$409)/$I$410</f>
        <v>0.16666666666666666</v>
      </c>
      <c r="AA327" s="8">
        <f ca="1">(dane36[[#This Row],[mocznik]]-$J$409)/$J$410</f>
        <v>0.1245186136071887</v>
      </c>
      <c r="AB327" s="8">
        <f ca="1">(dane36[[#This Row],[sód]]-L$409)/L$410</f>
        <v>0.85488958990536279</v>
      </c>
      <c r="AC327" s="8">
        <f ca="1">(dane36[[#This Row],[potas]]-M$409)/M$410</f>
        <v>2.247191011235955E-2</v>
      </c>
      <c r="AD327" s="8">
        <f ca="1">(dane36[[#This Row],[hemoglobina]]-N$409)/N$410</f>
        <v>0.74149659863945572</v>
      </c>
      <c r="AE327" s="8">
        <f ca="1">(dane36[[#This Row],[hematokryt]]-O$409)/O$410</f>
        <v>0.91111111111111109</v>
      </c>
      <c r="AF327">
        <v>0.25</v>
      </c>
      <c r="AG327">
        <v>0</v>
      </c>
      <c r="AH327">
        <v>0</v>
      </c>
      <c r="AI327">
        <v>1</v>
      </c>
      <c r="AJ327">
        <v>0</v>
      </c>
      <c r="AK327">
        <v>0</v>
      </c>
      <c r="AL327" s="15">
        <v>0</v>
      </c>
      <c r="AM327" s="15">
        <v>0</v>
      </c>
      <c r="AN327" s="15">
        <v>0</v>
      </c>
      <c r="AO327" s="15">
        <v>1</v>
      </c>
      <c r="AP327" s="15">
        <v>0</v>
      </c>
      <c r="AQ327" s="15">
        <v>0</v>
      </c>
    </row>
    <row r="328" spans="1:43" x14ac:dyDescent="0.25">
      <c r="A328" s="8">
        <f ca="1">(dane36[[#This Row],[Wiek]]-$A$409)/$A$410</f>
        <v>0.72727272727272729</v>
      </c>
      <c r="B328" s="8">
        <f ca="1">(dane36[[#This Row],[Ciśnienie krwi]]-$B$409)/$B$410</f>
        <v>0.15384615384615385</v>
      </c>
      <c r="C328" s="9">
        <v>0.75</v>
      </c>
      <c r="D328" s="10">
        <v>0.2</v>
      </c>
      <c r="E328" s="5" t="s">
        <v>2</v>
      </c>
      <c r="F328" s="5">
        <v>0.77</v>
      </c>
      <c r="G328" s="5">
        <v>0</v>
      </c>
      <c r="H328" s="5">
        <v>0</v>
      </c>
      <c r="I328" s="8">
        <f ca="1">(dane36[[#This Row],[glukoza we krwi]]-$I$409)/$I$410</f>
        <v>0.48290598290598291</v>
      </c>
      <c r="J328" s="8">
        <f ca="1">(dane36[[#This Row],[mocznik]]-$J$409)/$J$410</f>
        <v>7.3170731707317069E-2</v>
      </c>
      <c r="K328" s="8">
        <f ca="1">(dane36[[#This Row],[kreatynina]]-#REF!)/#REF!</f>
        <v>1.7195767195767195E-2</v>
      </c>
      <c r="L328" s="8">
        <f ca="1">(dane36[[#This Row],[sód]]-#REF!)/#REF!</f>
        <v>0.8422712933753943</v>
      </c>
      <c r="M328" s="8">
        <f ca="1">(dane36[[#This Row],[potas]]-#REF!)/#REF!</f>
        <v>6.2921348314606731E-2</v>
      </c>
      <c r="N328" s="8">
        <f ca="1">(dane36[[#This Row],[hemoglobina]]-#REF!)/#REF!</f>
        <v>0.64149659863945574</v>
      </c>
      <c r="O328" s="8">
        <f ca="1">(dane36[[#This Row],[hematokryt]]-#REF!)/#REF!</f>
        <v>0.66377777777777769</v>
      </c>
      <c r="P328" s="5">
        <v>1</v>
      </c>
      <c r="Q328" s="5">
        <v>1</v>
      </c>
      <c r="R328" s="5">
        <v>0</v>
      </c>
      <c r="S328" s="5">
        <v>1</v>
      </c>
      <c r="T328" s="5">
        <v>0</v>
      </c>
      <c r="U328" s="5">
        <v>0</v>
      </c>
      <c r="V328" s="5">
        <v>1</v>
      </c>
      <c r="X328" s="8">
        <f ca="1">(dane36[[#This Row],[Wiek]]-$A$409)/$A$410</f>
        <v>0.51136363636363635</v>
      </c>
      <c r="Y328" s="8">
        <f ca="1">(dane36[[#This Row],[Ciśnienie krwi]]-$B$409)/$B$410</f>
        <v>7.6923076923076927E-2</v>
      </c>
      <c r="Z328" s="8">
        <f ca="1">(dane36[[#This Row],[glukoza we krwi]]-$I$409)/$I$410</f>
        <v>0.1858974358974359</v>
      </c>
      <c r="AA328" s="8">
        <f ca="1">(dane36[[#This Row],[mocznik]]-$J$409)/$J$410</f>
        <v>6.0333761232349167E-2</v>
      </c>
      <c r="AB328" s="8">
        <f ca="1">(dane36[[#This Row],[sód]]-L$409)/L$410</f>
        <v>0.86119873817034698</v>
      </c>
      <c r="AC328" s="8">
        <f ca="1">(dane36[[#This Row],[potas]]-M$409)/M$410</f>
        <v>4.9438202247191018E-2</v>
      </c>
      <c r="AD328" s="8">
        <f ca="1">(dane36[[#This Row],[hemoglobina]]-N$409)/N$410</f>
        <v>0.86394557823129248</v>
      </c>
      <c r="AE328" s="8">
        <f ca="1">(dane36[[#This Row],[hematokryt]]-O$409)/O$410</f>
        <v>0.71111111111111114</v>
      </c>
      <c r="AF328">
        <v>0.75</v>
      </c>
      <c r="AG328">
        <v>0.2</v>
      </c>
      <c r="AH328">
        <v>0</v>
      </c>
      <c r="AI328">
        <v>0.77</v>
      </c>
      <c r="AJ328">
        <v>0</v>
      </c>
      <c r="AK328">
        <v>0</v>
      </c>
      <c r="AL328" s="14">
        <v>1</v>
      </c>
      <c r="AM328" s="14">
        <v>1</v>
      </c>
      <c r="AN328" s="14">
        <v>0</v>
      </c>
      <c r="AO328" s="14">
        <v>1</v>
      </c>
      <c r="AP328" s="14">
        <v>0</v>
      </c>
      <c r="AQ328" s="14">
        <v>0</v>
      </c>
    </row>
    <row r="329" spans="1:43" x14ac:dyDescent="0.25">
      <c r="A329" s="8">
        <f ca="1">(dane36[[#This Row],[Wiek]]-$A$409)/$A$410</f>
        <v>0.81818181818181823</v>
      </c>
      <c r="B329" s="8">
        <f ca="1">(dane36[[#This Row],[Ciśnienie krwi]]-$B$409)/$B$410</f>
        <v>7.6923076923076927E-2</v>
      </c>
      <c r="C329" s="9">
        <v>0.62</v>
      </c>
      <c r="D329" s="10">
        <v>0.2</v>
      </c>
      <c r="E329" s="10">
        <v>0.52</v>
      </c>
      <c r="F329" s="5">
        <v>0.77</v>
      </c>
      <c r="G329" s="5">
        <v>0</v>
      </c>
      <c r="H329" s="5">
        <v>0</v>
      </c>
      <c r="I329" s="8">
        <f ca="1">(dane36[[#This Row],[glukoza we krwi]]-$I$409)/$I$410</f>
        <v>0.18376068376068377</v>
      </c>
      <c r="J329" s="8">
        <f ca="1">(dane36[[#This Row],[mocznik]]-$J$409)/$J$410</f>
        <v>0.17073170731707318</v>
      </c>
      <c r="K329" s="8">
        <f ca="1">(dane36[[#This Row],[kreatynina]]-#REF!)/#REF!</f>
        <v>1.8518518518518517E-2</v>
      </c>
      <c r="L329" s="8">
        <f ca="1">(dane36[[#This Row],[sód]]-#REF!)/#REF!</f>
        <v>0.83930599369085179</v>
      </c>
      <c r="M329" s="8">
        <f ca="1">(dane36[[#This Row],[potas]]-#REF!)/#REF!</f>
        <v>4.7865168539325841E-2</v>
      </c>
      <c r="N329" s="8">
        <f ca="1">(dane36[[#This Row],[hemoglobina]]-#REF!)/#REF!</f>
        <v>0.64149659863945574</v>
      </c>
      <c r="O329" s="8">
        <f ca="1">(dane36[[#This Row],[hematokryt]]-#REF!)/#REF!</f>
        <v>0.66377777777777769</v>
      </c>
      <c r="P329" s="5">
        <v>1</v>
      </c>
      <c r="Q329" s="5">
        <v>1</v>
      </c>
      <c r="R329" s="5">
        <v>0</v>
      </c>
      <c r="S329" s="5">
        <v>1</v>
      </c>
      <c r="T329" s="5">
        <v>0</v>
      </c>
      <c r="U329" s="5">
        <v>0</v>
      </c>
      <c r="V329" s="5">
        <v>1</v>
      </c>
      <c r="X329" s="8">
        <f ca="1">(dane36[[#This Row],[Wiek]]-$A$409)/$A$410</f>
        <v>0.31818181818181818</v>
      </c>
      <c r="Y329" s="8">
        <f ca="1">(dane36[[#This Row],[Ciśnienie krwi]]-$B$409)/$B$410</f>
        <v>7.6923076923076927E-2</v>
      </c>
      <c r="Z329" s="8">
        <f ca="1">(dane36[[#This Row],[glukoza we krwi]]-$I$409)/$I$410</f>
        <v>0.20940170940170941</v>
      </c>
      <c r="AA329" s="8">
        <f ca="1">(dane36[[#This Row],[mocznik]]-$J$409)/$J$410</f>
        <v>7.5738125802310652E-2</v>
      </c>
      <c r="AB329" s="8">
        <f ca="1">(dane36[[#This Row],[sód]]-L$409)/L$410</f>
        <v>0.917981072555205</v>
      </c>
      <c r="AC329" s="8">
        <f ca="1">(dane36[[#This Row],[potas]]-M$409)/M$410</f>
        <v>4.7191011235955045E-2</v>
      </c>
      <c r="AD329" s="8">
        <f ca="1">(dane36[[#This Row],[hemoglobina]]-N$409)/N$410</f>
        <v>0.70068027210884354</v>
      </c>
      <c r="AE329" s="8">
        <f ca="1">(dane36[[#This Row],[hematokryt]]-O$409)/O$410</f>
        <v>0.77777777777777779</v>
      </c>
      <c r="AF329">
        <v>0.62</v>
      </c>
      <c r="AG329">
        <v>0.2</v>
      </c>
      <c r="AH329">
        <v>0.5</v>
      </c>
      <c r="AI329">
        <v>0.77</v>
      </c>
      <c r="AJ329">
        <v>0</v>
      </c>
      <c r="AK329">
        <v>0</v>
      </c>
      <c r="AL329" s="15">
        <v>1</v>
      </c>
      <c r="AM329" s="15">
        <v>1</v>
      </c>
      <c r="AN329" s="15">
        <v>0</v>
      </c>
      <c r="AO329" s="15">
        <v>1</v>
      </c>
      <c r="AP329" s="15">
        <v>0</v>
      </c>
      <c r="AQ329" s="15">
        <v>0</v>
      </c>
    </row>
    <row r="330" spans="1:43" x14ac:dyDescent="0.25">
      <c r="A330" s="8">
        <f ca="1">(dane36[[#This Row],[Wiek]]-$A$409)/$A$410</f>
        <v>0.78409090909090906</v>
      </c>
      <c r="B330" s="8">
        <f ca="1">(dane36[[#This Row],[Ciśnienie krwi]]-$B$409)/$B$410</f>
        <v>0.30769230769230771</v>
      </c>
      <c r="C330" s="9">
        <v>0.25</v>
      </c>
      <c r="D330" s="5">
        <v>0</v>
      </c>
      <c r="E330" s="10">
        <v>0.6</v>
      </c>
      <c r="F330" s="5">
        <v>1</v>
      </c>
      <c r="G330" s="5">
        <v>0</v>
      </c>
      <c r="H330" s="5">
        <v>0</v>
      </c>
      <c r="I330" s="8">
        <f ca="1">(dane36[[#This Row],[glukoza we krwi]]-$I$409)/$I$410</f>
        <v>0.6004273504273504</v>
      </c>
      <c r="J330" s="8">
        <f ca="1">(dane36[[#This Row],[mocznik]]-$J$409)/$J$410</f>
        <v>7.3170731707317069E-2</v>
      </c>
      <c r="K330" s="8">
        <f ca="1">(dane36[[#This Row],[kreatynina]]-#REF!)/#REF!</f>
        <v>1.1904761904761906E-2</v>
      </c>
      <c r="L330" s="8">
        <f ca="1">(dane36[[#This Row],[sód]]-#REF!)/#REF!</f>
        <v>0.82965299684542582</v>
      </c>
      <c r="M330" s="8">
        <f ca="1">(dane36[[#This Row],[potas]]-#REF!)/#REF!</f>
        <v>3.595505617977527E-2</v>
      </c>
      <c r="N330" s="8">
        <f ca="1">(dane36[[#This Row],[hemoglobina]]-#REF!)/#REF!</f>
        <v>0.67346938775510201</v>
      </c>
      <c r="O330" s="8">
        <f ca="1">(dane36[[#This Row],[hematokryt]]-#REF!)/#REF!</f>
        <v>0.64444444444444449</v>
      </c>
      <c r="P330" s="5">
        <v>1</v>
      </c>
      <c r="Q330" s="5">
        <v>1</v>
      </c>
      <c r="R330" s="5">
        <v>0</v>
      </c>
      <c r="S330" s="5">
        <v>1</v>
      </c>
      <c r="T330" s="5">
        <v>0</v>
      </c>
      <c r="U330" s="5">
        <v>0</v>
      </c>
      <c r="V330" s="5">
        <v>1</v>
      </c>
      <c r="X330" s="8">
        <f ca="1">(dane36[[#This Row],[Wiek]]-$A$409)/$A$410</f>
        <v>0.29545454545454547</v>
      </c>
      <c r="Y330" s="8">
        <f ca="1">(dane36[[#This Row],[Ciśnienie krwi]]-$B$409)/$B$410</f>
        <v>0.15384615384615385</v>
      </c>
      <c r="Z330" s="8">
        <f ca="1">(dane36[[#This Row],[glukoza we krwi]]-$I$409)/$I$410</f>
        <v>0.23290598290598291</v>
      </c>
      <c r="AA330" s="8">
        <f ca="1">(dane36[[#This Row],[mocznik]]-$J$409)/$J$410</f>
        <v>7.0603337612323486E-2</v>
      </c>
      <c r="AB330" s="8">
        <f ca="1">(dane36[[#This Row],[sód]]-L$409)/L$410</f>
        <v>0.88643533123028395</v>
      </c>
      <c r="AC330" s="8">
        <f ca="1">(dane36[[#This Row],[potas]]-M$409)/M$410</f>
        <v>5.393258426966293E-2</v>
      </c>
      <c r="AD330" s="8">
        <f ca="1">(dane36[[#This Row],[hemoglobina]]-N$409)/N$410</f>
        <v>0.64149659863945574</v>
      </c>
      <c r="AE330" s="8">
        <f ca="1">(dane36[[#This Row],[hematokryt]]-O$409)/O$410</f>
        <v>0.8</v>
      </c>
      <c r="AF330">
        <v>0.25</v>
      </c>
      <c r="AG330">
        <v>0</v>
      </c>
      <c r="AH330">
        <v>0.6</v>
      </c>
      <c r="AI330">
        <v>1</v>
      </c>
      <c r="AJ330">
        <v>0</v>
      </c>
      <c r="AK330">
        <v>0</v>
      </c>
      <c r="AL330" s="14">
        <v>1</v>
      </c>
      <c r="AM330" s="14">
        <v>1</v>
      </c>
      <c r="AN330" s="14">
        <v>0</v>
      </c>
      <c r="AO330" s="14">
        <v>1</v>
      </c>
      <c r="AP330" s="14">
        <v>0</v>
      </c>
      <c r="AQ330" s="14">
        <v>0</v>
      </c>
    </row>
    <row r="331" spans="1:43" x14ac:dyDescent="0.25">
      <c r="A331" s="8">
        <f ca="1">(dane36[[#This Row],[Wiek]]-$A$409)/$A$410</f>
        <v>0.36363636363636365</v>
      </c>
      <c r="B331" s="8">
        <f ca="1">(dane36[[#This Row],[Ciśnienie krwi]]-$B$409)/$B$410</f>
        <v>7.6923076923076927E-2</v>
      </c>
      <c r="C331" s="9">
        <v>0.75</v>
      </c>
      <c r="D331" s="5">
        <v>0</v>
      </c>
      <c r="E331" s="5" t="s">
        <v>2</v>
      </c>
      <c r="F331" s="5">
        <v>1</v>
      </c>
      <c r="G331" s="5">
        <v>0</v>
      </c>
      <c r="H331" s="5">
        <v>0</v>
      </c>
      <c r="I331" s="8">
        <f ca="1">(dane36[[#This Row],[glukoza we krwi]]-$I$409)/$I$410</f>
        <v>0.20299145299145299</v>
      </c>
      <c r="J331" s="8">
        <f ca="1">(dane36[[#This Row],[mocznik]]-$J$409)/$J$410</f>
        <v>6.8035943517329917E-2</v>
      </c>
      <c r="K331" s="8">
        <f ca="1">(dane36[[#This Row],[kreatynina]]-#REF!)/#REF!</f>
        <v>2.3809523809523815E-2</v>
      </c>
      <c r="L331" s="8">
        <f ca="1">(dane36[[#This Row],[sód]]-#REF!)/#REF!</f>
        <v>0.8422712933753943</v>
      </c>
      <c r="M331" s="8">
        <f ca="1">(dane36[[#This Row],[potas]]-#REF!)/#REF!</f>
        <v>2.921348314606741E-2</v>
      </c>
      <c r="N331" s="8">
        <f ca="1">(dane36[[#This Row],[hemoglobina]]-#REF!)/#REF!</f>
        <v>0.64149659863945574</v>
      </c>
      <c r="O331" s="8">
        <f ca="1">(dane36[[#This Row],[hematokryt]]-#REF!)/#REF!</f>
        <v>0.66377777777777769</v>
      </c>
      <c r="P331" s="5">
        <v>0</v>
      </c>
      <c r="Q331" s="5">
        <v>0</v>
      </c>
      <c r="R331" s="5">
        <v>0</v>
      </c>
      <c r="S331" s="5">
        <v>1</v>
      </c>
      <c r="T331" s="5">
        <v>1</v>
      </c>
      <c r="U331" s="5">
        <v>0</v>
      </c>
      <c r="V331" s="5">
        <v>1</v>
      </c>
      <c r="X331" s="8">
        <f ca="1">(dane36[[#This Row],[Wiek]]-$A$409)/$A$410</f>
        <v>0.35227272727272729</v>
      </c>
      <c r="Y331" s="8">
        <f ca="1">(dane36[[#This Row],[Ciśnienie krwi]]-$B$409)/$B$410</f>
        <v>7.6923076923076927E-2</v>
      </c>
      <c r="Z331" s="8">
        <f ca="1">(dane36[[#This Row],[glukoza we krwi]]-$I$409)/$I$410</f>
        <v>0.12393162393162394</v>
      </c>
      <c r="AA331" s="8">
        <f ca="1">(dane36[[#This Row],[mocznik]]-$J$409)/$J$410</f>
        <v>6.0333761232349167E-2</v>
      </c>
      <c r="AB331" s="8">
        <f ca="1">(dane36[[#This Row],[sód]]-L$409)/L$410</f>
        <v>0.89274447949526814</v>
      </c>
      <c r="AC331" s="8">
        <f ca="1">(dane36[[#This Row],[potas]]-M$409)/M$410</f>
        <v>2.247191011235955E-2</v>
      </c>
      <c r="AD331" s="8">
        <f ca="1">(dane36[[#This Row],[hemoglobina]]-N$409)/N$410</f>
        <v>0.7482993197278911</v>
      </c>
      <c r="AE331" s="8">
        <f ca="1">(dane36[[#This Row],[hematokryt]]-O$409)/O$410</f>
        <v>0.8666666666666667</v>
      </c>
      <c r="AF331">
        <v>0.75</v>
      </c>
      <c r="AG331">
        <v>0</v>
      </c>
      <c r="AH331">
        <v>0</v>
      </c>
      <c r="AI331">
        <v>1</v>
      </c>
      <c r="AJ331">
        <v>0</v>
      </c>
      <c r="AK331">
        <v>0</v>
      </c>
      <c r="AL331" s="15">
        <v>0</v>
      </c>
      <c r="AM331" s="15">
        <v>0</v>
      </c>
      <c r="AN331" s="15">
        <v>0</v>
      </c>
      <c r="AO331" s="15">
        <v>1</v>
      </c>
      <c r="AP331" s="15">
        <v>1</v>
      </c>
      <c r="AQ331" s="15">
        <v>0</v>
      </c>
    </row>
    <row r="332" spans="1:43" x14ac:dyDescent="0.25">
      <c r="A332" s="8">
        <f ca="1">(dane36[[#This Row],[Wiek]]-$A$409)/$A$410</f>
        <v>0.65909090909090906</v>
      </c>
      <c r="B332" s="8">
        <f ca="1">(dane36[[#This Row],[Ciśnienie krwi]]-$B$409)/$B$410</f>
        <v>0.30769230769230771</v>
      </c>
      <c r="C332" s="9">
        <v>0.25</v>
      </c>
      <c r="D332" s="10">
        <v>0.6</v>
      </c>
      <c r="E332" s="10">
        <v>1</v>
      </c>
      <c r="F332" s="5">
        <v>1</v>
      </c>
      <c r="G332" s="5">
        <v>0</v>
      </c>
      <c r="H332" s="5">
        <v>1</v>
      </c>
      <c r="I332" s="8">
        <f ca="1">(dane36[[#This Row],[glukoza we krwi]]-$I$409)/$I$410</f>
        <v>1</v>
      </c>
      <c r="J332" s="8">
        <f ca="1">(dane36[[#This Row],[mocznik]]-$J$409)/$J$410</f>
        <v>0.24005134788189988</v>
      </c>
      <c r="K332" s="8">
        <f ca="1">(dane36[[#This Row],[kreatynina]]-#REF!)/#REF!</f>
        <v>3.0423280423280429E-2</v>
      </c>
      <c r="L332" s="8">
        <f ca="1">(dane36[[#This Row],[sód]]-#REF!)/#REF!</f>
        <v>0.79810725552050477</v>
      </c>
      <c r="M332" s="8">
        <f ca="1">(dane36[[#This Row],[potas]]-#REF!)/#REF!</f>
        <v>2.921348314606741E-2</v>
      </c>
      <c r="N332" s="8">
        <f ca="1">(dane36[[#This Row],[hemoglobina]]-#REF!)/#REF!</f>
        <v>0.5714285714285714</v>
      </c>
      <c r="O332" s="8">
        <f ca="1">(dane36[[#This Row],[hematokryt]]-#REF!)/#REF!</f>
        <v>0.57777777777777772</v>
      </c>
      <c r="P332" s="5">
        <v>1</v>
      </c>
      <c r="Q332" s="5">
        <v>1</v>
      </c>
      <c r="R332" s="5">
        <v>0</v>
      </c>
      <c r="S332" s="5">
        <v>1</v>
      </c>
      <c r="T332" s="5">
        <v>0</v>
      </c>
      <c r="U332" s="5">
        <v>0</v>
      </c>
      <c r="V332" s="5">
        <v>1</v>
      </c>
      <c r="X332" s="8">
        <f ca="1">(dane36[[#This Row],[Wiek]]-$A$409)/$A$410</f>
        <v>0.46590909090909088</v>
      </c>
      <c r="Y332" s="8">
        <f ca="1">(dane36[[#This Row],[Ciśnienie krwi]]-$B$409)/$B$410</f>
        <v>0.23076923076923078</v>
      </c>
      <c r="Z332" s="8">
        <f ca="1">(dane36[[#This Row],[glukoza we krwi]]-$I$409)/$I$410</f>
        <v>0.19658119658119658</v>
      </c>
      <c r="AA332" s="8">
        <f ca="1">(dane36[[#This Row],[mocznik]]-$J$409)/$J$410</f>
        <v>7.8305519897304235E-2</v>
      </c>
      <c r="AB332" s="8">
        <f ca="1">(dane36[[#This Row],[sód]]-L$409)/L$410</f>
        <v>0.82334384858044163</v>
      </c>
      <c r="AC332" s="8">
        <f ca="1">(dane36[[#This Row],[potas]]-M$409)/M$410</f>
        <v>3.1460674157303366E-2</v>
      </c>
      <c r="AD332" s="8">
        <f ca="1">(dane36[[#This Row],[hemoglobina]]-N$409)/N$410</f>
        <v>0.64149659863945574</v>
      </c>
      <c r="AE332" s="8">
        <f ca="1">(dane36[[#This Row],[hematokryt]]-O$409)/O$410</f>
        <v>0.73333333333333328</v>
      </c>
      <c r="AF332">
        <v>0.25</v>
      </c>
      <c r="AG332">
        <v>0.6</v>
      </c>
      <c r="AH332">
        <v>1</v>
      </c>
      <c r="AI332">
        <v>1</v>
      </c>
      <c r="AJ332">
        <v>0</v>
      </c>
      <c r="AK332">
        <v>1</v>
      </c>
      <c r="AL332" s="14">
        <v>1</v>
      </c>
      <c r="AM332" s="14">
        <v>1</v>
      </c>
      <c r="AN332" s="14">
        <v>0</v>
      </c>
      <c r="AO332" s="14">
        <v>1</v>
      </c>
      <c r="AP332" s="14">
        <v>0</v>
      </c>
      <c r="AQ332" s="14">
        <v>0</v>
      </c>
    </row>
    <row r="333" spans="1:43" x14ac:dyDescent="0.25">
      <c r="A333" s="8">
        <f ca="1">(dane36[[#This Row],[Wiek]]-$A$409)/$A$410</f>
        <v>0.70454545454545459</v>
      </c>
      <c r="B333" s="8">
        <f ca="1">(dane36[[#This Row],[Ciśnienie krwi]]-$B$409)/$B$410</f>
        <v>0.38461538461538464</v>
      </c>
      <c r="C333" s="9">
        <v>0.5</v>
      </c>
      <c r="D333" s="10">
        <v>0.8</v>
      </c>
      <c r="E333" s="10">
        <v>0.4</v>
      </c>
      <c r="F333" s="5">
        <v>0</v>
      </c>
      <c r="G333" s="5">
        <v>0</v>
      </c>
      <c r="H333" s="5">
        <v>1</v>
      </c>
      <c r="I333" s="8">
        <f ca="1">(dane36[[#This Row],[glukoza we krwi]]-$I$409)/$I$410</f>
        <v>0.30128205128205127</v>
      </c>
      <c r="J333" s="8">
        <f ca="1">(dane36[[#This Row],[mocznik]]-$J$409)/$J$410</f>
        <v>0.13478818998716302</v>
      </c>
      <c r="K333" s="8">
        <f ca="1">(dane36[[#This Row],[kreatynina]]-#REF!)/#REF!</f>
        <v>8.9947089947089956E-2</v>
      </c>
      <c r="L333" s="8">
        <f ca="1">(dane36[[#This Row],[sód]]-#REF!)/#REF!</f>
        <v>0.85488958990536279</v>
      </c>
      <c r="M333" s="8">
        <f ca="1">(dane36[[#This Row],[potas]]-#REF!)/#REF!</f>
        <v>4.7191011235955045E-2</v>
      </c>
      <c r="N333" s="8">
        <f ca="1">(dane36[[#This Row],[hemoglobina]]-#REF!)/#REF!</f>
        <v>0.32653061224489799</v>
      </c>
      <c r="O333" s="8">
        <f ca="1">(dane36[[#This Row],[hematokryt]]-#REF!)/#REF!</f>
        <v>0.37777777777777777</v>
      </c>
      <c r="P333" s="5">
        <v>1</v>
      </c>
      <c r="Q333" s="5">
        <v>1</v>
      </c>
      <c r="R333" s="5">
        <v>0</v>
      </c>
      <c r="S333" s="5">
        <v>1</v>
      </c>
      <c r="T333" s="5">
        <v>1</v>
      </c>
      <c r="U333" s="5">
        <v>0</v>
      </c>
      <c r="V333" s="5">
        <v>1</v>
      </c>
      <c r="X333" s="8">
        <f ca="1">(dane36[[#This Row],[Wiek]]-$A$409)/$A$410</f>
        <v>0.64772727272727271</v>
      </c>
      <c r="Y333" s="8">
        <f ca="1">(dane36[[#This Row],[Ciśnienie krwi]]-$B$409)/$B$410</f>
        <v>0.15384615384615385</v>
      </c>
      <c r="Z333" s="8">
        <f ca="1">(dane36[[#This Row],[glukoza we krwi]]-$I$409)/$I$410</f>
        <v>0.23076923076923078</v>
      </c>
      <c r="AA333" s="8">
        <f ca="1">(dane36[[#This Row],[mocznik]]-$J$409)/$J$410</f>
        <v>9.6277278562259302E-2</v>
      </c>
      <c r="AB333" s="8">
        <f ca="1">(dane36[[#This Row],[sód]]-L$409)/L$410</f>
        <v>0.89905362776025233</v>
      </c>
      <c r="AC333" s="8">
        <f ca="1">(dane36[[#This Row],[potas]]-M$409)/M$410</f>
        <v>4.9438202247191018E-2</v>
      </c>
      <c r="AD333" s="8">
        <f ca="1">(dane36[[#This Row],[hemoglobina]]-N$409)/N$410</f>
        <v>0.70748299319727892</v>
      </c>
      <c r="AE333" s="8">
        <f ca="1">(dane36[[#This Row],[hematokryt]]-O$409)/O$410</f>
        <v>0.82222222222222219</v>
      </c>
      <c r="AF333">
        <v>0.5</v>
      </c>
      <c r="AG333">
        <v>0.8</v>
      </c>
      <c r="AH333">
        <v>0.4</v>
      </c>
      <c r="AI333">
        <v>0</v>
      </c>
      <c r="AJ333">
        <v>0</v>
      </c>
      <c r="AK333">
        <v>1</v>
      </c>
      <c r="AL333" s="15">
        <v>1</v>
      </c>
      <c r="AM333" s="15">
        <v>1</v>
      </c>
      <c r="AN333" s="15">
        <v>0</v>
      </c>
      <c r="AO333" s="15">
        <v>1</v>
      </c>
      <c r="AP333" s="15">
        <v>1</v>
      </c>
      <c r="AQ333" s="15">
        <v>0</v>
      </c>
    </row>
    <row r="334" spans="1:43" x14ac:dyDescent="0.25">
      <c r="A334" s="8">
        <f ca="1">(dane36[[#This Row],[Wiek]]-$A$409)/$A$410</f>
        <v>0.625</v>
      </c>
      <c r="B334" s="8">
        <f ca="1">(dane36[[#This Row],[Ciśnienie krwi]]-$B$409)/$B$410</f>
        <v>0.23076923076923078</v>
      </c>
      <c r="C334" s="9">
        <v>0.5</v>
      </c>
      <c r="D334" s="5">
        <v>0</v>
      </c>
      <c r="E334" s="5" t="s">
        <v>2</v>
      </c>
      <c r="F334" s="5">
        <v>1</v>
      </c>
      <c r="G334" s="5">
        <v>0</v>
      </c>
      <c r="H334" s="5">
        <v>0</v>
      </c>
      <c r="I334" s="8">
        <f ca="1">(dane36[[#This Row],[glukoza we krwi]]-$I$409)/$I$410</f>
        <v>0.20940170940170941</v>
      </c>
      <c r="J334" s="8">
        <f ca="1">(dane36[[#This Row],[mocznik]]-$J$409)/$J$410</f>
        <v>0.11938382541720154</v>
      </c>
      <c r="K334" s="8">
        <f ca="1">(dane36[[#This Row],[kreatynina]]-#REF!)/#REF!</f>
        <v>1.5873015873015876E-2</v>
      </c>
      <c r="L334" s="8">
        <f ca="1">(dane36[[#This Row],[sód]]-#REF!)/#REF!</f>
        <v>0.83930599369085179</v>
      </c>
      <c r="M334" s="8">
        <f ca="1">(dane36[[#This Row],[potas]]-#REF!)/#REF!</f>
        <v>4.7865168539325841E-2</v>
      </c>
      <c r="N334" s="8">
        <f ca="1">(dane36[[#This Row],[hemoglobina]]-#REF!)/#REF!</f>
        <v>0.55782312925170074</v>
      </c>
      <c r="O334" s="8">
        <f ca="1">(dane36[[#This Row],[hematokryt]]-#REF!)/#REF!</f>
        <v>0.6</v>
      </c>
      <c r="P334" s="5">
        <v>1</v>
      </c>
      <c r="Q334" s="5">
        <v>1</v>
      </c>
      <c r="R334" s="5">
        <v>0</v>
      </c>
      <c r="S334" s="5">
        <v>1</v>
      </c>
      <c r="T334" s="5">
        <v>0</v>
      </c>
      <c r="U334" s="5">
        <v>0</v>
      </c>
      <c r="V334" s="5">
        <v>1</v>
      </c>
      <c r="X334" s="8">
        <f ca="1">(dane36[[#This Row],[Wiek]]-$A$409)/$A$410</f>
        <v>0.36363636363636365</v>
      </c>
      <c r="Y334" s="8">
        <f ca="1">(dane36[[#This Row],[Ciśnienie krwi]]-$B$409)/$B$410</f>
        <v>0.15384615384615385</v>
      </c>
      <c r="Z334" s="8">
        <f ca="1">(dane36[[#This Row],[glukoza we krwi]]-$I$409)/$I$410</f>
        <v>0.26931623931623933</v>
      </c>
      <c r="AA334" s="8">
        <f ca="1">(dane36[[#This Row],[mocznik]]-$J$409)/$J$410</f>
        <v>8.0872913992297818E-2</v>
      </c>
      <c r="AB334" s="8">
        <f ca="1">(dane36[[#This Row],[sód]]-L$409)/L$410</f>
        <v>0.917981072555205</v>
      </c>
      <c r="AC334" s="8">
        <f ca="1">(dane36[[#This Row],[potas]]-M$409)/M$410</f>
        <v>5.6179775280898875E-2</v>
      </c>
      <c r="AD334" s="8">
        <f ca="1">(dane36[[#This Row],[hemoglobina]]-N$409)/N$410</f>
        <v>0.82993197278911568</v>
      </c>
      <c r="AE334" s="8">
        <f ca="1">(dane36[[#This Row],[hematokryt]]-O$409)/O$410</f>
        <v>0.77777777777777779</v>
      </c>
      <c r="AF334">
        <v>0.5</v>
      </c>
      <c r="AG334">
        <v>0</v>
      </c>
      <c r="AH334">
        <v>0</v>
      </c>
      <c r="AI334">
        <v>1</v>
      </c>
      <c r="AJ334">
        <v>0</v>
      </c>
      <c r="AK334">
        <v>0</v>
      </c>
      <c r="AL334" s="14">
        <v>1</v>
      </c>
      <c r="AM334" s="14">
        <v>1</v>
      </c>
      <c r="AN334" s="14">
        <v>0</v>
      </c>
      <c r="AO334" s="14">
        <v>1</v>
      </c>
      <c r="AP334" s="14">
        <v>0</v>
      </c>
      <c r="AQ334" s="14">
        <v>0</v>
      </c>
    </row>
    <row r="335" spans="1:43" x14ac:dyDescent="0.25">
      <c r="A335" s="8">
        <f ca="1">(dane36[[#This Row],[Wiek]]-$A$409)/$A$410</f>
        <v>0.65909090909090906</v>
      </c>
      <c r="B335" s="8">
        <f ca="1">(dane36[[#This Row],[Ciśnienie krwi]]-$B$409)/$B$410</f>
        <v>0.15384615384615385</v>
      </c>
      <c r="C335" s="9">
        <v>0.62</v>
      </c>
      <c r="D335" s="10">
        <v>0.2</v>
      </c>
      <c r="E335" s="10">
        <v>0.52</v>
      </c>
      <c r="F335" s="5">
        <v>0.77</v>
      </c>
      <c r="G335" s="5">
        <v>0</v>
      </c>
      <c r="H335" s="5">
        <v>0</v>
      </c>
      <c r="I335" s="8">
        <f ca="1">(dane36[[#This Row],[glukoza we krwi]]-$I$409)/$I$410</f>
        <v>0.21794871794871795</v>
      </c>
      <c r="J335" s="8">
        <f ca="1">(dane36[[#This Row],[mocznik]]-$J$409)/$J$410</f>
        <v>0.12965340179717585</v>
      </c>
      <c r="K335" s="8">
        <f ca="1">(dane36[[#This Row],[kreatynina]]-#REF!)/#REF!</f>
        <v>2.777777777777778E-2</v>
      </c>
      <c r="L335" s="8">
        <f ca="1">(dane36[[#This Row],[sód]]-#REF!)/#REF!</f>
        <v>0.83930599369085179</v>
      </c>
      <c r="M335" s="8">
        <f ca="1">(dane36[[#This Row],[potas]]-#REF!)/#REF!</f>
        <v>4.7865168539325841E-2</v>
      </c>
      <c r="N335" s="8">
        <f ca="1">(dane36[[#This Row],[hemoglobina]]-#REF!)/#REF!</f>
        <v>0.64149659863945574</v>
      </c>
      <c r="O335" s="8">
        <f ca="1">(dane36[[#This Row],[hematokryt]]-#REF!)/#REF!</f>
        <v>0.66377777777777769</v>
      </c>
      <c r="P335" s="5">
        <v>1</v>
      </c>
      <c r="Q335" s="5">
        <v>0</v>
      </c>
      <c r="R335" s="5">
        <v>0</v>
      </c>
      <c r="S335" s="5">
        <v>1</v>
      </c>
      <c r="T335" s="5">
        <v>0</v>
      </c>
      <c r="U335" s="5">
        <v>0</v>
      </c>
      <c r="V335" s="5">
        <v>1</v>
      </c>
      <c r="X335" s="8">
        <f ca="1">(dane36[[#This Row],[Wiek]]-$A$409)/$A$410</f>
        <v>0.23863636363636365</v>
      </c>
      <c r="Y335" s="8">
        <f ca="1">(dane36[[#This Row],[Ciśnienie krwi]]-$B$409)/$B$410</f>
        <v>0.23076923076923078</v>
      </c>
      <c r="Z335" s="8">
        <f ca="1">(dane36[[#This Row],[glukoza we krwi]]-$I$409)/$I$410</f>
        <v>0.16452991452991453</v>
      </c>
      <c r="AA335" s="8">
        <f ca="1">(dane36[[#This Row],[mocznik]]-$J$409)/$J$410</f>
        <v>0.11424903722721438</v>
      </c>
      <c r="AB335" s="8">
        <f ca="1">(dane36[[#This Row],[sód]]-L$409)/L$410</f>
        <v>0.86750788643533128</v>
      </c>
      <c r="AC335" s="8">
        <f ca="1">(dane36[[#This Row],[potas]]-M$409)/M$410</f>
        <v>3.3707865168539325E-2</v>
      </c>
      <c r="AD335" s="8">
        <f ca="1">(dane36[[#This Row],[hemoglobina]]-N$409)/N$410</f>
        <v>0.99319727891156451</v>
      </c>
      <c r="AE335" s="8">
        <f ca="1">(dane36[[#This Row],[hematokryt]]-O$409)/O$410</f>
        <v>0.82222222222222219</v>
      </c>
      <c r="AF335">
        <v>0.62</v>
      </c>
      <c r="AG335">
        <v>0.2</v>
      </c>
      <c r="AH335">
        <v>0.5</v>
      </c>
      <c r="AI335">
        <v>0.77</v>
      </c>
      <c r="AJ335">
        <v>0</v>
      </c>
      <c r="AK335">
        <v>0</v>
      </c>
      <c r="AL335" s="15">
        <v>1</v>
      </c>
      <c r="AM335" s="15">
        <v>0</v>
      </c>
      <c r="AN335" s="15">
        <v>0</v>
      </c>
      <c r="AO335" s="15">
        <v>1</v>
      </c>
      <c r="AP335" s="15">
        <v>0</v>
      </c>
      <c r="AQ335" s="15">
        <v>0</v>
      </c>
    </row>
    <row r="336" spans="1:43" x14ac:dyDescent="0.25">
      <c r="A336" s="8">
        <f ca="1">(dane36[[#This Row],[Wiek]]-$A$409)/$A$410</f>
        <v>0.64772727272727271</v>
      </c>
      <c r="B336" s="8">
        <f ca="1">(dane36[[#This Row],[Ciśnienie krwi]]-$B$409)/$B$410</f>
        <v>0</v>
      </c>
      <c r="C336" s="9">
        <v>0.25</v>
      </c>
      <c r="D336" s="10">
        <v>0.6</v>
      </c>
      <c r="E336" s="5" t="s">
        <v>2</v>
      </c>
      <c r="F336" s="5">
        <v>0</v>
      </c>
      <c r="G336" s="5">
        <v>0</v>
      </c>
      <c r="H336" s="5">
        <v>0</v>
      </c>
      <c r="I336" s="8">
        <f ca="1">(dane36[[#This Row],[glukoza we krwi]]-$I$409)/$I$410</f>
        <v>0.46794871794871795</v>
      </c>
      <c r="J336" s="8">
        <f ca="1">(dane36[[#This Row],[mocznik]]-$J$409)/$J$410</f>
        <v>0.48652118100128372</v>
      </c>
      <c r="K336" s="8">
        <f ca="1">(dane36[[#This Row],[kreatynina]]-#REF!)/#REF!</f>
        <v>0.15343915343915346</v>
      </c>
      <c r="L336" s="8">
        <f ca="1">(dane36[[#This Row],[sód]]-#REF!)/#REF!</f>
        <v>0.69085173501577291</v>
      </c>
      <c r="M336" s="8">
        <f ca="1">(dane36[[#This Row],[potas]]-#REF!)/#REF!</f>
        <v>8.9887640449438175E-3</v>
      </c>
      <c r="N336" s="8">
        <f ca="1">(dane36[[#This Row],[hemoglobina]]-#REF!)/#REF!</f>
        <v>0.44217687074829931</v>
      </c>
      <c r="O336" s="8">
        <f ca="1">(dane36[[#This Row],[hematokryt]]-#REF!)/#REF!</f>
        <v>0.48888888888888887</v>
      </c>
      <c r="P336" s="5">
        <v>0</v>
      </c>
      <c r="Q336" s="5">
        <v>1</v>
      </c>
      <c r="R336" s="5">
        <v>0</v>
      </c>
      <c r="S336" s="5">
        <v>1</v>
      </c>
      <c r="T336" s="5">
        <v>1</v>
      </c>
      <c r="U336" s="5">
        <v>0</v>
      </c>
      <c r="V336" s="5">
        <v>1</v>
      </c>
      <c r="X336" s="8">
        <f ca="1">(dane36[[#This Row],[Wiek]]-$A$409)/$A$410</f>
        <v>0.25</v>
      </c>
      <c r="Y336" s="8">
        <f ca="1">(dane36[[#This Row],[Ciśnienie krwi]]-$B$409)/$B$410</f>
        <v>0.23076923076923078</v>
      </c>
      <c r="Z336" s="8">
        <f ca="1">(dane36[[#This Row],[glukoza we krwi]]-$I$409)/$I$410</f>
        <v>0.22008547008547008</v>
      </c>
      <c r="AA336" s="8">
        <f ca="1">(dane36[[#This Row],[mocznik]]-$J$409)/$J$410</f>
        <v>0.14359435173299101</v>
      </c>
      <c r="AB336" s="8">
        <f ca="1">(dane36[[#This Row],[sód]]-L$409)/L$410</f>
        <v>0.82965299684542582</v>
      </c>
      <c r="AC336" s="8">
        <f ca="1">(dane36[[#This Row],[potas]]-M$409)/M$410</f>
        <v>2.247191011235955E-2</v>
      </c>
      <c r="AD336" s="8">
        <f ca="1">(dane36[[#This Row],[hemoglobina]]-N$409)/N$410</f>
        <v>0.83673469387755106</v>
      </c>
      <c r="AE336" s="8">
        <f ca="1">(dane36[[#This Row],[hematokryt]]-O$409)/O$410</f>
        <v>0.75555555555555554</v>
      </c>
      <c r="AF336">
        <v>0.25</v>
      </c>
      <c r="AG336">
        <v>0.6</v>
      </c>
      <c r="AH336">
        <v>0</v>
      </c>
      <c r="AI336">
        <v>0</v>
      </c>
      <c r="AJ336">
        <v>0</v>
      </c>
      <c r="AK336">
        <v>0</v>
      </c>
      <c r="AL336" s="14">
        <v>0</v>
      </c>
      <c r="AM336" s="14">
        <v>1</v>
      </c>
      <c r="AN336" s="14">
        <v>0</v>
      </c>
      <c r="AO336" s="14">
        <v>1</v>
      </c>
      <c r="AP336" s="14">
        <v>1</v>
      </c>
      <c r="AQ336" s="14">
        <v>0</v>
      </c>
    </row>
    <row r="337" spans="1:43" x14ac:dyDescent="0.25">
      <c r="A337" s="8">
        <f ca="1">(dane36[[#This Row],[Wiek]]-$A$409)/$A$410</f>
        <v>0.71590909090909094</v>
      </c>
      <c r="B337" s="8">
        <f ca="1">(dane36[[#This Row],[Ciśnienie krwi]]-$B$409)/$B$410</f>
        <v>7.6923076923076927E-2</v>
      </c>
      <c r="C337" s="9">
        <v>0.25</v>
      </c>
      <c r="D337" s="10">
        <v>0.4</v>
      </c>
      <c r="E337" s="5" t="s">
        <v>2</v>
      </c>
      <c r="F337" s="5">
        <v>0</v>
      </c>
      <c r="G337" s="5">
        <v>1</v>
      </c>
      <c r="H337" s="5">
        <v>0</v>
      </c>
      <c r="I337" s="8">
        <f ca="1">(dane36[[#This Row],[glukoza we krwi]]-$I$409)/$I$410</f>
        <v>0.36324786324786323</v>
      </c>
      <c r="J337" s="8">
        <f ca="1">(dane36[[#This Row],[mocznik]]-$J$409)/$J$410</f>
        <v>3.9794608472400517E-2</v>
      </c>
      <c r="K337" s="8">
        <f ca="1">(dane36[[#This Row],[kreatynina]]-#REF!)/#REF!</f>
        <v>1.7195767195767195E-2</v>
      </c>
      <c r="L337" s="8">
        <f ca="1">(dane36[[#This Row],[sód]]-#REF!)/#REF!</f>
        <v>0.79179810725552047</v>
      </c>
      <c r="M337" s="8">
        <f ca="1">(dane36[[#This Row],[potas]]-#REF!)/#REF!</f>
        <v>4.0449438202247189E-2</v>
      </c>
      <c r="N337" s="8">
        <f ca="1">(dane36[[#This Row],[hemoglobina]]-#REF!)/#REF!</f>
        <v>0.64149659863945574</v>
      </c>
      <c r="O337" s="8">
        <f ca="1">(dane36[[#This Row],[hematokryt]]-#REF!)/#REF!</f>
        <v>0.66377777777777769</v>
      </c>
      <c r="P337" s="5">
        <v>1</v>
      </c>
      <c r="Q337" s="5">
        <v>1</v>
      </c>
      <c r="R337" s="5">
        <v>0</v>
      </c>
      <c r="S337" s="5">
        <v>0</v>
      </c>
      <c r="T337" s="5">
        <v>0</v>
      </c>
      <c r="U337" s="5">
        <v>0</v>
      </c>
      <c r="V337" s="5" t="s">
        <v>77</v>
      </c>
      <c r="X337" s="8">
        <f ca="1">(dane36[[#This Row],[Wiek]]-$A$409)/$A$410</f>
        <v>0.65909090909090906</v>
      </c>
      <c r="Y337" s="8">
        <f ca="1">(dane36[[#This Row],[Ciśnienie krwi]]-$B$409)/$B$410</f>
        <v>7.6923076923076927E-2</v>
      </c>
      <c r="Z337" s="8">
        <f ca="1">(dane36[[#This Row],[glukoza we krwi]]-$I$409)/$I$410</f>
        <v>0.23931623931623933</v>
      </c>
      <c r="AA337" s="8">
        <f ca="1">(dane36[[#This Row],[mocznik]]-$J$409)/$J$410</f>
        <v>0.1116816431322208</v>
      </c>
      <c r="AB337" s="8">
        <f ca="1">(dane36[[#This Row],[sód]]-L$409)/L$410</f>
        <v>0.8485804416403786</v>
      </c>
      <c r="AC337" s="8">
        <f ca="1">(dane36[[#This Row],[potas]]-M$409)/M$410</f>
        <v>5.1685393258426963E-2</v>
      </c>
      <c r="AD337" s="8">
        <f ca="1">(dane36[[#This Row],[hemoglobina]]-N$409)/N$410</f>
        <v>0.75510204081632648</v>
      </c>
      <c r="AE337" s="8">
        <f ca="1">(dane36[[#This Row],[hematokryt]]-O$409)/O$410</f>
        <v>0.8666666666666667</v>
      </c>
      <c r="AF337">
        <v>0.25</v>
      </c>
      <c r="AG337">
        <v>0.4</v>
      </c>
      <c r="AH337">
        <v>0</v>
      </c>
      <c r="AI337">
        <v>0</v>
      </c>
      <c r="AJ337">
        <v>1</v>
      </c>
      <c r="AK337">
        <v>0</v>
      </c>
      <c r="AL337" s="15">
        <v>1</v>
      </c>
      <c r="AM337" s="15">
        <v>1</v>
      </c>
      <c r="AN337" s="15">
        <v>0</v>
      </c>
      <c r="AO337" s="15">
        <v>0</v>
      </c>
      <c r="AP337" s="15">
        <v>0</v>
      </c>
      <c r="AQ337" s="15">
        <v>0</v>
      </c>
    </row>
    <row r="338" spans="1:43" x14ac:dyDescent="0.25">
      <c r="A338" s="8">
        <f ca="1">(dane36[[#This Row],[Wiek]]-$A$409)/$A$410</f>
        <v>0.65909090909090906</v>
      </c>
      <c r="B338" s="8">
        <f ca="1">(dane36[[#This Row],[Ciśnienie krwi]]-$B$409)/$B$410</f>
        <v>0.30769230769230771</v>
      </c>
      <c r="C338" s="9">
        <v>0.62</v>
      </c>
      <c r="D338" s="10">
        <v>0.2</v>
      </c>
      <c r="E338" s="10">
        <v>0.52</v>
      </c>
      <c r="F338" s="5">
        <v>0.77</v>
      </c>
      <c r="G338" s="5">
        <v>0</v>
      </c>
      <c r="H338" s="5">
        <v>0</v>
      </c>
      <c r="I338" s="8">
        <f ca="1">(dane36[[#This Row],[glukoza we krwi]]-$I$409)/$I$410</f>
        <v>0.52777777777777779</v>
      </c>
      <c r="J338" s="8">
        <f ca="1">(dane36[[#This Row],[mocznik]]-$J$409)/$J$410</f>
        <v>0.12708600770218229</v>
      </c>
      <c r="K338" s="8">
        <f ca="1">(dane36[[#This Row],[kreatynina]]-#REF!)/#REF!</f>
        <v>3.1746031746031744E-2</v>
      </c>
      <c r="L338" s="8">
        <f ca="1">(dane36[[#This Row],[sód]]-#REF!)/#REF!</f>
        <v>0.8422712933753943</v>
      </c>
      <c r="M338" s="8">
        <f ca="1">(dane36[[#This Row],[potas]]-#REF!)/#REF!</f>
        <v>2.6966292134831465E-2</v>
      </c>
      <c r="N338" s="8">
        <f ca="1">(dane36[[#This Row],[hemoglobina]]-#REF!)/#REF!</f>
        <v>0.5714285714285714</v>
      </c>
      <c r="O338" s="8">
        <f ca="1">(dane36[[#This Row],[hematokryt]]-#REF!)/#REF!</f>
        <v>0.57777777777777772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0</v>
      </c>
      <c r="V338" s="5">
        <v>1</v>
      </c>
      <c r="X338" s="8">
        <f ca="1">(dane36[[#This Row],[Wiek]]-$A$409)/$A$410</f>
        <v>0.26136363636363635</v>
      </c>
      <c r="Y338" s="8">
        <f ca="1">(dane36[[#This Row],[Ciśnienie krwi]]-$B$409)/$B$410</f>
        <v>7.6923076923076927E-2</v>
      </c>
      <c r="Z338" s="8">
        <f ca="1">(dane36[[#This Row],[glukoza we krwi]]-$I$409)/$I$410</f>
        <v>0.20726495726495728</v>
      </c>
      <c r="AA338" s="8">
        <f ca="1">(dane36[[#This Row],[mocznik]]-$J$409)/$J$410</f>
        <v>6.5468549422336333E-2</v>
      </c>
      <c r="AB338" s="8">
        <f ca="1">(dane36[[#This Row],[sód]]-L$409)/L$410</f>
        <v>0.83930599369085179</v>
      </c>
      <c r="AC338" s="8">
        <f ca="1">(dane36[[#This Row],[potas]]-M$409)/M$410</f>
        <v>4.7865168539325841E-2</v>
      </c>
      <c r="AD338" s="8">
        <f ca="1">(dane36[[#This Row],[hemoglobina]]-N$409)/N$410</f>
        <v>0.82312925170068019</v>
      </c>
      <c r="AE338" s="8">
        <f ca="1">(dane36[[#This Row],[hematokryt]]-O$409)/O$410</f>
        <v>0.68888888888888888</v>
      </c>
      <c r="AF338">
        <v>0.62</v>
      </c>
      <c r="AG338">
        <v>0.2</v>
      </c>
      <c r="AH338">
        <v>0.5</v>
      </c>
      <c r="AI338">
        <v>0.77</v>
      </c>
      <c r="AJ338">
        <v>0</v>
      </c>
      <c r="AK338">
        <v>0</v>
      </c>
      <c r="AL338" s="14">
        <v>1</v>
      </c>
      <c r="AM338" s="14">
        <v>1</v>
      </c>
      <c r="AN338" s="14">
        <v>1</v>
      </c>
      <c r="AO338" s="14">
        <v>1</v>
      </c>
      <c r="AP338" s="14">
        <v>1</v>
      </c>
      <c r="AQ338" s="14">
        <v>0</v>
      </c>
    </row>
    <row r="339" spans="1:43" x14ac:dyDescent="0.25">
      <c r="A339" s="8">
        <f ca="1">(dane36[[#This Row],[Wiek]]-$A$409)/$A$410</f>
        <v>0.54545454545454541</v>
      </c>
      <c r="B339" s="8">
        <f ca="1">(dane36[[#This Row],[Ciśnienie krwi]]-$B$409)/$B$410</f>
        <v>0.30769230769230771</v>
      </c>
      <c r="C339" s="9">
        <v>0.5</v>
      </c>
      <c r="D339" s="10">
        <v>0.2</v>
      </c>
      <c r="E339" s="5" t="s">
        <v>2</v>
      </c>
      <c r="F339" s="5">
        <v>0</v>
      </c>
      <c r="G339" s="5">
        <v>0</v>
      </c>
      <c r="H339" s="5">
        <v>0</v>
      </c>
      <c r="I339" s="8">
        <f ca="1">(dane36[[#This Row],[glukoza we krwi]]-$I$409)/$I$410</f>
        <v>0.26931623931623933</v>
      </c>
      <c r="J339" s="8">
        <f ca="1">(dane36[[#This Row],[mocznik]]-$J$409)/$J$410</f>
        <v>0.14359435173299101</v>
      </c>
      <c r="K339" s="8">
        <f ca="1">(dane36[[#This Row],[kreatynina]]-#REF!)/#REF!</f>
        <v>3.5317460317460317E-2</v>
      </c>
      <c r="L339" s="8">
        <f ca="1">(dane36[[#This Row],[sód]]-#REF!)/#REF!</f>
        <v>0.83930599369085179</v>
      </c>
      <c r="M339" s="8">
        <f ca="1">(dane36[[#This Row],[potas]]-#REF!)/#REF!</f>
        <v>4.7865168539325841E-2</v>
      </c>
      <c r="N339" s="8">
        <f ca="1">(dane36[[#This Row],[hemoglobina]]-#REF!)/#REF!</f>
        <v>0.64149659863945574</v>
      </c>
      <c r="O339" s="8">
        <f ca="1">(dane36[[#This Row],[hematokryt]]-#REF!)/#REF!</f>
        <v>0.66377777777777769</v>
      </c>
      <c r="P339" s="5">
        <v>0</v>
      </c>
      <c r="Q339" s="5">
        <v>0</v>
      </c>
      <c r="R339" s="5">
        <v>0</v>
      </c>
      <c r="S339" s="5">
        <v>1</v>
      </c>
      <c r="T339" s="5">
        <v>1</v>
      </c>
      <c r="U339" s="5">
        <v>0</v>
      </c>
      <c r="V339" s="5">
        <v>1</v>
      </c>
      <c r="X339" s="8">
        <f ca="1">(dane36[[#This Row],[Wiek]]-$A$409)/$A$410</f>
        <v>0.47727272727272729</v>
      </c>
      <c r="Y339" s="8">
        <f ca="1">(dane36[[#This Row],[Ciśnienie krwi]]-$B$409)/$B$410</f>
        <v>0.15384615384615385</v>
      </c>
      <c r="Z339" s="8">
        <f ca="1">(dane36[[#This Row],[glukoza we krwi]]-$I$409)/$I$410</f>
        <v>0.14957264957264957</v>
      </c>
      <c r="AA339" s="8">
        <f ca="1">(dane36[[#This Row],[mocznik]]-$J$409)/$J$410</f>
        <v>9.8844672657252886E-2</v>
      </c>
      <c r="AB339" s="8">
        <f ca="1">(dane36[[#This Row],[sód]]-L$409)/L$410</f>
        <v>0.86119873817034698</v>
      </c>
      <c r="AC339" s="8">
        <f ca="1">(dane36[[#This Row],[potas]]-M$409)/M$410</f>
        <v>5.393258426966293E-2</v>
      </c>
      <c r="AD339" s="8">
        <f ca="1">(dane36[[#This Row],[hemoglobina]]-N$409)/N$410</f>
        <v>0.74149659863945572</v>
      </c>
      <c r="AE339" s="8">
        <f ca="1">(dane36[[#This Row],[hematokryt]]-O$409)/O$410</f>
        <v>0.9555555555555556</v>
      </c>
      <c r="AF339">
        <v>0.5</v>
      </c>
      <c r="AG339">
        <v>0.2</v>
      </c>
      <c r="AH339">
        <v>0</v>
      </c>
      <c r="AI339">
        <v>0</v>
      </c>
      <c r="AJ339">
        <v>0</v>
      </c>
      <c r="AK339">
        <v>0</v>
      </c>
      <c r="AL339" s="15">
        <v>0</v>
      </c>
      <c r="AM339" s="15">
        <v>0</v>
      </c>
      <c r="AN339" s="15">
        <v>0</v>
      </c>
      <c r="AO339" s="15">
        <v>1</v>
      </c>
      <c r="AP339" s="15">
        <v>1</v>
      </c>
      <c r="AQ339" s="15">
        <v>0</v>
      </c>
    </row>
    <row r="340" spans="1:43" x14ac:dyDescent="0.25">
      <c r="A340" s="8">
        <f ca="1">(dane36[[#This Row],[Wiek]]-$A$409)/$A$410</f>
        <v>0.55681818181818177</v>
      </c>
      <c r="B340" s="8">
        <f ca="1">(dane36[[#This Row],[Ciśnienie krwi]]-$B$409)/$B$410</f>
        <v>0.38461538461538464</v>
      </c>
      <c r="C340" s="9">
        <v>0.5</v>
      </c>
      <c r="D340" s="10">
        <v>0.4</v>
      </c>
      <c r="E340" s="5" t="s">
        <v>2</v>
      </c>
      <c r="F340" s="5">
        <v>1</v>
      </c>
      <c r="G340" s="5">
        <v>0</v>
      </c>
      <c r="H340" s="5">
        <v>1</v>
      </c>
      <c r="I340" s="8">
        <f ca="1">(dane36[[#This Row],[glukoza we krwi]]-$I$409)/$I$410</f>
        <v>0.1517094017094017</v>
      </c>
      <c r="J340" s="8">
        <f ca="1">(dane36[[#This Row],[mocznik]]-$J$409)/$J$410</f>
        <v>4.7496790757381259E-2</v>
      </c>
      <c r="K340" s="8">
        <f ca="1">(dane36[[#This Row],[kreatynina]]-#REF!)/#REF!</f>
        <v>1.5873015873015876E-2</v>
      </c>
      <c r="L340" s="8">
        <f ca="1">(dane36[[#This Row],[sód]]-#REF!)/#REF!</f>
        <v>0.89274447949526814</v>
      </c>
      <c r="M340" s="8">
        <f ca="1">(dane36[[#This Row],[potas]]-#REF!)/#REF!</f>
        <v>4.49438202247191E-2</v>
      </c>
      <c r="N340" s="8">
        <f ca="1">(dane36[[#This Row],[hemoglobina]]-#REF!)/#REF!</f>
        <v>0.64149659863945574</v>
      </c>
      <c r="O340" s="8">
        <f ca="1">(dane36[[#This Row],[hematokryt]]-#REF!)/#REF!</f>
        <v>0.66377777777777769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1</v>
      </c>
      <c r="X340" s="8">
        <f ca="1">(dane36[[#This Row],[Wiek]]-$A$409)/$A$410</f>
        <v>0.68181818181818177</v>
      </c>
      <c r="Y340" s="8">
        <f ca="1">(dane36[[#This Row],[Ciśnienie krwi]]-$B$409)/$B$410</f>
        <v>0.23076923076923078</v>
      </c>
      <c r="Z340" s="8">
        <f ca="1">(dane36[[#This Row],[glukoza we krwi]]-$I$409)/$I$410</f>
        <v>0.23504273504273504</v>
      </c>
      <c r="AA340" s="8">
        <f ca="1">(dane36[[#This Row],[mocznik]]-$J$409)/$J$410</f>
        <v>8.3440308087291401E-2</v>
      </c>
      <c r="AB340" s="8">
        <f ca="1">(dane36[[#This Row],[sód]]-L$409)/L$410</f>
        <v>0.89905362776025233</v>
      </c>
      <c r="AC340" s="8">
        <f ca="1">(dane36[[#This Row],[potas]]-M$409)/M$410</f>
        <v>2.247191011235955E-2</v>
      </c>
      <c r="AD340" s="8">
        <f ca="1">(dane36[[#This Row],[hemoglobina]]-N$409)/N$410</f>
        <v>1</v>
      </c>
      <c r="AE340" s="8">
        <f ca="1">(dane36[[#This Row],[hematokryt]]-O$409)/O$410</f>
        <v>0.77777777777777779</v>
      </c>
      <c r="AF340">
        <v>0.5</v>
      </c>
      <c r="AG340">
        <v>0.4</v>
      </c>
      <c r="AH340">
        <v>0</v>
      </c>
      <c r="AI340">
        <v>1</v>
      </c>
      <c r="AJ340">
        <v>0</v>
      </c>
      <c r="AK340">
        <v>1</v>
      </c>
      <c r="AL340" s="14">
        <v>0</v>
      </c>
      <c r="AM340" s="14">
        <v>0</v>
      </c>
      <c r="AN340" s="14">
        <v>0</v>
      </c>
      <c r="AO340" s="14">
        <v>0</v>
      </c>
      <c r="AP340" s="14">
        <v>0</v>
      </c>
      <c r="AQ340" s="14">
        <v>0</v>
      </c>
    </row>
    <row r="341" spans="1:43" x14ac:dyDescent="0.25">
      <c r="A341" s="8">
        <f ca="1">(dane36[[#This Row],[Wiek]]-$A$409)/$A$410</f>
        <v>0.39772727272727271</v>
      </c>
      <c r="B341" s="8">
        <f ca="1">(dane36[[#This Row],[Ciśnienie krwi]]-$B$409)/$B$410</f>
        <v>0.38461538461538464</v>
      </c>
      <c r="C341" s="9">
        <v>0.25</v>
      </c>
      <c r="D341" s="5">
        <v>0</v>
      </c>
      <c r="E341" s="5" t="s">
        <v>2</v>
      </c>
      <c r="F341" s="5">
        <v>1</v>
      </c>
      <c r="G341" s="5">
        <v>0</v>
      </c>
      <c r="H341" s="5">
        <v>0</v>
      </c>
      <c r="I341" s="8">
        <f ca="1">(dane36[[#This Row],[glukoza we krwi]]-$I$409)/$I$410</f>
        <v>0.26931623931623933</v>
      </c>
      <c r="J341" s="8">
        <f ca="1">(dane36[[#This Row],[mocznik]]-$J$409)/$J$410</f>
        <v>4.4929396662387676E-2</v>
      </c>
      <c r="K341" s="8">
        <f ca="1">(dane36[[#This Row],[kreatynina]]-#REF!)/#REF!</f>
        <v>1.1904761904761906E-2</v>
      </c>
      <c r="L341" s="8">
        <f ca="1">(dane36[[#This Row],[sód]]-#REF!)/#REF!</f>
        <v>0.83930599369085179</v>
      </c>
      <c r="M341" s="8">
        <f ca="1">(dane36[[#This Row],[potas]]-#REF!)/#REF!</f>
        <v>4.7865168539325841E-2</v>
      </c>
      <c r="N341" s="8">
        <f ca="1">(dane36[[#This Row],[hemoglobina]]-#REF!)/#REF!</f>
        <v>0.80952380952380953</v>
      </c>
      <c r="O341" s="8">
        <f ca="1">(dane36[[#This Row],[hematokryt]]-#REF!)/#REF!</f>
        <v>0.77777777777777779</v>
      </c>
      <c r="P341" s="5">
        <v>1</v>
      </c>
      <c r="Q341" s="5">
        <v>0</v>
      </c>
      <c r="R341" s="5">
        <v>0</v>
      </c>
      <c r="S341" s="5">
        <v>1</v>
      </c>
      <c r="T341" s="5">
        <v>0</v>
      </c>
      <c r="U341" s="5">
        <v>0</v>
      </c>
      <c r="V341" s="5">
        <v>1</v>
      </c>
      <c r="X341" s="8">
        <f ca="1">(dane36[[#This Row],[Wiek]]-$A$409)/$A$410</f>
        <v>0.26136363636363635</v>
      </c>
      <c r="Y341" s="8">
        <f ca="1">(dane36[[#This Row],[Ciśnienie krwi]]-$B$409)/$B$410</f>
        <v>0.15384615384615385</v>
      </c>
      <c r="Z341" s="8">
        <f ca="1">(dane36[[#This Row],[glukoza we krwi]]-$I$409)/$I$410</f>
        <v>0.14102564102564102</v>
      </c>
      <c r="AA341" s="8">
        <f ca="1">(dane36[[#This Row],[mocznik]]-$J$409)/$J$410</f>
        <v>0.10397946084724005</v>
      </c>
      <c r="AB341" s="8">
        <f ca="1">(dane36[[#This Row],[sód]]-L$409)/L$410</f>
        <v>0.82965299684542582</v>
      </c>
      <c r="AC341" s="8">
        <f ca="1">(dane36[[#This Row],[potas]]-M$409)/M$410</f>
        <v>2.247191011235955E-2</v>
      </c>
      <c r="AD341" s="8">
        <f ca="1">(dane36[[#This Row],[hemoglobina]]-N$409)/N$410</f>
        <v>0.69387755102040816</v>
      </c>
      <c r="AE341" s="8">
        <f ca="1">(dane36[[#This Row],[hematokryt]]-O$409)/O$410</f>
        <v>0.8666666666666667</v>
      </c>
      <c r="AF341">
        <v>0.25</v>
      </c>
      <c r="AG341">
        <v>0</v>
      </c>
      <c r="AH341">
        <v>0</v>
      </c>
      <c r="AI341">
        <v>1</v>
      </c>
      <c r="AJ341">
        <v>0</v>
      </c>
      <c r="AK341">
        <v>0</v>
      </c>
      <c r="AL341" s="15">
        <v>1</v>
      </c>
      <c r="AM341" s="15">
        <v>0</v>
      </c>
      <c r="AN341" s="15">
        <v>0</v>
      </c>
      <c r="AO341" s="15">
        <v>1</v>
      </c>
      <c r="AP341" s="15">
        <v>0</v>
      </c>
      <c r="AQ341" s="15">
        <v>0</v>
      </c>
    </row>
    <row r="342" spans="1:43" x14ac:dyDescent="0.25">
      <c r="A342" s="8">
        <f ca="1">(dane36[[#This Row],[Wiek]]-$A$409)/$A$410</f>
        <v>0.48863636363636365</v>
      </c>
      <c r="B342" s="8">
        <f ca="1">(dane36[[#This Row],[Ciśnienie krwi]]-$B$409)/$B$410</f>
        <v>0.15384615384615385</v>
      </c>
      <c r="C342" s="9">
        <v>0.25</v>
      </c>
      <c r="D342" s="10">
        <v>0.4</v>
      </c>
      <c r="E342" s="5" t="s">
        <v>2</v>
      </c>
      <c r="F342" s="5">
        <v>1</v>
      </c>
      <c r="G342" s="5">
        <v>0</v>
      </c>
      <c r="H342" s="5">
        <v>0</v>
      </c>
      <c r="I342" s="8">
        <f ca="1">(dane36[[#This Row],[glukoza we krwi]]-$I$409)/$I$410</f>
        <v>0.19444444444444445</v>
      </c>
      <c r="J342" s="8">
        <f ca="1">(dane36[[#This Row],[mocznik]]-$J$409)/$J$410</f>
        <v>0.23491655969191272</v>
      </c>
      <c r="K342" s="8">
        <f ca="1">(dane36[[#This Row],[kreatynina]]-#REF!)/#REF!</f>
        <v>2.5132275132275134E-2</v>
      </c>
      <c r="L342" s="8">
        <f ca="1">(dane36[[#This Row],[sód]]-#REF!)/#REF!</f>
        <v>0.83930599369085179</v>
      </c>
      <c r="M342" s="8">
        <f ca="1">(dane36[[#This Row],[potas]]-#REF!)/#REF!</f>
        <v>4.7865168539325841E-2</v>
      </c>
      <c r="N342" s="8">
        <f ca="1">(dane36[[#This Row],[hemoglobina]]-#REF!)/#REF!</f>
        <v>0.32653061224489799</v>
      </c>
      <c r="O342" s="8">
        <f ca="1">(dane36[[#This Row],[hematokryt]]-#REF!)/#REF!</f>
        <v>0.37777777777777777</v>
      </c>
      <c r="P342" s="5">
        <v>0</v>
      </c>
      <c r="Q342" s="5">
        <v>0</v>
      </c>
      <c r="R342" s="5">
        <v>1</v>
      </c>
      <c r="S342" s="5">
        <v>1</v>
      </c>
      <c r="T342" s="5">
        <v>0</v>
      </c>
      <c r="U342" s="5">
        <v>1</v>
      </c>
      <c r="V342" s="5">
        <v>1</v>
      </c>
      <c r="X342" s="8">
        <f ca="1">(dane36[[#This Row],[Wiek]]-$A$409)/$A$410</f>
        <v>0.34090909090909088</v>
      </c>
      <c r="Y342" s="8">
        <f ca="1">(dane36[[#This Row],[Ciśnienie krwi]]-$B$409)/$B$410</f>
        <v>0.15384615384615385</v>
      </c>
      <c r="Z342" s="8">
        <f ca="1">(dane36[[#This Row],[glukoza we krwi]]-$I$409)/$I$410</f>
        <v>0.16666666666666666</v>
      </c>
      <c r="AA342" s="8">
        <f ca="1">(dane36[[#This Row],[mocznik]]-$J$409)/$J$410</f>
        <v>7.0603337612323486E-2</v>
      </c>
      <c r="AB342" s="8">
        <f ca="1">(dane36[[#This Row],[sód]]-L$409)/L$410</f>
        <v>0.86750788643533128</v>
      </c>
      <c r="AC342" s="8">
        <f ca="1">(dane36[[#This Row],[potas]]-M$409)/M$410</f>
        <v>4.49438202247191E-2</v>
      </c>
      <c r="AD342" s="8">
        <f ca="1">(dane36[[#This Row],[hemoglobina]]-N$409)/N$410</f>
        <v>0.76190476190476197</v>
      </c>
      <c r="AE342" s="8">
        <f ca="1">(dane36[[#This Row],[hematokryt]]-O$409)/O$410</f>
        <v>0.75555555555555554</v>
      </c>
      <c r="AF342">
        <v>0.25</v>
      </c>
      <c r="AG342">
        <v>0.4</v>
      </c>
      <c r="AH342">
        <v>0</v>
      </c>
      <c r="AI342">
        <v>1</v>
      </c>
      <c r="AJ342">
        <v>0</v>
      </c>
      <c r="AK342">
        <v>0</v>
      </c>
      <c r="AL342" s="14">
        <v>0</v>
      </c>
      <c r="AM342" s="14">
        <v>0</v>
      </c>
      <c r="AN342" s="14">
        <v>1</v>
      </c>
      <c r="AO342" s="14">
        <v>1</v>
      </c>
      <c r="AP342" s="14">
        <v>0</v>
      </c>
      <c r="AQ342" s="14">
        <v>1</v>
      </c>
    </row>
    <row r="343" spans="1:43" x14ac:dyDescent="0.25">
      <c r="A343" s="8">
        <f ca="1">(dane36[[#This Row],[Wiek]]-$A$409)/$A$410</f>
        <v>0.71590909090909094</v>
      </c>
      <c r="B343" s="8">
        <f ca="1">(dane36[[#This Row],[Ciśnienie krwi]]-$B$409)/$B$410</f>
        <v>0.23076923076923078</v>
      </c>
      <c r="C343" s="9">
        <v>0.62</v>
      </c>
      <c r="D343" s="10">
        <v>0.2</v>
      </c>
      <c r="E343" s="10">
        <v>0.52</v>
      </c>
      <c r="F343" s="5">
        <v>0.77</v>
      </c>
      <c r="G343" s="5">
        <v>0</v>
      </c>
      <c r="H343" s="5">
        <v>0</v>
      </c>
      <c r="I343" s="8">
        <f ca="1">(dane36[[#This Row],[glukoza we krwi]]-$I$409)/$I$410</f>
        <v>0.1111111111111111</v>
      </c>
      <c r="J343" s="8">
        <f ca="1">(dane36[[#This Row],[mocznik]]-$J$409)/$J$410</f>
        <v>0.16559691912708602</v>
      </c>
      <c r="K343" s="8">
        <f ca="1">(dane36[[#This Row],[kreatynina]]-#REF!)/#REF!</f>
        <v>2.1164021164021166E-2</v>
      </c>
      <c r="L343" s="8">
        <f ca="1">(dane36[[#This Row],[sód]]-#REF!)/#REF!</f>
        <v>0.82965299684542582</v>
      </c>
      <c r="M343" s="8">
        <f ca="1">(dane36[[#This Row],[potas]]-#REF!)/#REF!</f>
        <v>6.5168539325842711E-2</v>
      </c>
      <c r="N343" s="8">
        <f ca="1">(dane36[[#This Row],[hemoglobina]]-#REF!)/#REF!</f>
        <v>0.4081632653061224</v>
      </c>
      <c r="O343" s="8">
        <f ca="1">(dane36[[#This Row],[hematokryt]]-#REF!)/#REF!</f>
        <v>0.35555555555555557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0</v>
      </c>
      <c r="V343" s="5">
        <v>1</v>
      </c>
      <c r="X343" s="8">
        <f ca="1">(dane36[[#This Row],[Wiek]]-$A$409)/$A$410</f>
        <v>0.69318181818181823</v>
      </c>
      <c r="Y343" s="8">
        <f ca="1">(dane36[[#This Row],[Ciśnienie krwi]]-$B$409)/$B$410</f>
        <v>0.15384615384615385</v>
      </c>
      <c r="Z343" s="8">
        <f ca="1">(dane36[[#This Row],[glukoza we krwi]]-$I$409)/$I$410</f>
        <v>0.23076923076923078</v>
      </c>
      <c r="AA343" s="8">
        <f ca="1">(dane36[[#This Row],[mocznik]]-$J$409)/$J$410</f>
        <v>9.114249037227215E-2</v>
      </c>
      <c r="AB343" s="8">
        <f ca="1">(dane36[[#This Row],[sód]]-L$409)/L$410</f>
        <v>0.917981072555205</v>
      </c>
      <c r="AC343" s="8">
        <f ca="1">(dane36[[#This Row],[potas]]-M$409)/M$410</f>
        <v>5.6179775280898875E-2</v>
      </c>
      <c r="AD343" s="8">
        <f ca="1">(dane36[[#This Row],[hemoglobina]]-N$409)/N$410</f>
        <v>0.70068027210884354</v>
      </c>
      <c r="AE343" s="8">
        <f ca="1">(dane36[[#This Row],[hematokryt]]-O$409)/O$410</f>
        <v>0.71111111111111114</v>
      </c>
      <c r="AF343">
        <v>0.62</v>
      </c>
      <c r="AG343">
        <v>0.2</v>
      </c>
      <c r="AH343">
        <v>0.5</v>
      </c>
      <c r="AI343">
        <v>0.77</v>
      </c>
      <c r="AJ343">
        <v>0</v>
      </c>
      <c r="AK343">
        <v>0</v>
      </c>
      <c r="AL343" s="15">
        <v>1</v>
      </c>
      <c r="AM343" s="15">
        <v>1</v>
      </c>
      <c r="AN343" s="15">
        <v>1</v>
      </c>
      <c r="AO343" s="15">
        <v>1</v>
      </c>
      <c r="AP343" s="15">
        <v>1</v>
      </c>
      <c r="AQ343" s="15">
        <v>0</v>
      </c>
    </row>
    <row r="344" spans="1:43" x14ac:dyDescent="0.25">
      <c r="A344" s="8">
        <f ca="1">(dane36[[#This Row],[Wiek]]-$A$409)/$A$410</f>
        <v>0.88636363636363635</v>
      </c>
      <c r="B344" s="8">
        <f ca="1">(dane36[[#This Row],[Ciśnienie krwi]]-$B$409)/$B$410</f>
        <v>0.15384615384615385</v>
      </c>
      <c r="C344" s="9">
        <v>0.5</v>
      </c>
      <c r="D344" s="10">
        <v>0.4</v>
      </c>
      <c r="E344" s="10">
        <v>0.4</v>
      </c>
      <c r="F344" s="5">
        <v>1</v>
      </c>
      <c r="G344" s="5">
        <v>0</v>
      </c>
      <c r="H344" s="5">
        <v>0</v>
      </c>
      <c r="I344" s="8">
        <f ca="1">(dane36[[#This Row],[glukoza we krwi]]-$I$409)/$I$410</f>
        <v>0.25427350427350426</v>
      </c>
      <c r="J344" s="8">
        <f ca="1">(dane36[[#This Row],[mocznik]]-$J$409)/$J$410</f>
        <v>0.13222079589216945</v>
      </c>
      <c r="K344" s="8">
        <f ca="1">(dane36[[#This Row],[kreatynina]]-#REF!)/#REF!</f>
        <v>2.3809523809523815E-2</v>
      </c>
      <c r="L344" s="8">
        <f ca="1">(dane36[[#This Row],[sód]]-#REF!)/#REF!</f>
        <v>0.83930599369085179</v>
      </c>
      <c r="M344" s="8">
        <f ca="1">(dane36[[#This Row],[potas]]-#REF!)/#REF!</f>
        <v>4.7865168539325841E-2</v>
      </c>
      <c r="N344" s="8">
        <f ca="1">(dane36[[#This Row],[hemoglobina]]-#REF!)/#REF!</f>
        <v>0.65306122448979587</v>
      </c>
      <c r="O344" s="8">
        <f ca="1">(dane36[[#This Row],[hematokryt]]-#REF!)/#REF!</f>
        <v>0.68888888888888888</v>
      </c>
      <c r="P344" s="5">
        <v>1</v>
      </c>
      <c r="Q344" s="5">
        <v>1</v>
      </c>
      <c r="R344" s="5">
        <v>0</v>
      </c>
      <c r="S344" s="5">
        <v>0</v>
      </c>
      <c r="T344" s="5">
        <v>1</v>
      </c>
      <c r="U344" s="5">
        <v>0</v>
      </c>
      <c r="V344" s="5">
        <v>1</v>
      </c>
      <c r="X344" s="8">
        <f ca="1">(dane36[[#This Row],[Wiek]]-$A$409)/$A$410</f>
        <v>0.47727272727272729</v>
      </c>
      <c r="Y344" s="8">
        <f ca="1">(dane36[[#This Row],[Ciśnienie krwi]]-$B$409)/$B$410</f>
        <v>7.6923076923076927E-2</v>
      </c>
      <c r="Z344" s="8">
        <f ca="1">(dane36[[#This Row],[glukoza we krwi]]-$I$409)/$I$410</f>
        <v>0.15598290598290598</v>
      </c>
      <c r="AA344" s="8">
        <f ca="1">(dane36[[#This Row],[mocznik]]-$J$409)/$J$410</f>
        <v>0.11424903722721438</v>
      </c>
      <c r="AB344" s="8">
        <f ca="1">(dane36[[#This Row],[sód]]-L$409)/L$410</f>
        <v>0.8422712933753943</v>
      </c>
      <c r="AC344" s="8">
        <f ca="1">(dane36[[#This Row],[potas]]-M$409)/M$410</f>
        <v>3.8202247191011243E-2</v>
      </c>
      <c r="AD344" s="8">
        <f ca="1">(dane36[[#This Row],[hemoglobina]]-N$409)/N$410</f>
        <v>0.80952380952380953</v>
      </c>
      <c r="AE344" s="8">
        <f ca="1">(dane36[[#This Row],[hematokryt]]-O$409)/O$410</f>
        <v>0.91111111111111109</v>
      </c>
      <c r="AF344">
        <v>0.5</v>
      </c>
      <c r="AG344">
        <v>0.4</v>
      </c>
      <c r="AH344">
        <v>0.4</v>
      </c>
      <c r="AI344">
        <v>1</v>
      </c>
      <c r="AJ344">
        <v>0</v>
      </c>
      <c r="AK344">
        <v>0</v>
      </c>
      <c r="AL344" s="14">
        <v>1</v>
      </c>
      <c r="AM344" s="14">
        <v>1</v>
      </c>
      <c r="AN344" s="14">
        <v>0</v>
      </c>
      <c r="AO344" s="14">
        <v>0</v>
      </c>
      <c r="AP344" s="14">
        <v>1</v>
      </c>
      <c r="AQ344" s="14">
        <v>0</v>
      </c>
    </row>
    <row r="345" spans="1:43" x14ac:dyDescent="0.25">
      <c r="A345" s="8">
        <f ca="1">(dane36[[#This Row],[Wiek]]-$A$409)/$A$410</f>
        <v>0.79545454545454541</v>
      </c>
      <c r="B345" s="8">
        <f ca="1">(dane36[[#This Row],[Ciśnienie krwi]]-$B$409)/$B$410</f>
        <v>0.38461538461538464</v>
      </c>
      <c r="C345" s="9">
        <v>0.62</v>
      </c>
      <c r="D345" s="10">
        <v>0.2</v>
      </c>
      <c r="E345" s="10">
        <v>0.52</v>
      </c>
      <c r="F345" s="5">
        <v>0.77</v>
      </c>
      <c r="G345" s="5">
        <v>0</v>
      </c>
      <c r="H345" s="5">
        <v>0</v>
      </c>
      <c r="I345" s="8">
        <f ca="1">(dane36[[#This Row],[glukoza we krwi]]-$I$409)/$I$410</f>
        <v>0.38247863247863245</v>
      </c>
      <c r="J345" s="8">
        <f ca="1">(dane36[[#This Row],[mocznik]]-$J$409)/$J$410</f>
        <v>0.61489088575096273</v>
      </c>
      <c r="K345" s="8">
        <f ca="1">(dane36[[#This Row],[kreatynina]]-#REF!)/#REF!</f>
        <v>0.17195767195767198</v>
      </c>
      <c r="L345" s="8">
        <f ca="1">(dane36[[#This Row],[sód]]-#REF!)/#REF!</f>
        <v>0.77287066246056779</v>
      </c>
      <c r="M345" s="8">
        <f ca="1">(dane36[[#This Row],[potas]]-#REF!)/#REF!</f>
        <v>5.1685393258426963E-2</v>
      </c>
      <c r="N345" s="8">
        <f ca="1">(dane36[[#This Row],[hemoglobina]]-#REF!)/#REF!</f>
        <v>0.4285714285714286</v>
      </c>
      <c r="O345" s="8">
        <f ca="1">(dane36[[#This Row],[hematokryt]]-#REF!)/#REF!</f>
        <v>0.42222222222222222</v>
      </c>
      <c r="P345" s="5">
        <v>1</v>
      </c>
      <c r="Q345" s="5">
        <v>1</v>
      </c>
      <c r="R345" s="5">
        <v>0</v>
      </c>
      <c r="S345" s="5">
        <v>1</v>
      </c>
      <c r="T345" s="5">
        <v>0</v>
      </c>
      <c r="U345" s="5">
        <v>1</v>
      </c>
      <c r="V345" s="5">
        <v>1</v>
      </c>
      <c r="X345" s="8">
        <f ca="1">(dane36[[#This Row],[Wiek]]-$A$409)/$A$410</f>
        <v>0.39772727272727271</v>
      </c>
      <c r="Y345" s="8">
        <f ca="1">(dane36[[#This Row],[Ciśnienie krwi]]-$B$409)/$B$410</f>
        <v>7.6923076923076927E-2</v>
      </c>
      <c r="Z345" s="8">
        <f ca="1">(dane36[[#This Row],[glukoza we krwi]]-$I$409)/$I$410</f>
        <v>0.19017094017094016</v>
      </c>
      <c r="AA345" s="8">
        <f ca="1">(dane36[[#This Row],[mocznik]]-$J$409)/$J$410</f>
        <v>8.6007702182284984E-2</v>
      </c>
      <c r="AB345" s="8">
        <f ca="1">(dane36[[#This Row],[sód]]-L$409)/L$410</f>
        <v>0.82334384858044163</v>
      </c>
      <c r="AC345" s="8">
        <f ca="1">(dane36[[#This Row],[potas]]-M$409)/M$410</f>
        <v>3.595505617977527E-2</v>
      </c>
      <c r="AD345" s="8">
        <f ca="1">(dane36[[#This Row],[hemoglobina]]-N$409)/N$410</f>
        <v>0.89115646258503389</v>
      </c>
      <c r="AE345" s="8">
        <f ca="1">(dane36[[#This Row],[hematokryt]]-O$409)/O$410</f>
        <v>0.91111111111111109</v>
      </c>
      <c r="AF345">
        <v>0.62</v>
      </c>
      <c r="AG345">
        <v>0.2</v>
      </c>
      <c r="AH345">
        <v>0.5</v>
      </c>
      <c r="AI345">
        <v>0.77</v>
      </c>
      <c r="AJ345">
        <v>0</v>
      </c>
      <c r="AK345">
        <v>0</v>
      </c>
      <c r="AL345" s="15">
        <v>1</v>
      </c>
      <c r="AM345" s="15">
        <v>1</v>
      </c>
      <c r="AN345" s="15">
        <v>0</v>
      </c>
      <c r="AO345" s="15">
        <v>1</v>
      </c>
      <c r="AP345" s="15">
        <v>0</v>
      </c>
      <c r="AQ345" s="15">
        <v>1</v>
      </c>
    </row>
    <row r="346" spans="1:43" x14ac:dyDescent="0.25">
      <c r="A346" s="8">
        <f ca="1">(dane36[[#This Row],[Wiek]]-$A$409)/$A$410</f>
        <v>0.36363636363636365</v>
      </c>
      <c r="B346" s="8">
        <f ca="1">(dane36[[#This Row],[Ciśnienie krwi]]-$B$409)/$B$410</f>
        <v>0.30769230769230771</v>
      </c>
      <c r="C346" s="9">
        <v>0.5</v>
      </c>
      <c r="D346" s="10">
        <v>0.4</v>
      </c>
      <c r="E346" s="5" t="s">
        <v>2</v>
      </c>
      <c r="F346" s="5">
        <v>1</v>
      </c>
      <c r="G346" s="5">
        <v>0</v>
      </c>
      <c r="H346" s="5">
        <v>0</v>
      </c>
      <c r="I346" s="8">
        <f ca="1">(dane36[[#This Row],[glukoza we krwi]]-$I$409)/$I$410</f>
        <v>0.1752136752136752</v>
      </c>
      <c r="J346" s="8">
        <f ca="1">(dane36[[#This Row],[mocznik]]-$J$409)/$J$410</f>
        <v>0.1245186136071887</v>
      </c>
      <c r="K346" s="8">
        <f ca="1">(dane36[[#This Row],[kreatynina]]-#REF!)/#REF!</f>
        <v>1.5873015873015876E-2</v>
      </c>
      <c r="L346" s="8">
        <f ca="1">(dane36[[#This Row],[sód]]-#REF!)/#REF!</f>
        <v>0.83596214511041012</v>
      </c>
      <c r="M346" s="8">
        <f ca="1">(dane36[[#This Row],[potas]]-#REF!)/#REF!</f>
        <v>3.595505617977527E-2</v>
      </c>
      <c r="N346" s="8">
        <f ca="1">(dane36[[#This Row],[hemoglobina]]-#REF!)/#REF!</f>
        <v>0.59863945578231292</v>
      </c>
      <c r="O346" s="8">
        <f ca="1">(dane36[[#This Row],[hematokryt]]-#REF!)/#REF!</f>
        <v>0.66666666666666663</v>
      </c>
      <c r="P346" s="5">
        <v>0</v>
      </c>
      <c r="Q346" s="5">
        <v>0</v>
      </c>
      <c r="R346" s="5">
        <v>0</v>
      </c>
      <c r="S346" s="5">
        <v>1</v>
      </c>
      <c r="T346" s="5">
        <v>0</v>
      </c>
      <c r="U346" s="5">
        <v>0</v>
      </c>
      <c r="V346" s="5">
        <v>1</v>
      </c>
      <c r="X346" s="8">
        <f ca="1">(dane36[[#This Row],[Wiek]]-$A$409)/$A$410</f>
        <v>0.70454545454545459</v>
      </c>
      <c r="Y346" s="8">
        <f ca="1">(dane36[[#This Row],[Ciśnienie krwi]]-$B$409)/$B$410</f>
        <v>7.6923076923076927E-2</v>
      </c>
      <c r="Z346" s="8">
        <f ca="1">(dane36[[#This Row],[glukoza we krwi]]-$I$409)/$I$410</f>
        <v>0.17948717948717949</v>
      </c>
      <c r="AA346" s="8">
        <f ca="1">(dane36[[#This Row],[mocznik]]-$J$409)/$J$410</f>
        <v>6.5468549422336333E-2</v>
      </c>
      <c r="AB346" s="8">
        <f ca="1">(dane36[[#This Row],[sód]]-L$409)/L$410</f>
        <v>0.917981072555205</v>
      </c>
      <c r="AC346" s="8">
        <f ca="1">(dane36[[#This Row],[potas]]-M$409)/M$410</f>
        <v>1.7977528089887635E-2</v>
      </c>
      <c r="AD346" s="8">
        <f ca="1">(dane36[[#This Row],[hemoglobina]]-N$409)/N$410</f>
        <v>0.76870748299319724</v>
      </c>
      <c r="AE346" s="8">
        <f ca="1">(dane36[[#This Row],[hematokryt]]-O$409)/O$410</f>
        <v>0.73333333333333328</v>
      </c>
      <c r="AF346">
        <v>0.5</v>
      </c>
      <c r="AG346">
        <v>0.4</v>
      </c>
      <c r="AH346">
        <v>0</v>
      </c>
      <c r="AI346">
        <v>1</v>
      </c>
      <c r="AJ346">
        <v>0</v>
      </c>
      <c r="AK346">
        <v>0</v>
      </c>
      <c r="AL346" s="14">
        <v>0</v>
      </c>
      <c r="AM346" s="14">
        <v>0</v>
      </c>
      <c r="AN346" s="14">
        <v>0</v>
      </c>
      <c r="AO346" s="14">
        <v>1</v>
      </c>
      <c r="AP346" s="14">
        <v>0</v>
      </c>
      <c r="AQ346" s="14">
        <v>0</v>
      </c>
    </row>
    <row r="347" spans="1:43" x14ac:dyDescent="0.25">
      <c r="A347" s="8">
        <f ca="1">(dane36[[#This Row],[Wiek]]-$A$409)/$A$410</f>
        <v>0.71590909090909094</v>
      </c>
      <c r="B347" s="8">
        <f ca="1">(dane36[[#This Row],[Ciśnienie krwi]]-$B$409)/$B$410</f>
        <v>0.15384615384615385</v>
      </c>
      <c r="C347" s="9">
        <v>0.5</v>
      </c>
      <c r="D347" s="10">
        <v>0.2</v>
      </c>
      <c r="E347" s="5" t="s">
        <v>2</v>
      </c>
      <c r="F347" s="5">
        <v>1</v>
      </c>
      <c r="G347" s="5">
        <v>0</v>
      </c>
      <c r="H347" s="5">
        <v>0</v>
      </c>
      <c r="I347" s="8">
        <f ca="1">(dane36[[#This Row],[glukoza we krwi]]-$I$409)/$I$410</f>
        <v>0.38675213675213677</v>
      </c>
      <c r="J347" s="8">
        <f ca="1">(dane36[[#This Row],[mocznik]]-$J$409)/$J$410</f>
        <v>0.11424903722721438</v>
      </c>
      <c r="K347" s="8">
        <f ca="1">(dane36[[#This Row],[kreatynina]]-#REF!)/#REF!</f>
        <v>1.3227513227513227E-2</v>
      </c>
      <c r="L347" s="8">
        <f ca="1">(dane36[[#This Row],[sód]]-#REF!)/#REF!</f>
        <v>0.83930599369085179</v>
      </c>
      <c r="M347" s="8">
        <f ca="1">(dane36[[#This Row],[potas]]-#REF!)/#REF!</f>
        <v>4.7865168539325841E-2</v>
      </c>
      <c r="N347" s="8">
        <f ca="1">(dane36[[#This Row],[hemoglobina]]-#REF!)/#REF!</f>
        <v>0.56462585034013602</v>
      </c>
      <c r="O347" s="8">
        <f ca="1">(dane36[[#This Row],[hematokryt]]-#REF!)/#REF!</f>
        <v>0.6</v>
      </c>
      <c r="P347" s="5">
        <v>1</v>
      </c>
      <c r="Q347" s="5">
        <v>1</v>
      </c>
      <c r="R347" s="5">
        <v>0</v>
      </c>
      <c r="S347" s="5">
        <v>0</v>
      </c>
      <c r="T347" s="5">
        <v>1</v>
      </c>
      <c r="U347" s="5">
        <v>0</v>
      </c>
      <c r="V347" s="5">
        <v>1</v>
      </c>
      <c r="X347" s="8">
        <f ca="1">(dane36[[#This Row],[Wiek]]-$A$409)/$A$410</f>
        <v>0.22727272727272727</v>
      </c>
      <c r="Y347" s="8">
        <f ca="1">(dane36[[#This Row],[Ciśnienie krwi]]-$B$409)/$B$410</f>
        <v>7.6923076923076927E-2</v>
      </c>
      <c r="Z347" s="8">
        <f ca="1">(dane36[[#This Row],[glukoza we krwi]]-$I$409)/$I$410</f>
        <v>0.16025641025641027</v>
      </c>
      <c r="AA347" s="8">
        <f ca="1">(dane36[[#This Row],[mocznik]]-$J$409)/$J$410</f>
        <v>4.2362002567394093E-2</v>
      </c>
      <c r="AB347" s="8">
        <f ca="1">(dane36[[#This Row],[sód]]-L$409)/L$410</f>
        <v>0.8422712933753943</v>
      </c>
      <c r="AC347" s="8">
        <f ca="1">(dane36[[#This Row],[potas]]-M$409)/M$410</f>
        <v>4.0449438202247189E-2</v>
      </c>
      <c r="AD347" s="8">
        <f ca="1">(dane36[[#This Row],[hemoglobina]]-N$409)/N$410</f>
        <v>0.70748299319727892</v>
      </c>
      <c r="AE347" s="8">
        <f ca="1">(dane36[[#This Row],[hematokryt]]-O$409)/O$410</f>
        <v>0.73333333333333328</v>
      </c>
      <c r="AF347">
        <v>0.5</v>
      </c>
      <c r="AG347">
        <v>0.2</v>
      </c>
      <c r="AH347">
        <v>0</v>
      </c>
      <c r="AI347">
        <v>1</v>
      </c>
      <c r="AJ347">
        <v>0</v>
      </c>
      <c r="AK347">
        <v>0</v>
      </c>
      <c r="AL347" s="15">
        <v>1</v>
      </c>
      <c r="AM347" s="15">
        <v>1</v>
      </c>
      <c r="AN347" s="15">
        <v>0</v>
      </c>
      <c r="AO347" s="15">
        <v>0</v>
      </c>
      <c r="AP347" s="15">
        <v>1</v>
      </c>
      <c r="AQ347" s="15">
        <v>0</v>
      </c>
    </row>
    <row r="348" spans="1:43" x14ac:dyDescent="0.25">
      <c r="A348" s="8">
        <f ca="1">(dane36[[#This Row],[Wiek]]-$A$409)/$A$410</f>
        <v>0.625</v>
      </c>
      <c r="B348" s="8">
        <f ca="1">(dane36[[#This Row],[Ciśnienie krwi]]-$B$409)/$B$410</f>
        <v>0.15384615384615385</v>
      </c>
      <c r="C348" s="9">
        <v>0.5</v>
      </c>
      <c r="D348" s="10">
        <v>0.2</v>
      </c>
      <c r="E348" s="5" t="s">
        <v>2</v>
      </c>
      <c r="F348" s="5">
        <v>0</v>
      </c>
      <c r="G348" s="5">
        <v>0</v>
      </c>
      <c r="H348" s="5">
        <v>0</v>
      </c>
      <c r="I348" s="8">
        <f ca="1">(dane36[[#This Row],[glukoza we krwi]]-$I$409)/$I$410</f>
        <v>0.30555555555555558</v>
      </c>
      <c r="J348" s="8">
        <f ca="1">(dane36[[#This Row],[mocznik]]-$J$409)/$J$410</f>
        <v>0.1116816431322208</v>
      </c>
      <c r="K348" s="8">
        <f ca="1">(dane36[[#This Row],[kreatynina]]-#REF!)/#REF!</f>
        <v>1.4550264550264553E-2</v>
      </c>
      <c r="L348" s="8">
        <f ca="1">(dane36[[#This Row],[sód]]-#REF!)/#REF!</f>
        <v>0.85488958990536279</v>
      </c>
      <c r="M348" s="8">
        <f ca="1">(dane36[[#This Row],[potas]]-#REF!)/#REF!</f>
        <v>1.7977528089887635E-2</v>
      </c>
      <c r="N348" s="8">
        <f ca="1">(dane36[[#This Row],[hemoglobina]]-#REF!)/#REF!</f>
        <v>0.49659863945578231</v>
      </c>
      <c r="O348" s="8">
        <f ca="1">(dane36[[#This Row],[hematokryt]]-#REF!)/#REF!</f>
        <v>0.48888888888888887</v>
      </c>
      <c r="P348" s="5">
        <v>0</v>
      </c>
      <c r="Q348" s="5">
        <v>0</v>
      </c>
      <c r="R348" s="5">
        <v>0</v>
      </c>
      <c r="S348" s="5">
        <v>1</v>
      </c>
      <c r="T348" s="5">
        <v>0</v>
      </c>
      <c r="U348" s="5">
        <v>0</v>
      </c>
      <c r="V348" s="5">
        <v>1</v>
      </c>
      <c r="X348" s="8">
        <f ca="1">(dane36[[#This Row],[Wiek]]-$A$409)/$A$410</f>
        <v>0.35227272727272729</v>
      </c>
      <c r="Y348" s="8">
        <f ca="1">(dane36[[#This Row],[Ciśnienie krwi]]-$B$409)/$B$410</f>
        <v>7.6923076923076927E-2</v>
      </c>
      <c r="Z348" s="8">
        <f ca="1">(dane36[[#This Row],[glukoza we krwi]]-$I$409)/$I$410</f>
        <v>0.23076923076923078</v>
      </c>
      <c r="AA348" s="8">
        <f ca="1">(dane36[[#This Row],[mocznik]]-$J$409)/$J$410</f>
        <v>0.10141206675224647</v>
      </c>
      <c r="AB348" s="8">
        <f ca="1">(dane36[[#This Row],[sód]]-L$409)/L$410</f>
        <v>0.86119873817034698</v>
      </c>
      <c r="AC348" s="8">
        <f ca="1">(dane36[[#This Row],[potas]]-M$409)/M$410</f>
        <v>4.2696629213483155E-2</v>
      </c>
      <c r="AD348" s="8">
        <f ca="1">(dane36[[#This Row],[hemoglobina]]-N$409)/N$410</f>
        <v>0.84353741496598633</v>
      </c>
      <c r="AE348" s="8">
        <f ca="1">(dane36[[#This Row],[hematokryt]]-O$409)/O$410</f>
        <v>0.9555555555555556</v>
      </c>
      <c r="AF348">
        <v>0.5</v>
      </c>
      <c r="AG348">
        <v>0.2</v>
      </c>
      <c r="AH348">
        <v>0</v>
      </c>
      <c r="AI348">
        <v>0</v>
      </c>
      <c r="AJ348">
        <v>0</v>
      </c>
      <c r="AK348">
        <v>0</v>
      </c>
      <c r="AL348" s="14">
        <v>0</v>
      </c>
      <c r="AM348" s="14">
        <v>0</v>
      </c>
      <c r="AN348" s="14">
        <v>0</v>
      </c>
      <c r="AO348" s="14">
        <v>1</v>
      </c>
      <c r="AP348" s="14">
        <v>0</v>
      </c>
      <c r="AQ348" s="14">
        <v>0</v>
      </c>
    </row>
    <row r="349" spans="1:43" x14ac:dyDescent="0.25">
      <c r="A349" s="8">
        <f ca="1">(dane36[[#This Row],[Wiek]]-$A$409)/$A$410</f>
        <v>0.76136363636363635</v>
      </c>
      <c r="B349" s="8">
        <f ca="1">(dane36[[#This Row],[Ciśnienie krwi]]-$B$409)/$B$410</f>
        <v>0.15384615384615385</v>
      </c>
      <c r="C349" s="9">
        <v>0.25</v>
      </c>
      <c r="D349" s="10">
        <v>0.8</v>
      </c>
      <c r="E349" s="10">
        <v>0.6</v>
      </c>
      <c r="F349" s="5">
        <v>0</v>
      </c>
      <c r="G349" s="5">
        <v>1</v>
      </c>
      <c r="H349" s="5">
        <v>1</v>
      </c>
      <c r="I349" s="8">
        <f ca="1">(dane36[[#This Row],[glukoza we krwi]]-$I$409)/$I$410</f>
        <v>0.41025641025641024</v>
      </c>
      <c r="J349" s="8">
        <f ca="1">(dane36[[#This Row],[mocznik]]-$J$409)/$J$410</f>
        <v>0.24261874197689345</v>
      </c>
      <c r="K349" s="8">
        <f ca="1">(dane36[[#This Row],[kreatynina]]-#REF!)/#REF!</f>
        <v>7.8042328042328038E-2</v>
      </c>
      <c r="L349" s="8">
        <f ca="1">(dane36[[#This Row],[sód]]-#REF!)/#REF!</f>
        <v>0.72870662460567825</v>
      </c>
      <c r="M349" s="8">
        <f ca="1">(dane36[[#This Row],[potas]]-#REF!)/#REF!</f>
        <v>3.1460674157303366E-2</v>
      </c>
      <c r="N349" s="8">
        <f ca="1">(dane36[[#This Row],[hemoglobina]]-#REF!)/#REF!</f>
        <v>0.4285714285714286</v>
      </c>
      <c r="O349" s="8">
        <f ca="1">(dane36[[#This Row],[hematokryt]]-#REF!)/#REF!</f>
        <v>0.42222222222222222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X349" s="8">
        <f ca="1">(dane36[[#This Row],[Wiek]]-$A$409)/$A$410</f>
        <v>0.46590909090909088</v>
      </c>
      <c r="Y349" s="8">
        <f ca="1">(dane36[[#This Row],[Ciśnienie krwi]]-$B$409)/$B$410</f>
        <v>7.6923076923076927E-2</v>
      </c>
      <c r="Z349" s="8">
        <f ca="1">(dane36[[#This Row],[glukoza we krwi]]-$I$409)/$I$410</f>
        <v>0.18376068376068377</v>
      </c>
      <c r="AA349" s="8">
        <f ca="1">(dane36[[#This Row],[mocznik]]-$J$409)/$J$410</f>
        <v>6.0333761232349167E-2</v>
      </c>
      <c r="AB349" s="8">
        <f ca="1">(dane36[[#This Row],[sód]]-L$409)/L$410</f>
        <v>0.88012618296529965</v>
      </c>
      <c r="AC349" s="8">
        <f ca="1">(dane36[[#This Row],[potas]]-M$409)/M$410</f>
        <v>5.6179775280898875E-2</v>
      </c>
      <c r="AD349" s="8">
        <f ca="1">(dane36[[#This Row],[hemoglobina]]-N$409)/N$410</f>
        <v>1</v>
      </c>
      <c r="AE349" s="8">
        <f ca="1">(dane36[[#This Row],[hematokryt]]-O$409)/O$410</f>
        <v>0.75555555555555554</v>
      </c>
      <c r="AF349">
        <v>0.25</v>
      </c>
      <c r="AG349">
        <v>0.8</v>
      </c>
      <c r="AH349">
        <v>0.6</v>
      </c>
      <c r="AI349">
        <v>0</v>
      </c>
      <c r="AJ349">
        <v>1</v>
      </c>
      <c r="AK349">
        <v>1</v>
      </c>
      <c r="AL349" s="15">
        <v>1</v>
      </c>
      <c r="AM349" s="15">
        <v>1</v>
      </c>
      <c r="AN349" s="15">
        <v>1</v>
      </c>
      <c r="AO349" s="15">
        <v>1</v>
      </c>
      <c r="AP349" s="15">
        <v>1</v>
      </c>
      <c r="AQ349" s="15">
        <v>1</v>
      </c>
    </row>
    <row r="350" spans="1:43" x14ac:dyDescent="0.25">
      <c r="A350" s="8">
        <f ca="1">(dane36[[#This Row],[Wiek]]-$A$409)/$A$410</f>
        <v>0.68181818181818177</v>
      </c>
      <c r="B350" s="8">
        <f ca="1">(dane36[[#This Row],[Ciśnienie krwi]]-$B$409)/$B$410</f>
        <v>0.30769230769230771</v>
      </c>
      <c r="C350" s="9">
        <v>0.75</v>
      </c>
      <c r="D350" s="10">
        <v>0.4</v>
      </c>
      <c r="E350" s="10">
        <v>0.2</v>
      </c>
      <c r="F350" s="5">
        <v>1</v>
      </c>
      <c r="G350" s="5">
        <v>0</v>
      </c>
      <c r="H350" s="5">
        <v>0</v>
      </c>
      <c r="I350" s="8">
        <f ca="1">(dane36[[#This Row],[glukoza we krwi]]-$I$409)/$I$410</f>
        <v>0.3141025641025641</v>
      </c>
      <c r="J350" s="8">
        <f ca="1">(dane36[[#This Row],[mocznik]]-$J$409)/$J$410</f>
        <v>0.11938382541720154</v>
      </c>
      <c r="K350" s="8">
        <f ca="1">(dane36[[#This Row],[kreatynina]]-#REF!)/#REF!</f>
        <v>2.6455026455026457E-2</v>
      </c>
      <c r="L350" s="8">
        <f ca="1">(dane36[[#This Row],[sód]]-#REF!)/#REF!</f>
        <v>0.8422712933753943</v>
      </c>
      <c r="M350" s="8">
        <f ca="1">(dane36[[#This Row],[potas]]-#REF!)/#REF!</f>
        <v>8.9887640449438175E-3</v>
      </c>
      <c r="N350" s="8">
        <f ca="1">(dane36[[#This Row],[hemoglobina]]-#REF!)/#REF!</f>
        <v>0.70068027210884354</v>
      </c>
      <c r="O350" s="8">
        <f ca="1">(dane36[[#This Row],[hematokryt]]-#REF!)/#REF!</f>
        <v>0.84444444444444444</v>
      </c>
      <c r="P350" s="5">
        <v>1</v>
      </c>
      <c r="Q350" s="5">
        <v>0</v>
      </c>
      <c r="R350" s="5">
        <v>0</v>
      </c>
      <c r="S350" s="5">
        <v>1</v>
      </c>
      <c r="T350" s="5">
        <v>0</v>
      </c>
      <c r="U350" s="5">
        <v>0</v>
      </c>
      <c r="V350" s="5">
        <v>1</v>
      </c>
      <c r="X350" s="8">
        <f ca="1">(dane36[[#This Row],[Wiek]]-$A$409)/$A$410</f>
        <v>0.40909090909090912</v>
      </c>
      <c r="Y350" s="8">
        <f ca="1">(dane36[[#This Row],[Ciśnienie krwi]]-$B$409)/$B$410</f>
        <v>0.23076923076923078</v>
      </c>
      <c r="Z350" s="8">
        <f ca="1">(dane36[[#This Row],[glukoza we krwi]]-$I$409)/$I$410</f>
        <v>0.16452991452991453</v>
      </c>
      <c r="AA350" s="8">
        <f ca="1">(dane36[[#This Row],[mocznik]]-$J$409)/$J$410</f>
        <v>4.4929396662387676E-2</v>
      </c>
      <c r="AB350" s="8">
        <f ca="1">(dane36[[#This Row],[sód]]-L$409)/L$410</f>
        <v>0.89905362776025233</v>
      </c>
      <c r="AC350" s="8">
        <f ca="1">(dane36[[#This Row],[potas]]-M$409)/M$410</f>
        <v>2.247191011235955E-2</v>
      </c>
      <c r="AD350" s="8">
        <f ca="1">(dane36[[#This Row],[hemoglobina]]-N$409)/N$410</f>
        <v>0.71428571428571419</v>
      </c>
      <c r="AE350" s="8">
        <f ca="1">(dane36[[#This Row],[hematokryt]]-O$409)/O$410</f>
        <v>0.77777777777777779</v>
      </c>
      <c r="AF350">
        <v>0.75</v>
      </c>
      <c r="AG350">
        <v>0.4</v>
      </c>
      <c r="AH350">
        <v>0.2</v>
      </c>
      <c r="AI350">
        <v>1</v>
      </c>
      <c r="AJ350">
        <v>0</v>
      </c>
      <c r="AK350">
        <v>0</v>
      </c>
      <c r="AL350" s="14">
        <v>1</v>
      </c>
      <c r="AM350" s="14">
        <v>0</v>
      </c>
      <c r="AN350" s="14">
        <v>0</v>
      </c>
      <c r="AO350" s="14">
        <v>1</v>
      </c>
      <c r="AP350" s="14">
        <v>0</v>
      </c>
      <c r="AQ350" s="14">
        <v>0</v>
      </c>
    </row>
    <row r="351" spans="1:43" x14ac:dyDescent="0.25">
      <c r="A351" s="8">
        <f ca="1">(dane36[[#This Row],[Wiek]]-$A$409)/$A$410</f>
        <v>0.70454545454545459</v>
      </c>
      <c r="B351" s="8">
        <f ca="1">(dane36[[#This Row],[Ciśnienie krwi]]-$B$409)/$B$410</f>
        <v>0.30769230769230771</v>
      </c>
      <c r="C351" s="9">
        <v>0.5</v>
      </c>
      <c r="D351" s="10">
        <v>0.6</v>
      </c>
      <c r="E351" s="10">
        <v>0.4</v>
      </c>
      <c r="F351" s="5">
        <v>0</v>
      </c>
      <c r="G351" s="5">
        <v>1</v>
      </c>
      <c r="H351" s="5">
        <v>0</v>
      </c>
      <c r="I351" s="8">
        <f ca="1">(dane36[[#This Row],[glukoza we krwi]]-$I$409)/$I$410</f>
        <v>0.94230769230769229</v>
      </c>
      <c r="J351" s="8">
        <f ca="1">(dane36[[#This Row],[mocznik]]-$J$409)/$J$410</f>
        <v>0.16046213093709885</v>
      </c>
      <c r="K351" s="8">
        <f ca="1">(dane36[[#This Row],[kreatynina]]-#REF!)/#REF!</f>
        <v>3.1746031746031744E-2</v>
      </c>
      <c r="L351" s="8">
        <f ca="1">(dane36[[#This Row],[sód]]-#REF!)/#REF!</f>
        <v>0.82334384858044163</v>
      </c>
      <c r="M351" s="8">
        <f ca="1">(dane36[[#This Row],[potas]]-#REF!)/#REF!</f>
        <v>3.595505617977527E-2</v>
      </c>
      <c r="N351" s="8">
        <f ca="1">(dane36[[#This Row],[hemoglobina]]-#REF!)/#REF!</f>
        <v>0.61904761904761896</v>
      </c>
      <c r="O351" s="8">
        <f ca="1">(dane36[[#This Row],[hematokryt]]-#REF!)/#REF!</f>
        <v>0.68888888888888888</v>
      </c>
      <c r="P351" s="5">
        <v>1</v>
      </c>
      <c r="Q351" s="5">
        <v>1</v>
      </c>
      <c r="R351" s="5">
        <v>0</v>
      </c>
      <c r="S351" s="5">
        <v>1</v>
      </c>
      <c r="T351" s="5">
        <v>0</v>
      </c>
      <c r="U351" s="5">
        <v>1</v>
      </c>
      <c r="V351" s="5">
        <v>1</v>
      </c>
      <c r="X351" s="8">
        <f ca="1">(dane36[[#This Row],[Wiek]]-$A$409)/$A$410</f>
        <v>0.375</v>
      </c>
      <c r="Y351" s="8">
        <f ca="1">(dane36[[#This Row],[Ciśnienie krwi]]-$B$409)/$B$410</f>
        <v>0.15384615384615385</v>
      </c>
      <c r="Z351" s="8">
        <f ca="1">(dane36[[#This Row],[glukoza we krwi]]-$I$409)/$I$410</f>
        <v>0.12820512820512819</v>
      </c>
      <c r="AA351" s="8">
        <f ca="1">(dane36[[#This Row],[mocznik]]-$J$409)/$J$410</f>
        <v>8.8575096277278567E-2</v>
      </c>
      <c r="AB351" s="8">
        <f ca="1">(dane36[[#This Row],[sód]]-L$409)/L$410</f>
        <v>0.917981072555205</v>
      </c>
      <c r="AC351" s="8">
        <f ca="1">(dane36[[#This Row],[potas]]-M$409)/M$410</f>
        <v>2.247191011235955E-2</v>
      </c>
      <c r="AD351" s="8">
        <f ca="1">(dane36[[#This Row],[hemoglobina]]-N$409)/N$410</f>
        <v>0.77551020408163263</v>
      </c>
      <c r="AE351" s="8">
        <f ca="1">(dane36[[#This Row],[hematokryt]]-O$409)/O$410</f>
        <v>0.9555555555555556</v>
      </c>
      <c r="AF351">
        <v>0.5</v>
      </c>
      <c r="AG351">
        <v>0.6</v>
      </c>
      <c r="AH351">
        <v>0.4</v>
      </c>
      <c r="AI351">
        <v>0</v>
      </c>
      <c r="AJ351">
        <v>1</v>
      </c>
      <c r="AK351">
        <v>0</v>
      </c>
      <c r="AL351" s="15">
        <v>1</v>
      </c>
      <c r="AM351" s="15">
        <v>1</v>
      </c>
      <c r="AN351" s="15">
        <v>0</v>
      </c>
      <c r="AO351" s="15">
        <v>1</v>
      </c>
      <c r="AP351" s="15">
        <v>0</v>
      </c>
      <c r="AQ351" s="15">
        <v>1</v>
      </c>
    </row>
    <row r="352" spans="1:43" x14ac:dyDescent="0.25">
      <c r="A352" s="8">
        <f ca="1">(dane36[[#This Row],[Wiek]]-$A$409)/$A$410</f>
        <v>0.52272727272727271</v>
      </c>
      <c r="B352" s="8">
        <f ca="1">(dane36[[#This Row],[Ciśnienie krwi]]-$B$409)/$B$410</f>
        <v>0.38461538461538464</v>
      </c>
      <c r="C352" s="9">
        <v>0.62</v>
      </c>
      <c r="D352" s="10">
        <v>0.2</v>
      </c>
      <c r="E352" s="10">
        <v>0.52</v>
      </c>
      <c r="F352" s="5">
        <v>0.77</v>
      </c>
      <c r="G352" s="5">
        <v>0</v>
      </c>
      <c r="H352" s="5">
        <v>0</v>
      </c>
      <c r="I352" s="8">
        <f ca="1">(dane36[[#This Row],[glukoza we krwi]]-$I$409)/$I$410</f>
        <v>0.17307692307692307</v>
      </c>
      <c r="J352" s="8">
        <f ca="1">(dane36[[#This Row],[mocznik]]-$J$409)/$J$410</f>
        <v>0.19897304236200256</v>
      </c>
      <c r="K352" s="8">
        <f ca="1">(dane36[[#This Row],[kreatynina]]-#REF!)/#REF!</f>
        <v>6.4814814814814811E-2</v>
      </c>
      <c r="L352" s="8">
        <f ca="1">(dane36[[#This Row],[sód]]-#REF!)/#REF!</f>
        <v>0.82334384858044163</v>
      </c>
      <c r="M352" s="8">
        <f ca="1">(dane36[[#This Row],[potas]]-#REF!)/#REF!</f>
        <v>8.5393258426966281E-2</v>
      </c>
      <c r="N352" s="8">
        <f ca="1">(dane36[[#This Row],[hemoglobina]]-#REF!)/#REF!</f>
        <v>0.21768707482993194</v>
      </c>
      <c r="O352" s="8">
        <f ca="1">(dane36[[#This Row],[hematokryt]]-#REF!)/#REF!</f>
        <v>0.22222222222222221</v>
      </c>
      <c r="P352" s="5">
        <v>1</v>
      </c>
      <c r="Q352" s="5">
        <v>0</v>
      </c>
      <c r="R352" s="5">
        <v>1</v>
      </c>
      <c r="S352" s="5">
        <v>0</v>
      </c>
      <c r="T352" s="5">
        <v>0</v>
      </c>
      <c r="U352" s="5">
        <v>0</v>
      </c>
      <c r="V352" s="5">
        <v>1</v>
      </c>
      <c r="X352" s="8">
        <f ca="1">(dane36[[#This Row],[Wiek]]-$A$409)/$A$410</f>
        <v>0.71590909090909094</v>
      </c>
      <c r="Y352" s="8">
        <f ca="1">(dane36[[#This Row],[Ciśnienie krwi]]-$B$409)/$B$410</f>
        <v>0.15384615384615385</v>
      </c>
      <c r="Z352" s="8">
        <f ca="1">(dane36[[#This Row],[glukoza we krwi]]-$I$409)/$I$410</f>
        <v>0.13461538461538461</v>
      </c>
      <c r="AA352" s="8">
        <f ca="1">(dane36[[#This Row],[mocznik]]-$J$409)/$J$410</f>
        <v>4.7496790757381259E-2</v>
      </c>
      <c r="AB352" s="8">
        <f ca="1">(dane36[[#This Row],[sód]]-L$409)/L$410</f>
        <v>0.86750788643533128</v>
      </c>
      <c r="AC352" s="8">
        <f ca="1">(dane36[[#This Row],[potas]]-M$409)/M$410</f>
        <v>5.1685393258426963E-2</v>
      </c>
      <c r="AD352" s="8">
        <f ca="1">(dane36[[#This Row],[hemoglobina]]-N$409)/N$410</f>
        <v>0.88435374149659873</v>
      </c>
      <c r="AE352" s="8">
        <f ca="1">(dane36[[#This Row],[hematokryt]]-O$409)/O$410</f>
        <v>0.75555555555555554</v>
      </c>
      <c r="AF352">
        <v>0.62</v>
      </c>
      <c r="AG352">
        <v>0.2</v>
      </c>
      <c r="AH352">
        <v>0.5</v>
      </c>
      <c r="AI352">
        <v>0.77</v>
      </c>
      <c r="AJ352">
        <v>0</v>
      </c>
      <c r="AK352">
        <v>0</v>
      </c>
      <c r="AL352" s="14">
        <v>1</v>
      </c>
      <c r="AM352" s="14">
        <v>0</v>
      </c>
      <c r="AN352" s="14">
        <v>1</v>
      </c>
      <c r="AO352" s="14">
        <v>0</v>
      </c>
      <c r="AP352" s="14">
        <v>0</v>
      </c>
      <c r="AQ352" s="14">
        <v>0</v>
      </c>
    </row>
    <row r="353" spans="1:43" x14ac:dyDescent="0.25">
      <c r="A353" s="8">
        <f ca="1">(dane36[[#This Row],[Wiek]]-$A$409)/$A$410</f>
        <v>0.52272727272727271</v>
      </c>
      <c r="B353" s="8">
        <f ca="1">(dane36[[#This Row],[Ciśnienie krwi]]-$B$409)/$B$410</f>
        <v>0.46153846153846156</v>
      </c>
      <c r="C353" s="9">
        <v>0.5</v>
      </c>
      <c r="D353" s="10">
        <v>0.6</v>
      </c>
      <c r="E353" s="5" t="s">
        <v>2</v>
      </c>
      <c r="F353" s="5">
        <v>1</v>
      </c>
      <c r="G353" s="5">
        <v>1</v>
      </c>
      <c r="H353" s="5">
        <v>0</v>
      </c>
      <c r="I353" s="8">
        <f ca="1">(dane36[[#This Row],[glukoza we krwi]]-$I$409)/$I$410</f>
        <v>0.17948717948717949</v>
      </c>
      <c r="J353" s="8">
        <f ca="1">(dane36[[#This Row],[mocznik]]-$J$409)/$J$410</f>
        <v>0.5481386392811296</v>
      </c>
      <c r="K353" s="8">
        <f ca="1">(dane36[[#This Row],[kreatynina]]-#REF!)/#REF!</f>
        <v>0.19576719576719576</v>
      </c>
      <c r="L353" s="8">
        <f ca="1">(dane36[[#This Row],[sód]]-#REF!)/#REF!</f>
        <v>0.72870662460567825</v>
      </c>
      <c r="M353" s="8">
        <f ca="1">(dane36[[#This Row],[potas]]-#REF!)/#REF!</f>
        <v>7.1910112359550568E-2</v>
      </c>
      <c r="N353" s="8">
        <f ca="1">(dane36[[#This Row],[hemoglobina]]-#REF!)/#REF!</f>
        <v>0.37414965986394555</v>
      </c>
      <c r="O353" s="8">
        <f ca="1">(dane36[[#This Row],[hematokryt]]-#REF!)/#REF!</f>
        <v>0.37777777777777777</v>
      </c>
      <c r="P353" s="5">
        <v>1</v>
      </c>
      <c r="Q353" s="5">
        <v>0</v>
      </c>
      <c r="R353" s="5">
        <v>1</v>
      </c>
      <c r="S353" s="5">
        <v>1</v>
      </c>
      <c r="T353" s="5">
        <v>0</v>
      </c>
      <c r="U353" s="5">
        <v>1</v>
      </c>
      <c r="V353" s="5">
        <v>1</v>
      </c>
      <c r="X353" s="8">
        <f ca="1">(dane36[[#This Row],[Wiek]]-$A$409)/$A$410</f>
        <v>0.30681818181818182</v>
      </c>
      <c r="Y353" s="8">
        <f ca="1">(dane36[[#This Row],[Ciśnienie krwi]]-$B$409)/$B$410</f>
        <v>0.23076923076923078</v>
      </c>
      <c r="Z353" s="8">
        <f ca="1">(dane36[[#This Row],[glukoza we krwi]]-$I$409)/$I$410</f>
        <v>0.13034188034188035</v>
      </c>
      <c r="AA353" s="8">
        <f ca="1">(dane36[[#This Row],[mocznik]]-$J$409)/$J$410</f>
        <v>0.12195121951219512</v>
      </c>
      <c r="AB353" s="8">
        <f ca="1">(dane36[[#This Row],[sód]]-L$409)/L$410</f>
        <v>0.8485804416403786</v>
      </c>
      <c r="AC353" s="8">
        <f ca="1">(dane36[[#This Row],[potas]]-M$409)/M$410</f>
        <v>1.7977528089887635E-2</v>
      </c>
      <c r="AD353" s="8">
        <f ca="1">(dane36[[#This Row],[hemoglobina]]-N$409)/N$410</f>
        <v>0.97959183673469385</v>
      </c>
      <c r="AE353" s="8">
        <f ca="1">(dane36[[#This Row],[hematokryt]]-O$409)/O$410</f>
        <v>0.68888888888888888</v>
      </c>
      <c r="AF353">
        <v>0.5</v>
      </c>
      <c r="AG353">
        <v>0.6</v>
      </c>
      <c r="AH353">
        <v>0</v>
      </c>
      <c r="AI353">
        <v>1</v>
      </c>
      <c r="AJ353">
        <v>1</v>
      </c>
      <c r="AK353">
        <v>0</v>
      </c>
      <c r="AL353" s="15">
        <v>1</v>
      </c>
      <c r="AM353" s="15">
        <v>0</v>
      </c>
      <c r="AN353" s="15">
        <v>1</v>
      </c>
      <c r="AO353" s="15">
        <v>1</v>
      </c>
      <c r="AP353" s="15">
        <v>0</v>
      </c>
      <c r="AQ353" s="15">
        <v>1</v>
      </c>
    </row>
    <row r="354" spans="1:43" x14ac:dyDescent="0.25">
      <c r="A354" s="8">
        <f ca="1">(dane36[[#This Row],[Wiek]]-$A$409)/$A$410</f>
        <v>0.59090909090909094</v>
      </c>
      <c r="B354" s="8">
        <f ca="1">(dane36[[#This Row],[Ciśnienie krwi]]-$B$409)/$B$410</f>
        <v>0.30769230769230771</v>
      </c>
      <c r="C354" s="9">
        <v>1</v>
      </c>
      <c r="D354" s="10">
        <v>0.2</v>
      </c>
      <c r="E354" s="5" t="s">
        <v>2</v>
      </c>
      <c r="F354" s="5">
        <v>0</v>
      </c>
      <c r="G354" s="5">
        <v>0</v>
      </c>
      <c r="H354" s="5">
        <v>0</v>
      </c>
      <c r="I354" s="8">
        <f ca="1">(dane36[[#This Row],[glukoza we krwi]]-$I$409)/$I$410</f>
        <v>0.27350427350427353</v>
      </c>
      <c r="J354" s="8">
        <f ca="1">(dane36[[#This Row],[mocznik]]-$J$409)/$J$410</f>
        <v>4.2362002567394093E-2</v>
      </c>
      <c r="K354" s="8">
        <f ca="1">(dane36[[#This Row],[kreatynina]]-#REF!)/#REF!</f>
        <v>1.0582010582010581E-2</v>
      </c>
      <c r="L354" s="8">
        <f ca="1">(dane36[[#This Row],[sód]]-#REF!)/#REF!</f>
        <v>0.85488958990536279</v>
      </c>
      <c r="M354" s="8">
        <f ca="1">(dane36[[#This Row],[potas]]-#REF!)/#REF!</f>
        <v>3.8202247191011243E-2</v>
      </c>
      <c r="N354" s="8">
        <f ca="1">(dane36[[#This Row],[hemoglobina]]-#REF!)/#REF!</f>
        <v>0.64149659863945574</v>
      </c>
      <c r="O354" s="8">
        <f ca="1">(dane36[[#This Row],[hematokryt]]-#REF!)/#REF!</f>
        <v>0.66377777777777769</v>
      </c>
      <c r="P354" s="5">
        <v>0</v>
      </c>
      <c r="Q354" s="5">
        <v>0</v>
      </c>
      <c r="R354" s="5">
        <v>0</v>
      </c>
      <c r="S354" s="5">
        <v>0</v>
      </c>
      <c r="T354" s="5">
        <v>1</v>
      </c>
      <c r="U354" s="5">
        <v>1</v>
      </c>
      <c r="V354" s="5">
        <v>1</v>
      </c>
      <c r="X354" s="8">
        <f ca="1">(dane36[[#This Row],[Wiek]]-$A$409)/$A$410</f>
        <v>0.39772727272727271</v>
      </c>
      <c r="Y354" s="8">
        <f ca="1">(dane36[[#This Row],[Ciśnienie krwi]]-$B$409)/$B$410</f>
        <v>7.6923076923076927E-2</v>
      </c>
      <c r="Z354" s="8">
        <f ca="1">(dane36[[#This Row],[glukoza we krwi]]-$I$409)/$I$410</f>
        <v>0.1858974358974359</v>
      </c>
      <c r="AA354" s="8">
        <f ca="1">(dane36[[#This Row],[mocznik]]-$J$409)/$J$410</f>
        <v>0.11681643132220795</v>
      </c>
      <c r="AB354" s="8">
        <f ca="1">(dane36[[#This Row],[sód]]-L$409)/L$410</f>
        <v>0.86119873817034698</v>
      </c>
      <c r="AC354" s="8">
        <f ca="1">(dane36[[#This Row],[potas]]-M$409)/M$410</f>
        <v>5.393258426966293E-2</v>
      </c>
      <c r="AD354" s="8">
        <f ca="1">(dane36[[#This Row],[hemoglobina]]-N$409)/N$410</f>
        <v>0.80952380952380953</v>
      </c>
      <c r="AE354" s="8">
        <f ca="1">(dane36[[#This Row],[hematokryt]]-O$409)/O$410</f>
        <v>0.8666666666666667</v>
      </c>
      <c r="AF354">
        <v>1</v>
      </c>
      <c r="AG354">
        <v>0.2</v>
      </c>
      <c r="AH354">
        <v>0</v>
      </c>
      <c r="AI354">
        <v>0</v>
      </c>
      <c r="AJ354">
        <v>0</v>
      </c>
      <c r="AK354">
        <v>0</v>
      </c>
      <c r="AL354" s="14">
        <v>0</v>
      </c>
      <c r="AM354" s="14">
        <v>0</v>
      </c>
      <c r="AN354" s="14">
        <v>0</v>
      </c>
      <c r="AO354" s="14">
        <v>0</v>
      </c>
      <c r="AP354" s="14">
        <v>1</v>
      </c>
      <c r="AQ354" s="14">
        <v>1</v>
      </c>
    </row>
    <row r="355" spans="1:43" x14ac:dyDescent="0.25">
      <c r="A355" s="8">
        <f ca="1">(dane36[[#This Row],[Wiek]]-$A$409)/$A$410</f>
        <v>0.64772727272727271</v>
      </c>
      <c r="B355" s="8">
        <f ca="1">(dane36[[#This Row],[Ciśnienie krwi]]-$B$409)/$B$410</f>
        <v>0.15384615384615385</v>
      </c>
      <c r="C355" s="9">
        <v>0.25</v>
      </c>
      <c r="D355" s="10">
        <v>0.2</v>
      </c>
      <c r="E355" s="10">
        <v>0.6</v>
      </c>
      <c r="F355" s="5">
        <v>0</v>
      </c>
      <c r="G355" s="5">
        <v>0</v>
      </c>
      <c r="H355" s="5">
        <v>0</v>
      </c>
      <c r="I355" s="8">
        <f ca="1">(dane36[[#This Row],[glukoza we krwi]]-$I$409)/$I$410</f>
        <v>0.85897435897435892</v>
      </c>
      <c r="J355" s="8">
        <f ca="1">(dane36[[#This Row],[mocznik]]-$J$409)/$J$410</f>
        <v>0.13735558408215662</v>
      </c>
      <c r="K355" s="8">
        <f ca="1">(dane36[[#This Row],[kreatynina]]-#REF!)/#REF!</f>
        <v>1.7195767195767195E-2</v>
      </c>
      <c r="L355" s="8">
        <f ca="1">(dane36[[#This Row],[sód]]-#REF!)/#REF!</f>
        <v>0.8422712933753943</v>
      </c>
      <c r="M355" s="8">
        <f ca="1">(dane36[[#This Row],[potas]]-#REF!)/#REF!</f>
        <v>4.49438202247191E-2</v>
      </c>
      <c r="N355" s="8">
        <f ca="1">(dane36[[#This Row],[hemoglobina]]-#REF!)/#REF!</f>
        <v>0.64625850340136048</v>
      </c>
      <c r="O355" s="8">
        <f ca="1">(dane36[[#This Row],[hematokryt]]-#REF!)/#REF!</f>
        <v>0.62222222222222223</v>
      </c>
      <c r="P355" s="5">
        <v>1</v>
      </c>
      <c r="Q355" s="5">
        <v>1</v>
      </c>
      <c r="R355" s="5">
        <v>1</v>
      </c>
      <c r="S355" s="5">
        <v>1</v>
      </c>
      <c r="T355" s="5">
        <v>0</v>
      </c>
      <c r="U355" s="5">
        <v>0</v>
      </c>
      <c r="V355" s="5">
        <v>1</v>
      </c>
      <c r="X355" s="8">
        <f ca="1">(dane36[[#This Row],[Wiek]]-$A$409)/$A$410</f>
        <v>0.42045454545454547</v>
      </c>
      <c r="Y355" s="8">
        <f ca="1">(dane36[[#This Row],[Ciśnienie krwi]]-$B$409)/$B$410</f>
        <v>7.6923076923076927E-2</v>
      </c>
      <c r="Z355" s="8">
        <f ca="1">(dane36[[#This Row],[glukoza we krwi]]-$I$409)/$I$410</f>
        <v>0.13675213675213677</v>
      </c>
      <c r="AA355" s="8">
        <f ca="1">(dane36[[#This Row],[mocznik]]-$J$409)/$J$410</f>
        <v>9.114249037227215E-2</v>
      </c>
      <c r="AB355" s="8">
        <f ca="1">(dane36[[#This Row],[sód]]-L$409)/L$410</f>
        <v>0.917981072555205</v>
      </c>
      <c r="AC355" s="8">
        <f ca="1">(dane36[[#This Row],[potas]]-M$409)/M$410</f>
        <v>5.6179775280898875E-2</v>
      </c>
      <c r="AD355" s="8">
        <f ca="1">(dane36[[#This Row],[hemoglobina]]-N$409)/N$410</f>
        <v>0.71428571428571419</v>
      </c>
      <c r="AE355" s="8">
        <f ca="1">(dane36[[#This Row],[hematokryt]]-O$409)/O$410</f>
        <v>0.93333333333333335</v>
      </c>
      <c r="AF355">
        <v>0.25</v>
      </c>
      <c r="AG355">
        <v>0.2</v>
      </c>
      <c r="AH355">
        <v>0.6</v>
      </c>
      <c r="AI355">
        <v>0</v>
      </c>
      <c r="AJ355">
        <v>0</v>
      </c>
      <c r="AK355">
        <v>0</v>
      </c>
      <c r="AL355" s="15">
        <v>1</v>
      </c>
      <c r="AM355" s="15">
        <v>1</v>
      </c>
      <c r="AN355" s="15">
        <v>1</v>
      </c>
      <c r="AO355" s="15">
        <v>1</v>
      </c>
      <c r="AP355" s="15">
        <v>0</v>
      </c>
      <c r="AQ355" s="15">
        <v>0</v>
      </c>
    </row>
    <row r="356" spans="1:43" x14ac:dyDescent="0.25">
      <c r="A356" s="8">
        <f ca="1">(dane36[[#This Row],[Wiek]]-$A$409)/$A$410</f>
        <v>0.61363636363636365</v>
      </c>
      <c r="B356" s="8">
        <f ca="1">(dane36[[#This Row],[Ciśnienie krwi]]-$B$409)/$B$410</f>
        <v>0.30769230769230771</v>
      </c>
      <c r="C356" s="9">
        <v>0.25</v>
      </c>
      <c r="D356" s="10">
        <v>0.8</v>
      </c>
      <c r="E356" s="10">
        <v>0.2</v>
      </c>
      <c r="F356" s="5">
        <v>0</v>
      </c>
      <c r="G356" s="5">
        <v>1</v>
      </c>
      <c r="H356" s="5">
        <v>0</v>
      </c>
      <c r="I356" s="8">
        <f ca="1">(dane36[[#This Row],[glukoza we krwi]]-$I$409)/$I$410</f>
        <v>0.32905982905982906</v>
      </c>
      <c r="J356" s="8">
        <f ca="1">(dane36[[#This Row],[mocznik]]-$J$409)/$J$410</f>
        <v>0.78947368421052633</v>
      </c>
      <c r="K356" s="8">
        <f ca="1">(dane36[[#This Row],[kreatynina]]-#REF!)/#REF!</f>
        <v>0.17063492063492064</v>
      </c>
      <c r="L356" s="8">
        <f ca="1">(dane36[[#This Row],[sód]]-#REF!)/#REF!</f>
        <v>0.75394321766561512</v>
      </c>
      <c r="M356" s="8">
        <f ca="1">(dane36[[#This Row],[potas]]-#REF!)/#REF!</f>
        <v>8.98876404494382E-2</v>
      </c>
      <c r="N356" s="8">
        <f ca="1">(dane36[[#This Row],[hemoglobina]]-#REF!)/#REF!</f>
        <v>0</v>
      </c>
      <c r="O356" s="8">
        <f ca="1">(dane36[[#This Row],[hematokryt]]-#REF!)/#REF!</f>
        <v>0</v>
      </c>
      <c r="P356" s="5">
        <v>1</v>
      </c>
      <c r="Q356" s="5">
        <v>1</v>
      </c>
      <c r="R356" s="5">
        <v>0</v>
      </c>
      <c r="S356" s="5">
        <v>0</v>
      </c>
      <c r="T356" s="5">
        <v>1</v>
      </c>
      <c r="U356" s="5">
        <v>1</v>
      </c>
      <c r="V356" s="5">
        <v>1</v>
      </c>
      <c r="X356" s="8">
        <f ca="1">(dane36[[#This Row],[Wiek]]-$A$409)/$A$410</f>
        <v>0.34090909090909088</v>
      </c>
      <c r="Y356" s="8">
        <f ca="1">(dane36[[#This Row],[Ciśnienie krwi]]-$B$409)/$B$410</f>
        <v>7.6923076923076927E-2</v>
      </c>
      <c r="Z356" s="8">
        <f ca="1">(dane36[[#This Row],[glukoza we krwi]]-$I$409)/$I$410</f>
        <v>0.17094017094017094</v>
      </c>
      <c r="AA356" s="8">
        <f ca="1">(dane36[[#This Row],[mocznik]]-$J$409)/$J$410</f>
        <v>3.9794608472400517E-2</v>
      </c>
      <c r="AB356" s="8">
        <f ca="1">(dane36[[#This Row],[sód]]-L$409)/L$410</f>
        <v>0.89905362776025233</v>
      </c>
      <c r="AC356" s="8">
        <f ca="1">(dane36[[#This Row],[potas]]-M$409)/M$410</f>
        <v>4.9438202247191018E-2</v>
      </c>
      <c r="AD356" s="8">
        <f ca="1">(dane36[[#This Row],[hemoglobina]]-N$409)/N$410</f>
        <v>0.78231292517006801</v>
      </c>
      <c r="AE356" s="8">
        <f ca="1">(dane36[[#This Row],[hematokryt]]-O$409)/O$410</f>
        <v>0.71111111111111114</v>
      </c>
      <c r="AF356">
        <v>0.25</v>
      </c>
      <c r="AG356">
        <v>0.8</v>
      </c>
      <c r="AH356">
        <v>0.2</v>
      </c>
      <c r="AI356">
        <v>0</v>
      </c>
      <c r="AJ356">
        <v>1</v>
      </c>
      <c r="AK356">
        <v>0</v>
      </c>
      <c r="AL356" s="14">
        <v>1</v>
      </c>
      <c r="AM356" s="14">
        <v>1</v>
      </c>
      <c r="AN356" s="14">
        <v>0</v>
      </c>
      <c r="AO356" s="14">
        <v>0</v>
      </c>
      <c r="AP356" s="14">
        <v>1</v>
      </c>
      <c r="AQ356" s="14">
        <v>1</v>
      </c>
    </row>
    <row r="357" spans="1:43" x14ac:dyDescent="0.25">
      <c r="A357" s="8">
        <f ca="1">(dane36[[#This Row],[Wiek]]-$A$409)/$A$410</f>
        <v>0.23863636363636365</v>
      </c>
      <c r="B357" s="8">
        <f ca="1">(dane36[[#This Row],[Ciśnienie krwi]]-$B$409)/$B$410</f>
        <v>7.6923076923076927E-2</v>
      </c>
      <c r="C357" s="9">
        <v>0.75</v>
      </c>
      <c r="D357" s="5">
        <v>0</v>
      </c>
      <c r="E357" s="5" t="s">
        <v>2</v>
      </c>
      <c r="F357" s="5">
        <v>1</v>
      </c>
      <c r="G357" s="5">
        <v>0</v>
      </c>
      <c r="H357" s="5">
        <v>0</v>
      </c>
      <c r="I357" s="8">
        <f ca="1">(dane36[[#This Row],[glukoza we krwi]]-$I$409)/$I$410</f>
        <v>0.15598290598290598</v>
      </c>
      <c r="J357" s="8">
        <f ca="1">(dane36[[#This Row],[mocznik]]-$J$409)/$J$410</f>
        <v>5.7766367137355584E-2</v>
      </c>
      <c r="K357" s="8">
        <f ca="1">(dane36[[#This Row],[kreatynina]]-#REF!)/#REF!</f>
        <v>5.2910052910052916E-3</v>
      </c>
      <c r="L357" s="8">
        <f ca="1">(dane36[[#This Row],[sód]]-#REF!)/#REF!</f>
        <v>0.88643533123028395</v>
      </c>
      <c r="M357" s="8">
        <f ca="1">(dane36[[#This Row],[potas]]-#REF!)/#REF!</f>
        <v>5.6179775280898875E-2</v>
      </c>
      <c r="N357" s="8">
        <f ca="1">(dane36[[#This Row],[hemoglobina]]-#REF!)/#REF!</f>
        <v>0.80952380952380953</v>
      </c>
      <c r="O357" s="8">
        <f ca="1">(dane36[[#This Row],[hematokryt]]-#REF!)/#REF!</f>
        <v>0.9555555555555556</v>
      </c>
      <c r="P357" s="5">
        <v>0</v>
      </c>
      <c r="Q357" s="5">
        <v>0</v>
      </c>
      <c r="R357" s="5">
        <v>0</v>
      </c>
      <c r="S357" s="5">
        <v>1</v>
      </c>
      <c r="T357" s="5">
        <v>0</v>
      </c>
      <c r="U357" s="5">
        <v>0</v>
      </c>
      <c r="V357" s="5">
        <v>0</v>
      </c>
      <c r="X357" s="8">
        <f ca="1">(dane36[[#This Row],[Wiek]]-$A$409)/$A$410</f>
        <v>0.23863636363636365</v>
      </c>
      <c r="Y357" s="8">
        <f ca="1">(dane36[[#This Row],[Ciśnienie krwi]]-$B$409)/$B$410</f>
        <v>7.6923076923076927E-2</v>
      </c>
      <c r="Z357" s="8">
        <f ca="1">(dane36[[#This Row],[glukoza we krwi]]-$I$409)/$I$410</f>
        <v>0.15598290598290598</v>
      </c>
      <c r="AA357" s="8">
        <f ca="1">(dane36[[#This Row],[mocznik]]-$J$409)/$J$410</f>
        <v>5.7766367137355584E-2</v>
      </c>
      <c r="AB357" s="8">
        <f ca="1">(dane36[[#This Row],[sód]]-L$409)/L$410</f>
        <v>0.88643533123028395</v>
      </c>
      <c r="AC357" s="8">
        <f ca="1">(dane36[[#This Row],[potas]]-M$409)/M$410</f>
        <v>5.6179775280898875E-2</v>
      </c>
      <c r="AD357" s="8">
        <f ca="1">(dane36[[#This Row],[hemoglobina]]-N$409)/N$410</f>
        <v>0.80952380952380953</v>
      </c>
      <c r="AE357" s="8">
        <f ca="1">(dane36[[#This Row],[hematokryt]]-O$409)/O$410</f>
        <v>0.9555555555555556</v>
      </c>
      <c r="AF357">
        <v>0.75</v>
      </c>
      <c r="AG357">
        <v>0</v>
      </c>
      <c r="AH357">
        <v>0</v>
      </c>
      <c r="AI357">
        <v>1</v>
      </c>
      <c r="AJ357">
        <v>0</v>
      </c>
      <c r="AK357">
        <v>0</v>
      </c>
      <c r="AL357" s="15">
        <v>0</v>
      </c>
      <c r="AM357" s="15">
        <v>0</v>
      </c>
      <c r="AN357" s="15">
        <v>0</v>
      </c>
      <c r="AO357" s="15">
        <v>1</v>
      </c>
      <c r="AP357" s="15">
        <v>0</v>
      </c>
      <c r="AQ357" s="15">
        <v>0</v>
      </c>
    </row>
    <row r="358" spans="1:43" x14ac:dyDescent="0.25">
      <c r="A358" s="8">
        <f ca="1">(dane36[[#This Row],[Wiek]]-$A$409)/$A$410</f>
        <v>0.36363636363636365</v>
      </c>
      <c r="B358" s="8">
        <f ca="1">(dane36[[#This Row],[Ciśnienie krwi]]-$B$409)/$B$410</f>
        <v>0.15384615384615385</v>
      </c>
      <c r="C358" s="9">
        <v>1</v>
      </c>
      <c r="D358" s="5">
        <v>0</v>
      </c>
      <c r="E358" s="5" t="s">
        <v>2</v>
      </c>
      <c r="F358" s="5">
        <v>1</v>
      </c>
      <c r="G358" s="5">
        <v>0</v>
      </c>
      <c r="H358" s="5">
        <v>0</v>
      </c>
      <c r="I358" s="8">
        <f ca="1">(dane36[[#This Row],[glukoza we krwi]]-$I$409)/$I$410</f>
        <v>0.1388888888888889</v>
      </c>
      <c r="J358" s="8">
        <f ca="1">(dane36[[#This Row],[mocznik]]-$J$409)/$J$410</f>
        <v>9.3709884467265719E-2</v>
      </c>
      <c r="K358" s="8">
        <f ca="1">(dane36[[#This Row],[kreatynina]]-#REF!)/#REF!</f>
        <v>1.3227513227513225E-3</v>
      </c>
      <c r="L358" s="8">
        <f ca="1">(dane36[[#This Row],[sód]]-#REF!)/#REF!</f>
        <v>0.88012618296529965</v>
      </c>
      <c r="M358" s="8">
        <f ca="1">(dane36[[#This Row],[potas]]-#REF!)/#REF!</f>
        <v>5.1685393258426963E-2</v>
      </c>
      <c r="N358" s="8">
        <f ca="1">(dane36[[#This Row],[hemoglobina]]-#REF!)/#REF!</f>
        <v>0.95238095238095244</v>
      </c>
      <c r="O358" s="8">
        <f ca="1">(dane36[[#This Row],[hematokryt]]-#REF!)/#REF!</f>
        <v>0.84444444444444444</v>
      </c>
      <c r="P358" s="5">
        <v>0</v>
      </c>
      <c r="Q358" s="5">
        <v>0</v>
      </c>
      <c r="R358" s="5">
        <v>0</v>
      </c>
      <c r="S358" s="5">
        <v>1</v>
      </c>
      <c r="T358" s="5">
        <v>0</v>
      </c>
      <c r="U358" s="5">
        <v>0</v>
      </c>
      <c r="V358" s="5">
        <v>0</v>
      </c>
      <c r="X358" s="8">
        <f ca="1">(dane36[[#This Row],[Wiek]]-$A$409)/$A$410</f>
        <v>0.36363636363636365</v>
      </c>
      <c r="Y358" s="8">
        <f ca="1">(dane36[[#This Row],[Ciśnienie krwi]]-$B$409)/$B$410</f>
        <v>0.15384615384615385</v>
      </c>
      <c r="Z358" s="8">
        <f ca="1">(dane36[[#This Row],[glukoza we krwi]]-$I$409)/$I$410</f>
        <v>0.1388888888888889</v>
      </c>
      <c r="AA358" s="8">
        <f ca="1">(dane36[[#This Row],[mocznik]]-$J$409)/$J$410</f>
        <v>9.3709884467265719E-2</v>
      </c>
      <c r="AB358" s="8">
        <f ca="1">(dane36[[#This Row],[sód]]-L$409)/L$410</f>
        <v>0.88012618296529965</v>
      </c>
      <c r="AC358" s="8">
        <f ca="1">(dane36[[#This Row],[potas]]-M$409)/M$410</f>
        <v>5.1685393258426963E-2</v>
      </c>
      <c r="AD358" s="8">
        <f ca="1">(dane36[[#This Row],[hemoglobina]]-N$409)/N$410</f>
        <v>0.95238095238095244</v>
      </c>
      <c r="AE358" s="8">
        <f ca="1">(dane36[[#This Row],[hematokryt]]-O$409)/O$410</f>
        <v>0.84444444444444444</v>
      </c>
      <c r="AF358">
        <v>1</v>
      </c>
      <c r="AG358">
        <v>0</v>
      </c>
      <c r="AH358">
        <v>0</v>
      </c>
      <c r="AI358">
        <v>1</v>
      </c>
      <c r="AJ358">
        <v>0</v>
      </c>
      <c r="AK358">
        <v>0</v>
      </c>
      <c r="AL358" s="14">
        <v>0</v>
      </c>
      <c r="AM358" s="14">
        <v>0</v>
      </c>
      <c r="AN358" s="14">
        <v>0</v>
      </c>
      <c r="AO358" s="14">
        <v>1</v>
      </c>
      <c r="AP358" s="14">
        <v>0</v>
      </c>
      <c r="AQ358" s="14">
        <v>0</v>
      </c>
    </row>
    <row r="359" spans="1:43" x14ac:dyDescent="0.25">
      <c r="A359" s="8">
        <f ca="1">(dane36[[#This Row],[Wiek]]-$A$409)/$A$410</f>
        <v>0.72727272727272729</v>
      </c>
      <c r="B359" s="8">
        <f ca="1">(dane36[[#This Row],[Ciśnienie krwi]]-$B$409)/$B$410</f>
        <v>0.15384615384615385</v>
      </c>
      <c r="C359" s="9">
        <v>1</v>
      </c>
      <c r="D359" s="5">
        <v>0</v>
      </c>
      <c r="E359" s="5" t="s">
        <v>2</v>
      </c>
      <c r="F359" s="5">
        <v>1</v>
      </c>
      <c r="G359" s="5">
        <v>0</v>
      </c>
      <c r="H359" s="5">
        <v>0</v>
      </c>
      <c r="I359" s="8">
        <f ca="1">(dane36[[#This Row],[glukoza we krwi]]-$I$409)/$I$410</f>
        <v>0.18162393162393162</v>
      </c>
      <c r="J359" s="8">
        <f ca="1">(dane36[[#This Row],[mocznik]]-$J$409)/$J$410</f>
        <v>3.7227214377406934E-2</v>
      </c>
      <c r="K359" s="8">
        <f ca="1">(dane36[[#This Row],[kreatynina]]-#REF!)/#REF!</f>
        <v>9.2592592592592605E-3</v>
      </c>
      <c r="L359" s="8">
        <f ca="1">(dane36[[#This Row],[sód]]-#REF!)/#REF!</f>
        <v>0.85488958990536279</v>
      </c>
      <c r="M359" s="8">
        <f ca="1">(dane36[[#This Row],[potas]]-#REF!)/#REF!</f>
        <v>2.4719101123595509E-2</v>
      </c>
      <c r="N359" s="8">
        <f ca="1">(dane36[[#This Row],[hemoglobina]]-#REF!)/#REF!</f>
        <v>0.71428571428571419</v>
      </c>
      <c r="O359" s="8">
        <f ca="1">(dane36[[#This Row],[hematokryt]]-#REF!)/#REF!</f>
        <v>0.73333333333333328</v>
      </c>
      <c r="P359" s="5">
        <v>0</v>
      </c>
      <c r="Q359" s="5">
        <v>0</v>
      </c>
      <c r="R359" s="5">
        <v>0</v>
      </c>
      <c r="S359" s="5">
        <v>1</v>
      </c>
      <c r="T359" s="5">
        <v>0</v>
      </c>
      <c r="U359" s="5">
        <v>0</v>
      </c>
      <c r="V359" s="5">
        <v>0</v>
      </c>
      <c r="X359" s="8">
        <f ca="1">(dane36[[#This Row],[Wiek]]-$A$409)/$A$410</f>
        <v>0.72727272727272729</v>
      </c>
      <c r="Y359" s="8">
        <f ca="1">(dane36[[#This Row],[Ciśnienie krwi]]-$B$409)/$B$410</f>
        <v>0.15384615384615385</v>
      </c>
      <c r="Z359" s="8">
        <f ca="1">(dane36[[#This Row],[glukoza we krwi]]-$I$409)/$I$410</f>
        <v>0.18162393162393162</v>
      </c>
      <c r="AA359" s="8">
        <f ca="1">(dane36[[#This Row],[mocznik]]-$J$409)/$J$410</f>
        <v>3.7227214377406934E-2</v>
      </c>
      <c r="AB359" s="8">
        <f ca="1">(dane36[[#This Row],[sód]]-L$409)/L$410</f>
        <v>0.85488958990536279</v>
      </c>
      <c r="AC359" s="8">
        <f ca="1">(dane36[[#This Row],[potas]]-M$409)/M$410</f>
        <v>2.4719101123595509E-2</v>
      </c>
      <c r="AD359" s="8">
        <f ca="1">(dane36[[#This Row],[hemoglobina]]-N$409)/N$410</f>
        <v>0.71428571428571419</v>
      </c>
      <c r="AE359" s="8">
        <f ca="1">(dane36[[#This Row],[hematokryt]]-O$409)/O$410</f>
        <v>0.73333333333333328</v>
      </c>
      <c r="AF359">
        <v>1</v>
      </c>
      <c r="AG359">
        <v>0</v>
      </c>
      <c r="AH359">
        <v>0</v>
      </c>
      <c r="AI359">
        <v>1</v>
      </c>
      <c r="AJ359">
        <v>0</v>
      </c>
      <c r="AK359">
        <v>0</v>
      </c>
      <c r="AL359" s="15">
        <v>0</v>
      </c>
      <c r="AM359" s="15">
        <v>0</v>
      </c>
      <c r="AN359" s="15">
        <v>0</v>
      </c>
      <c r="AO359" s="15">
        <v>1</v>
      </c>
      <c r="AP359" s="15">
        <v>0</v>
      </c>
      <c r="AQ359" s="15">
        <v>0</v>
      </c>
    </row>
    <row r="360" spans="1:43" x14ac:dyDescent="0.25">
      <c r="A360" s="8">
        <f ca="1">(dane36[[#This Row],[Wiek]]-$A$409)/$A$410</f>
        <v>0.51136363636363635</v>
      </c>
      <c r="B360" s="8">
        <f ca="1">(dane36[[#This Row],[Ciśnienie krwi]]-$B$409)/$B$410</f>
        <v>7.6923076923076927E-2</v>
      </c>
      <c r="C360" s="9">
        <v>0.75</v>
      </c>
      <c r="D360" s="5">
        <v>0</v>
      </c>
      <c r="E360" s="5" t="s">
        <v>2</v>
      </c>
      <c r="F360" s="5">
        <v>1</v>
      </c>
      <c r="G360" s="5">
        <v>0</v>
      </c>
      <c r="H360" s="5">
        <v>0</v>
      </c>
      <c r="I360" s="8">
        <f ca="1">(dane36[[#This Row],[glukoza we krwi]]-$I$409)/$I$410</f>
        <v>0.20299145299145299</v>
      </c>
      <c r="J360" s="8">
        <f ca="1">(dane36[[#This Row],[mocznik]]-$J$409)/$J$410</f>
        <v>5.2631578947368418E-2</v>
      </c>
      <c r="K360" s="8">
        <f ca="1">(dane36[[#This Row],[kreatynina]]-#REF!)/#REF!</f>
        <v>1.0582010582010581E-2</v>
      </c>
      <c r="L360" s="8">
        <f ca="1">(dane36[[#This Row],[sód]]-#REF!)/#REF!</f>
        <v>0.8422712933753943</v>
      </c>
      <c r="M360" s="8">
        <f ca="1">(dane36[[#This Row],[potas]]-#REF!)/#REF!</f>
        <v>2.247191011235955E-2</v>
      </c>
      <c r="N360" s="8">
        <f ca="1">(dane36[[#This Row],[hemoglobina]]-#REF!)/#REF!</f>
        <v>0.67346938775510201</v>
      </c>
      <c r="O360" s="8">
        <f ca="1">(dane36[[#This Row],[hematokryt]]-#REF!)/#REF!</f>
        <v>0.8</v>
      </c>
      <c r="P360" s="5">
        <v>0</v>
      </c>
      <c r="Q360" s="5">
        <v>0</v>
      </c>
      <c r="R360" s="5">
        <v>0</v>
      </c>
      <c r="S360" s="5">
        <v>1</v>
      </c>
      <c r="T360" s="5">
        <v>0</v>
      </c>
      <c r="U360" s="5">
        <v>0</v>
      </c>
      <c r="V360" s="5">
        <v>0</v>
      </c>
      <c r="X360" s="8">
        <f ca="1">(dane36[[#This Row],[Wiek]]-$A$409)/$A$410</f>
        <v>0.51136363636363635</v>
      </c>
      <c r="Y360" s="8">
        <f ca="1">(dane36[[#This Row],[Ciśnienie krwi]]-$B$409)/$B$410</f>
        <v>7.6923076923076927E-2</v>
      </c>
      <c r="Z360" s="8">
        <f ca="1">(dane36[[#This Row],[glukoza we krwi]]-$I$409)/$I$410</f>
        <v>0.20299145299145299</v>
      </c>
      <c r="AA360" s="8">
        <f ca="1">(dane36[[#This Row],[mocznik]]-$J$409)/$J$410</f>
        <v>5.2631578947368418E-2</v>
      </c>
      <c r="AB360" s="8">
        <f ca="1">(dane36[[#This Row],[sód]]-L$409)/L$410</f>
        <v>0.8422712933753943</v>
      </c>
      <c r="AC360" s="8">
        <f ca="1">(dane36[[#This Row],[potas]]-M$409)/M$410</f>
        <v>2.247191011235955E-2</v>
      </c>
      <c r="AD360" s="8">
        <f ca="1">(dane36[[#This Row],[hemoglobina]]-N$409)/N$410</f>
        <v>0.67346938775510201</v>
      </c>
      <c r="AE360" s="8">
        <f ca="1">(dane36[[#This Row],[hematokryt]]-O$409)/O$410</f>
        <v>0.8</v>
      </c>
      <c r="AF360">
        <v>0.75</v>
      </c>
      <c r="AG360">
        <v>0</v>
      </c>
      <c r="AH360">
        <v>0</v>
      </c>
      <c r="AI360">
        <v>1</v>
      </c>
      <c r="AJ360">
        <v>0</v>
      </c>
      <c r="AK360">
        <v>0</v>
      </c>
      <c r="AL360" s="14">
        <v>0</v>
      </c>
      <c r="AM360" s="14">
        <v>0</v>
      </c>
      <c r="AN360" s="14">
        <v>0</v>
      </c>
      <c r="AO360" s="14">
        <v>1</v>
      </c>
      <c r="AP360" s="14">
        <v>0</v>
      </c>
      <c r="AQ360" s="14">
        <v>0</v>
      </c>
    </row>
    <row r="361" spans="1:43" x14ac:dyDescent="0.25">
      <c r="A361" s="8">
        <f ca="1">(dane36[[#This Row],[Wiek]]-$A$409)/$A$410</f>
        <v>0.81818181818181823</v>
      </c>
      <c r="B361" s="8">
        <f ca="1">(dane36[[#This Row],[Ciśnienie krwi]]-$B$409)/$B$410</f>
        <v>7.6923076923076927E-2</v>
      </c>
      <c r="C361" s="9">
        <v>0.75</v>
      </c>
      <c r="D361" s="5">
        <v>0</v>
      </c>
      <c r="E361" s="5" t="s">
        <v>2</v>
      </c>
      <c r="F361" s="5">
        <v>1</v>
      </c>
      <c r="G361" s="5">
        <v>0</v>
      </c>
      <c r="H361" s="5">
        <v>0</v>
      </c>
      <c r="I361" s="8">
        <f ca="1">(dane36[[#This Row],[glukoza we krwi]]-$I$409)/$I$410</f>
        <v>0.14102564102564102</v>
      </c>
      <c r="J361" s="8">
        <f ca="1">(dane36[[#This Row],[mocznik]]-$J$409)/$J$410</f>
        <v>0.1245186136071887</v>
      </c>
      <c r="K361" s="8">
        <f ca="1">(dane36[[#This Row],[kreatynina]]-#REF!)/#REF!</f>
        <v>2.6455026455026449E-3</v>
      </c>
      <c r="L361" s="8">
        <f ca="1">(dane36[[#This Row],[sód]]-#REF!)/#REF!</f>
        <v>0.89905362776025233</v>
      </c>
      <c r="M361" s="8">
        <f ca="1">(dane36[[#This Row],[potas]]-#REF!)/#REF!</f>
        <v>2.6966292134831465E-2</v>
      </c>
      <c r="N361" s="8">
        <f ca="1">(dane36[[#This Row],[hemoglobina]]-#REF!)/#REF!</f>
        <v>0.95918367346938771</v>
      </c>
      <c r="O361" s="8">
        <f ca="1">(dane36[[#This Row],[hematokryt]]-#REF!)/#REF!</f>
        <v>0.97777777777777775</v>
      </c>
      <c r="P361" s="5">
        <v>0</v>
      </c>
      <c r="Q361" s="5">
        <v>0</v>
      </c>
      <c r="R361" s="5">
        <v>0</v>
      </c>
      <c r="S361" s="5">
        <v>1</v>
      </c>
      <c r="T361" s="5">
        <v>0</v>
      </c>
      <c r="U361" s="5">
        <v>0</v>
      </c>
      <c r="V361" s="5">
        <v>0</v>
      </c>
      <c r="X361" s="8">
        <f ca="1">(dane36[[#This Row],[Wiek]]-$A$409)/$A$410</f>
        <v>0.81818181818181823</v>
      </c>
      <c r="Y361" s="8">
        <f ca="1">(dane36[[#This Row],[Ciśnienie krwi]]-$B$409)/$B$410</f>
        <v>7.6923076923076927E-2</v>
      </c>
      <c r="Z361" s="8">
        <f ca="1">(dane36[[#This Row],[glukoza we krwi]]-$I$409)/$I$410</f>
        <v>0.14102564102564102</v>
      </c>
      <c r="AA361" s="8">
        <f ca="1">(dane36[[#This Row],[mocznik]]-$J$409)/$J$410</f>
        <v>0.1245186136071887</v>
      </c>
      <c r="AB361" s="8">
        <f ca="1">(dane36[[#This Row],[sód]]-L$409)/L$410</f>
        <v>0.89905362776025233</v>
      </c>
      <c r="AC361" s="8">
        <f ca="1">(dane36[[#This Row],[potas]]-M$409)/M$410</f>
        <v>2.6966292134831465E-2</v>
      </c>
      <c r="AD361" s="8">
        <f ca="1">(dane36[[#This Row],[hemoglobina]]-N$409)/N$410</f>
        <v>0.95918367346938771</v>
      </c>
      <c r="AE361" s="8">
        <f ca="1">(dane36[[#This Row],[hematokryt]]-O$409)/O$410</f>
        <v>0.97777777777777775</v>
      </c>
      <c r="AF361">
        <v>0.75</v>
      </c>
      <c r="AG361">
        <v>0</v>
      </c>
      <c r="AH361">
        <v>0</v>
      </c>
      <c r="AI361">
        <v>1</v>
      </c>
      <c r="AJ361">
        <v>0</v>
      </c>
      <c r="AK361">
        <v>0</v>
      </c>
      <c r="AL361" s="15">
        <v>0</v>
      </c>
      <c r="AM361" s="15">
        <v>0</v>
      </c>
      <c r="AN361" s="15">
        <v>0</v>
      </c>
      <c r="AO361" s="15">
        <v>1</v>
      </c>
      <c r="AP361" s="15">
        <v>0</v>
      </c>
      <c r="AQ361" s="15">
        <v>0</v>
      </c>
    </row>
    <row r="362" spans="1:43" x14ac:dyDescent="0.25">
      <c r="A362" s="8">
        <f ca="1">(dane36[[#This Row],[Wiek]]-$A$409)/$A$410</f>
        <v>0.375</v>
      </c>
      <c r="B362" s="8">
        <f ca="1">(dane36[[#This Row],[Ciśnienie krwi]]-$B$409)/$B$410</f>
        <v>7.6923076923076927E-2</v>
      </c>
      <c r="C362" s="9">
        <v>1</v>
      </c>
      <c r="D362" s="5">
        <v>0</v>
      </c>
      <c r="E362" s="5" t="s">
        <v>2</v>
      </c>
      <c r="F362" s="5">
        <v>1</v>
      </c>
      <c r="G362" s="5">
        <v>0</v>
      </c>
      <c r="H362" s="5">
        <v>0</v>
      </c>
      <c r="I362" s="8">
        <f ca="1">(dane36[[#This Row],[glukoza we krwi]]-$I$409)/$I$410</f>
        <v>0.17735042735042736</v>
      </c>
      <c r="J362" s="8">
        <f ca="1">(dane36[[#This Row],[mocznik]]-$J$409)/$J$410</f>
        <v>9.6277278562259302E-2</v>
      </c>
      <c r="K362" s="8">
        <f ca="1">(dane36[[#This Row],[kreatynina]]-#REF!)/#REF!</f>
        <v>1.3227513227513225E-3</v>
      </c>
      <c r="L362" s="8">
        <f ca="1">(dane36[[#This Row],[sód]]-#REF!)/#REF!</f>
        <v>0.82334384858044163</v>
      </c>
      <c r="M362" s="8">
        <f ca="1">(dane36[[#This Row],[potas]]-#REF!)/#REF!</f>
        <v>3.1460674157303366E-2</v>
      </c>
      <c r="N362" s="8">
        <f ca="1">(dane36[[#This Row],[hemoglobina]]-#REF!)/#REF!</f>
        <v>0.78911564625850328</v>
      </c>
      <c r="O362" s="8">
        <f ca="1">(dane36[[#This Row],[hematokryt]]-#REF!)/#REF!</f>
        <v>0.75555555555555554</v>
      </c>
      <c r="P362" s="5">
        <v>0</v>
      </c>
      <c r="Q362" s="5">
        <v>0</v>
      </c>
      <c r="R362" s="5">
        <v>0</v>
      </c>
      <c r="S362" s="5">
        <v>1</v>
      </c>
      <c r="T362" s="5">
        <v>0</v>
      </c>
      <c r="U362" s="5">
        <v>0</v>
      </c>
      <c r="V362" s="5">
        <v>0</v>
      </c>
      <c r="X362" s="8">
        <f ca="1">(dane36[[#This Row],[Wiek]]-$A$409)/$A$410</f>
        <v>0.375</v>
      </c>
      <c r="Y362" s="8">
        <f ca="1">(dane36[[#This Row],[Ciśnienie krwi]]-$B$409)/$B$410</f>
        <v>7.6923076923076927E-2</v>
      </c>
      <c r="Z362" s="8">
        <f ca="1">(dane36[[#This Row],[glukoza we krwi]]-$I$409)/$I$410</f>
        <v>0.17735042735042736</v>
      </c>
      <c r="AA362" s="8">
        <f ca="1">(dane36[[#This Row],[mocznik]]-$J$409)/$J$410</f>
        <v>9.6277278562259302E-2</v>
      </c>
      <c r="AB362" s="8">
        <f ca="1">(dane36[[#This Row],[sód]]-L$409)/L$410</f>
        <v>0.82334384858044163</v>
      </c>
      <c r="AC362" s="8">
        <f ca="1">(dane36[[#This Row],[potas]]-M$409)/M$410</f>
        <v>3.1460674157303366E-2</v>
      </c>
      <c r="AD362" s="8">
        <f ca="1">(dane36[[#This Row],[hemoglobina]]-N$409)/N$410</f>
        <v>0.78911564625850328</v>
      </c>
      <c r="AE362" s="8">
        <f ca="1">(dane36[[#This Row],[hematokryt]]-O$409)/O$410</f>
        <v>0.75555555555555554</v>
      </c>
      <c r="AF362">
        <v>1</v>
      </c>
      <c r="AG362">
        <v>0</v>
      </c>
      <c r="AH362">
        <v>0</v>
      </c>
      <c r="AI362">
        <v>1</v>
      </c>
      <c r="AJ362">
        <v>0</v>
      </c>
      <c r="AK362">
        <v>0</v>
      </c>
      <c r="AL362" s="14">
        <v>0</v>
      </c>
      <c r="AM362" s="14">
        <v>0</v>
      </c>
      <c r="AN362" s="14">
        <v>0</v>
      </c>
      <c r="AO362" s="14">
        <v>1</v>
      </c>
      <c r="AP362" s="14">
        <v>0</v>
      </c>
      <c r="AQ362" s="14">
        <v>0</v>
      </c>
    </row>
    <row r="363" spans="1:43" x14ac:dyDescent="0.25">
      <c r="A363" s="8">
        <f ca="1">(dane36[[#This Row],[Wiek]]-$A$409)/$A$410</f>
        <v>0.30681818181818182</v>
      </c>
      <c r="B363" s="8">
        <f ca="1">(dane36[[#This Row],[Ciśnienie krwi]]-$B$409)/$B$410</f>
        <v>0.23076923076923078</v>
      </c>
      <c r="C363" s="9">
        <v>0.75</v>
      </c>
      <c r="D363" s="5">
        <v>0</v>
      </c>
      <c r="E363" s="5" t="s">
        <v>2</v>
      </c>
      <c r="F363" s="5">
        <v>1</v>
      </c>
      <c r="G363" s="5">
        <v>0</v>
      </c>
      <c r="H363" s="5">
        <v>0</v>
      </c>
      <c r="I363" s="8">
        <f ca="1">(dane36[[#This Row],[glukoza we krwi]]-$I$409)/$I$410</f>
        <v>0.10256410256410256</v>
      </c>
      <c r="J363" s="8">
        <f ca="1">(dane36[[#This Row],[mocznik]]-$J$409)/$J$410</f>
        <v>3.7227214377406934E-2</v>
      </c>
      <c r="K363" s="8">
        <f ca="1">(dane36[[#This Row],[kreatynina]]-#REF!)/#REF!</f>
        <v>3.968253968253968E-3</v>
      </c>
      <c r="L363" s="8">
        <f ca="1">(dane36[[#This Row],[sód]]-#REF!)/#REF!</f>
        <v>0.8422712933753943</v>
      </c>
      <c r="M363" s="8">
        <f ca="1">(dane36[[#This Row],[potas]]-#REF!)/#REF!</f>
        <v>2.247191011235955E-2</v>
      </c>
      <c r="N363" s="8">
        <f ca="1">(dane36[[#This Row],[hemoglobina]]-#REF!)/#REF!</f>
        <v>0.72108843537414957</v>
      </c>
      <c r="O363" s="8">
        <f ca="1">(dane36[[#This Row],[hematokryt]]-#REF!)/#REF!</f>
        <v>1</v>
      </c>
      <c r="P363" s="5">
        <v>0</v>
      </c>
      <c r="Q363" s="5">
        <v>0</v>
      </c>
      <c r="R363" s="5">
        <v>0</v>
      </c>
      <c r="S363" s="5">
        <v>1</v>
      </c>
      <c r="T363" s="5">
        <v>0</v>
      </c>
      <c r="U363" s="5">
        <v>0</v>
      </c>
      <c r="V363" s="5">
        <v>0</v>
      </c>
      <c r="X363" s="8">
        <f ca="1">(dane36[[#This Row],[Wiek]]-$A$409)/$A$410</f>
        <v>0.30681818181818182</v>
      </c>
      <c r="Y363" s="8">
        <f ca="1">(dane36[[#This Row],[Ciśnienie krwi]]-$B$409)/$B$410</f>
        <v>0.23076923076923078</v>
      </c>
      <c r="Z363" s="8">
        <f ca="1">(dane36[[#This Row],[glukoza we krwi]]-$I$409)/$I$410</f>
        <v>0.10256410256410256</v>
      </c>
      <c r="AA363" s="8">
        <f ca="1">(dane36[[#This Row],[mocznik]]-$J$409)/$J$410</f>
        <v>3.7227214377406934E-2</v>
      </c>
      <c r="AB363" s="8">
        <f ca="1">(dane36[[#This Row],[sód]]-L$409)/L$410</f>
        <v>0.8422712933753943</v>
      </c>
      <c r="AC363" s="8">
        <f ca="1">(dane36[[#This Row],[potas]]-M$409)/M$410</f>
        <v>2.247191011235955E-2</v>
      </c>
      <c r="AD363" s="8">
        <f ca="1">(dane36[[#This Row],[hemoglobina]]-N$409)/N$410</f>
        <v>0.72108843537414957</v>
      </c>
      <c r="AE363" s="8">
        <f ca="1">(dane36[[#This Row],[hematokryt]]-O$409)/O$410</f>
        <v>1</v>
      </c>
      <c r="AF363">
        <v>0.75</v>
      </c>
      <c r="AG363">
        <v>0</v>
      </c>
      <c r="AH363">
        <v>0</v>
      </c>
      <c r="AI363">
        <v>1</v>
      </c>
      <c r="AJ363">
        <v>0</v>
      </c>
      <c r="AK363">
        <v>0</v>
      </c>
      <c r="AL363" s="15">
        <v>0</v>
      </c>
      <c r="AM363" s="15">
        <v>0</v>
      </c>
      <c r="AN363" s="15">
        <v>0</v>
      </c>
      <c r="AO363" s="15">
        <v>1</v>
      </c>
      <c r="AP363" s="15">
        <v>0</v>
      </c>
      <c r="AQ363" s="15">
        <v>0</v>
      </c>
    </row>
    <row r="364" spans="1:43" x14ac:dyDescent="0.25">
      <c r="A364" s="8">
        <f ca="1">(dane36[[#This Row],[Wiek]]-$A$409)/$A$410</f>
        <v>0.35227272727272729</v>
      </c>
      <c r="B364" s="8">
        <f ca="1">(dane36[[#This Row],[Ciśnienie krwi]]-$B$409)/$B$410</f>
        <v>0.23076923076923078</v>
      </c>
      <c r="C364" s="9">
        <v>1</v>
      </c>
      <c r="D364" s="5">
        <v>0</v>
      </c>
      <c r="E364" s="5" t="s">
        <v>2</v>
      </c>
      <c r="F364" s="5">
        <v>1</v>
      </c>
      <c r="G364" s="5">
        <v>0</v>
      </c>
      <c r="H364" s="5">
        <v>0</v>
      </c>
      <c r="I364" s="8">
        <f ca="1">(dane36[[#This Row],[glukoza we krwi]]-$I$409)/$I$410</f>
        <v>0.14316239316239315</v>
      </c>
      <c r="J364" s="8">
        <f ca="1">(dane36[[#This Row],[mocznik]]-$J$409)/$J$410</f>
        <v>4.4929396662387676E-2</v>
      </c>
      <c r="K364" s="8">
        <f ca="1">(dane36[[#This Row],[kreatynina]]-#REF!)/#REF!</f>
        <v>9.2592592592592605E-3</v>
      </c>
      <c r="L364" s="8">
        <f ca="1">(dane36[[#This Row],[sód]]-#REF!)/#REF!</f>
        <v>0.88012618296529965</v>
      </c>
      <c r="M364" s="8">
        <f ca="1">(dane36[[#This Row],[potas]]-#REF!)/#REF!</f>
        <v>5.6179775280898875E-2</v>
      </c>
      <c r="N364" s="8">
        <f ca="1">(dane36[[#This Row],[hemoglobina]]-#REF!)/#REF!</f>
        <v>0.80952380952380953</v>
      </c>
      <c r="O364" s="8">
        <f ca="1">(dane36[[#This Row],[hematokryt]]-#REF!)/#REF!</f>
        <v>0.68888888888888888</v>
      </c>
      <c r="P364" s="5">
        <v>0</v>
      </c>
      <c r="Q364" s="5">
        <v>0</v>
      </c>
      <c r="R364" s="5">
        <v>0</v>
      </c>
      <c r="S364" s="5">
        <v>1</v>
      </c>
      <c r="T364" s="5">
        <v>0</v>
      </c>
      <c r="U364" s="5">
        <v>0</v>
      </c>
      <c r="V364" s="5">
        <v>0</v>
      </c>
      <c r="X364" s="8">
        <f ca="1">(dane36[[#This Row],[Wiek]]-$A$409)/$A$410</f>
        <v>0.35227272727272729</v>
      </c>
      <c r="Y364" s="8">
        <f ca="1">(dane36[[#This Row],[Ciśnienie krwi]]-$B$409)/$B$410</f>
        <v>0.23076923076923078</v>
      </c>
      <c r="Z364" s="8">
        <f ca="1">(dane36[[#This Row],[glukoza we krwi]]-$I$409)/$I$410</f>
        <v>0.14316239316239315</v>
      </c>
      <c r="AA364" s="8">
        <f ca="1">(dane36[[#This Row],[mocznik]]-$J$409)/$J$410</f>
        <v>4.4929396662387676E-2</v>
      </c>
      <c r="AB364" s="8">
        <f ca="1">(dane36[[#This Row],[sód]]-L$409)/L$410</f>
        <v>0.88012618296529965</v>
      </c>
      <c r="AC364" s="8">
        <f ca="1">(dane36[[#This Row],[potas]]-M$409)/M$410</f>
        <v>5.6179775280898875E-2</v>
      </c>
      <c r="AD364" s="8">
        <f ca="1">(dane36[[#This Row],[hemoglobina]]-N$409)/N$410</f>
        <v>0.80952380952380953</v>
      </c>
      <c r="AE364" s="8">
        <f ca="1">(dane36[[#This Row],[hematokryt]]-O$409)/O$410</f>
        <v>0.68888888888888888</v>
      </c>
      <c r="AF364">
        <v>1</v>
      </c>
      <c r="AG364">
        <v>0</v>
      </c>
      <c r="AH364">
        <v>0</v>
      </c>
      <c r="AI364">
        <v>1</v>
      </c>
      <c r="AJ364">
        <v>0</v>
      </c>
      <c r="AK364">
        <v>0</v>
      </c>
      <c r="AL364" s="14">
        <v>0</v>
      </c>
      <c r="AM364" s="14">
        <v>0</v>
      </c>
      <c r="AN364" s="14">
        <v>0</v>
      </c>
      <c r="AO364" s="14">
        <v>1</v>
      </c>
      <c r="AP364" s="14">
        <v>0</v>
      </c>
      <c r="AQ364" s="14">
        <v>0</v>
      </c>
    </row>
    <row r="365" spans="1:43" x14ac:dyDescent="0.25">
      <c r="A365" s="8">
        <f ca="1">(dane36[[#This Row],[Wiek]]-$A$409)/$A$410</f>
        <v>0.73863636363636365</v>
      </c>
      <c r="B365" s="8">
        <f ca="1">(dane36[[#This Row],[Ciśnienie krwi]]-$B$409)/$B$410</f>
        <v>0.23076923076923078</v>
      </c>
      <c r="C365" s="9">
        <v>1</v>
      </c>
      <c r="D365" s="5">
        <v>0</v>
      </c>
      <c r="E365" s="5" t="s">
        <v>2</v>
      </c>
      <c r="F365" s="5">
        <v>1</v>
      </c>
      <c r="G365" s="5">
        <v>0</v>
      </c>
      <c r="H365" s="5">
        <v>0</v>
      </c>
      <c r="I365" s="8">
        <f ca="1">(dane36[[#This Row],[glukoza we krwi]]-$I$409)/$I$410</f>
        <v>0.16452991452991453</v>
      </c>
      <c r="J365" s="8">
        <f ca="1">(dane36[[#This Row],[mocznik]]-$J$409)/$J$410</f>
        <v>9.8844672657252886E-2</v>
      </c>
      <c r="K365" s="8">
        <f ca="1">(dane36[[#This Row],[kreatynina]]-#REF!)/#REF!</f>
        <v>1.3227513227513225E-3</v>
      </c>
      <c r="L365" s="8">
        <f ca="1">(dane36[[#This Row],[sód]]-#REF!)/#REF!</f>
        <v>0.83930599369085179</v>
      </c>
      <c r="M365" s="8">
        <f ca="1">(dane36[[#This Row],[potas]]-#REF!)/#REF!</f>
        <v>4.7865168539325841E-2</v>
      </c>
      <c r="N365" s="8">
        <f ca="1">(dane36[[#This Row],[hemoglobina]]-#REF!)/#REF!</f>
        <v>1</v>
      </c>
      <c r="O365" s="8">
        <f ca="1">(dane36[[#This Row],[hematokryt]]-#REF!)/#REF!</f>
        <v>0.77777777777777779</v>
      </c>
      <c r="P365" s="5">
        <v>0</v>
      </c>
      <c r="Q365" s="5">
        <v>0</v>
      </c>
      <c r="R365" s="5">
        <v>0</v>
      </c>
      <c r="S365" s="5">
        <v>1</v>
      </c>
      <c r="T365" s="5">
        <v>0</v>
      </c>
      <c r="U365" s="5">
        <v>0</v>
      </c>
      <c r="V365" s="5">
        <v>0</v>
      </c>
      <c r="X365" s="8">
        <f ca="1">(dane36[[#This Row],[Wiek]]-$A$409)/$A$410</f>
        <v>0.73863636363636365</v>
      </c>
      <c r="Y365" s="8">
        <f ca="1">(dane36[[#This Row],[Ciśnienie krwi]]-$B$409)/$B$410</f>
        <v>0.23076923076923078</v>
      </c>
      <c r="Z365" s="8">
        <f ca="1">(dane36[[#This Row],[glukoza we krwi]]-$I$409)/$I$410</f>
        <v>0.16452991452991453</v>
      </c>
      <c r="AA365" s="8">
        <f ca="1">(dane36[[#This Row],[mocznik]]-$J$409)/$J$410</f>
        <v>9.8844672657252886E-2</v>
      </c>
      <c r="AB365" s="8">
        <f ca="1">(dane36[[#This Row],[sód]]-L$409)/L$410</f>
        <v>0.83930599369085179</v>
      </c>
      <c r="AC365" s="8">
        <f ca="1">(dane36[[#This Row],[potas]]-M$409)/M$410</f>
        <v>4.7865168539325841E-2</v>
      </c>
      <c r="AD365" s="8">
        <f ca="1">(dane36[[#This Row],[hemoglobina]]-N$409)/N$410</f>
        <v>1</v>
      </c>
      <c r="AE365" s="8">
        <f ca="1">(dane36[[#This Row],[hematokryt]]-O$409)/O$410</f>
        <v>0.77777777777777779</v>
      </c>
      <c r="AF365">
        <v>1</v>
      </c>
      <c r="AG365">
        <v>0</v>
      </c>
      <c r="AH365">
        <v>0</v>
      </c>
      <c r="AI365">
        <v>1</v>
      </c>
      <c r="AJ365">
        <v>0</v>
      </c>
      <c r="AK365">
        <v>0</v>
      </c>
      <c r="AL365" s="15">
        <v>0</v>
      </c>
      <c r="AM365" s="15">
        <v>0</v>
      </c>
      <c r="AN365" s="15">
        <v>0</v>
      </c>
      <c r="AO365" s="15">
        <v>1</v>
      </c>
      <c r="AP365" s="15">
        <v>0</v>
      </c>
      <c r="AQ365" s="15">
        <v>0</v>
      </c>
    </row>
    <row r="366" spans="1:43" x14ac:dyDescent="0.25">
      <c r="A366" s="8">
        <f ca="1">(dane36[[#This Row],[Wiek]]-$A$409)/$A$410</f>
        <v>0.80681818181818177</v>
      </c>
      <c r="B366" s="8">
        <f ca="1">(dane36[[#This Row],[Ciśnienie krwi]]-$B$409)/$B$410</f>
        <v>0.23076923076923078</v>
      </c>
      <c r="C366" s="9">
        <v>1</v>
      </c>
      <c r="D366" s="5">
        <v>0</v>
      </c>
      <c r="E366" s="5" t="s">
        <v>2</v>
      </c>
      <c r="F366" s="5">
        <v>1</v>
      </c>
      <c r="G366" s="5">
        <v>0</v>
      </c>
      <c r="H366" s="5">
        <v>0</v>
      </c>
      <c r="I366" s="8">
        <f ca="1">(dane36[[#This Row],[glukoza we krwi]]-$I$409)/$I$410</f>
        <v>0.20512820512820512</v>
      </c>
      <c r="J366" s="8">
        <f ca="1">(dane36[[#This Row],[mocznik]]-$J$409)/$J$410</f>
        <v>0.10911424903722722</v>
      </c>
      <c r="K366" s="8">
        <f ca="1">(dane36[[#This Row],[kreatynina]]-#REF!)/#REF!</f>
        <v>3.968253968253968E-3</v>
      </c>
      <c r="L366" s="8">
        <f ca="1">(dane36[[#This Row],[sód]]-#REF!)/#REF!</f>
        <v>0.83596214511041012</v>
      </c>
      <c r="M366" s="8">
        <f ca="1">(dane36[[#This Row],[potas]]-#REF!)/#REF!</f>
        <v>2.247191011235955E-2</v>
      </c>
      <c r="N366" s="8">
        <f ca="1">(dane36[[#This Row],[hemoglobina]]-#REF!)/#REF!</f>
        <v>0.79591836734693877</v>
      </c>
      <c r="O366" s="8">
        <f ca="1">(dane36[[#This Row],[hematokryt]]-#REF!)/#REF!</f>
        <v>0.8</v>
      </c>
      <c r="P366" s="5">
        <v>0</v>
      </c>
      <c r="Q366" s="5">
        <v>0</v>
      </c>
      <c r="R366" s="5">
        <v>0</v>
      </c>
      <c r="S366" s="5">
        <v>1</v>
      </c>
      <c r="T366" s="5">
        <v>0</v>
      </c>
      <c r="U366" s="5">
        <v>0</v>
      </c>
      <c r="V366" s="5">
        <v>0</v>
      </c>
      <c r="X366" s="8">
        <f ca="1">(dane36[[#This Row],[Wiek]]-$A$409)/$A$410</f>
        <v>0.80681818181818177</v>
      </c>
      <c r="Y366" s="8">
        <f ca="1">(dane36[[#This Row],[Ciśnienie krwi]]-$B$409)/$B$410</f>
        <v>0.23076923076923078</v>
      </c>
      <c r="Z366" s="8">
        <f ca="1">(dane36[[#This Row],[glukoza we krwi]]-$I$409)/$I$410</f>
        <v>0.20512820512820512</v>
      </c>
      <c r="AA366" s="8">
        <f ca="1">(dane36[[#This Row],[mocznik]]-$J$409)/$J$410</f>
        <v>0.10911424903722722</v>
      </c>
      <c r="AB366" s="8">
        <f ca="1">(dane36[[#This Row],[sód]]-L$409)/L$410</f>
        <v>0.83596214511041012</v>
      </c>
      <c r="AC366" s="8">
        <f ca="1">(dane36[[#This Row],[potas]]-M$409)/M$410</f>
        <v>2.247191011235955E-2</v>
      </c>
      <c r="AD366" s="8">
        <f ca="1">(dane36[[#This Row],[hemoglobina]]-N$409)/N$410</f>
        <v>0.79591836734693877</v>
      </c>
      <c r="AE366" s="8">
        <f ca="1">(dane36[[#This Row],[hematokryt]]-O$409)/O$410</f>
        <v>0.8</v>
      </c>
      <c r="AF366">
        <v>1</v>
      </c>
      <c r="AG366">
        <v>0</v>
      </c>
      <c r="AH366">
        <v>0</v>
      </c>
      <c r="AI366">
        <v>1</v>
      </c>
      <c r="AJ366">
        <v>0</v>
      </c>
      <c r="AK366">
        <v>0</v>
      </c>
      <c r="AL366" s="14">
        <v>0</v>
      </c>
      <c r="AM366" s="14">
        <v>0</v>
      </c>
      <c r="AN366" s="14">
        <v>0</v>
      </c>
      <c r="AO366" s="14">
        <v>1</v>
      </c>
      <c r="AP366" s="14">
        <v>0</v>
      </c>
      <c r="AQ366" s="14">
        <v>0</v>
      </c>
    </row>
    <row r="367" spans="1:43" x14ac:dyDescent="0.25">
      <c r="A367" s="8">
        <f ca="1">(dane36[[#This Row],[Wiek]]-$A$409)/$A$410</f>
        <v>0.25</v>
      </c>
      <c r="B367" s="8">
        <f ca="1">(dane36[[#This Row],[Ciśnienie krwi]]-$B$409)/$B$410</f>
        <v>0.23076923076923078</v>
      </c>
      <c r="C367" s="9">
        <v>0.75</v>
      </c>
      <c r="D367" s="5">
        <v>0</v>
      </c>
      <c r="E367" s="5" t="s">
        <v>2</v>
      </c>
      <c r="F367" s="5">
        <v>1</v>
      </c>
      <c r="G367" s="5">
        <v>0</v>
      </c>
      <c r="H367" s="5">
        <v>0</v>
      </c>
      <c r="I367" s="8">
        <f ca="1">(dane36[[#This Row],[glukoza we krwi]]-$I$409)/$I$410</f>
        <v>0.1517094017094017</v>
      </c>
      <c r="J367" s="8">
        <f ca="1">(dane36[[#This Row],[mocznik]]-$J$409)/$J$410</f>
        <v>0.11424903722721438</v>
      </c>
      <c r="K367" s="8">
        <f ca="1">(dane36[[#This Row],[kreatynina]]-#REF!)/#REF!</f>
        <v>7.9365079365079361E-3</v>
      </c>
      <c r="L367" s="8">
        <f ca="1">(dane36[[#This Row],[sód]]-#REF!)/#REF!</f>
        <v>0.88643533123028395</v>
      </c>
      <c r="M367" s="8">
        <f ca="1">(dane36[[#This Row],[potas]]-#REF!)/#REF!</f>
        <v>2.247191011235955E-2</v>
      </c>
      <c r="N367" s="8">
        <f ca="1">(dane36[[#This Row],[hemoglobina]]-#REF!)/#REF!</f>
        <v>0.64149659863945574</v>
      </c>
      <c r="O367" s="8">
        <f ca="1">(dane36[[#This Row],[hematokryt]]-#REF!)/#REF!</f>
        <v>0.66377777777777769</v>
      </c>
      <c r="P367" s="5">
        <v>0</v>
      </c>
      <c r="Q367" s="5">
        <v>0</v>
      </c>
      <c r="R367" s="5">
        <v>0</v>
      </c>
      <c r="S367" s="5">
        <v>1</v>
      </c>
      <c r="T367" s="5">
        <v>0</v>
      </c>
      <c r="U367" s="5">
        <v>0</v>
      </c>
      <c r="V367" s="5">
        <v>0</v>
      </c>
      <c r="X367" s="8">
        <f ca="1">(dane36[[#This Row],[Wiek]]-$A$409)/$A$410</f>
        <v>0.25</v>
      </c>
      <c r="Y367" s="8">
        <f ca="1">(dane36[[#This Row],[Ciśnienie krwi]]-$B$409)/$B$410</f>
        <v>0.23076923076923078</v>
      </c>
      <c r="Z367" s="8">
        <f ca="1">(dane36[[#This Row],[glukoza we krwi]]-$I$409)/$I$410</f>
        <v>0.1517094017094017</v>
      </c>
      <c r="AA367" s="8">
        <f ca="1">(dane36[[#This Row],[mocznik]]-$J$409)/$J$410</f>
        <v>0.11424903722721438</v>
      </c>
      <c r="AB367" s="8">
        <f ca="1">(dane36[[#This Row],[sód]]-L$409)/L$410</f>
        <v>0.88643533123028395</v>
      </c>
      <c r="AC367" s="8">
        <f ca="1">(dane36[[#This Row],[potas]]-M$409)/M$410</f>
        <v>2.247191011235955E-2</v>
      </c>
      <c r="AD367" s="8">
        <f ca="1">(dane36[[#This Row],[hemoglobina]]-N$409)/N$410</f>
        <v>0.64149659863945574</v>
      </c>
      <c r="AE367" s="8">
        <f ca="1">(dane36[[#This Row],[hematokryt]]-O$409)/O$410</f>
        <v>0.66377777777777769</v>
      </c>
      <c r="AF367">
        <v>0.75</v>
      </c>
      <c r="AG367">
        <v>0</v>
      </c>
      <c r="AH367">
        <v>0</v>
      </c>
      <c r="AI367">
        <v>1</v>
      </c>
      <c r="AJ367">
        <v>0</v>
      </c>
      <c r="AK367">
        <v>0</v>
      </c>
      <c r="AL367" s="15">
        <v>0</v>
      </c>
      <c r="AM367" s="15">
        <v>0</v>
      </c>
      <c r="AN367" s="15">
        <v>0</v>
      </c>
      <c r="AO367" s="15">
        <v>1</v>
      </c>
      <c r="AP367" s="15">
        <v>0</v>
      </c>
      <c r="AQ367" s="15">
        <v>0</v>
      </c>
    </row>
    <row r="368" spans="1:43" x14ac:dyDescent="0.25">
      <c r="A368" s="8">
        <f ca="1">(dane36[[#This Row],[Wiek]]-$A$409)/$A$410</f>
        <v>0.65909090909090906</v>
      </c>
      <c r="B368" s="8">
        <f ca="1">(dane36[[#This Row],[Ciśnienie krwi]]-$B$409)/$B$410</f>
        <v>0.23076923076923078</v>
      </c>
      <c r="C368" s="9">
        <v>1</v>
      </c>
      <c r="D368" s="5">
        <v>0</v>
      </c>
      <c r="E368" s="5" t="s">
        <v>2</v>
      </c>
      <c r="F368" s="5">
        <v>1</v>
      </c>
      <c r="G368" s="5">
        <v>0</v>
      </c>
      <c r="H368" s="5">
        <v>0</v>
      </c>
      <c r="I368" s="8">
        <f ca="1">(dane36[[#This Row],[glukoza we krwi]]-$I$409)/$I$410</f>
        <v>0.12606837606837606</v>
      </c>
      <c r="J368" s="8">
        <f ca="1">(dane36[[#This Row],[mocznik]]-$J$409)/$J$410</f>
        <v>3.4659820282413351E-2</v>
      </c>
      <c r="K368" s="8">
        <f ca="1">(dane36[[#This Row],[kreatynina]]-#REF!)/#REF!</f>
        <v>1.3227513227513225E-3</v>
      </c>
      <c r="L368" s="8">
        <f ca="1">(dane36[[#This Row],[sód]]-#REF!)/#REF!</f>
        <v>0.86119873817034698</v>
      </c>
      <c r="M368" s="8">
        <f ca="1">(dane36[[#This Row],[potas]]-#REF!)/#REF!</f>
        <v>2.4719101123595509E-2</v>
      </c>
      <c r="N368" s="8">
        <f ca="1">(dane36[[#This Row],[hemoglobina]]-#REF!)/#REF!</f>
        <v>0.80952380952380953</v>
      </c>
      <c r="O368" s="8">
        <f ca="1">(dane36[[#This Row],[hematokryt]]-#REF!)/#REF!</f>
        <v>0.82222222222222219</v>
      </c>
      <c r="P368" s="5">
        <v>0</v>
      </c>
      <c r="Q368" s="5">
        <v>0</v>
      </c>
      <c r="R368" s="5">
        <v>0</v>
      </c>
      <c r="S368" s="5">
        <v>1</v>
      </c>
      <c r="T368" s="5">
        <v>0</v>
      </c>
      <c r="U368" s="5">
        <v>0</v>
      </c>
      <c r="V368" s="5">
        <v>0</v>
      </c>
      <c r="X368" s="8">
        <f ca="1">(dane36[[#This Row],[Wiek]]-$A$409)/$A$410</f>
        <v>0.65909090909090906</v>
      </c>
      <c r="Y368" s="8">
        <f ca="1">(dane36[[#This Row],[Ciśnienie krwi]]-$B$409)/$B$410</f>
        <v>0.23076923076923078</v>
      </c>
      <c r="Z368" s="8">
        <f ca="1">(dane36[[#This Row],[glukoza we krwi]]-$I$409)/$I$410</f>
        <v>0.12606837606837606</v>
      </c>
      <c r="AA368" s="8">
        <f ca="1">(dane36[[#This Row],[mocznik]]-$J$409)/$J$410</f>
        <v>3.4659820282413351E-2</v>
      </c>
      <c r="AB368" s="8">
        <f ca="1">(dane36[[#This Row],[sód]]-L$409)/L$410</f>
        <v>0.86119873817034698</v>
      </c>
      <c r="AC368" s="8">
        <f ca="1">(dane36[[#This Row],[potas]]-M$409)/M$410</f>
        <v>2.4719101123595509E-2</v>
      </c>
      <c r="AD368" s="8">
        <f ca="1">(dane36[[#This Row],[hemoglobina]]-N$409)/N$410</f>
        <v>0.80952380952380953</v>
      </c>
      <c r="AE368" s="8">
        <f ca="1">(dane36[[#This Row],[hematokryt]]-O$409)/O$410</f>
        <v>0.82222222222222219</v>
      </c>
      <c r="AF368">
        <v>1</v>
      </c>
      <c r="AG368">
        <v>0</v>
      </c>
      <c r="AH368">
        <v>0</v>
      </c>
      <c r="AI368">
        <v>1</v>
      </c>
      <c r="AJ368">
        <v>0</v>
      </c>
      <c r="AK368">
        <v>0</v>
      </c>
      <c r="AL368" s="14">
        <v>0</v>
      </c>
      <c r="AM368" s="14">
        <v>0</v>
      </c>
      <c r="AN368" s="14">
        <v>0</v>
      </c>
      <c r="AO368" s="14">
        <v>1</v>
      </c>
      <c r="AP368" s="14">
        <v>0</v>
      </c>
      <c r="AQ368" s="14">
        <v>0</v>
      </c>
    </row>
    <row r="369" spans="1:43" x14ac:dyDescent="0.25">
      <c r="A369" s="8">
        <f ca="1">(dane36[[#This Row],[Wiek]]-$A$409)/$A$410</f>
        <v>0.75</v>
      </c>
      <c r="B369" s="8">
        <f ca="1">(dane36[[#This Row],[Ciśnienie krwi]]-$B$409)/$B$410</f>
        <v>7.6923076923076927E-2</v>
      </c>
      <c r="C369" s="9">
        <v>1</v>
      </c>
      <c r="D369" s="5">
        <v>0</v>
      </c>
      <c r="E369" s="5" t="s">
        <v>2</v>
      </c>
      <c r="F369" s="5">
        <v>1</v>
      </c>
      <c r="G369" s="5">
        <v>0</v>
      </c>
      <c r="H369" s="5">
        <v>0</v>
      </c>
      <c r="I369" s="8">
        <f ca="1">(dane36[[#This Row],[glukoza we krwi]]-$I$409)/$I$410</f>
        <v>0.22008547008547008</v>
      </c>
      <c r="J369" s="8">
        <f ca="1">(dane36[[#This Row],[mocznik]]-$J$409)/$J$410</f>
        <v>0.10141206675224647</v>
      </c>
      <c r="K369" s="8">
        <f ca="1">(dane36[[#This Row],[kreatynina]]-#REF!)/#REF!</f>
        <v>9.2592592592592605E-3</v>
      </c>
      <c r="L369" s="8">
        <f ca="1">(dane36[[#This Row],[sód]]-#REF!)/#REF!</f>
        <v>0.8485804416403786</v>
      </c>
      <c r="M369" s="8">
        <f ca="1">(dane36[[#This Row],[potas]]-#REF!)/#REF!</f>
        <v>2.921348314606741E-2</v>
      </c>
      <c r="N369" s="8">
        <f ca="1">(dane36[[#This Row],[hemoglobina]]-#REF!)/#REF!</f>
        <v>0.97278911564625836</v>
      </c>
      <c r="O369" s="8">
        <f ca="1">(dane36[[#This Row],[hematokryt]]-#REF!)/#REF!</f>
        <v>0.91111111111111109</v>
      </c>
      <c r="P369" s="5">
        <v>0</v>
      </c>
      <c r="Q369" s="5">
        <v>0</v>
      </c>
      <c r="R369" s="5">
        <v>0</v>
      </c>
      <c r="S369" s="5">
        <v>1</v>
      </c>
      <c r="T369" s="5">
        <v>0</v>
      </c>
      <c r="U369" s="5">
        <v>0</v>
      </c>
      <c r="V369" s="5">
        <v>0</v>
      </c>
      <c r="X369" s="8">
        <f ca="1">(dane36[[#This Row],[Wiek]]-$A$409)/$A$410</f>
        <v>0.75</v>
      </c>
      <c r="Y369" s="8">
        <f ca="1">(dane36[[#This Row],[Ciśnienie krwi]]-$B$409)/$B$410</f>
        <v>7.6923076923076927E-2</v>
      </c>
      <c r="Z369" s="8">
        <f ca="1">(dane36[[#This Row],[glukoza we krwi]]-$I$409)/$I$410</f>
        <v>0.22008547008547008</v>
      </c>
      <c r="AA369" s="8">
        <f ca="1">(dane36[[#This Row],[mocznik]]-$J$409)/$J$410</f>
        <v>0.10141206675224647</v>
      </c>
      <c r="AB369" s="8">
        <f ca="1">(dane36[[#This Row],[sód]]-L$409)/L$410</f>
        <v>0.8485804416403786</v>
      </c>
      <c r="AC369" s="8">
        <f ca="1">(dane36[[#This Row],[potas]]-M$409)/M$410</f>
        <v>2.921348314606741E-2</v>
      </c>
      <c r="AD369" s="8">
        <f ca="1">(dane36[[#This Row],[hemoglobina]]-N$409)/N$410</f>
        <v>0.97278911564625836</v>
      </c>
      <c r="AE369" s="8">
        <f ca="1">(dane36[[#This Row],[hematokryt]]-O$409)/O$410</f>
        <v>0.91111111111111109</v>
      </c>
      <c r="AF369">
        <v>1</v>
      </c>
      <c r="AG369">
        <v>0</v>
      </c>
      <c r="AH369">
        <v>0</v>
      </c>
      <c r="AI369">
        <v>1</v>
      </c>
      <c r="AJ369">
        <v>0</v>
      </c>
      <c r="AK369">
        <v>0</v>
      </c>
      <c r="AL369" s="15">
        <v>0</v>
      </c>
      <c r="AM369" s="15">
        <v>0</v>
      </c>
      <c r="AN369" s="15">
        <v>0</v>
      </c>
      <c r="AO369" s="15">
        <v>1</v>
      </c>
      <c r="AP369" s="15">
        <v>0</v>
      </c>
      <c r="AQ369" s="15">
        <v>0</v>
      </c>
    </row>
    <row r="370" spans="1:43" x14ac:dyDescent="0.25">
      <c r="A370" s="8">
        <f ca="1">(dane36[[#This Row],[Wiek]]-$A$409)/$A$410</f>
        <v>0.31818181818181818</v>
      </c>
      <c r="B370" s="8">
        <f ca="1">(dane36[[#This Row],[Ciśnienie krwi]]-$B$409)/$B$410</f>
        <v>0.23076923076923078</v>
      </c>
      <c r="C370" s="9">
        <v>1</v>
      </c>
      <c r="D370" s="5">
        <v>0</v>
      </c>
      <c r="E370" s="5" t="s">
        <v>2</v>
      </c>
      <c r="F370" s="5">
        <v>1</v>
      </c>
      <c r="G370" s="5">
        <v>0</v>
      </c>
      <c r="H370" s="5">
        <v>0</v>
      </c>
      <c r="I370" s="8">
        <f ca="1">(dane36[[#This Row],[glukoza we krwi]]-$I$409)/$I$410</f>
        <v>0.12820512820512819</v>
      </c>
      <c r="J370" s="8">
        <f ca="1">(dane36[[#This Row],[mocznik]]-$J$409)/$J$410</f>
        <v>0.10397946084724005</v>
      </c>
      <c r="K370" s="8">
        <f ca="1">(dane36[[#This Row],[kreatynina]]-#REF!)/#REF!</f>
        <v>3.968253968253968E-3</v>
      </c>
      <c r="L370" s="8">
        <f ca="1">(dane36[[#This Row],[sód]]-#REF!)/#REF!</f>
        <v>0.89274447949526814</v>
      </c>
      <c r="M370" s="8">
        <f ca="1">(dane36[[#This Row],[potas]]-#REF!)/#REF!</f>
        <v>5.6179775280898875E-2</v>
      </c>
      <c r="N370" s="8">
        <f ca="1">(dane36[[#This Row],[hemoglobina]]-#REF!)/#REF!</f>
        <v>0.80272108843537415</v>
      </c>
      <c r="O370" s="8">
        <f ca="1">(dane36[[#This Row],[hematokryt]]-#REF!)/#REF!</f>
        <v>0.8</v>
      </c>
      <c r="P370" s="5">
        <v>0</v>
      </c>
      <c r="Q370" s="5">
        <v>0</v>
      </c>
      <c r="R370" s="5">
        <v>0</v>
      </c>
      <c r="S370" s="5">
        <v>1</v>
      </c>
      <c r="T370" s="5">
        <v>0</v>
      </c>
      <c r="U370" s="5">
        <v>0</v>
      </c>
      <c r="V370" s="5">
        <v>0</v>
      </c>
      <c r="X370" s="8">
        <f ca="1">(dane36[[#This Row],[Wiek]]-$A$409)/$A$410</f>
        <v>0.31818181818181818</v>
      </c>
      <c r="Y370" s="8">
        <f ca="1">(dane36[[#This Row],[Ciśnienie krwi]]-$B$409)/$B$410</f>
        <v>0.23076923076923078</v>
      </c>
      <c r="Z370" s="8">
        <f ca="1">(dane36[[#This Row],[glukoza we krwi]]-$I$409)/$I$410</f>
        <v>0.12820512820512819</v>
      </c>
      <c r="AA370" s="8">
        <f ca="1">(dane36[[#This Row],[mocznik]]-$J$409)/$J$410</f>
        <v>0.10397946084724005</v>
      </c>
      <c r="AB370" s="8">
        <f ca="1">(dane36[[#This Row],[sód]]-L$409)/L$410</f>
        <v>0.89274447949526814</v>
      </c>
      <c r="AC370" s="8">
        <f ca="1">(dane36[[#This Row],[potas]]-M$409)/M$410</f>
        <v>5.6179775280898875E-2</v>
      </c>
      <c r="AD370" s="8">
        <f ca="1">(dane36[[#This Row],[hemoglobina]]-N$409)/N$410</f>
        <v>0.80272108843537415</v>
      </c>
      <c r="AE370" s="8">
        <f ca="1">(dane36[[#This Row],[hematokryt]]-O$409)/O$410</f>
        <v>0.8</v>
      </c>
      <c r="AF370">
        <v>1</v>
      </c>
      <c r="AG370">
        <v>0</v>
      </c>
      <c r="AH370">
        <v>0</v>
      </c>
      <c r="AI370">
        <v>1</v>
      </c>
      <c r="AJ370">
        <v>0</v>
      </c>
      <c r="AK370">
        <v>0</v>
      </c>
      <c r="AL370" s="14">
        <v>0</v>
      </c>
      <c r="AM370" s="14">
        <v>0</v>
      </c>
      <c r="AN370" s="14">
        <v>0</v>
      </c>
      <c r="AO370" s="14">
        <v>1</v>
      </c>
      <c r="AP370" s="14">
        <v>0</v>
      </c>
      <c r="AQ370" s="14">
        <v>0</v>
      </c>
    </row>
    <row r="371" spans="1:43" x14ac:dyDescent="0.25">
      <c r="A371" s="8">
        <f ca="1">(dane36[[#This Row],[Wiek]]-$A$409)/$A$410</f>
        <v>0.82954545454545459</v>
      </c>
      <c r="B371" s="8">
        <f ca="1">(dane36[[#This Row],[Ciśnienie krwi]]-$B$409)/$B$410</f>
        <v>0.15384615384615385</v>
      </c>
      <c r="C371" s="9">
        <v>0.75</v>
      </c>
      <c r="D371" s="5">
        <v>0</v>
      </c>
      <c r="E371" s="5" t="s">
        <v>2</v>
      </c>
      <c r="F371" s="5">
        <v>1</v>
      </c>
      <c r="G371" s="5">
        <v>0</v>
      </c>
      <c r="H371" s="5">
        <v>0</v>
      </c>
      <c r="I371" s="8">
        <f ca="1">(dane36[[#This Row],[glukoza we krwi]]-$I$409)/$I$410</f>
        <v>0.18162393162393162</v>
      </c>
      <c r="J371" s="8">
        <f ca="1">(dane36[[#This Row],[mocznik]]-$J$409)/$J$410</f>
        <v>0.11938382541720154</v>
      </c>
      <c r="K371" s="8">
        <f ca="1">(dane36[[#This Row],[kreatynina]]-#REF!)/#REF!</f>
        <v>5.2910052910052916E-3</v>
      </c>
      <c r="L371" s="8">
        <f ca="1">(dane36[[#This Row],[sód]]-#REF!)/#REF!</f>
        <v>0.88012618296529965</v>
      </c>
      <c r="M371" s="8">
        <f ca="1">(dane36[[#This Row],[potas]]-#REF!)/#REF!</f>
        <v>2.247191011235955E-2</v>
      </c>
      <c r="N371" s="8">
        <f ca="1">(dane36[[#This Row],[hemoglobina]]-#REF!)/#REF!</f>
        <v>0.71428571428571419</v>
      </c>
      <c r="O371" s="8">
        <f ca="1">(dane36[[#This Row],[hematokryt]]-#REF!)/#REF!</f>
        <v>0.82222222222222219</v>
      </c>
      <c r="P371" s="5">
        <v>0</v>
      </c>
      <c r="Q371" s="5">
        <v>0</v>
      </c>
      <c r="R371" s="5">
        <v>0</v>
      </c>
      <c r="S371" s="5">
        <v>1</v>
      </c>
      <c r="T371" s="5">
        <v>0</v>
      </c>
      <c r="U371" s="5">
        <v>0</v>
      </c>
      <c r="V371" s="5">
        <v>0</v>
      </c>
      <c r="X371" s="8">
        <f ca="1">(dane36[[#This Row],[Wiek]]-$A$409)/$A$410</f>
        <v>0.82954545454545459</v>
      </c>
      <c r="Y371" s="8">
        <f ca="1">(dane36[[#This Row],[Ciśnienie krwi]]-$B$409)/$B$410</f>
        <v>0.15384615384615385</v>
      </c>
      <c r="Z371" s="8">
        <f ca="1">(dane36[[#This Row],[glukoza we krwi]]-$I$409)/$I$410</f>
        <v>0.18162393162393162</v>
      </c>
      <c r="AA371" s="8">
        <f ca="1">(dane36[[#This Row],[mocznik]]-$J$409)/$J$410</f>
        <v>0.11938382541720154</v>
      </c>
      <c r="AB371" s="8">
        <f ca="1">(dane36[[#This Row],[sód]]-L$409)/L$410</f>
        <v>0.88012618296529965</v>
      </c>
      <c r="AC371" s="8">
        <f ca="1">(dane36[[#This Row],[potas]]-M$409)/M$410</f>
        <v>2.247191011235955E-2</v>
      </c>
      <c r="AD371" s="8">
        <f ca="1">(dane36[[#This Row],[hemoglobina]]-N$409)/N$410</f>
        <v>0.71428571428571419</v>
      </c>
      <c r="AE371" s="8">
        <f ca="1">(dane36[[#This Row],[hematokryt]]-O$409)/O$410</f>
        <v>0.82222222222222219</v>
      </c>
      <c r="AF371">
        <v>0.75</v>
      </c>
      <c r="AG371">
        <v>0</v>
      </c>
      <c r="AH371">
        <v>0</v>
      </c>
      <c r="AI371">
        <v>1</v>
      </c>
      <c r="AJ371">
        <v>0</v>
      </c>
      <c r="AK371">
        <v>0</v>
      </c>
      <c r="AL371" s="15">
        <v>0</v>
      </c>
      <c r="AM371" s="15">
        <v>0</v>
      </c>
      <c r="AN371" s="15">
        <v>0</v>
      </c>
      <c r="AO371" s="15">
        <v>1</v>
      </c>
      <c r="AP371" s="15">
        <v>0</v>
      </c>
      <c r="AQ371" s="15">
        <v>0</v>
      </c>
    </row>
    <row r="372" spans="1:43" x14ac:dyDescent="0.25">
      <c r="A372" s="8">
        <f ca="1">(dane36[[#This Row],[Wiek]]-$A$409)/$A$410</f>
        <v>0.76136363636363635</v>
      </c>
      <c r="B372" s="8">
        <f ca="1">(dane36[[#This Row],[Ciśnienie krwi]]-$B$409)/$B$410</f>
        <v>0.15384615384615385</v>
      </c>
      <c r="C372" s="9">
        <v>0.75</v>
      </c>
      <c r="D372" s="5">
        <v>0</v>
      </c>
      <c r="E372" s="5" t="s">
        <v>2</v>
      </c>
      <c r="F372" s="5">
        <v>1</v>
      </c>
      <c r="G372" s="5">
        <v>0</v>
      </c>
      <c r="H372" s="5">
        <v>0</v>
      </c>
      <c r="I372" s="8">
        <f ca="1">(dane36[[#This Row],[glukoza we krwi]]-$I$409)/$I$410</f>
        <v>0.13034188034188035</v>
      </c>
      <c r="J372" s="8">
        <f ca="1">(dane36[[#This Row],[mocznik]]-$J$409)/$J$410</f>
        <v>0.10397946084724005</v>
      </c>
      <c r="K372" s="8">
        <f ca="1">(dane36[[#This Row],[kreatynina]]-#REF!)/#REF!</f>
        <v>1.0582010582010581E-2</v>
      </c>
      <c r="L372" s="8">
        <f ca="1">(dane36[[#This Row],[sód]]-#REF!)/#REF!</f>
        <v>0.8485804416403786</v>
      </c>
      <c r="M372" s="8">
        <f ca="1">(dane36[[#This Row],[potas]]-#REF!)/#REF!</f>
        <v>2.6966292134831465E-2</v>
      </c>
      <c r="N372" s="8">
        <f ca="1">(dane36[[#This Row],[hemoglobina]]-#REF!)/#REF!</f>
        <v>0.89115646258503389</v>
      </c>
      <c r="O372" s="8">
        <f ca="1">(dane36[[#This Row],[hematokryt]]-#REF!)/#REF!</f>
        <v>0.91111111111111109</v>
      </c>
      <c r="P372" s="5">
        <v>0</v>
      </c>
      <c r="Q372" s="5">
        <v>0</v>
      </c>
      <c r="R372" s="5">
        <v>0</v>
      </c>
      <c r="S372" s="5">
        <v>1</v>
      </c>
      <c r="T372" s="5">
        <v>0</v>
      </c>
      <c r="U372" s="5">
        <v>0</v>
      </c>
      <c r="V372" s="5">
        <v>0</v>
      </c>
      <c r="X372" s="8">
        <f ca="1">(dane36[[#This Row],[Wiek]]-$A$409)/$A$410</f>
        <v>0.76136363636363635</v>
      </c>
      <c r="Y372" s="8">
        <f ca="1">(dane36[[#This Row],[Ciśnienie krwi]]-$B$409)/$B$410</f>
        <v>0.15384615384615385</v>
      </c>
      <c r="Z372" s="8">
        <f ca="1">(dane36[[#This Row],[glukoza we krwi]]-$I$409)/$I$410</f>
        <v>0.13034188034188035</v>
      </c>
      <c r="AA372" s="8">
        <f ca="1">(dane36[[#This Row],[mocznik]]-$J$409)/$J$410</f>
        <v>0.10397946084724005</v>
      </c>
      <c r="AB372" s="8">
        <f ca="1">(dane36[[#This Row],[sód]]-L$409)/L$410</f>
        <v>0.8485804416403786</v>
      </c>
      <c r="AC372" s="8">
        <f ca="1">(dane36[[#This Row],[potas]]-M$409)/M$410</f>
        <v>2.6966292134831465E-2</v>
      </c>
      <c r="AD372" s="8">
        <f ca="1">(dane36[[#This Row],[hemoglobina]]-N$409)/N$410</f>
        <v>0.89115646258503389</v>
      </c>
      <c r="AE372" s="8">
        <f ca="1">(dane36[[#This Row],[hematokryt]]-O$409)/O$410</f>
        <v>0.91111111111111109</v>
      </c>
      <c r="AF372">
        <v>0.75</v>
      </c>
      <c r="AG372">
        <v>0</v>
      </c>
      <c r="AH372">
        <v>0</v>
      </c>
      <c r="AI372">
        <v>1</v>
      </c>
      <c r="AJ372">
        <v>0</v>
      </c>
      <c r="AK372">
        <v>0</v>
      </c>
      <c r="AL372" s="14">
        <v>0</v>
      </c>
      <c r="AM372" s="14">
        <v>0</v>
      </c>
      <c r="AN372" s="14">
        <v>0</v>
      </c>
      <c r="AO372" s="14">
        <v>1</v>
      </c>
      <c r="AP372" s="14">
        <v>0</v>
      </c>
      <c r="AQ372" s="14">
        <v>0</v>
      </c>
    </row>
    <row r="373" spans="1:43" x14ac:dyDescent="0.25">
      <c r="A373" s="8">
        <f ca="1">(dane36[[#This Row],[Wiek]]-$A$409)/$A$410</f>
        <v>0.29545454545454547</v>
      </c>
      <c r="B373" s="8">
        <f ca="1">(dane36[[#This Row],[Ciśnienie krwi]]-$B$409)/$B$410</f>
        <v>7.6923076923076927E-2</v>
      </c>
      <c r="C373" s="9">
        <v>1</v>
      </c>
      <c r="D373" s="5">
        <v>0</v>
      </c>
      <c r="E373" s="5" t="s">
        <v>2</v>
      </c>
      <c r="F373" s="5">
        <v>1</v>
      </c>
      <c r="G373" s="5">
        <v>0</v>
      </c>
      <c r="H373" s="5">
        <v>0</v>
      </c>
      <c r="I373" s="8">
        <f ca="1">(dane36[[#This Row],[glukoza we krwi]]-$I$409)/$I$410</f>
        <v>0.12179487179487179</v>
      </c>
      <c r="J373" s="8">
        <f ca="1">(dane36[[#This Row],[mocznik]]-$J$409)/$J$410</f>
        <v>0.1245186136071887</v>
      </c>
      <c r="K373" s="8">
        <f ca="1">(dane36[[#This Row],[kreatynina]]-#REF!)/#REF!</f>
        <v>1.3227513227513225E-3</v>
      </c>
      <c r="L373" s="8">
        <f ca="1">(dane36[[#This Row],[sód]]-#REF!)/#REF!</f>
        <v>0.88643533123028395</v>
      </c>
      <c r="M373" s="8">
        <f ca="1">(dane36[[#This Row],[potas]]-#REF!)/#REF!</f>
        <v>5.6179775280898875E-2</v>
      </c>
      <c r="N373" s="8">
        <f ca="1">(dane36[[#This Row],[hemoglobina]]-#REF!)/#REF!</f>
        <v>0.98639455782312935</v>
      </c>
      <c r="O373" s="8">
        <f ca="1">(dane36[[#This Row],[hematokryt]]-#REF!)/#REF!</f>
        <v>0.93333333333333335</v>
      </c>
      <c r="P373" s="5">
        <v>0</v>
      </c>
      <c r="Q373" s="5">
        <v>0</v>
      </c>
      <c r="R373" s="5">
        <v>0</v>
      </c>
      <c r="S373" s="5">
        <v>1</v>
      </c>
      <c r="T373" s="5">
        <v>0</v>
      </c>
      <c r="U373" s="5">
        <v>0</v>
      </c>
      <c r="V373" s="5">
        <v>0</v>
      </c>
      <c r="X373" s="8">
        <f ca="1">(dane36[[#This Row],[Wiek]]-$A$409)/$A$410</f>
        <v>0.29545454545454547</v>
      </c>
      <c r="Y373" s="8">
        <f ca="1">(dane36[[#This Row],[Ciśnienie krwi]]-$B$409)/$B$410</f>
        <v>7.6923076923076927E-2</v>
      </c>
      <c r="Z373" s="8">
        <f ca="1">(dane36[[#This Row],[glukoza we krwi]]-$I$409)/$I$410</f>
        <v>0.12179487179487179</v>
      </c>
      <c r="AA373" s="8">
        <f ca="1">(dane36[[#This Row],[mocznik]]-$J$409)/$J$410</f>
        <v>0.1245186136071887</v>
      </c>
      <c r="AB373" s="8">
        <f ca="1">(dane36[[#This Row],[sód]]-L$409)/L$410</f>
        <v>0.88643533123028395</v>
      </c>
      <c r="AC373" s="8">
        <f ca="1">(dane36[[#This Row],[potas]]-M$409)/M$410</f>
        <v>5.6179775280898875E-2</v>
      </c>
      <c r="AD373" s="8">
        <f ca="1">(dane36[[#This Row],[hemoglobina]]-N$409)/N$410</f>
        <v>0.98639455782312935</v>
      </c>
      <c r="AE373" s="8">
        <f ca="1">(dane36[[#This Row],[hematokryt]]-O$409)/O$410</f>
        <v>0.93333333333333335</v>
      </c>
      <c r="AF373">
        <v>1</v>
      </c>
      <c r="AG373">
        <v>0</v>
      </c>
      <c r="AH373">
        <v>0</v>
      </c>
      <c r="AI373">
        <v>1</v>
      </c>
      <c r="AJ373">
        <v>0</v>
      </c>
      <c r="AK373">
        <v>0</v>
      </c>
      <c r="AL373" s="15">
        <v>0</v>
      </c>
      <c r="AM373" s="15">
        <v>0</v>
      </c>
      <c r="AN373" s="15">
        <v>0</v>
      </c>
      <c r="AO373" s="15">
        <v>1</v>
      </c>
      <c r="AP373" s="15">
        <v>0</v>
      </c>
      <c r="AQ373" s="15">
        <v>0</v>
      </c>
    </row>
    <row r="374" spans="1:43" x14ac:dyDescent="0.25">
      <c r="A374" s="8">
        <f ca="1">(dane36[[#This Row],[Wiek]]-$A$409)/$A$410</f>
        <v>0.79545454545454541</v>
      </c>
      <c r="B374" s="8">
        <f ca="1">(dane36[[#This Row],[Ciśnienie krwi]]-$B$409)/$B$410</f>
        <v>7.6923076923076927E-2</v>
      </c>
      <c r="C374" s="9">
        <v>0.75</v>
      </c>
      <c r="D374" s="5">
        <v>0</v>
      </c>
      <c r="E374" s="5" t="s">
        <v>2</v>
      </c>
      <c r="F374" s="5">
        <v>1</v>
      </c>
      <c r="G374" s="5">
        <v>0</v>
      </c>
      <c r="H374" s="5">
        <v>0</v>
      </c>
      <c r="I374" s="8">
        <f ca="1">(dane36[[#This Row],[glukoza we krwi]]-$I$409)/$I$410</f>
        <v>0.1858974358974359</v>
      </c>
      <c r="J374" s="8">
        <f ca="1">(dane36[[#This Row],[mocznik]]-$J$409)/$J$410</f>
        <v>6.290115532734275E-2</v>
      </c>
      <c r="K374" s="8">
        <f ca="1">(dane36[[#This Row],[kreatynina]]-#REF!)/#REF!</f>
        <v>6.6137566137566143E-3</v>
      </c>
      <c r="L374" s="8">
        <f ca="1">(dane36[[#This Row],[sód]]-#REF!)/#REF!</f>
        <v>0.917981072555205</v>
      </c>
      <c r="M374" s="8">
        <f ca="1">(dane36[[#This Row],[potas]]-#REF!)/#REF!</f>
        <v>5.393258426966293E-2</v>
      </c>
      <c r="N374" s="8">
        <f ca="1">(dane36[[#This Row],[hemoglobina]]-#REF!)/#REF!</f>
        <v>0.80952380952380953</v>
      </c>
      <c r="O374" s="8">
        <f ca="1">(dane36[[#This Row],[hematokryt]]-#REF!)/#REF!</f>
        <v>0.9555555555555556</v>
      </c>
      <c r="P374" s="5">
        <v>0</v>
      </c>
      <c r="Q374" s="5">
        <v>0</v>
      </c>
      <c r="R374" s="5">
        <v>0</v>
      </c>
      <c r="S374" s="5">
        <v>1</v>
      </c>
      <c r="T374" s="5">
        <v>0</v>
      </c>
      <c r="U374" s="5">
        <v>0</v>
      </c>
      <c r="V374" s="5">
        <v>0</v>
      </c>
      <c r="X374" s="8">
        <f ca="1">(dane36[[#This Row],[Wiek]]-$A$409)/$A$410</f>
        <v>0.79545454545454541</v>
      </c>
      <c r="Y374" s="8">
        <f ca="1">(dane36[[#This Row],[Ciśnienie krwi]]-$B$409)/$B$410</f>
        <v>7.6923076923076927E-2</v>
      </c>
      <c r="Z374" s="8">
        <f ca="1">(dane36[[#This Row],[glukoza we krwi]]-$I$409)/$I$410</f>
        <v>0.1858974358974359</v>
      </c>
      <c r="AA374" s="8">
        <f ca="1">(dane36[[#This Row],[mocznik]]-$J$409)/$J$410</f>
        <v>6.290115532734275E-2</v>
      </c>
      <c r="AB374" s="8">
        <f ca="1">(dane36[[#This Row],[sód]]-L$409)/L$410</f>
        <v>0.917981072555205</v>
      </c>
      <c r="AC374" s="8">
        <f ca="1">(dane36[[#This Row],[potas]]-M$409)/M$410</f>
        <v>5.393258426966293E-2</v>
      </c>
      <c r="AD374" s="8">
        <f ca="1">(dane36[[#This Row],[hemoglobina]]-N$409)/N$410</f>
        <v>0.80952380952380953</v>
      </c>
      <c r="AE374" s="8">
        <f ca="1">(dane36[[#This Row],[hematokryt]]-O$409)/O$410</f>
        <v>0.9555555555555556</v>
      </c>
      <c r="AF374">
        <v>0.75</v>
      </c>
      <c r="AG374">
        <v>0</v>
      </c>
      <c r="AH374">
        <v>0</v>
      </c>
      <c r="AI374">
        <v>1</v>
      </c>
      <c r="AJ374">
        <v>0</v>
      </c>
      <c r="AK374">
        <v>0</v>
      </c>
      <c r="AL374" s="14">
        <v>0</v>
      </c>
      <c r="AM374" s="14">
        <v>0</v>
      </c>
      <c r="AN374" s="14">
        <v>0</v>
      </c>
      <c r="AO374" s="14">
        <v>1</v>
      </c>
      <c r="AP374" s="14">
        <v>0</v>
      </c>
      <c r="AQ374" s="14">
        <v>0</v>
      </c>
    </row>
    <row r="375" spans="1:43" x14ac:dyDescent="0.25">
      <c r="A375" s="8">
        <f ca="1">(dane36[[#This Row],[Wiek]]-$A$409)/$A$410</f>
        <v>0.67045454545454541</v>
      </c>
      <c r="B375" s="8">
        <f ca="1">(dane36[[#This Row],[Ciśnienie krwi]]-$B$409)/$B$410</f>
        <v>0.15384615384615385</v>
      </c>
      <c r="C375" s="9">
        <v>1</v>
      </c>
      <c r="D375" s="5">
        <v>0</v>
      </c>
      <c r="E375" s="5" t="s">
        <v>2</v>
      </c>
      <c r="F375" s="5">
        <v>1</v>
      </c>
      <c r="G375" s="5">
        <v>0</v>
      </c>
      <c r="H375" s="5">
        <v>0</v>
      </c>
      <c r="I375" s="8">
        <f ca="1">(dane36[[#This Row],[glukoza we krwi]]-$I$409)/$I$410</f>
        <v>0.23717948717948717</v>
      </c>
      <c r="J375" s="8">
        <f ca="1">(dane36[[#This Row],[mocznik]]-$J$409)/$J$410</f>
        <v>9.3709884467265719E-2</v>
      </c>
      <c r="K375" s="8">
        <f ca="1">(dane36[[#This Row],[kreatynina]]-#REF!)/#REF!</f>
        <v>7.9365079365079361E-3</v>
      </c>
      <c r="L375" s="8">
        <f ca="1">(dane36[[#This Row],[sód]]-#REF!)/#REF!</f>
        <v>0.86750788643533128</v>
      </c>
      <c r="M375" s="8">
        <f ca="1">(dane36[[#This Row],[potas]]-#REF!)/#REF!</f>
        <v>2.4719101123595509E-2</v>
      </c>
      <c r="N375" s="8">
        <f ca="1">(dane36[[#This Row],[hemoglobina]]-#REF!)/#REF!</f>
        <v>0.72108843537414957</v>
      </c>
      <c r="O375" s="8">
        <f ca="1">(dane36[[#This Row],[hematokryt]]-#REF!)/#REF!</f>
        <v>0.84444444444444444</v>
      </c>
      <c r="P375" s="5">
        <v>0</v>
      </c>
      <c r="Q375" s="5">
        <v>0</v>
      </c>
      <c r="R375" s="5">
        <v>0</v>
      </c>
      <c r="S375" s="5">
        <v>1</v>
      </c>
      <c r="T375" s="5">
        <v>0</v>
      </c>
      <c r="U375" s="5">
        <v>0</v>
      </c>
      <c r="V375" s="5">
        <v>0</v>
      </c>
      <c r="X375" s="8">
        <f ca="1">(dane36[[#This Row],[Wiek]]-$A$409)/$A$410</f>
        <v>0.67045454545454541</v>
      </c>
      <c r="Y375" s="8">
        <f ca="1">(dane36[[#This Row],[Ciśnienie krwi]]-$B$409)/$B$410</f>
        <v>0.15384615384615385</v>
      </c>
      <c r="Z375" s="8">
        <f ca="1">(dane36[[#This Row],[glukoza we krwi]]-$I$409)/$I$410</f>
        <v>0.23717948717948717</v>
      </c>
      <c r="AA375" s="8">
        <f ca="1">(dane36[[#This Row],[mocznik]]-$J$409)/$J$410</f>
        <v>9.3709884467265719E-2</v>
      </c>
      <c r="AB375" s="8">
        <f ca="1">(dane36[[#This Row],[sód]]-L$409)/L$410</f>
        <v>0.86750788643533128</v>
      </c>
      <c r="AC375" s="8">
        <f ca="1">(dane36[[#This Row],[potas]]-M$409)/M$410</f>
        <v>2.4719101123595509E-2</v>
      </c>
      <c r="AD375" s="8">
        <f ca="1">(dane36[[#This Row],[hemoglobina]]-N$409)/N$410</f>
        <v>0.72108843537414957</v>
      </c>
      <c r="AE375" s="8">
        <f ca="1">(dane36[[#This Row],[hematokryt]]-O$409)/O$410</f>
        <v>0.84444444444444444</v>
      </c>
      <c r="AF375">
        <v>1</v>
      </c>
      <c r="AG375">
        <v>0</v>
      </c>
      <c r="AH375">
        <v>0</v>
      </c>
      <c r="AI375">
        <v>1</v>
      </c>
      <c r="AJ375">
        <v>0</v>
      </c>
      <c r="AK375">
        <v>0</v>
      </c>
      <c r="AL375" s="15">
        <v>0</v>
      </c>
      <c r="AM375" s="15">
        <v>0</v>
      </c>
      <c r="AN375" s="15">
        <v>0</v>
      </c>
      <c r="AO375" s="15">
        <v>1</v>
      </c>
      <c r="AP375" s="15">
        <v>0</v>
      </c>
      <c r="AQ375" s="15">
        <v>0</v>
      </c>
    </row>
    <row r="376" spans="1:43" x14ac:dyDescent="0.25">
      <c r="A376" s="8">
        <f ca="1">(dane36[[#This Row],[Wiek]]-$A$409)/$A$410</f>
        <v>0.875</v>
      </c>
      <c r="B376" s="8">
        <f ca="1">(dane36[[#This Row],[Ciśnienie krwi]]-$B$409)/$B$410</f>
        <v>0.23076923076923078</v>
      </c>
      <c r="C376" s="9">
        <v>1</v>
      </c>
      <c r="D376" s="5">
        <v>0</v>
      </c>
      <c r="E376" s="5" t="s">
        <v>2</v>
      </c>
      <c r="F376" s="5">
        <v>1</v>
      </c>
      <c r="G376" s="5">
        <v>0</v>
      </c>
      <c r="H376" s="5">
        <v>0</v>
      </c>
      <c r="I376" s="8">
        <f ca="1">(dane36[[#This Row],[glukoza we krwi]]-$I$409)/$I$410</f>
        <v>0.19017094017094016</v>
      </c>
      <c r="J376" s="8">
        <f ca="1">(dane36[[#This Row],[mocznik]]-$J$409)/$J$410</f>
        <v>0.10911424903722722</v>
      </c>
      <c r="K376" s="8">
        <f ca="1">(dane36[[#This Row],[kreatynina]]-#REF!)/#REF!</f>
        <v>1.0582010582010581E-2</v>
      </c>
      <c r="L376" s="8">
        <f ca="1">(dane36[[#This Row],[sód]]-#REF!)/#REF!</f>
        <v>0.89274447949526814</v>
      </c>
      <c r="M376" s="8">
        <f ca="1">(dane36[[#This Row],[potas]]-#REF!)/#REF!</f>
        <v>2.4719101123595509E-2</v>
      </c>
      <c r="N376" s="8">
        <f ca="1">(dane36[[#This Row],[hemoglobina]]-#REF!)/#REF!</f>
        <v>0.89795918367346939</v>
      </c>
      <c r="O376" s="8">
        <f ca="1">(dane36[[#This Row],[hematokryt]]-#REF!)/#REF!</f>
        <v>0.68888888888888888</v>
      </c>
      <c r="P376" s="5">
        <v>0</v>
      </c>
      <c r="Q376" s="5">
        <v>0</v>
      </c>
      <c r="R376" s="5">
        <v>0</v>
      </c>
      <c r="S376" s="5">
        <v>1</v>
      </c>
      <c r="T376" s="5">
        <v>0</v>
      </c>
      <c r="U376" s="5">
        <v>0</v>
      </c>
      <c r="V376" s="5">
        <v>0</v>
      </c>
      <c r="X376" s="8">
        <f ca="1">(dane36[[#This Row],[Wiek]]-$A$409)/$A$410</f>
        <v>0.875</v>
      </c>
      <c r="Y376" s="8">
        <f ca="1">(dane36[[#This Row],[Ciśnienie krwi]]-$B$409)/$B$410</f>
        <v>0.23076923076923078</v>
      </c>
      <c r="Z376" s="8">
        <f ca="1">(dane36[[#This Row],[glukoza we krwi]]-$I$409)/$I$410</f>
        <v>0.19017094017094016</v>
      </c>
      <c r="AA376" s="8">
        <f ca="1">(dane36[[#This Row],[mocznik]]-$J$409)/$J$410</f>
        <v>0.10911424903722722</v>
      </c>
      <c r="AB376" s="8">
        <f ca="1">(dane36[[#This Row],[sód]]-L$409)/L$410</f>
        <v>0.89274447949526814</v>
      </c>
      <c r="AC376" s="8">
        <f ca="1">(dane36[[#This Row],[potas]]-M$409)/M$410</f>
        <v>2.4719101123595509E-2</v>
      </c>
      <c r="AD376" s="8">
        <f ca="1">(dane36[[#This Row],[hemoglobina]]-N$409)/N$410</f>
        <v>0.89795918367346939</v>
      </c>
      <c r="AE376" s="8">
        <f ca="1">(dane36[[#This Row],[hematokryt]]-O$409)/O$410</f>
        <v>0.68888888888888888</v>
      </c>
      <c r="AF376">
        <v>1</v>
      </c>
      <c r="AG376">
        <v>0</v>
      </c>
      <c r="AH376">
        <v>0</v>
      </c>
      <c r="AI376">
        <v>1</v>
      </c>
      <c r="AJ376">
        <v>0</v>
      </c>
      <c r="AK376">
        <v>0</v>
      </c>
      <c r="AL376" s="14">
        <v>0</v>
      </c>
      <c r="AM376" s="14">
        <v>0</v>
      </c>
      <c r="AN376" s="14">
        <v>0</v>
      </c>
      <c r="AO376" s="14">
        <v>1</v>
      </c>
      <c r="AP376" s="14">
        <v>0</v>
      </c>
      <c r="AQ376" s="14">
        <v>0</v>
      </c>
    </row>
    <row r="377" spans="1:43" x14ac:dyDescent="0.25">
      <c r="A377" s="8">
        <f ca="1">(dane36[[#This Row],[Wiek]]-$A$409)/$A$410</f>
        <v>0.77272727272727271</v>
      </c>
      <c r="B377" s="8">
        <f ca="1">(dane36[[#This Row],[Ciśnienie krwi]]-$B$409)/$B$410</f>
        <v>0.23076923076923078</v>
      </c>
      <c r="C377" s="9">
        <v>0.75</v>
      </c>
      <c r="D377" s="5">
        <v>0</v>
      </c>
      <c r="E377" s="5" t="s">
        <v>2</v>
      </c>
      <c r="F377" s="5">
        <v>1</v>
      </c>
      <c r="G377" s="5">
        <v>0</v>
      </c>
      <c r="H377" s="5">
        <v>0</v>
      </c>
      <c r="I377" s="8">
        <f ca="1">(dane36[[#This Row],[glukoza we krwi]]-$I$409)/$I$410</f>
        <v>0.1111111111111111</v>
      </c>
      <c r="J377" s="8">
        <f ca="1">(dane36[[#This Row],[mocznik]]-$J$409)/$J$410</f>
        <v>0.10141206675224647</v>
      </c>
      <c r="K377" s="8">
        <f ca="1">(dane36[[#This Row],[kreatynina]]-#REF!)/#REF!</f>
        <v>1.3227513227513225E-3</v>
      </c>
      <c r="L377" s="8">
        <f ca="1">(dane36[[#This Row],[sód]]-#REF!)/#REF!</f>
        <v>0.87381703470031546</v>
      </c>
      <c r="M377" s="8">
        <f ca="1">(dane36[[#This Row],[potas]]-#REF!)/#REF!</f>
        <v>4.49438202247191E-2</v>
      </c>
      <c r="N377" s="8">
        <f ca="1">(dane36[[#This Row],[hemoglobina]]-#REF!)/#REF!</f>
        <v>0.81632653061224481</v>
      </c>
      <c r="O377" s="8">
        <f ca="1">(dane36[[#This Row],[hematokryt]]-#REF!)/#REF!</f>
        <v>0.8666666666666667</v>
      </c>
      <c r="P377" s="5">
        <v>0</v>
      </c>
      <c r="Q377" s="5">
        <v>0</v>
      </c>
      <c r="R377" s="5">
        <v>0</v>
      </c>
      <c r="S377" s="5">
        <v>1</v>
      </c>
      <c r="T377" s="5">
        <v>0</v>
      </c>
      <c r="U377" s="5">
        <v>0</v>
      </c>
      <c r="V377" s="5">
        <v>0</v>
      </c>
      <c r="X377" s="8">
        <f ca="1">(dane36[[#This Row],[Wiek]]-$A$409)/$A$410</f>
        <v>0.77272727272727271</v>
      </c>
      <c r="Y377" s="8">
        <f ca="1">(dane36[[#This Row],[Ciśnienie krwi]]-$B$409)/$B$410</f>
        <v>0.23076923076923078</v>
      </c>
      <c r="Z377" s="8">
        <f ca="1">(dane36[[#This Row],[glukoza we krwi]]-$I$409)/$I$410</f>
        <v>0.1111111111111111</v>
      </c>
      <c r="AA377" s="8">
        <f ca="1">(dane36[[#This Row],[mocznik]]-$J$409)/$J$410</f>
        <v>0.10141206675224647</v>
      </c>
      <c r="AB377" s="8">
        <f ca="1">(dane36[[#This Row],[sód]]-L$409)/L$410</f>
        <v>0.87381703470031546</v>
      </c>
      <c r="AC377" s="8">
        <f ca="1">(dane36[[#This Row],[potas]]-M$409)/M$410</f>
        <v>4.49438202247191E-2</v>
      </c>
      <c r="AD377" s="8">
        <f ca="1">(dane36[[#This Row],[hemoglobina]]-N$409)/N$410</f>
        <v>0.81632653061224481</v>
      </c>
      <c r="AE377" s="8">
        <f ca="1">(dane36[[#This Row],[hematokryt]]-O$409)/O$410</f>
        <v>0.8666666666666667</v>
      </c>
      <c r="AF377">
        <v>0.75</v>
      </c>
      <c r="AG377">
        <v>0</v>
      </c>
      <c r="AH377">
        <v>0</v>
      </c>
      <c r="AI377">
        <v>1</v>
      </c>
      <c r="AJ377">
        <v>0</v>
      </c>
      <c r="AK377">
        <v>0</v>
      </c>
      <c r="AL377" s="15">
        <v>0</v>
      </c>
      <c r="AM377" s="15">
        <v>0</v>
      </c>
      <c r="AN377" s="15">
        <v>0</v>
      </c>
      <c r="AO377" s="15">
        <v>1</v>
      </c>
      <c r="AP377" s="15">
        <v>0</v>
      </c>
      <c r="AQ377" s="15">
        <v>0</v>
      </c>
    </row>
    <row r="378" spans="1:43" x14ac:dyDescent="0.25">
      <c r="A378" s="8">
        <f ca="1">(dane36[[#This Row],[Wiek]]-$A$409)/$A$410</f>
        <v>0.63636363636363635</v>
      </c>
      <c r="B378" s="8">
        <f ca="1">(dane36[[#This Row],[Ciśnienie krwi]]-$B$409)/$B$410</f>
        <v>0.15384615384615385</v>
      </c>
      <c r="C378" s="9">
        <v>1</v>
      </c>
      <c r="D378" s="5">
        <v>0</v>
      </c>
      <c r="E378" s="5" t="s">
        <v>2</v>
      </c>
      <c r="F378" s="5">
        <v>1</v>
      </c>
      <c r="G378" s="5">
        <v>0</v>
      </c>
      <c r="H378" s="5">
        <v>0</v>
      </c>
      <c r="I378" s="8">
        <f ca="1">(dane36[[#This Row],[glukoza we krwi]]-$I$409)/$I$410</f>
        <v>0.14102564102564102</v>
      </c>
      <c r="J378" s="8">
        <f ca="1">(dane36[[#This Row],[mocznik]]-$J$409)/$J$410</f>
        <v>3.7227214377406934E-2</v>
      </c>
      <c r="K378" s="8">
        <f ca="1">(dane36[[#This Row],[kreatynina]]-#REF!)/#REF!</f>
        <v>9.2592592592592605E-3</v>
      </c>
      <c r="L378" s="8">
        <f ca="1">(dane36[[#This Row],[sód]]-#REF!)/#REF!</f>
        <v>0.89905362776025233</v>
      </c>
      <c r="M378" s="8">
        <f ca="1">(dane36[[#This Row],[potas]]-#REF!)/#REF!</f>
        <v>2.247191011235955E-2</v>
      </c>
      <c r="N378" s="8">
        <f ca="1">(dane36[[#This Row],[hemoglobina]]-#REF!)/#REF!</f>
        <v>0.90476190476190466</v>
      </c>
      <c r="O378" s="8">
        <f ca="1">(dane36[[#This Row],[hematokryt]]-#REF!)/#REF!</f>
        <v>0.97777777777777775</v>
      </c>
      <c r="P378" s="5">
        <v>0</v>
      </c>
      <c r="Q378" s="5">
        <v>0</v>
      </c>
      <c r="R378" s="5">
        <v>0</v>
      </c>
      <c r="S378" s="5">
        <v>1</v>
      </c>
      <c r="T378" s="5">
        <v>0</v>
      </c>
      <c r="U378" s="5">
        <v>0</v>
      </c>
      <c r="V378" s="5">
        <v>0</v>
      </c>
      <c r="X378" s="8">
        <f ca="1">(dane36[[#This Row],[Wiek]]-$A$409)/$A$410</f>
        <v>0.63636363636363635</v>
      </c>
      <c r="Y378" s="8">
        <f ca="1">(dane36[[#This Row],[Ciśnienie krwi]]-$B$409)/$B$410</f>
        <v>0.15384615384615385</v>
      </c>
      <c r="Z378" s="8">
        <f ca="1">(dane36[[#This Row],[glukoza we krwi]]-$I$409)/$I$410</f>
        <v>0.14102564102564102</v>
      </c>
      <c r="AA378" s="8">
        <f ca="1">(dane36[[#This Row],[mocznik]]-$J$409)/$J$410</f>
        <v>3.7227214377406934E-2</v>
      </c>
      <c r="AB378" s="8">
        <f ca="1">(dane36[[#This Row],[sód]]-L$409)/L$410</f>
        <v>0.89905362776025233</v>
      </c>
      <c r="AC378" s="8">
        <f ca="1">(dane36[[#This Row],[potas]]-M$409)/M$410</f>
        <v>2.247191011235955E-2</v>
      </c>
      <c r="AD378" s="8">
        <f ca="1">(dane36[[#This Row],[hemoglobina]]-N$409)/N$410</f>
        <v>0.90476190476190466</v>
      </c>
      <c r="AE378" s="8">
        <f ca="1">(dane36[[#This Row],[hematokryt]]-O$409)/O$410</f>
        <v>0.97777777777777775</v>
      </c>
      <c r="AF378">
        <v>1</v>
      </c>
      <c r="AG378">
        <v>0</v>
      </c>
      <c r="AH378">
        <v>0</v>
      </c>
      <c r="AI378">
        <v>1</v>
      </c>
      <c r="AJ378">
        <v>0</v>
      </c>
      <c r="AK378">
        <v>0</v>
      </c>
      <c r="AL378" s="14">
        <v>0</v>
      </c>
      <c r="AM378" s="14">
        <v>0</v>
      </c>
      <c r="AN378" s="14">
        <v>0</v>
      </c>
      <c r="AO378" s="14">
        <v>1</v>
      </c>
      <c r="AP378" s="14">
        <v>0</v>
      </c>
      <c r="AQ378" s="14">
        <v>0</v>
      </c>
    </row>
    <row r="379" spans="1:43" x14ac:dyDescent="0.25">
      <c r="A379" s="8">
        <f ca="1">(dane36[[#This Row],[Wiek]]-$A$409)/$A$410</f>
        <v>0.70454545454545459</v>
      </c>
      <c r="B379" s="8">
        <f ca="1">(dane36[[#This Row],[Ciśnienie krwi]]-$B$409)/$B$410</f>
        <v>0.15384615384615385</v>
      </c>
      <c r="C379" s="9">
        <v>0.75</v>
      </c>
      <c r="D379" s="5">
        <v>0</v>
      </c>
      <c r="E379" s="5" t="s">
        <v>2</v>
      </c>
      <c r="F379" s="5">
        <v>1</v>
      </c>
      <c r="G379" s="5">
        <v>0</v>
      </c>
      <c r="H379" s="5">
        <v>0</v>
      </c>
      <c r="I379" s="8">
        <f ca="1">(dane36[[#This Row],[glukoza we krwi]]-$I$409)/$I$410</f>
        <v>0.16025641025641027</v>
      </c>
      <c r="J379" s="8">
        <f ca="1">(dane36[[#This Row],[mocznik]]-$J$409)/$J$410</f>
        <v>6.5468549422336333E-2</v>
      </c>
      <c r="K379" s="8">
        <f ca="1">(dane36[[#This Row],[kreatynina]]-#REF!)/#REF!</f>
        <v>3.968253968253968E-3</v>
      </c>
      <c r="L379" s="8">
        <f ca="1">(dane36[[#This Row],[sód]]-#REF!)/#REF!</f>
        <v>0.88643533123028395</v>
      </c>
      <c r="M379" s="8">
        <f ca="1">(dane36[[#This Row],[potas]]-#REF!)/#REF!</f>
        <v>5.1685393258426963E-2</v>
      </c>
      <c r="N379" s="8">
        <f ca="1">(dane36[[#This Row],[hemoglobina]]-#REF!)/#REF!</f>
        <v>0.72789115646258506</v>
      </c>
      <c r="O379" s="8">
        <f ca="1">(dane36[[#This Row],[hematokryt]]-#REF!)/#REF!</f>
        <v>0.88888888888888884</v>
      </c>
      <c r="P379" s="5">
        <v>0</v>
      </c>
      <c r="Q379" s="5">
        <v>0</v>
      </c>
      <c r="R379" s="5">
        <v>0</v>
      </c>
      <c r="S379" s="5">
        <v>1</v>
      </c>
      <c r="T379" s="5">
        <v>0</v>
      </c>
      <c r="U379" s="5">
        <v>0</v>
      </c>
      <c r="V379" s="5">
        <v>0</v>
      </c>
      <c r="X379" s="8">
        <f ca="1">(dane36[[#This Row],[Wiek]]-$A$409)/$A$410</f>
        <v>0.70454545454545459</v>
      </c>
      <c r="Y379" s="8">
        <f ca="1">(dane36[[#This Row],[Ciśnienie krwi]]-$B$409)/$B$410</f>
        <v>0.15384615384615385</v>
      </c>
      <c r="Z379" s="8">
        <f ca="1">(dane36[[#This Row],[glukoza we krwi]]-$I$409)/$I$410</f>
        <v>0.16025641025641027</v>
      </c>
      <c r="AA379" s="8">
        <f ca="1">(dane36[[#This Row],[mocznik]]-$J$409)/$J$410</f>
        <v>6.5468549422336333E-2</v>
      </c>
      <c r="AB379" s="8">
        <f ca="1">(dane36[[#This Row],[sód]]-L$409)/L$410</f>
        <v>0.88643533123028395</v>
      </c>
      <c r="AC379" s="8">
        <f ca="1">(dane36[[#This Row],[potas]]-M$409)/M$410</f>
        <v>5.1685393258426963E-2</v>
      </c>
      <c r="AD379" s="8">
        <f ca="1">(dane36[[#This Row],[hemoglobina]]-N$409)/N$410</f>
        <v>0.72789115646258506</v>
      </c>
      <c r="AE379" s="8">
        <f ca="1">(dane36[[#This Row],[hematokryt]]-O$409)/O$410</f>
        <v>0.88888888888888884</v>
      </c>
      <c r="AF379">
        <v>0.75</v>
      </c>
      <c r="AG379">
        <v>0</v>
      </c>
      <c r="AH379">
        <v>0</v>
      </c>
      <c r="AI379">
        <v>1</v>
      </c>
      <c r="AJ379">
        <v>0</v>
      </c>
      <c r="AK379">
        <v>0</v>
      </c>
      <c r="AL379" s="15">
        <v>0</v>
      </c>
      <c r="AM379" s="15">
        <v>0</v>
      </c>
      <c r="AN379" s="15">
        <v>0</v>
      </c>
      <c r="AO379" s="15">
        <v>1</v>
      </c>
      <c r="AP379" s="15">
        <v>0</v>
      </c>
      <c r="AQ379" s="15">
        <v>0</v>
      </c>
    </row>
    <row r="380" spans="1:43" x14ac:dyDescent="0.25">
      <c r="A380" s="8">
        <f ca="1">(dane36[[#This Row],[Wiek]]-$A$409)/$A$410</f>
        <v>0.78409090909090906</v>
      </c>
      <c r="B380" s="8">
        <f ca="1">(dane36[[#This Row],[Ciśnienie krwi]]-$B$409)/$B$410</f>
        <v>7.6923076923076927E-2</v>
      </c>
      <c r="C380" s="9">
        <v>1</v>
      </c>
      <c r="D380" s="5">
        <v>0</v>
      </c>
      <c r="E380" s="5" t="s">
        <v>2</v>
      </c>
      <c r="F380" s="5">
        <v>1</v>
      </c>
      <c r="G380" s="5">
        <v>0</v>
      </c>
      <c r="H380" s="5">
        <v>0</v>
      </c>
      <c r="I380" s="8">
        <f ca="1">(dane36[[#This Row],[glukoza we krwi]]-$I$409)/$I$410</f>
        <v>0.26931623931623933</v>
      </c>
      <c r="J380" s="8">
        <f ca="1">(dane36[[#This Row],[mocznik]]-$J$409)/$J$410</f>
        <v>0.14359435173299101</v>
      </c>
      <c r="K380" s="8">
        <f ca="1">(dane36[[#This Row],[kreatynina]]-#REF!)/#REF!</f>
        <v>6.6137566137566143E-3</v>
      </c>
      <c r="L380" s="8">
        <f ca="1">(dane36[[#This Row],[sód]]-#REF!)/#REF!</f>
        <v>0.85488958990536279</v>
      </c>
      <c r="M380" s="8">
        <f ca="1">(dane36[[#This Row],[potas]]-#REF!)/#REF!</f>
        <v>5.1685393258426963E-2</v>
      </c>
      <c r="N380" s="8">
        <f ca="1">(dane36[[#This Row],[hemoglobina]]-#REF!)/#REF!</f>
        <v>0.82312925170068019</v>
      </c>
      <c r="O380" s="8">
        <f ca="1">(dane36[[#This Row],[hematokryt]]-#REF!)/#REF!</f>
        <v>0.73333333333333328</v>
      </c>
      <c r="P380" s="5">
        <v>0</v>
      </c>
      <c r="Q380" s="5">
        <v>0</v>
      </c>
      <c r="R380" s="5">
        <v>0</v>
      </c>
      <c r="S380" s="5">
        <v>1</v>
      </c>
      <c r="T380" s="5">
        <v>0</v>
      </c>
      <c r="U380" s="5">
        <v>0</v>
      </c>
      <c r="V380" s="5">
        <v>0</v>
      </c>
      <c r="X380" s="8">
        <f ca="1">(dane36[[#This Row],[Wiek]]-$A$409)/$A$410</f>
        <v>0.78409090909090906</v>
      </c>
      <c r="Y380" s="8">
        <f ca="1">(dane36[[#This Row],[Ciśnienie krwi]]-$B$409)/$B$410</f>
        <v>7.6923076923076927E-2</v>
      </c>
      <c r="Z380" s="8">
        <f ca="1">(dane36[[#This Row],[glukoza we krwi]]-$I$409)/$I$410</f>
        <v>0.26931623931623933</v>
      </c>
      <c r="AA380" s="8">
        <f ca="1">(dane36[[#This Row],[mocznik]]-$J$409)/$J$410</f>
        <v>0.14359435173299101</v>
      </c>
      <c r="AB380" s="8">
        <f ca="1">(dane36[[#This Row],[sód]]-L$409)/L$410</f>
        <v>0.85488958990536279</v>
      </c>
      <c r="AC380" s="8">
        <f ca="1">(dane36[[#This Row],[potas]]-M$409)/M$410</f>
        <v>5.1685393258426963E-2</v>
      </c>
      <c r="AD380" s="8">
        <f ca="1">(dane36[[#This Row],[hemoglobina]]-N$409)/N$410</f>
        <v>0.82312925170068019</v>
      </c>
      <c r="AE380" s="8">
        <f ca="1">(dane36[[#This Row],[hematokryt]]-O$409)/O$410</f>
        <v>0.73333333333333328</v>
      </c>
      <c r="AF380">
        <v>1</v>
      </c>
      <c r="AG380">
        <v>0</v>
      </c>
      <c r="AH380">
        <v>0</v>
      </c>
      <c r="AI380">
        <v>1</v>
      </c>
      <c r="AJ380">
        <v>0</v>
      </c>
      <c r="AK380">
        <v>0</v>
      </c>
      <c r="AL380" s="14">
        <v>0</v>
      </c>
      <c r="AM380" s="14">
        <v>0</v>
      </c>
      <c r="AN380" s="14">
        <v>0</v>
      </c>
      <c r="AO380" s="14">
        <v>1</v>
      </c>
      <c r="AP380" s="14">
        <v>0</v>
      </c>
      <c r="AQ380" s="14">
        <v>0</v>
      </c>
    </row>
    <row r="381" spans="1:43" x14ac:dyDescent="0.25">
      <c r="A381" s="8">
        <f ca="1">(dane36[[#This Row],[Wiek]]-$A$409)/$A$410</f>
        <v>0.68181818181818177</v>
      </c>
      <c r="B381" s="8">
        <f ca="1">(dane36[[#This Row],[Ciśnienie krwi]]-$B$409)/$B$410</f>
        <v>0.23076923076923078</v>
      </c>
      <c r="C381" s="9">
        <v>1</v>
      </c>
      <c r="D381" s="5">
        <v>0</v>
      </c>
      <c r="E381" s="5" t="s">
        <v>2</v>
      </c>
      <c r="F381" s="5">
        <v>1</v>
      </c>
      <c r="G381" s="5">
        <v>0</v>
      </c>
      <c r="H381" s="5">
        <v>0</v>
      </c>
      <c r="I381" s="8">
        <f ca="1">(dane36[[#This Row],[glukoza we krwi]]-$I$409)/$I$410</f>
        <v>0.11965811965811966</v>
      </c>
      <c r="J381" s="8">
        <f ca="1">(dane36[[#This Row],[mocznik]]-$J$409)/$J$410</f>
        <v>0.1116816431322208</v>
      </c>
      <c r="K381" s="8">
        <f ca="1">(dane36[[#This Row],[kreatynina]]-#REF!)/#REF!</f>
        <v>2.6455026455026449E-3</v>
      </c>
      <c r="L381" s="8">
        <f ca="1">(dane36[[#This Row],[sód]]-#REF!)/#REF!</f>
        <v>0.8422712933753943</v>
      </c>
      <c r="M381" s="8">
        <f ca="1">(dane36[[#This Row],[potas]]-#REF!)/#REF!</f>
        <v>2.247191011235955E-2</v>
      </c>
      <c r="N381" s="8">
        <f ca="1">(dane36[[#This Row],[hemoglobina]]-#REF!)/#REF!</f>
        <v>0.88435374149659873</v>
      </c>
      <c r="O381" s="8">
        <f ca="1">(dane36[[#This Row],[hematokryt]]-#REF!)/#REF!</f>
        <v>0.91111111111111109</v>
      </c>
      <c r="P381" s="5">
        <v>0</v>
      </c>
      <c r="Q381" s="5">
        <v>0</v>
      </c>
      <c r="R381" s="5">
        <v>0</v>
      </c>
      <c r="S381" s="5">
        <v>1</v>
      </c>
      <c r="T381" s="5">
        <v>0</v>
      </c>
      <c r="U381" s="5">
        <v>0</v>
      </c>
      <c r="V381" s="5">
        <v>0</v>
      </c>
      <c r="X381" s="8">
        <f ca="1">(dane36[[#This Row],[Wiek]]-$A$409)/$A$410</f>
        <v>0.68181818181818177</v>
      </c>
      <c r="Y381" s="8">
        <f ca="1">(dane36[[#This Row],[Ciśnienie krwi]]-$B$409)/$B$410</f>
        <v>0.23076923076923078</v>
      </c>
      <c r="Z381" s="8">
        <f ca="1">(dane36[[#This Row],[glukoza we krwi]]-$I$409)/$I$410</f>
        <v>0.11965811965811966</v>
      </c>
      <c r="AA381" s="8">
        <f ca="1">(dane36[[#This Row],[mocznik]]-$J$409)/$J$410</f>
        <v>0.1116816431322208</v>
      </c>
      <c r="AB381" s="8">
        <f ca="1">(dane36[[#This Row],[sód]]-L$409)/L$410</f>
        <v>0.8422712933753943</v>
      </c>
      <c r="AC381" s="8">
        <f ca="1">(dane36[[#This Row],[potas]]-M$409)/M$410</f>
        <v>2.247191011235955E-2</v>
      </c>
      <c r="AD381" s="8">
        <f ca="1">(dane36[[#This Row],[hemoglobina]]-N$409)/N$410</f>
        <v>0.88435374149659873</v>
      </c>
      <c r="AE381" s="8">
        <f ca="1">(dane36[[#This Row],[hematokryt]]-O$409)/O$410</f>
        <v>0.91111111111111109</v>
      </c>
      <c r="AF381">
        <v>1</v>
      </c>
      <c r="AG381">
        <v>0</v>
      </c>
      <c r="AH381">
        <v>0</v>
      </c>
      <c r="AI381">
        <v>1</v>
      </c>
      <c r="AJ381">
        <v>0</v>
      </c>
      <c r="AK381">
        <v>0</v>
      </c>
      <c r="AL381" s="15">
        <v>0</v>
      </c>
      <c r="AM381" s="15">
        <v>0</v>
      </c>
      <c r="AN381" s="15">
        <v>0</v>
      </c>
      <c r="AO381" s="15">
        <v>1</v>
      </c>
      <c r="AP381" s="15">
        <v>0</v>
      </c>
      <c r="AQ381" s="15">
        <v>0</v>
      </c>
    </row>
    <row r="382" spans="1:43" x14ac:dyDescent="0.25">
      <c r="A382" s="8">
        <f ca="1">(dane36[[#This Row],[Wiek]]-$A$409)/$A$410</f>
        <v>0.64772727272727271</v>
      </c>
      <c r="B382" s="8">
        <f ca="1">(dane36[[#This Row],[Ciśnienie krwi]]-$B$409)/$B$410</f>
        <v>7.6923076923076927E-2</v>
      </c>
      <c r="C382" s="9">
        <v>0.75</v>
      </c>
      <c r="D382" s="5">
        <v>0</v>
      </c>
      <c r="E382" s="5" t="s">
        <v>2</v>
      </c>
      <c r="F382" s="5">
        <v>1</v>
      </c>
      <c r="G382" s="5">
        <v>0</v>
      </c>
      <c r="H382" s="5">
        <v>0</v>
      </c>
      <c r="I382" s="8">
        <f ca="1">(dane36[[#This Row],[glukoza we krwi]]-$I$409)/$I$410</f>
        <v>0.19444444444444445</v>
      </c>
      <c r="J382" s="8">
        <f ca="1">(dane36[[#This Row],[mocznik]]-$J$409)/$J$410</f>
        <v>5.5198973042362001E-2</v>
      </c>
      <c r="K382" s="8">
        <f ca="1">(dane36[[#This Row],[kreatynina]]-#REF!)/#REF!</f>
        <v>9.2592592592592605E-3</v>
      </c>
      <c r="L382" s="8">
        <f ca="1">(dane36[[#This Row],[sód]]-#REF!)/#REF!</f>
        <v>0.8485804416403786</v>
      </c>
      <c r="M382" s="8">
        <f ca="1">(dane36[[#This Row],[potas]]-#REF!)/#REF!</f>
        <v>2.247191011235955E-2</v>
      </c>
      <c r="N382" s="8">
        <f ca="1">(dane36[[#This Row],[hemoglobina]]-#REF!)/#REF!</f>
        <v>0.82993197278911568</v>
      </c>
      <c r="O382" s="8">
        <f ca="1">(dane36[[#This Row],[hematokryt]]-#REF!)/#REF!</f>
        <v>1</v>
      </c>
      <c r="P382" s="5">
        <v>0</v>
      </c>
      <c r="Q382" s="5">
        <v>0</v>
      </c>
      <c r="R382" s="5">
        <v>0</v>
      </c>
      <c r="S382" s="5">
        <v>1</v>
      </c>
      <c r="T382" s="5">
        <v>0</v>
      </c>
      <c r="U382" s="5">
        <v>0</v>
      </c>
      <c r="V382" s="5">
        <v>0</v>
      </c>
      <c r="X382" s="8">
        <f ca="1">(dane36[[#This Row],[Wiek]]-$A$409)/$A$410</f>
        <v>0.64772727272727271</v>
      </c>
      <c r="Y382" s="8">
        <f ca="1">(dane36[[#This Row],[Ciśnienie krwi]]-$B$409)/$B$410</f>
        <v>7.6923076923076927E-2</v>
      </c>
      <c r="Z382" s="8">
        <f ca="1">(dane36[[#This Row],[glukoza we krwi]]-$I$409)/$I$410</f>
        <v>0.19444444444444445</v>
      </c>
      <c r="AA382" s="8">
        <f ca="1">(dane36[[#This Row],[mocznik]]-$J$409)/$J$410</f>
        <v>5.5198973042362001E-2</v>
      </c>
      <c r="AB382" s="8">
        <f ca="1">(dane36[[#This Row],[sód]]-L$409)/L$410</f>
        <v>0.8485804416403786</v>
      </c>
      <c r="AC382" s="8">
        <f ca="1">(dane36[[#This Row],[potas]]-M$409)/M$410</f>
        <v>2.247191011235955E-2</v>
      </c>
      <c r="AD382" s="8">
        <f ca="1">(dane36[[#This Row],[hemoglobina]]-N$409)/N$410</f>
        <v>0.82993197278911568</v>
      </c>
      <c r="AE382" s="8">
        <f ca="1">(dane36[[#This Row],[hematokryt]]-O$409)/O$410</f>
        <v>1</v>
      </c>
      <c r="AF382">
        <v>0.75</v>
      </c>
      <c r="AG382">
        <v>0</v>
      </c>
      <c r="AH382">
        <v>0</v>
      </c>
      <c r="AI382">
        <v>1</v>
      </c>
      <c r="AJ382">
        <v>0</v>
      </c>
      <c r="AK382">
        <v>0</v>
      </c>
      <c r="AL382" s="14">
        <v>0</v>
      </c>
      <c r="AM382" s="14">
        <v>0</v>
      </c>
      <c r="AN382" s="14">
        <v>0</v>
      </c>
      <c r="AO382" s="14">
        <v>1</v>
      </c>
      <c r="AP382" s="14">
        <v>0</v>
      </c>
      <c r="AQ382" s="14">
        <v>0</v>
      </c>
    </row>
    <row r="383" spans="1:43" x14ac:dyDescent="0.25">
      <c r="A383" s="8">
        <f ca="1">(dane36[[#This Row],[Wiek]]-$A$409)/$A$410</f>
        <v>0.78409090909090906</v>
      </c>
      <c r="B383" s="8">
        <f ca="1">(dane36[[#This Row],[Ciśnienie krwi]]-$B$409)/$B$410</f>
        <v>0.15384615384615385</v>
      </c>
      <c r="C383" s="9">
        <v>1</v>
      </c>
      <c r="D383" s="5">
        <v>0</v>
      </c>
      <c r="E383" s="5" t="s">
        <v>2</v>
      </c>
      <c r="F383" s="5">
        <v>0.77</v>
      </c>
      <c r="G383" s="5">
        <v>0</v>
      </c>
      <c r="H383" s="5">
        <v>0</v>
      </c>
      <c r="I383" s="8">
        <f ca="1">(dane36[[#This Row],[glukoza we krwi]]-$I$409)/$I$410</f>
        <v>0.12179487179487179</v>
      </c>
      <c r="J383" s="8">
        <f ca="1">(dane36[[#This Row],[mocznik]]-$J$409)/$J$410</f>
        <v>0.11681643132220795</v>
      </c>
      <c r="K383" s="8">
        <f ca="1">(dane36[[#This Row],[kreatynina]]-#REF!)/#REF!</f>
        <v>1.3227513227513225E-3</v>
      </c>
      <c r="L383" s="8">
        <f ca="1">(dane36[[#This Row],[sód]]-#REF!)/#REF!</f>
        <v>0.86750788643533128</v>
      </c>
      <c r="M383" s="8">
        <f ca="1">(dane36[[#This Row],[potas]]-#REF!)/#REF!</f>
        <v>5.1685393258426963E-2</v>
      </c>
      <c r="N383" s="8">
        <f ca="1">(dane36[[#This Row],[hemoglobina]]-#REF!)/#REF!</f>
        <v>0.91836734693877553</v>
      </c>
      <c r="O383" s="8">
        <f ca="1">(dane36[[#This Row],[hematokryt]]-#REF!)/#REF!</f>
        <v>0.68888888888888888</v>
      </c>
      <c r="P383" s="5">
        <v>0</v>
      </c>
      <c r="Q383" s="5">
        <v>0</v>
      </c>
      <c r="R383" s="5">
        <v>0</v>
      </c>
      <c r="S383" s="5">
        <v>1</v>
      </c>
      <c r="T383" s="5">
        <v>0</v>
      </c>
      <c r="U383" s="5">
        <v>0</v>
      </c>
      <c r="V383" s="5">
        <v>0</v>
      </c>
      <c r="X383" s="8">
        <f ca="1">(dane36[[#This Row],[Wiek]]-$A$409)/$A$410</f>
        <v>0.78409090909090906</v>
      </c>
      <c r="Y383" s="8">
        <f ca="1">(dane36[[#This Row],[Ciśnienie krwi]]-$B$409)/$B$410</f>
        <v>0.15384615384615385</v>
      </c>
      <c r="Z383" s="8">
        <f ca="1">(dane36[[#This Row],[glukoza we krwi]]-$I$409)/$I$410</f>
        <v>0.12179487179487179</v>
      </c>
      <c r="AA383" s="8">
        <f ca="1">(dane36[[#This Row],[mocznik]]-$J$409)/$J$410</f>
        <v>0.11681643132220795</v>
      </c>
      <c r="AB383" s="8">
        <f ca="1">(dane36[[#This Row],[sód]]-L$409)/L$410</f>
        <v>0.86750788643533128</v>
      </c>
      <c r="AC383" s="8">
        <f ca="1">(dane36[[#This Row],[potas]]-M$409)/M$410</f>
        <v>5.1685393258426963E-2</v>
      </c>
      <c r="AD383" s="8">
        <f ca="1">(dane36[[#This Row],[hemoglobina]]-N$409)/N$410</f>
        <v>0.91836734693877553</v>
      </c>
      <c r="AE383" s="8">
        <f ca="1">(dane36[[#This Row],[hematokryt]]-O$409)/O$410</f>
        <v>0.68888888888888888</v>
      </c>
      <c r="AF383">
        <v>1</v>
      </c>
      <c r="AG383">
        <v>0</v>
      </c>
      <c r="AH383">
        <v>0</v>
      </c>
      <c r="AI383">
        <v>0.77</v>
      </c>
      <c r="AJ383">
        <v>0</v>
      </c>
      <c r="AK383">
        <v>0</v>
      </c>
      <c r="AL383" s="15">
        <v>0</v>
      </c>
      <c r="AM383" s="15">
        <v>0</v>
      </c>
      <c r="AN383" s="15">
        <v>0</v>
      </c>
      <c r="AO383" s="15">
        <v>1</v>
      </c>
      <c r="AP383" s="15">
        <v>0</v>
      </c>
      <c r="AQ383" s="15">
        <v>0</v>
      </c>
    </row>
    <row r="384" spans="1:43" x14ac:dyDescent="0.25">
      <c r="A384" s="8">
        <f ca="1">(dane36[[#This Row],[Wiek]]-$A$409)/$A$410</f>
        <v>0.52272727272727271</v>
      </c>
      <c r="B384" s="8">
        <f ca="1">(dane36[[#This Row],[Ciśnienie krwi]]-$B$409)/$B$410</f>
        <v>0.23076923076923078</v>
      </c>
      <c r="C384" s="9">
        <v>1</v>
      </c>
      <c r="D384" s="5">
        <v>0</v>
      </c>
      <c r="E384" s="5" t="s">
        <v>2</v>
      </c>
      <c r="F384" s="5">
        <v>1</v>
      </c>
      <c r="G384" s="5">
        <v>0</v>
      </c>
      <c r="H384" s="5">
        <v>0</v>
      </c>
      <c r="I384" s="8">
        <f ca="1">(dane36[[#This Row],[glukoza we krwi]]-$I$409)/$I$410</f>
        <v>0.11324786324786325</v>
      </c>
      <c r="J384" s="8">
        <f ca="1">(dane36[[#This Row],[mocznik]]-$J$409)/$J$410</f>
        <v>5.2631578947368418E-2</v>
      </c>
      <c r="K384" s="8">
        <f ca="1">(dane36[[#This Row],[kreatynina]]-#REF!)/#REF!</f>
        <v>5.2910052910052916E-3</v>
      </c>
      <c r="L384" s="8">
        <f ca="1">(dane36[[#This Row],[sód]]-#REF!)/#REF!</f>
        <v>0.83596214511041012</v>
      </c>
      <c r="M384" s="8">
        <f ca="1">(dane36[[#This Row],[potas]]-#REF!)/#REF!</f>
        <v>5.6179775280898875E-2</v>
      </c>
      <c r="N384" s="8">
        <f ca="1">(dane36[[#This Row],[hemoglobina]]-#REF!)/#REF!</f>
        <v>0.93197278911564629</v>
      </c>
      <c r="O384" s="8">
        <f ca="1">(dane36[[#This Row],[hematokryt]]-#REF!)/#REF!</f>
        <v>0.93333333333333335</v>
      </c>
      <c r="P384" s="5">
        <v>0</v>
      </c>
      <c r="Q384" s="5">
        <v>0</v>
      </c>
      <c r="R384" s="5">
        <v>0</v>
      </c>
      <c r="S384" s="5">
        <v>1</v>
      </c>
      <c r="T384" s="5">
        <v>0</v>
      </c>
      <c r="U384" s="5">
        <v>0</v>
      </c>
      <c r="V384" s="5">
        <v>0</v>
      </c>
      <c r="X384" s="8">
        <f ca="1">(dane36[[#This Row],[Wiek]]-$A$409)/$A$410</f>
        <v>0.52272727272727271</v>
      </c>
      <c r="Y384" s="8">
        <f ca="1">(dane36[[#This Row],[Ciśnienie krwi]]-$B$409)/$B$410</f>
        <v>0.23076923076923078</v>
      </c>
      <c r="Z384" s="8">
        <f ca="1">(dane36[[#This Row],[glukoza we krwi]]-$I$409)/$I$410</f>
        <v>0.11324786324786325</v>
      </c>
      <c r="AA384" s="8">
        <f ca="1">(dane36[[#This Row],[mocznik]]-$J$409)/$J$410</f>
        <v>5.2631578947368418E-2</v>
      </c>
      <c r="AB384" s="8">
        <f ca="1">(dane36[[#This Row],[sód]]-L$409)/L$410</f>
        <v>0.83596214511041012</v>
      </c>
      <c r="AC384" s="8">
        <f ca="1">(dane36[[#This Row],[potas]]-M$409)/M$410</f>
        <v>5.6179775280898875E-2</v>
      </c>
      <c r="AD384" s="8">
        <f ca="1">(dane36[[#This Row],[hemoglobina]]-N$409)/N$410</f>
        <v>0.93197278911564629</v>
      </c>
      <c r="AE384" s="8">
        <f ca="1">(dane36[[#This Row],[hematokryt]]-O$409)/O$410</f>
        <v>0.93333333333333335</v>
      </c>
      <c r="AF384">
        <v>1</v>
      </c>
      <c r="AG384">
        <v>0</v>
      </c>
      <c r="AH384">
        <v>0</v>
      </c>
      <c r="AI384">
        <v>1</v>
      </c>
      <c r="AJ384">
        <v>0</v>
      </c>
      <c r="AK384">
        <v>0</v>
      </c>
      <c r="AL384" s="14">
        <v>0</v>
      </c>
      <c r="AM384" s="14">
        <v>0</v>
      </c>
      <c r="AN384" s="14">
        <v>0</v>
      </c>
      <c r="AO384" s="14">
        <v>1</v>
      </c>
      <c r="AP384" s="14">
        <v>0</v>
      </c>
      <c r="AQ384" s="14">
        <v>0</v>
      </c>
    </row>
    <row r="385" spans="1:43" x14ac:dyDescent="0.25">
      <c r="A385" s="8">
        <f ca="1">(dane36[[#This Row],[Wiek]]-$A$409)/$A$410</f>
        <v>0.88636363636363635</v>
      </c>
      <c r="B385" s="8">
        <f ca="1">(dane36[[#This Row],[Ciśnienie krwi]]-$B$409)/$B$410</f>
        <v>0.23076923076923078</v>
      </c>
      <c r="C385" s="9">
        <v>1</v>
      </c>
      <c r="D385" s="5">
        <v>0</v>
      </c>
      <c r="E385" s="5" t="s">
        <v>2</v>
      </c>
      <c r="F385" s="5">
        <v>1</v>
      </c>
      <c r="G385" s="5">
        <v>0</v>
      </c>
      <c r="H385" s="5">
        <v>0</v>
      </c>
      <c r="I385" s="8">
        <f ca="1">(dane36[[#This Row],[glukoza we krwi]]-$I$409)/$I$410</f>
        <v>0.20726495726495728</v>
      </c>
      <c r="J385" s="8">
        <f ca="1">(dane36[[#This Row],[mocznik]]-$J$409)/$J$410</f>
        <v>0.11424903722721438</v>
      </c>
      <c r="K385" s="8">
        <f ca="1">(dane36[[#This Row],[kreatynina]]-#REF!)/#REF!</f>
        <v>3.968253968253968E-3</v>
      </c>
      <c r="L385" s="8">
        <f ca="1">(dane36[[#This Row],[sód]]-#REF!)/#REF!</f>
        <v>0.86119873817034698</v>
      </c>
      <c r="M385" s="8">
        <f ca="1">(dane36[[#This Row],[potas]]-#REF!)/#REF!</f>
        <v>5.393258426966293E-2</v>
      </c>
      <c r="N385" s="8">
        <f ca="1">(dane36[[#This Row],[hemoglobina]]-#REF!)/#REF!</f>
        <v>0.73469387755102045</v>
      </c>
      <c r="O385" s="8">
        <f ca="1">(dane36[[#This Row],[hematokryt]]-#REF!)/#REF!</f>
        <v>0.88888888888888884</v>
      </c>
      <c r="P385" s="5">
        <v>0</v>
      </c>
      <c r="Q385" s="5">
        <v>0</v>
      </c>
      <c r="R385" s="5">
        <v>0</v>
      </c>
      <c r="S385" s="5">
        <v>1</v>
      </c>
      <c r="T385" s="5">
        <v>0</v>
      </c>
      <c r="U385" s="5">
        <v>0</v>
      </c>
      <c r="V385" s="5">
        <v>0</v>
      </c>
      <c r="X385" s="8">
        <f ca="1">(dane36[[#This Row],[Wiek]]-$A$409)/$A$410</f>
        <v>0.88636363636363635</v>
      </c>
      <c r="Y385" s="8">
        <f ca="1">(dane36[[#This Row],[Ciśnienie krwi]]-$B$409)/$B$410</f>
        <v>0.23076923076923078</v>
      </c>
      <c r="Z385" s="8">
        <f ca="1">(dane36[[#This Row],[glukoza we krwi]]-$I$409)/$I$410</f>
        <v>0.20726495726495728</v>
      </c>
      <c r="AA385" s="8">
        <f ca="1">(dane36[[#This Row],[mocznik]]-$J$409)/$J$410</f>
        <v>0.11424903722721438</v>
      </c>
      <c r="AB385" s="8">
        <f ca="1">(dane36[[#This Row],[sód]]-L$409)/L$410</f>
        <v>0.86119873817034698</v>
      </c>
      <c r="AC385" s="8">
        <f ca="1">(dane36[[#This Row],[potas]]-M$409)/M$410</f>
        <v>5.393258426966293E-2</v>
      </c>
      <c r="AD385" s="8">
        <f ca="1">(dane36[[#This Row],[hemoglobina]]-N$409)/N$410</f>
        <v>0.73469387755102045</v>
      </c>
      <c r="AE385" s="8">
        <f ca="1">(dane36[[#This Row],[hematokryt]]-O$409)/O$410</f>
        <v>0.88888888888888884</v>
      </c>
      <c r="AF385">
        <v>1</v>
      </c>
      <c r="AG385">
        <v>0</v>
      </c>
      <c r="AH385">
        <v>0</v>
      </c>
      <c r="AI385">
        <v>1</v>
      </c>
      <c r="AJ385">
        <v>0</v>
      </c>
      <c r="AK385">
        <v>0</v>
      </c>
      <c r="AL385" s="15">
        <v>0</v>
      </c>
      <c r="AM385" s="15">
        <v>0</v>
      </c>
      <c r="AN385" s="15">
        <v>0</v>
      </c>
      <c r="AO385" s="15">
        <v>1</v>
      </c>
      <c r="AP385" s="15">
        <v>0</v>
      </c>
      <c r="AQ385" s="15">
        <v>0</v>
      </c>
    </row>
    <row r="386" spans="1:43" x14ac:dyDescent="0.25">
      <c r="A386" s="8">
        <f ca="1">(dane36[[#This Row],[Wiek]]-$A$409)/$A$410</f>
        <v>0.625</v>
      </c>
      <c r="B386" s="8">
        <f ca="1">(dane36[[#This Row],[Ciśnienie krwi]]-$B$409)/$B$410</f>
        <v>7.6923076923076927E-2</v>
      </c>
      <c r="C386" s="9">
        <v>0.75</v>
      </c>
      <c r="D386" s="5">
        <v>0</v>
      </c>
      <c r="E386" s="5" t="s">
        <v>2</v>
      </c>
      <c r="F386" s="5">
        <v>1</v>
      </c>
      <c r="G386" s="5">
        <v>0</v>
      </c>
      <c r="H386" s="5">
        <v>0</v>
      </c>
      <c r="I386" s="8">
        <f ca="1">(dane36[[#This Row],[glukoza we krwi]]-$I$409)/$I$410</f>
        <v>0.23504273504273504</v>
      </c>
      <c r="J386" s="8">
        <f ca="1">(dane36[[#This Row],[mocznik]]-$J$409)/$J$410</f>
        <v>4.2362002567394093E-2</v>
      </c>
      <c r="K386" s="8">
        <f ca="1">(dane36[[#This Row],[kreatynina]]-#REF!)/#REF!</f>
        <v>9.2592592592592605E-3</v>
      </c>
      <c r="L386" s="8">
        <f ca="1">(dane36[[#This Row],[sód]]-#REF!)/#REF!</f>
        <v>0.917981072555205</v>
      </c>
      <c r="M386" s="8">
        <f ca="1">(dane36[[#This Row],[potas]]-#REF!)/#REF!</f>
        <v>4.9438202247191018E-2</v>
      </c>
      <c r="N386" s="8">
        <f ca="1">(dane36[[#This Row],[hemoglobina]]-#REF!)/#REF!</f>
        <v>0.83673469387755106</v>
      </c>
      <c r="O386" s="8">
        <f ca="1">(dane36[[#This Row],[hematokryt]]-#REF!)/#REF!</f>
        <v>0.73333333333333328</v>
      </c>
      <c r="P386" s="5">
        <v>0</v>
      </c>
      <c r="Q386" s="5">
        <v>0</v>
      </c>
      <c r="R386" s="5">
        <v>0</v>
      </c>
      <c r="S386" s="5">
        <v>1</v>
      </c>
      <c r="T386" s="5">
        <v>0</v>
      </c>
      <c r="U386" s="5">
        <v>0</v>
      </c>
      <c r="V386" s="5">
        <v>0</v>
      </c>
      <c r="X386" s="8">
        <f ca="1">(dane36[[#This Row],[Wiek]]-$A$409)/$A$410</f>
        <v>0.625</v>
      </c>
      <c r="Y386" s="8">
        <f ca="1">(dane36[[#This Row],[Ciśnienie krwi]]-$B$409)/$B$410</f>
        <v>7.6923076923076927E-2</v>
      </c>
      <c r="Z386" s="8">
        <f ca="1">(dane36[[#This Row],[glukoza we krwi]]-$I$409)/$I$410</f>
        <v>0.23504273504273504</v>
      </c>
      <c r="AA386" s="8">
        <f ca="1">(dane36[[#This Row],[mocznik]]-$J$409)/$J$410</f>
        <v>4.2362002567394093E-2</v>
      </c>
      <c r="AB386" s="8">
        <f ca="1">(dane36[[#This Row],[sód]]-L$409)/L$410</f>
        <v>0.917981072555205</v>
      </c>
      <c r="AC386" s="8">
        <f ca="1">(dane36[[#This Row],[potas]]-M$409)/M$410</f>
        <v>4.9438202247191018E-2</v>
      </c>
      <c r="AD386" s="8">
        <f ca="1">(dane36[[#This Row],[hemoglobina]]-N$409)/N$410</f>
        <v>0.83673469387755106</v>
      </c>
      <c r="AE386" s="8">
        <f ca="1">(dane36[[#This Row],[hematokryt]]-O$409)/O$410</f>
        <v>0.73333333333333328</v>
      </c>
      <c r="AF386">
        <v>0.75</v>
      </c>
      <c r="AG386">
        <v>0</v>
      </c>
      <c r="AH386">
        <v>0</v>
      </c>
      <c r="AI386">
        <v>1</v>
      </c>
      <c r="AJ386">
        <v>0</v>
      </c>
      <c r="AK386">
        <v>0</v>
      </c>
      <c r="AL386" s="14">
        <v>0</v>
      </c>
      <c r="AM386" s="14">
        <v>0</v>
      </c>
      <c r="AN386" s="14">
        <v>0</v>
      </c>
      <c r="AO386" s="14">
        <v>1</v>
      </c>
      <c r="AP386" s="14">
        <v>0</v>
      </c>
      <c r="AQ386" s="14">
        <v>0</v>
      </c>
    </row>
    <row r="387" spans="1:43" x14ac:dyDescent="0.25">
      <c r="A387" s="8">
        <f ca="1">(dane36[[#This Row],[Wiek]]-$A$409)/$A$410</f>
        <v>0.69318181818181823</v>
      </c>
      <c r="B387" s="8">
        <f ca="1">(dane36[[#This Row],[Ciśnienie krwi]]-$B$409)/$B$410</f>
        <v>0.15384615384615385</v>
      </c>
      <c r="C387" s="9">
        <v>0.75</v>
      </c>
      <c r="D387" s="5">
        <v>0</v>
      </c>
      <c r="E387" s="5" t="s">
        <v>2</v>
      </c>
      <c r="F387" s="5">
        <v>1</v>
      </c>
      <c r="G387" s="5">
        <v>0</v>
      </c>
      <c r="H387" s="5">
        <v>0</v>
      </c>
      <c r="I387" s="8">
        <f ca="1">(dane36[[#This Row],[glukoza we krwi]]-$I$409)/$I$410</f>
        <v>0.19444444444444445</v>
      </c>
      <c r="J387" s="8">
        <f ca="1">(dane36[[#This Row],[mocznik]]-$J$409)/$J$410</f>
        <v>6.0333761232349167E-2</v>
      </c>
      <c r="K387" s="8">
        <f ca="1">(dane36[[#This Row],[kreatynina]]-#REF!)/#REF!</f>
        <v>2.6455026455026449E-3</v>
      </c>
      <c r="L387" s="8">
        <f ca="1">(dane36[[#This Row],[sód]]-#REF!)/#REF!</f>
        <v>0.89274447949526814</v>
      </c>
      <c r="M387" s="8">
        <f ca="1">(dane36[[#This Row],[potas]]-#REF!)/#REF!</f>
        <v>5.393258426966293E-2</v>
      </c>
      <c r="N387" s="8">
        <f ca="1">(dane36[[#This Row],[hemoglobina]]-#REF!)/#REF!</f>
        <v>0.91156462585034015</v>
      </c>
      <c r="O387" s="8">
        <f ca="1">(dane36[[#This Row],[hematokryt]]-#REF!)/#REF!</f>
        <v>0.9555555555555556</v>
      </c>
      <c r="P387" s="5">
        <v>0</v>
      </c>
      <c r="Q387" s="5">
        <v>0</v>
      </c>
      <c r="R387" s="5">
        <v>0</v>
      </c>
      <c r="S387" s="5">
        <v>1</v>
      </c>
      <c r="T387" s="5">
        <v>0</v>
      </c>
      <c r="U387" s="5">
        <v>0</v>
      </c>
      <c r="V387" s="5">
        <v>0</v>
      </c>
      <c r="X387" s="8">
        <f ca="1">(dane36[[#This Row],[Wiek]]-$A$409)/$A$410</f>
        <v>0.69318181818181823</v>
      </c>
      <c r="Y387" s="8">
        <f ca="1">(dane36[[#This Row],[Ciśnienie krwi]]-$B$409)/$B$410</f>
        <v>0.15384615384615385</v>
      </c>
      <c r="Z387" s="8">
        <f ca="1">(dane36[[#This Row],[glukoza we krwi]]-$I$409)/$I$410</f>
        <v>0.19444444444444445</v>
      </c>
      <c r="AA387" s="8">
        <f ca="1">(dane36[[#This Row],[mocznik]]-$J$409)/$J$410</f>
        <v>6.0333761232349167E-2</v>
      </c>
      <c r="AB387" s="8">
        <f ca="1">(dane36[[#This Row],[sód]]-L$409)/L$410</f>
        <v>0.89274447949526814</v>
      </c>
      <c r="AC387" s="8">
        <f ca="1">(dane36[[#This Row],[potas]]-M$409)/M$410</f>
        <v>5.393258426966293E-2</v>
      </c>
      <c r="AD387" s="8">
        <f ca="1">(dane36[[#This Row],[hemoglobina]]-N$409)/N$410</f>
        <v>0.91156462585034015</v>
      </c>
      <c r="AE387" s="8">
        <f ca="1">(dane36[[#This Row],[hematokryt]]-O$409)/O$410</f>
        <v>0.9555555555555556</v>
      </c>
      <c r="AF387">
        <v>0.75</v>
      </c>
      <c r="AG387">
        <v>0</v>
      </c>
      <c r="AH387">
        <v>0</v>
      </c>
      <c r="AI387">
        <v>1</v>
      </c>
      <c r="AJ387">
        <v>0</v>
      </c>
      <c r="AK387">
        <v>0</v>
      </c>
      <c r="AL387" s="15">
        <v>0</v>
      </c>
      <c r="AM387" s="15">
        <v>0</v>
      </c>
      <c r="AN387" s="15">
        <v>0</v>
      </c>
      <c r="AO387" s="15">
        <v>1</v>
      </c>
      <c r="AP387" s="15">
        <v>0</v>
      </c>
      <c r="AQ387" s="15">
        <v>0</v>
      </c>
    </row>
    <row r="388" spans="1:43" x14ac:dyDescent="0.25">
      <c r="A388" s="8">
        <f ca="1">(dane36[[#This Row],[Wiek]]-$A$409)/$A$410</f>
        <v>0.5</v>
      </c>
      <c r="B388" s="8">
        <f ca="1">(dane36[[#This Row],[Ciśnienie krwi]]-$B$409)/$B$410</f>
        <v>0.15384615384615385</v>
      </c>
      <c r="C388" s="9">
        <v>1</v>
      </c>
      <c r="D388" s="5">
        <v>0</v>
      </c>
      <c r="E388" s="5" t="s">
        <v>2</v>
      </c>
      <c r="F388" s="5">
        <v>1</v>
      </c>
      <c r="G388" s="5">
        <v>0</v>
      </c>
      <c r="H388" s="5">
        <v>0</v>
      </c>
      <c r="I388" s="8">
        <f ca="1">(dane36[[#This Row],[glukoza we krwi]]-$I$409)/$I$410</f>
        <v>0.16666666666666666</v>
      </c>
      <c r="J388" s="8">
        <f ca="1">(dane36[[#This Row],[mocznik]]-$J$409)/$J$410</f>
        <v>0.11681643132220795</v>
      </c>
      <c r="K388" s="8">
        <f ca="1">(dane36[[#This Row],[kreatynina]]-#REF!)/#REF!</f>
        <v>1.3227513227513225E-3</v>
      </c>
      <c r="L388" s="8">
        <f ca="1">(dane36[[#This Row],[sód]]-#REF!)/#REF!</f>
        <v>0.86750788643533128</v>
      </c>
      <c r="M388" s="8">
        <f ca="1">(dane36[[#This Row],[potas]]-#REF!)/#REF!</f>
        <v>2.247191011235955E-2</v>
      </c>
      <c r="N388" s="8">
        <f ca="1">(dane36[[#This Row],[hemoglobina]]-#REF!)/#REF!</f>
        <v>0.90476190476190466</v>
      </c>
      <c r="O388" s="8">
        <f ca="1">(dane36[[#This Row],[hematokryt]]-#REF!)/#REF!</f>
        <v>0.75555555555555554</v>
      </c>
      <c r="P388" s="5">
        <v>0</v>
      </c>
      <c r="Q388" s="5">
        <v>0</v>
      </c>
      <c r="R388" s="5">
        <v>0</v>
      </c>
      <c r="S388" s="5">
        <v>1</v>
      </c>
      <c r="T388" s="5">
        <v>0</v>
      </c>
      <c r="U388" s="5">
        <v>0</v>
      </c>
      <c r="V388" s="5">
        <v>0</v>
      </c>
      <c r="X388" s="8">
        <f ca="1">(dane36[[#This Row],[Wiek]]-$A$409)/$A$410</f>
        <v>0.5</v>
      </c>
      <c r="Y388" s="8">
        <f ca="1">(dane36[[#This Row],[Ciśnienie krwi]]-$B$409)/$B$410</f>
        <v>0.15384615384615385</v>
      </c>
      <c r="Z388" s="8">
        <f ca="1">(dane36[[#This Row],[glukoza we krwi]]-$I$409)/$I$410</f>
        <v>0.16666666666666666</v>
      </c>
      <c r="AA388" s="8">
        <f ca="1">(dane36[[#This Row],[mocznik]]-$J$409)/$J$410</f>
        <v>0.11681643132220795</v>
      </c>
      <c r="AB388" s="8">
        <f ca="1">(dane36[[#This Row],[sód]]-L$409)/L$410</f>
        <v>0.86750788643533128</v>
      </c>
      <c r="AC388" s="8">
        <f ca="1">(dane36[[#This Row],[potas]]-M$409)/M$410</f>
        <v>2.247191011235955E-2</v>
      </c>
      <c r="AD388" s="8">
        <f ca="1">(dane36[[#This Row],[hemoglobina]]-N$409)/N$410</f>
        <v>0.90476190476190466</v>
      </c>
      <c r="AE388" s="8">
        <f ca="1">(dane36[[#This Row],[hematokryt]]-O$409)/O$410</f>
        <v>0.75555555555555554</v>
      </c>
      <c r="AF388">
        <v>1</v>
      </c>
      <c r="AG388">
        <v>0</v>
      </c>
      <c r="AH388">
        <v>0</v>
      </c>
      <c r="AI388">
        <v>1</v>
      </c>
      <c r="AJ388">
        <v>0</v>
      </c>
      <c r="AK388">
        <v>0</v>
      </c>
      <c r="AL388" s="14">
        <v>0</v>
      </c>
      <c r="AM388" s="14">
        <v>0</v>
      </c>
      <c r="AN388" s="14">
        <v>0</v>
      </c>
      <c r="AO388" s="14">
        <v>1</v>
      </c>
      <c r="AP388" s="14">
        <v>0</v>
      </c>
      <c r="AQ388" s="14">
        <v>0</v>
      </c>
    </row>
    <row r="389" spans="1:43" x14ac:dyDescent="0.25">
      <c r="A389" s="8">
        <f ca="1">(dane36[[#This Row],[Wiek]]-$A$409)/$A$410</f>
        <v>0.14772727272727273</v>
      </c>
      <c r="B389" s="8">
        <f ca="1">(dane36[[#This Row],[Ciśnienie krwi]]-$B$409)/$B$410</f>
        <v>0.23076923076923078</v>
      </c>
      <c r="C389" s="9">
        <v>1</v>
      </c>
      <c r="D389" s="5">
        <v>0</v>
      </c>
      <c r="E389" s="5" t="s">
        <v>2</v>
      </c>
      <c r="F389" s="5">
        <v>1</v>
      </c>
      <c r="G389" s="5">
        <v>0</v>
      </c>
      <c r="H389" s="5">
        <v>0</v>
      </c>
      <c r="I389" s="8">
        <f ca="1">(dane36[[#This Row],[glukoza we krwi]]-$I$409)/$I$410</f>
        <v>0.1517094017094017</v>
      </c>
      <c r="J389" s="8">
        <f ca="1">(dane36[[#This Row],[mocznik]]-$J$409)/$J$410</f>
        <v>3.9794608472400517E-2</v>
      </c>
      <c r="K389" s="8">
        <f ca="1">(dane36[[#This Row],[kreatynina]]-#REF!)/#REF!</f>
        <v>6.6137566137566143E-3</v>
      </c>
      <c r="L389" s="8">
        <f ca="1">(dane36[[#This Row],[sód]]-#REF!)/#REF!</f>
        <v>0.82965299684542582</v>
      </c>
      <c r="M389" s="8">
        <f ca="1">(dane36[[#This Row],[potas]]-#REF!)/#REF!</f>
        <v>3.1460674157303366E-2</v>
      </c>
      <c r="N389" s="8">
        <f ca="1">(dane36[[#This Row],[hemoglobina]]-#REF!)/#REF!</f>
        <v>0.9251700680272108</v>
      </c>
      <c r="O389" s="8">
        <f ca="1">(dane36[[#This Row],[hematokryt]]-#REF!)/#REF!</f>
        <v>0.91111111111111109</v>
      </c>
      <c r="P389" s="5">
        <v>0</v>
      </c>
      <c r="Q389" s="5">
        <v>0</v>
      </c>
      <c r="R389" s="5">
        <v>0</v>
      </c>
      <c r="S389" s="5">
        <v>1</v>
      </c>
      <c r="T389" s="5">
        <v>0</v>
      </c>
      <c r="U389" s="5">
        <v>0</v>
      </c>
      <c r="V389" s="5">
        <v>0</v>
      </c>
      <c r="X389" s="8">
        <f ca="1">(dane36[[#This Row],[Wiek]]-$A$409)/$A$410</f>
        <v>0.14772727272727273</v>
      </c>
      <c r="Y389" s="8">
        <f ca="1">(dane36[[#This Row],[Ciśnienie krwi]]-$B$409)/$B$410</f>
        <v>0.23076923076923078</v>
      </c>
      <c r="Z389" s="8">
        <f ca="1">(dane36[[#This Row],[glukoza we krwi]]-$I$409)/$I$410</f>
        <v>0.1517094017094017</v>
      </c>
      <c r="AA389" s="8">
        <f ca="1">(dane36[[#This Row],[mocznik]]-$J$409)/$J$410</f>
        <v>3.9794608472400517E-2</v>
      </c>
      <c r="AB389" s="8">
        <f ca="1">(dane36[[#This Row],[sód]]-L$409)/L$410</f>
        <v>0.82965299684542582</v>
      </c>
      <c r="AC389" s="8">
        <f ca="1">(dane36[[#This Row],[potas]]-M$409)/M$410</f>
        <v>3.1460674157303366E-2</v>
      </c>
      <c r="AD389" s="8">
        <f ca="1">(dane36[[#This Row],[hemoglobina]]-N$409)/N$410</f>
        <v>0.9251700680272108</v>
      </c>
      <c r="AE389" s="8">
        <f ca="1">(dane36[[#This Row],[hematokryt]]-O$409)/O$410</f>
        <v>0.91111111111111109</v>
      </c>
      <c r="AF389">
        <v>1</v>
      </c>
      <c r="AG389">
        <v>0</v>
      </c>
      <c r="AH389">
        <v>0</v>
      </c>
      <c r="AI389">
        <v>1</v>
      </c>
      <c r="AJ389">
        <v>0</v>
      </c>
      <c r="AK389">
        <v>0</v>
      </c>
      <c r="AL389" s="15">
        <v>0</v>
      </c>
      <c r="AM389" s="15">
        <v>0</v>
      </c>
      <c r="AN389" s="15">
        <v>0</v>
      </c>
      <c r="AO389" s="15">
        <v>1</v>
      </c>
      <c r="AP389" s="15">
        <v>0</v>
      </c>
      <c r="AQ389" s="15">
        <v>0</v>
      </c>
    </row>
    <row r="390" spans="1:43" x14ac:dyDescent="0.25">
      <c r="A390" s="8">
        <f ca="1">(dane36[[#This Row],[Wiek]]-$A$409)/$A$410</f>
        <v>0.55681818181818177</v>
      </c>
      <c r="B390" s="8">
        <f ca="1">(dane36[[#This Row],[Ciśnienie krwi]]-$B$409)/$B$410</f>
        <v>0.23076923076923078</v>
      </c>
      <c r="C390" s="9">
        <v>0.75</v>
      </c>
      <c r="D390" s="5">
        <v>0</v>
      </c>
      <c r="E390" s="5" t="s">
        <v>2</v>
      </c>
      <c r="F390" s="5">
        <v>1</v>
      </c>
      <c r="G390" s="5">
        <v>0</v>
      </c>
      <c r="H390" s="5">
        <v>0</v>
      </c>
      <c r="I390" s="8">
        <f ca="1">(dane36[[#This Row],[glukoza we krwi]]-$I$409)/$I$410</f>
        <v>0.15384615384615385</v>
      </c>
      <c r="J390" s="8">
        <f ca="1">(dane36[[#This Row],[mocznik]]-$J$409)/$J$410</f>
        <v>3.4659820282413351E-2</v>
      </c>
      <c r="K390" s="8">
        <f ca="1">(dane36[[#This Row],[kreatynina]]-#REF!)/#REF!</f>
        <v>1.0582010582010581E-2</v>
      </c>
      <c r="L390" s="8">
        <f ca="1">(dane36[[#This Row],[sód]]-#REF!)/#REF!</f>
        <v>0.88012618296529965</v>
      </c>
      <c r="M390" s="8">
        <f ca="1">(dane36[[#This Row],[potas]]-#REF!)/#REF!</f>
        <v>2.6966292134831465E-2</v>
      </c>
      <c r="N390" s="8">
        <f ca="1">(dane36[[#This Row],[hemoglobina]]-#REF!)/#REF!</f>
        <v>0.84353741496598633</v>
      </c>
      <c r="O390" s="8">
        <f ca="1">(dane36[[#This Row],[hematokryt]]-#REF!)/#REF!</f>
        <v>0.82222222222222219</v>
      </c>
      <c r="P390" s="5">
        <v>0</v>
      </c>
      <c r="Q390" s="5">
        <v>0</v>
      </c>
      <c r="R390" s="5">
        <v>0</v>
      </c>
      <c r="S390" s="5">
        <v>1</v>
      </c>
      <c r="T390" s="5">
        <v>0</v>
      </c>
      <c r="U390" s="5">
        <v>0</v>
      </c>
      <c r="V390" s="5">
        <v>0</v>
      </c>
      <c r="X390" s="8">
        <f ca="1">(dane36[[#This Row],[Wiek]]-$A$409)/$A$410</f>
        <v>0.55681818181818177</v>
      </c>
      <c r="Y390" s="8">
        <f ca="1">(dane36[[#This Row],[Ciśnienie krwi]]-$B$409)/$B$410</f>
        <v>0.23076923076923078</v>
      </c>
      <c r="Z390" s="8">
        <f ca="1">(dane36[[#This Row],[glukoza we krwi]]-$I$409)/$I$410</f>
        <v>0.15384615384615385</v>
      </c>
      <c r="AA390" s="8">
        <f ca="1">(dane36[[#This Row],[mocznik]]-$J$409)/$J$410</f>
        <v>3.4659820282413351E-2</v>
      </c>
      <c r="AB390" s="8">
        <f ca="1">(dane36[[#This Row],[sód]]-L$409)/L$410</f>
        <v>0.88012618296529965</v>
      </c>
      <c r="AC390" s="8">
        <f ca="1">(dane36[[#This Row],[potas]]-M$409)/M$410</f>
        <v>2.6966292134831465E-2</v>
      </c>
      <c r="AD390" s="8">
        <f ca="1">(dane36[[#This Row],[hemoglobina]]-N$409)/N$410</f>
        <v>0.84353741496598633</v>
      </c>
      <c r="AE390" s="8">
        <f ca="1">(dane36[[#This Row],[hematokryt]]-O$409)/O$410</f>
        <v>0.82222222222222219</v>
      </c>
      <c r="AF390">
        <v>0.75</v>
      </c>
      <c r="AG390">
        <v>0</v>
      </c>
      <c r="AH390">
        <v>0</v>
      </c>
      <c r="AI390">
        <v>1</v>
      </c>
      <c r="AJ390">
        <v>0</v>
      </c>
      <c r="AK390">
        <v>0</v>
      </c>
      <c r="AL390" s="14">
        <v>0</v>
      </c>
      <c r="AM390" s="14">
        <v>0</v>
      </c>
      <c r="AN390" s="14">
        <v>0</v>
      </c>
      <c r="AO390" s="14">
        <v>1</v>
      </c>
      <c r="AP390" s="14">
        <v>0</v>
      </c>
      <c r="AQ390" s="14">
        <v>0</v>
      </c>
    </row>
    <row r="391" spans="1:43" x14ac:dyDescent="0.25">
      <c r="A391" s="8">
        <f ca="1">(dane36[[#This Row],[Wiek]]-$A$409)/$A$410</f>
        <v>0.44318181818181818</v>
      </c>
      <c r="B391" s="8">
        <f ca="1">(dane36[[#This Row],[Ciśnienie krwi]]-$B$409)/$B$410</f>
        <v>0.23076923076923078</v>
      </c>
      <c r="C391" s="9">
        <v>1</v>
      </c>
      <c r="D391" s="5">
        <v>0</v>
      </c>
      <c r="E391" s="5" t="s">
        <v>2</v>
      </c>
      <c r="F391" s="5">
        <v>1</v>
      </c>
      <c r="G391" s="5">
        <v>0</v>
      </c>
      <c r="H391" s="5">
        <v>0</v>
      </c>
      <c r="I391" s="8">
        <f ca="1">(dane36[[#This Row],[glukoza we krwi]]-$I$409)/$I$410</f>
        <v>0.19230769230769232</v>
      </c>
      <c r="J391" s="8">
        <f ca="1">(dane36[[#This Row],[mocznik]]-$J$409)/$J$410</f>
        <v>0.11938382541720154</v>
      </c>
      <c r="K391" s="8">
        <f ca="1">(dane36[[#This Row],[kreatynina]]-#REF!)/#REF!</f>
        <v>3.968253968253968E-3</v>
      </c>
      <c r="L391" s="8">
        <f ca="1">(dane36[[#This Row],[sód]]-#REF!)/#REF!</f>
        <v>0.85488958990536279</v>
      </c>
      <c r="M391" s="8">
        <f ca="1">(dane36[[#This Row],[potas]]-#REF!)/#REF!</f>
        <v>5.6179775280898875E-2</v>
      </c>
      <c r="N391" s="8">
        <f ca="1">(dane36[[#This Row],[hemoglobina]]-#REF!)/#REF!</f>
        <v>0.94557823129251695</v>
      </c>
      <c r="O391" s="8">
        <f ca="1">(dane36[[#This Row],[hematokryt]]-#REF!)/#REF!</f>
        <v>0.9555555555555556</v>
      </c>
      <c r="P391" s="5">
        <v>0</v>
      </c>
      <c r="Q391" s="5">
        <v>0</v>
      </c>
      <c r="R391" s="5">
        <v>0</v>
      </c>
      <c r="S391" s="5">
        <v>1</v>
      </c>
      <c r="T391" s="5">
        <v>0</v>
      </c>
      <c r="U391" s="5">
        <v>0</v>
      </c>
      <c r="V391" s="5">
        <v>0</v>
      </c>
      <c r="X391" s="8">
        <f ca="1">(dane36[[#This Row],[Wiek]]-$A$409)/$A$410</f>
        <v>0.44318181818181818</v>
      </c>
      <c r="Y391" s="8">
        <f ca="1">(dane36[[#This Row],[Ciśnienie krwi]]-$B$409)/$B$410</f>
        <v>0.23076923076923078</v>
      </c>
      <c r="Z391" s="8">
        <f ca="1">(dane36[[#This Row],[glukoza we krwi]]-$I$409)/$I$410</f>
        <v>0.19230769230769232</v>
      </c>
      <c r="AA391" s="8">
        <f ca="1">(dane36[[#This Row],[mocznik]]-$J$409)/$J$410</f>
        <v>0.11938382541720154</v>
      </c>
      <c r="AB391" s="8">
        <f ca="1">(dane36[[#This Row],[sód]]-L$409)/L$410</f>
        <v>0.85488958990536279</v>
      </c>
      <c r="AC391" s="8">
        <f ca="1">(dane36[[#This Row],[potas]]-M$409)/M$410</f>
        <v>5.6179775280898875E-2</v>
      </c>
      <c r="AD391" s="8">
        <f ca="1">(dane36[[#This Row],[hemoglobina]]-N$409)/N$410</f>
        <v>0.94557823129251695</v>
      </c>
      <c r="AE391" s="8">
        <f ca="1">(dane36[[#This Row],[hematokryt]]-O$409)/O$410</f>
        <v>0.9555555555555556</v>
      </c>
      <c r="AF391">
        <v>1</v>
      </c>
      <c r="AG391">
        <v>0</v>
      </c>
      <c r="AH391">
        <v>0</v>
      </c>
      <c r="AI391">
        <v>1</v>
      </c>
      <c r="AJ391">
        <v>0</v>
      </c>
      <c r="AK391">
        <v>0</v>
      </c>
      <c r="AL391" s="15">
        <v>0</v>
      </c>
      <c r="AM391" s="15">
        <v>0</v>
      </c>
      <c r="AN391" s="15">
        <v>0</v>
      </c>
      <c r="AO391" s="15">
        <v>1</v>
      </c>
      <c r="AP391" s="15">
        <v>0</v>
      </c>
      <c r="AQ391" s="15">
        <v>0</v>
      </c>
    </row>
    <row r="392" spans="1:43" x14ac:dyDescent="0.25">
      <c r="A392" s="8">
        <f ca="1">(dane36[[#This Row],[Wiek]]-$A$409)/$A$410</f>
        <v>0.56818181818181823</v>
      </c>
      <c r="B392" s="8">
        <f ca="1">(dane36[[#This Row],[Ciśnienie krwi]]-$B$409)/$B$410</f>
        <v>0.23076923076923078</v>
      </c>
      <c r="C392" s="9">
        <v>1</v>
      </c>
      <c r="D392" s="5">
        <v>0</v>
      </c>
      <c r="E392" s="5" t="s">
        <v>2</v>
      </c>
      <c r="F392" s="5">
        <v>1</v>
      </c>
      <c r="G392" s="5">
        <v>0</v>
      </c>
      <c r="H392" s="5">
        <v>0</v>
      </c>
      <c r="I392" s="8">
        <f ca="1">(dane36[[#This Row],[glukoza we krwi]]-$I$409)/$I$410</f>
        <v>0.16452991452991453</v>
      </c>
      <c r="J392" s="8">
        <f ca="1">(dane36[[#This Row],[mocznik]]-$J$409)/$J$410</f>
        <v>6.0333761232349167E-2</v>
      </c>
      <c r="K392" s="8">
        <f ca="1">(dane36[[#This Row],[kreatynina]]-#REF!)/#REF!</f>
        <v>5.2910052910052916E-3</v>
      </c>
      <c r="L392" s="8">
        <f ca="1">(dane36[[#This Row],[sód]]-#REF!)/#REF!</f>
        <v>0.82334384858044163</v>
      </c>
      <c r="M392" s="8">
        <f ca="1">(dane36[[#This Row],[potas]]-#REF!)/#REF!</f>
        <v>2.6966292134831465E-2</v>
      </c>
      <c r="N392" s="8">
        <f ca="1">(dane36[[#This Row],[hemoglobina]]-#REF!)/#REF!</f>
        <v>0.80952380952380953</v>
      </c>
      <c r="O392" s="8">
        <f ca="1">(dane36[[#This Row],[hematokryt]]-#REF!)/#REF!</f>
        <v>0.9555555555555556</v>
      </c>
      <c r="P392" s="5">
        <v>0</v>
      </c>
      <c r="Q392" s="5">
        <v>0</v>
      </c>
      <c r="R392" s="5">
        <v>0</v>
      </c>
      <c r="S392" s="5">
        <v>1</v>
      </c>
      <c r="T392" s="5">
        <v>0</v>
      </c>
      <c r="U392" s="5">
        <v>0</v>
      </c>
      <c r="V392" s="5">
        <v>0</v>
      </c>
      <c r="X392" s="8">
        <f ca="1">(dane36[[#This Row],[Wiek]]-$A$409)/$A$410</f>
        <v>0.56818181818181823</v>
      </c>
      <c r="Y392" s="8">
        <f ca="1">(dane36[[#This Row],[Ciśnienie krwi]]-$B$409)/$B$410</f>
        <v>0.23076923076923078</v>
      </c>
      <c r="Z392" s="8">
        <f ca="1">(dane36[[#This Row],[glukoza we krwi]]-$I$409)/$I$410</f>
        <v>0.16452991452991453</v>
      </c>
      <c r="AA392" s="8">
        <f ca="1">(dane36[[#This Row],[mocznik]]-$J$409)/$J$410</f>
        <v>6.0333761232349167E-2</v>
      </c>
      <c r="AB392" s="8">
        <f ca="1">(dane36[[#This Row],[sód]]-L$409)/L$410</f>
        <v>0.82334384858044163</v>
      </c>
      <c r="AC392" s="8">
        <f ca="1">(dane36[[#This Row],[potas]]-M$409)/M$410</f>
        <v>2.6966292134831465E-2</v>
      </c>
      <c r="AD392" s="8">
        <f ca="1">(dane36[[#This Row],[hemoglobina]]-N$409)/N$410</f>
        <v>0.80952380952380953</v>
      </c>
      <c r="AE392" s="8">
        <f ca="1">(dane36[[#This Row],[hematokryt]]-O$409)/O$410</f>
        <v>0.9555555555555556</v>
      </c>
      <c r="AF392">
        <v>1</v>
      </c>
      <c r="AG392">
        <v>0</v>
      </c>
      <c r="AH392">
        <v>0</v>
      </c>
      <c r="AI392">
        <v>1</v>
      </c>
      <c r="AJ392">
        <v>0</v>
      </c>
      <c r="AK392">
        <v>0</v>
      </c>
      <c r="AL392" s="14">
        <v>0</v>
      </c>
      <c r="AM392" s="14">
        <v>0</v>
      </c>
      <c r="AN392" s="14">
        <v>0</v>
      </c>
      <c r="AO392" s="14">
        <v>1</v>
      </c>
      <c r="AP392" s="14">
        <v>0</v>
      </c>
      <c r="AQ392" s="14">
        <v>0</v>
      </c>
    </row>
    <row r="393" spans="1:43" x14ac:dyDescent="0.25">
      <c r="A393" s="8">
        <f ca="1">(dane36[[#This Row],[Wiek]]-$A$409)/$A$410</f>
        <v>0.38636363636363635</v>
      </c>
      <c r="B393" s="8">
        <f ca="1">(dane36[[#This Row],[Ciśnienie krwi]]-$B$409)/$B$410</f>
        <v>0.23076923076923078</v>
      </c>
      <c r="C393" s="9">
        <v>1</v>
      </c>
      <c r="D393" s="5">
        <v>0</v>
      </c>
      <c r="E393" s="5" t="s">
        <v>2</v>
      </c>
      <c r="F393" s="5">
        <v>1</v>
      </c>
      <c r="G393" s="5">
        <v>0</v>
      </c>
      <c r="H393" s="5">
        <v>0</v>
      </c>
      <c r="I393" s="8">
        <f ca="1">(dane36[[#This Row],[glukoza we krwi]]-$I$409)/$I$410</f>
        <v>0.13461538461538461</v>
      </c>
      <c r="J393" s="8">
        <f ca="1">(dane36[[#This Row],[mocznik]]-$J$409)/$J$410</f>
        <v>3.7227214377406934E-2</v>
      </c>
      <c r="K393" s="8">
        <f ca="1">(dane36[[#This Row],[kreatynina]]-#REF!)/#REF!</f>
        <v>9.2592592592592605E-3</v>
      </c>
      <c r="L393" s="8">
        <f ca="1">(dane36[[#This Row],[sód]]-#REF!)/#REF!</f>
        <v>0.86750788643533128</v>
      </c>
      <c r="M393" s="8">
        <f ca="1">(dane36[[#This Row],[potas]]-#REF!)/#REF!</f>
        <v>3.595505617977527E-2</v>
      </c>
      <c r="N393" s="8">
        <f ca="1">(dane36[[#This Row],[hemoglobina]]-#REF!)/#REF!</f>
        <v>0.85034013605442171</v>
      </c>
      <c r="O393" s="8">
        <f ca="1">(dane36[[#This Row],[hematokryt]]-#REF!)/#REF!</f>
        <v>0.77777777777777779</v>
      </c>
      <c r="P393" s="5">
        <v>0</v>
      </c>
      <c r="Q393" s="5">
        <v>0</v>
      </c>
      <c r="R393" s="5">
        <v>0</v>
      </c>
      <c r="S393" s="5">
        <v>1</v>
      </c>
      <c r="T393" s="5">
        <v>0</v>
      </c>
      <c r="U393" s="5">
        <v>0</v>
      </c>
      <c r="V393" s="5">
        <v>0</v>
      </c>
      <c r="X393" s="8">
        <f ca="1">(dane36[[#This Row],[Wiek]]-$A$409)/$A$410</f>
        <v>0.38636363636363635</v>
      </c>
      <c r="Y393" s="8">
        <f ca="1">(dane36[[#This Row],[Ciśnienie krwi]]-$B$409)/$B$410</f>
        <v>0.23076923076923078</v>
      </c>
      <c r="Z393" s="8">
        <f ca="1">(dane36[[#This Row],[glukoza we krwi]]-$I$409)/$I$410</f>
        <v>0.13461538461538461</v>
      </c>
      <c r="AA393" s="8">
        <f ca="1">(dane36[[#This Row],[mocznik]]-$J$409)/$J$410</f>
        <v>3.7227214377406934E-2</v>
      </c>
      <c r="AB393" s="8">
        <f ca="1">(dane36[[#This Row],[sód]]-L$409)/L$410</f>
        <v>0.86750788643533128</v>
      </c>
      <c r="AC393" s="8">
        <f ca="1">(dane36[[#This Row],[potas]]-M$409)/M$410</f>
        <v>3.595505617977527E-2</v>
      </c>
      <c r="AD393" s="8">
        <f ca="1">(dane36[[#This Row],[hemoglobina]]-N$409)/N$410</f>
        <v>0.85034013605442171</v>
      </c>
      <c r="AE393" s="8">
        <f ca="1">(dane36[[#This Row],[hematokryt]]-O$409)/O$410</f>
        <v>0.77777777777777779</v>
      </c>
      <c r="AF393">
        <v>1</v>
      </c>
      <c r="AG393">
        <v>0</v>
      </c>
      <c r="AH393">
        <v>0</v>
      </c>
      <c r="AI393">
        <v>1</v>
      </c>
      <c r="AJ393">
        <v>0</v>
      </c>
      <c r="AK393">
        <v>0</v>
      </c>
      <c r="AL393" s="15">
        <v>0</v>
      </c>
      <c r="AM393" s="15">
        <v>0</v>
      </c>
      <c r="AN393" s="15">
        <v>0</v>
      </c>
      <c r="AO393" s="15">
        <v>1</v>
      </c>
      <c r="AP393" s="15">
        <v>0</v>
      </c>
      <c r="AQ393" s="15">
        <v>0</v>
      </c>
    </row>
    <row r="394" spans="1:43" x14ac:dyDescent="0.25">
      <c r="A394" s="8">
        <f ca="1">(dane36[[#This Row],[Wiek]]-$A$409)/$A$410</f>
        <v>0.625</v>
      </c>
      <c r="B394" s="8">
        <f ca="1">(dane36[[#This Row],[Ciśnienie krwi]]-$B$409)/$B$410</f>
        <v>0.23076923076923078</v>
      </c>
      <c r="C394" s="9">
        <v>0.75</v>
      </c>
      <c r="D394" s="5">
        <v>0</v>
      </c>
      <c r="E394" s="5" t="s">
        <v>2</v>
      </c>
      <c r="F394" s="5">
        <v>1</v>
      </c>
      <c r="G394" s="5">
        <v>0</v>
      </c>
      <c r="H394" s="5">
        <v>0</v>
      </c>
      <c r="I394" s="8">
        <f ca="1">(dane36[[#This Row],[glukoza we krwi]]-$I$409)/$I$410</f>
        <v>0.23717948717948717</v>
      </c>
      <c r="J394" s="8">
        <f ca="1">(dane36[[#This Row],[mocznik]]-$J$409)/$J$410</f>
        <v>0.11938382541720154</v>
      </c>
      <c r="K394" s="8">
        <f ca="1">(dane36[[#This Row],[kreatynina]]-#REF!)/#REF!</f>
        <v>1.0582010582010581E-2</v>
      </c>
      <c r="L394" s="8">
        <f ca="1">(dane36[[#This Row],[sód]]-#REF!)/#REF!</f>
        <v>0.89905362776025233</v>
      </c>
      <c r="M394" s="8">
        <f ca="1">(dane36[[#This Row],[potas]]-#REF!)/#REF!</f>
        <v>4.0449438202247189E-2</v>
      </c>
      <c r="N394" s="8">
        <f ca="1">(dane36[[#This Row],[hemoglobina]]-#REF!)/#REF!</f>
        <v>0.79591836734693877</v>
      </c>
      <c r="O394" s="8">
        <f ca="1">(dane36[[#This Row],[hematokryt]]-#REF!)/#REF!</f>
        <v>0.82222222222222219</v>
      </c>
      <c r="P394" s="5">
        <v>0</v>
      </c>
      <c r="Q394" s="5">
        <v>0</v>
      </c>
      <c r="R394" s="5">
        <v>0</v>
      </c>
      <c r="S394" s="5">
        <v>1</v>
      </c>
      <c r="T394" s="5">
        <v>0</v>
      </c>
      <c r="U394" s="5">
        <v>0</v>
      </c>
      <c r="V394" s="5">
        <v>0</v>
      </c>
      <c r="X394" s="8">
        <f ca="1">(dane36[[#This Row],[Wiek]]-$A$409)/$A$410</f>
        <v>0.625</v>
      </c>
      <c r="Y394" s="8">
        <f ca="1">(dane36[[#This Row],[Ciśnienie krwi]]-$B$409)/$B$410</f>
        <v>0.23076923076923078</v>
      </c>
      <c r="Z394" s="8">
        <f ca="1">(dane36[[#This Row],[glukoza we krwi]]-$I$409)/$I$410</f>
        <v>0.23717948717948717</v>
      </c>
      <c r="AA394" s="8">
        <f ca="1">(dane36[[#This Row],[mocznik]]-$J$409)/$J$410</f>
        <v>0.11938382541720154</v>
      </c>
      <c r="AB394" s="8">
        <f ca="1">(dane36[[#This Row],[sód]]-L$409)/L$410</f>
        <v>0.89905362776025233</v>
      </c>
      <c r="AC394" s="8">
        <f ca="1">(dane36[[#This Row],[potas]]-M$409)/M$410</f>
        <v>4.0449438202247189E-2</v>
      </c>
      <c r="AD394" s="8">
        <f ca="1">(dane36[[#This Row],[hemoglobina]]-N$409)/N$410</f>
        <v>0.79591836734693877</v>
      </c>
      <c r="AE394" s="8">
        <f ca="1">(dane36[[#This Row],[hematokryt]]-O$409)/O$410</f>
        <v>0.82222222222222219</v>
      </c>
      <c r="AF394">
        <v>0.75</v>
      </c>
      <c r="AG394">
        <v>0</v>
      </c>
      <c r="AH394">
        <v>0</v>
      </c>
      <c r="AI394">
        <v>1</v>
      </c>
      <c r="AJ394">
        <v>0</v>
      </c>
      <c r="AK394">
        <v>0</v>
      </c>
      <c r="AL394" s="14">
        <v>0</v>
      </c>
      <c r="AM394" s="14">
        <v>0</v>
      </c>
      <c r="AN394" s="14">
        <v>0</v>
      </c>
      <c r="AO394" s="14">
        <v>1</v>
      </c>
      <c r="AP394" s="14">
        <v>0</v>
      </c>
      <c r="AQ394" s="14">
        <v>0</v>
      </c>
    </row>
    <row r="395" spans="1:43" x14ac:dyDescent="0.25">
      <c r="A395" s="8">
        <f ca="1">(dane36[[#This Row],[Wiek]]-$A$409)/$A$410</f>
        <v>0.46590909090909088</v>
      </c>
      <c r="B395" s="8">
        <f ca="1">(dane36[[#This Row],[Ciśnienie krwi]]-$B$409)/$B$410</f>
        <v>7.6923076923076927E-2</v>
      </c>
      <c r="C395" s="9">
        <v>1</v>
      </c>
      <c r="D395" s="5">
        <v>0</v>
      </c>
      <c r="E395" s="5" t="s">
        <v>2</v>
      </c>
      <c r="F395" s="5">
        <v>1</v>
      </c>
      <c r="G395" s="5">
        <v>0</v>
      </c>
      <c r="H395" s="5">
        <v>0</v>
      </c>
      <c r="I395" s="8">
        <f ca="1">(dane36[[#This Row],[glukoza we krwi]]-$I$409)/$I$410</f>
        <v>0.20299145299145299</v>
      </c>
      <c r="J395" s="8">
        <f ca="1">(dane36[[#This Row],[mocznik]]-$J$409)/$J$410</f>
        <v>0.1116816431322208</v>
      </c>
      <c r="K395" s="8">
        <f ca="1">(dane36[[#This Row],[kreatynina]]-#REF!)/#REF!</f>
        <v>3.968253968253968E-3</v>
      </c>
      <c r="L395" s="8">
        <f ca="1">(dane36[[#This Row],[sód]]-#REF!)/#REF!</f>
        <v>0.86119873817034698</v>
      </c>
      <c r="M395" s="8">
        <f ca="1">(dane36[[#This Row],[potas]]-#REF!)/#REF!</f>
        <v>4.2696629213483155E-2</v>
      </c>
      <c r="N395" s="8">
        <f ca="1">(dane36[[#This Row],[hemoglobina]]-#REF!)/#REF!</f>
        <v>0.67346938775510201</v>
      </c>
      <c r="O395" s="8">
        <f ca="1">(dane36[[#This Row],[hematokryt]]-#REF!)/#REF!</f>
        <v>1</v>
      </c>
      <c r="P395" s="5">
        <v>0</v>
      </c>
      <c r="Q395" s="5">
        <v>0</v>
      </c>
      <c r="R395" s="5">
        <v>0</v>
      </c>
      <c r="S395" s="5">
        <v>1</v>
      </c>
      <c r="T395" s="5">
        <v>0</v>
      </c>
      <c r="U395" s="5">
        <v>0</v>
      </c>
      <c r="V395" s="5">
        <v>0</v>
      </c>
      <c r="X395" s="8">
        <f ca="1">(dane36[[#This Row],[Wiek]]-$A$409)/$A$410</f>
        <v>0.46590909090909088</v>
      </c>
      <c r="Y395" s="8">
        <f ca="1">(dane36[[#This Row],[Ciśnienie krwi]]-$B$409)/$B$410</f>
        <v>7.6923076923076927E-2</v>
      </c>
      <c r="Z395" s="8">
        <f ca="1">(dane36[[#This Row],[glukoza we krwi]]-$I$409)/$I$410</f>
        <v>0.20299145299145299</v>
      </c>
      <c r="AA395" s="8">
        <f ca="1">(dane36[[#This Row],[mocznik]]-$J$409)/$J$410</f>
        <v>0.1116816431322208</v>
      </c>
      <c r="AB395" s="8">
        <f ca="1">(dane36[[#This Row],[sód]]-L$409)/L$410</f>
        <v>0.86119873817034698</v>
      </c>
      <c r="AC395" s="8">
        <f ca="1">(dane36[[#This Row],[potas]]-M$409)/M$410</f>
        <v>4.2696629213483155E-2</v>
      </c>
      <c r="AD395" s="8">
        <f ca="1">(dane36[[#This Row],[hemoglobina]]-N$409)/N$410</f>
        <v>0.67346938775510201</v>
      </c>
      <c r="AE395" s="8">
        <f ca="1">(dane36[[#This Row],[hematokryt]]-O$409)/O$410</f>
        <v>1</v>
      </c>
      <c r="AF395">
        <v>1</v>
      </c>
      <c r="AG395">
        <v>0</v>
      </c>
      <c r="AH395">
        <v>0</v>
      </c>
      <c r="AI395">
        <v>1</v>
      </c>
      <c r="AJ395">
        <v>0</v>
      </c>
      <c r="AK395">
        <v>0</v>
      </c>
      <c r="AL395" s="15">
        <v>0</v>
      </c>
      <c r="AM395" s="15">
        <v>0</v>
      </c>
      <c r="AN395" s="15">
        <v>0</v>
      </c>
      <c r="AO395" s="15">
        <v>1</v>
      </c>
      <c r="AP395" s="15">
        <v>0</v>
      </c>
      <c r="AQ395" s="15">
        <v>0</v>
      </c>
    </row>
    <row r="396" spans="1:43" x14ac:dyDescent="0.25">
      <c r="A396" s="8">
        <f ca="1">(dane36[[#This Row],[Wiek]]-$A$409)/$A$410</f>
        <v>0.54545454545454541</v>
      </c>
      <c r="B396" s="8">
        <f ca="1">(dane36[[#This Row],[Ciśnienie krwi]]-$B$409)/$B$410</f>
        <v>0.23076923076923078</v>
      </c>
      <c r="C396" s="9">
        <v>0.75</v>
      </c>
      <c r="D396" s="5">
        <v>0</v>
      </c>
      <c r="E396" s="5" t="s">
        <v>2</v>
      </c>
      <c r="F396" s="5">
        <v>1</v>
      </c>
      <c r="G396" s="5">
        <v>0</v>
      </c>
      <c r="H396" s="5">
        <v>0</v>
      </c>
      <c r="I396" s="8">
        <f ca="1">(dane36[[#This Row],[glukoza we krwi]]-$I$409)/$I$410</f>
        <v>0.24572649572649571</v>
      </c>
      <c r="J396" s="8">
        <f ca="1">(dane36[[#This Row],[mocznik]]-$J$409)/$J$410</f>
        <v>0.11424903722721438</v>
      </c>
      <c r="K396" s="8">
        <f ca="1">(dane36[[#This Row],[kreatynina]]-#REF!)/#REF!</f>
        <v>5.2910052910052916E-3</v>
      </c>
      <c r="L396" s="8">
        <f ca="1">(dane36[[#This Row],[sód]]-#REF!)/#REF!</f>
        <v>0.8485804416403786</v>
      </c>
      <c r="M396" s="8">
        <f ca="1">(dane36[[#This Row],[potas]]-#REF!)/#REF!</f>
        <v>5.6179775280898875E-2</v>
      </c>
      <c r="N396" s="8">
        <f ca="1">(dane36[[#This Row],[hemoglobina]]-#REF!)/#REF!</f>
        <v>0.7482993197278911</v>
      </c>
      <c r="O396" s="8">
        <f ca="1">(dane36[[#This Row],[hematokryt]]-#REF!)/#REF!</f>
        <v>0.8</v>
      </c>
      <c r="P396" s="5">
        <v>0</v>
      </c>
      <c r="Q396" s="5">
        <v>0</v>
      </c>
      <c r="R396" s="5">
        <v>0</v>
      </c>
      <c r="S396" s="5">
        <v>1</v>
      </c>
      <c r="T396" s="5">
        <v>0</v>
      </c>
      <c r="U396" s="5">
        <v>0</v>
      </c>
      <c r="V396" s="5">
        <v>0</v>
      </c>
      <c r="X396" s="8">
        <f ca="1">(dane36[[#This Row],[Wiek]]-$A$409)/$A$410</f>
        <v>0.54545454545454541</v>
      </c>
      <c r="Y396" s="8">
        <f ca="1">(dane36[[#This Row],[Ciśnienie krwi]]-$B$409)/$B$410</f>
        <v>0.23076923076923078</v>
      </c>
      <c r="Z396" s="8">
        <f ca="1">(dane36[[#This Row],[glukoza we krwi]]-$I$409)/$I$410</f>
        <v>0.24572649572649571</v>
      </c>
      <c r="AA396" s="8">
        <f ca="1">(dane36[[#This Row],[mocznik]]-$J$409)/$J$410</f>
        <v>0.11424903722721438</v>
      </c>
      <c r="AB396" s="8">
        <f ca="1">(dane36[[#This Row],[sód]]-L$409)/L$410</f>
        <v>0.8485804416403786</v>
      </c>
      <c r="AC396" s="8">
        <f ca="1">(dane36[[#This Row],[potas]]-M$409)/M$410</f>
        <v>5.6179775280898875E-2</v>
      </c>
      <c r="AD396" s="8">
        <f ca="1">(dane36[[#This Row],[hemoglobina]]-N$409)/N$410</f>
        <v>0.7482993197278911</v>
      </c>
      <c r="AE396" s="8">
        <f ca="1">(dane36[[#This Row],[hematokryt]]-O$409)/O$410</f>
        <v>0.8</v>
      </c>
      <c r="AF396">
        <v>0.75</v>
      </c>
      <c r="AG396">
        <v>0</v>
      </c>
      <c r="AH396">
        <v>0</v>
      </c>
      <c r="AI396">
        <v>1</v>
      </c>
      <c r="AJ396">
        <v>0</v>
      </c>
      <c r="AK396">
        <v>0</v>
      </c>
      <c r="AL396" s="14">
        <v>0</v>
      </c>
      <c r="AM396" s="14">
        <v>0</v>
      </c>
      <c r="AN396" s="14">
        <v>0</v>
      </c>
      <c r="AO396" s="14">
        <v>1</v>
      </c>
      <c r="AP396" s="14">
        <v>0</v>
      </c>
      <c r="AQ396" s="14">
        <v>0</v>
      </c>
    </row>
    <row r="397" spans="1:43" x14ac:dyDescent="0.25">
      <c r="A397" s="8">
        <f ca="1">(dane36[[#This Row],[Wiek]]-$A$409)/$A$410</f>
        <v>0.60227272727272729</v>
      </c>
      <c r="B397" s="8">
        <f ca="1">(dane36[[#This Row],[Ciśnienie krwi]]-$B$409)/$B$410</f>
        <v>0.23076923076923078</v>
      </c>
      <c r="C397" s="9">
        <v>0.75</v>
      </c>
      <c r="D397" s="5">
        <v>0</v>
      </c>
      <c r="E397" s="5" t="s">
        <v>2</v>
      </c>
      <c r="F397" s="5">
        <v>1</v>
      </c>
      <c r="G397" s="5">
        <v>0</v>
      </c>
      <c r="H397" s="5">
        <v>0</v>
      </c>
      <c r="I397" s="8">
        <f ca="1">(dane36[[#This Row],[glukoza we krwi]]-$I$409)/$I$410</f>
        <v>0.25213675213675213</v>
      </c>
      <c r="J397" s="8">
        <f ca="1">(dane36[[#This Row],[mocznik]]-$J$409)/$J$410</f>
        <v>0.12195121951219512</v>
      </c>
      <c r="K397" s="8">
        <f ca="1">(dane36[[#This Row],[kreatynina]]-#REF!)/#REF!</f>
        <v>1.3227513227513225E-3</v>
      </c>
      <c r="L397" s="8">
        <f ca="1">(dane36[[#This Row],[sód]]-#REF!)/#REF!</f>
        <v>0.917981072555205</v>
      </c>
      <c r="M397" s="8">
        <f ca="1">(dane36[[#This Row],[potas]]-#REF!)/#REF!</f>
        <v>5.393258426966293E-2</v>
      </c>
      <c r="N397" s="8">
        <f ca="1">(dane36[[#This Row],[hemoglobina]]-#REF!)/#REF!</f>
        <v>0.8571428571428571</v>
      </c>
      <c r="O397" s="8">
        <f ca="1">(dane36[[#This Row],[hematokryt]]-#REF!)/#REF!</f>
        <v>0.84444444444444444</v>
      </c>
      <c r="P397" s="5">
        <v>0</v>
      </c>
      <c r="Q397" s="5">
        <v>0</v>
      </c>
      <c r="R397" s="5">
        <v>0</v>
      </c>
      <c r="S397" s="5">
        <v>1</v>
      </c>
      <c r="T397" s="5">
        <v>0</v>
      </c>
      <c r="U397" s="5">
        <v>0</v>
      </c>
      <c r="V397" s="5">
        <v>0</v>
      </c>
      <c r="X397" s="8">
        <f ca="1">(dane36[[#This Row],[Wiek]]-$A$409)/$A$410</f>
        <v>0.60227272727272729</v>
      </c>
      <c r="Y397" s="8">
        <f ca="1">(dane36[[#This Row],[Ciśnienie krwi]]-$B$409)/$B$410</f>
        <v>0.23076923076923078</v>
      </c>
      <c r="Z397" s="8">
        <f ca="1">(dane36[[#This Row],[glukoza we krwi]]-$I$409)/$I$410</f>
        <v>0.25213675213675213</v>
      </c>
      <c r="AA397" s="8">
        <f ca="1">(dane36[[#This Row],[mocznik]]-$J$409)/$J$410</f>
        <v>0.12195121951219512</v>
      </c>
      <c r="AB397" s="8">
        <f ca="1">(dane36[[#This Row],[sód]]-L$409)/L$410</f>
        <v>0.917981072555205</v>
      </c>
      <c r="AC397" s="8">
        <f ca="1">(dane36[[#This Row],[potas]]-M$409)/M$410</f>
        <v>5.393258426966293E-2</v>
      </c>
      <c r="AD397" s="8">
        <f ca="1">(dane36[[#This Row],[hemoglobina]]-N$409)/N$410</f>
        <v>0.8571428571428571</v>
      </c>
      <c r="AE397" s="8">
        <f ca="1">(dane36[[#This Row],[hematokryt]]-O$409)/O$410</f>
        <v>0.84444444444444444</v>
      </c>
      <c r="AF397">
        <v>0.75</v>
      </c>
      <c r="AG397">
        <v>0</v>
      </c>
      <c r="AH397">
        <v>0</v>
      </c>
      <c r="AI397">
        <v>1</v>
      </c>
      <c r="AJ397">
        <v>0</v>
      </c>
      <c r="AK397">
        <v>0</v>
      </c>
      <c r="AL397" s="15">
        <v>0</v>
      </c>
      <c r="AM397" s="15">
        <v>0</v>
      </c>
      <c r="AN397" s="15">
        <v>0</v>
      </c>
      <c r="AO397" s="15">
        <v>1</v>
      </c>
      <c r="AP397" s="15">
        <v>0</v>
      </c>
      <c r="AQ397" s="15">
        <v>0</v>
      </c>
    </row>
    <row r="398" spans="1:43" x14ac:dyDescent="0.25">
      <c r="A398" s="8">
        <f ca="1">(dane36[[#This Row],[Wiek]]-$A$409)/$A$410</f>
        <v>0.45454545454545453</v>
      </c>
      <c r="B398" s="8">
        <f ca="1">(dane36[[#This Row],[Ciśnienie krwi]]-$B$409)/$B$410</f>
        <v>0.15384615384615385</v>
      </c>
      <c r="C398" s="9">
        <v>1</v>
      </c>
      <c r="D398" s="5">
        <v>0</v>
      </c>
      <c r="E398" s="5" t="s">
        <v>2</v>
      </c>
      <c r="F398" s="5">
        <v>1</v>
      </c>
      <c r="G398" s="5">
        <v>0</v>
      </c>
      <c r="H398" s="5">
        <v>0</v>
      </c>
      <c r="I398" s="8">
        <f ca="1">(dane36[[#This Row],[glukoza we krwi]]-$I$409)/$I$410</f>
        <v>0.11324786324786325</v>
      </c>
      <c r="J398" s="8">
        <f ca="1">(dane36[[#This Row],[mocznik]]-$J$409)/$J$410</f>
        <v>7.5738125802310652E-2</v>
      </c>
      <c r="K398" s="8">
        <f ca="1">(dane36[[#This Row],[kreatynina]]-#REF!)/#REF!</f>
        <v>1.0582010582010581E-2</v>
      </c>
      <c r="L398" s="8">
        <f ca="1">(dane36[[#This Row],[sód]]-#REF!)/#REF!</f>
        <v>0.86119873817034698</v>
      </c>
      <c r="M398" s="8">
        <f ca="1">(dane36[[#This Row],[potas]]-#REF!)/#REF!</f>
        <v>2.247191011235955E-2</v>
      </c>
      <c r="N398" s="8">
        <f ca="1">(dane36[[#This Row],[hemoglobina]]-#REF!)/#REF!</f>
        <v>0.91156462585034015</v>
      </c>
      <c r="O398" s="8">
        <f ca="1">(dane36[[#This Row],[hematokryt]]-#REF!)/#REF!</f>
        <v>1</v>
      </c>
      <c r="P398" s="5">
        <v>0</v>
      </c>
      <c r="Q398" s="5">
        <v>0</v>
      </c>
      <c r="R398" s="5">
        <v>0</v>
      </c>
      <c r="S398" s="5">
        <v>1</v>
      </c>
      <c r="T398" s="5">
        <v>0</v>
      </c>
      <c r="U398" s="5">
        <v>0</v>
      </c>
      <c r="V398" s="5">
        <v>0</v>
      </c>
      <c r="X398" s="8">
        <f ca="1">(dane36[[#This Row],[Wiek]]-$A$409)/$A$410</f>
        <v>0.45454545454545453</v>
      </c>
      <c r="Y398" s="8">
        <f ca="1">(dane36[[#This Row],[Ciśnienie krwi]]-$B$409)/$B$410</f>
        <v>0.15384615384615385</v>
      </c>
      <c r="Z398" s="8">
        <f ca="1">(dane36[[#This Row],[glukoza we krwi]]-$I$409)/$I$410</f>
        <v>0.11324786324786325</v>
      </c>
      <c r="AA398" s="8">
        <f ca="1">(dane36[[#This Row],[mocznik]]-$J$409)/$J$410</f>
        <v>7.5738125802310652E-2</v>
      </c>
      <c r="AB398" s="8">
        <f ca="1">(dane36[[#This Row],[sód]]-L$409)/L$410</f>
        <v>0.86119873817034698</v>
      </c>
      <c r="AC398" s="8">
        <f ca="1">(dane36[[#This Row],[potas]]-M$409)/M$410</f>
        <v>2.247191011235955E-2</v>
      </c>
      <c r="AD398" s="8">
        <f ca="1">(dane36[[#This Row],[hemoglobina]]-N$409)/N$410</f>
        <v>0.91156462585034015</v>
      </c>
      <c r="AE398" s="8">
        <f ca="1">(dane36[[#This Row],[hematokryt]]-O$409)/O$410</f>
        <v>1</v>
      </c>
      <c r="AF398">
        <v>1</v>
      </c>
      <c r="AG398">
        <v>0</v>
      </c>
      <c r="AH398">
        <v>0</v>
      </c>
      <c r="AI398">
        <v>1</v>
      </c>
      <c r="AJ398">
        <v>0</v>
      </c>
      <c r="AK398">
        <v>0</v>
      </c>
      <c r="AL398" s="14">
        <v>0</v>
      </c>
      <c r="AM398" s="14">
        <v>0</v>
      </c>
      <c r="AN398" s="14">
        <v>0</v>
      </c>
      <c r="AO398" s="14">
        <v>1</v>
      </c>
      <c r="AP398" s="14">
        <v>0</v>
      </c>
      <c r="AQ398" s="14">
        <v>0</v>
      </c>
    </row>
    <row r="399" spans="1:43" x14ac:dyDescent="0.25">
      <c r="A399" s="8">
        <f ca="1">(dane36[[#This Row],[Wiek]]-$A$409)/$A$410</f>
        <v>0.11363636363636363</v>
      </c>
      <c r="B399" s="8">
        <f ca="1">(dane36[[#This Row],[Ciśnienie krwi]]-$B$409)/$B$410</f>
        <v>0.23076923076923078</v>
      </c>
      <c r="C399" s="9">
        <v>0.75</v>
      </c>
      <c r="D399" s="5">
        <v>0</v>
      </c>
      <c r="E399" s="5" t="s">
        <v>2</v>
      </c>
      <c r="F399" s="5">
        <v>1</v>
      </c>
      <c r="G399" s="5">
        <v>0</v>
      </c>
      <c r="H399" s="5">
        <v>0</v>
      </c>
      <c r="I399" s="8">
        <f ca="1">(dane36[[#This Row],[glukoza we krwi]]-$I$409)/$I$410</f>
        <v>0.16666666666666666</v>
      </c>
      <c r="J399" s="8">
        <f ca="1">(dane36[[#This Row],[mocznik]]-$J$409)/$J$410</f>
        <v>6.290115532734275E-2</v>
      </c>
      <c r="K399" s="8">
        <f ca="1">(dane36[[#This Row],[kreatynina]]-#REF!)/#REF!</f>
        <v>2.6455026455026449E-3</v>
      </c>
      <c r="L399" s="8">
        <f ca="1">(dane36[[#This Row],[sód]]-#REF!)/#REF!</f>
        <v>0.83596214511041012</v>
      </c>
      <c r="M399" s="8">
        <f ca="1">(dane36[[#This Row],[potas]]-#REF!)/#REF!</f>
        <v>4.2696629213483155E-2</v>
      </c>
      <c r="N399" s="8">
        <f ca="1">(dane36[[#This Row],[hemoglobina]]-#REF!)/#REF!</f>
        <v>0.86394557823129248</v>
      </c>
      <c r="O399" s="8">
        <f ca="1">(dane36[[#This Row],[hematokryt]]-#REF!)/#REF!</f>
        <v>0.88888888888888884</v>
      </c>
      <c r="P399" s="5">
        <v>0</v>
      </c>
      <c r="Q399" s="5">
        <v>0</v>
      </c>
      <c r="R399" s="5">
        <v>0</v>
      </c>
      <c r="S399" s="5">
        <v>1</v>
      </c>
      <c r="T399" s="5">
        <v>0</v>
      </c>
      <c r="U399" s="5">
        <v>0</v>
      </c>
      <c r="V399" s="5">
        <v>0</v>
      </c>
      <c r="X399" s="8">
        <f ca="1">(dane36[[#This Row],[Wiek]]-$A$409)/$A$410</f>
        <v>0.11363636363636363</v>
      </c>
      <c r="Y399" s="8">
        <f ca="1">(dane36[[#This Row],[Ciśnienie krwi]]-$B$409)/$B$410</f>
        <v>0.23076923076923078</v>
      </c>
      <c r="Z399" s="8">
        <f ca="1">(dane36[[#This Row],[glukoza we krwi]]-$I$409)/$I$410</f>
        <v>0.16666666666666666</v>
      </c>
      <c r="AA399" s="8">
        <f ca="1">(dane36[[#This Row],[mocznik]]-$J$409)/$J$410</f>
        <v>6.290115532734275E-2</v>
      </c>
      <c r="AB399" s="8">
        <f ca="1">(dane36[[#This Row],[sód]]-L$409)/L$410</f>
        <v>0.83596214511041012</v>
      </c>
      <c r="AC399" s="8">
        <f ca="1">(dane36[[#This Row],[potas]]-M$409)/M$410</f>
        <v>4.2696629213483155E-2</v>
      </c>
      <c r="AD399" s="8">
        <f ca="1">(dane36[[#This Row],[hemoglobina]]-N$409)/N$410</f>
        <v>0.86394557823129248</v>
      </c>
      <c r="AE399" s="8">
        <f ca="1">(dane36[[#This Row],[hematokryt]]-O$409)/O$410</f>
        <v>0.88888888888888884</v>
      </c>
      <c r="AF399">
        <v>0.75</v>
      </c>
      <c r="AG399">
        <v>0</v>
      </c>
      <c r="AH399">
        <v>0</v>
      </c>
      <c r="AI399">
        <v>1</v>
      </c>
      <c r="AJ399">
        <v>0</v>
      </c>
      <c r="AK399">
        <v>0</v>
      </c>
      <c r="AL399" s="15">
        <v>0</v>
      </c>
      <c r="AM399" s="15">
        <v>0</v>
      </c>
      <c r="AN399" s="15">
        <v>0</v>
      </c>
      <c r="AO399" s="15">
        <v>1</v>
      </c>
      <c r="AP399" s="15">
        <v>0</v>
      </c>
      <c r="AQ399" s="15">
        <v>0</v>
      </c>
    </row>
    <row r="400" spans="1:43" x14ac:dyDescent="0.25">
      <c r="A400" s="8">
        <f ca="1">(dane36[[#This Row],[Wiek]]-$A$409)/$A$410</f>
        <v>0.17045454545454544</v>
      </c>
      <c r="B400" s="8">
        <f ca="1">(dane36[[#This Row],[Ciśnienie krwi]]-$B$409)/$B$410</f>
        <v>7.6923076923076927E-2</v>
      </c>
      <c r="C400" s="9">
        <v>1</v>
      </c>
      <c r="D400" s="5">
        <v>0</v>
      </c>
      <c r="E400" s="5" t="s">
        <v>2</v>
      </c>
      <c r="F400" s="5">
        <v>1</v>
      </c>
      <c r="G400" s="5">
        <v>0</v>
      </c>
      <c r="H400" s="5">
        <v>0</v>
      </c>
      <c r="I400" s="8">
        <f ca="1">(dane36[[#This Row],[glukoza we krwi]]-$I$409)/$I$410</f>
        <v>0.19658119658119658</v>
      </c>
      <c r="J400" s="8">
        <f ca="1">(dane36[[#This Row],[mocznik]]-$J$409)/$J$410</f>
        <v>0.1245186136071887</v>
      </c>
      <c r="K400" s="8">
        <f ca="1">(dane36[[#This Row],[kreatynina]]-#REF!)/#REF!</f>
        <v>7.9365079365079361E-3</v>
      </c>
      <c r="L400" s="8">
        <f ca="1">(dane36[[#This Row],[sód]]-#REF!)/#REF!</f>
        <v>0.82334384858044163</v>
      </c>
      <c r="M400" s="8">
        <f ca="1">(dane36[[#This Row],[potas]]-#REF!)/#REF!</f>
        <v>5.393258426966293E-2</v>
      </c>
      <c r="N400" s="8">
        <f ca="1">(dane36[[#This Row],[hemoglobina]]-#REF!)/#REF!</f>
        <v>0.75510204081632648</v>
      </c>
      <c r="O400" s="8">
        <f ca="1">(dane36[[#This Row],[hematokryt]]-#REF!)/#REF!</f>
        <v>0.93333333333333335</v>
      </c>
      <c r="P400" s="5">
        <v>0</v>
      </c>
      <c r="Q400" s="5">
        <v>0</v>
      </c>
      <c r="R400" s="5">
        <v>0</v>
      </c>
      <c r="S400" s="5">
        <v>1</v>
      </c>
      <c r="T400" s="5">
        <v>0</v>
      </c>
      <c r="U400" s="5">
        <v>0</v>
      </c>
      <c r="V400" s="5">
        <v>0</v>
      </c>
      <c r="X400" s="8">
        <f ca="1">(dane36[[#This Row],[Wiek]]-$A$409)/$A$410</f>
        <v>0.17045454545454544</v>
      </c>
      <c r="Y400" s="8">
        <f ca="1">(dane36[[#This Row],[Ciśnienie krwi]]-$B$409)/$B$410</f>
        <v>7.6923076923076927E-2</v>
      </c>
      <c r="Z400" s="8">
        <f ca="1">(dane36[[#This Row],[glukoza we krwi]]-$I$409)/$I$410</f>
        <v>0.19658119658119658</v>
      </c>
      <c r="AA400" s="8">
        <f ca="1">(dane36[[#This Row],[mocznik]]-$J$409)/$J$410</f>
        <v>0.1245186136071887</v>
      </c>
      <c r="AB400" s="8">
        <f ca="1">(dane36[[#This Row],[sód]]-L$409)/L$410</f>
        <v>0.82334384858044163</v>
      </c>
      <c r="AC400" s="8">
        <f ca="1">(dane36[[#This Row],[potas]]-M$409)/M$410</f>
        <v>5.393258426966293E-2</v>
      </c>
      <c r="AD400" s="8">
        <f ca="1">(dane36[[#This Row],[hemoglobina]]-N$409)/N$410</f>
        <v>0.75510204081632648</v>
      </c>
      <c r="AE400" s="8">
        <f ca="1">(dane36[[#This Row],[hematokryt]]-O$409)/O$410</f>
        <v>0.93333333333333335</v>
      </c>
      <c r="AF400">
        <v>1</v>
      </c>
      <c r="AG400">
        <v>0</v>
      </c>
      <c r="AH400">
        <v>0</v>
      </c>
      <c r="AI400">
        <v>1</v>
      </c>
      <c r="AJ400">
        <v>0</v>
      </c>
      <c r="AK400">
        <v>0</v>
      </c>
      <c r="AL400" s="14">
        <v>0</v>
      </c>
      <c r="AM400" s="14">
        <v>0</v>
      </c>
      <c r="AN400" s="14">
        <v>0</v>
      </c>
      <c r="AO400" s="14">
        <v>1</v>
      </c>
      <c r="AP400" s="14">
        <v>0</v>
      </c>
      <c r="AQ400" s="14">
        <v>0</v>
      </c>
    </row>
    <row r="401" spans="1:43" x14ac:dyDescent="0.25">
      <c r="A401" s="8">
        <f ca="1">(dane36[[#This Row],[Wiek]]-$A$409)/$A$410</f>
        <v>0.63636363636363635</v>
      </c>
      <c r="B401" s="8">
        <f ca="1">(dane36[[#This Row],[Ciśnienie krwi]]-$B$409)/$B$410</f>
        <v>0.23076923076923078</v>
      </c>
      <c r="C401" s="9">
        <v>1</v>
      </c>
      <c r="D401" s="5">
        <v>0</v>
      </c>
      <c r="E401" s="5" t="s">
        <v>2</v>
      </c>
      <c r="F401" s="5">
        <v>1</v>
      </c>
      <c r="G401" s="5">
        <v>0</v>
      </c>
      <c r="H401" s="5">
        <v>0</v>
      </c>
      <c r="I401" s="8">
        <f ca="1">(dane36[[#This Row],[glukoza we krwi]]-$I$409)/$I$410</f>
        <v>0.23290598290598291</v>
      </c>
      <c r="J401" s="8">
        <f ca="1">(dane36[[#This Row],[mocznik]]-$J$409)/$J$410</f>
        <v>4.2362002567394093E-2</v>
      </c>
      <c r="K401" s="8">
        <f ca="1">(dane36[[#This Row],[kreatynina]]-#REF!)/#REF!</f>
        <v>9.2592592592592605E-3</v>
      </c>
      <c r="L401" s="8">
        <f ca="1">(dane36[[#This Row],[sód]]-#REF!)/#REF!</f>
        <v>0.86119873817034698</v>
      </c>
      <c r="M401" s="8">
        <f ca="1">(dane36[[#This Row],[potas]]-#REF!)/#REF!</f>
        <v>2.247191011235955E-2</v>
      </c>
      <c r="N401" s="8">
        <f ca="1">(dane36[[#This Row],[hemoglobina]]-#REF!)/#REF!</f>
        <v>0.86394557823129248</v>
      </c>
      <c r="O401" s="8">
        <f ca="1">(dane36[[#This Row],[hematokryt]]-#REF!)/#REF!</f>
        <v>0.97777777777777775</v>
      </c>
      <c r="P401" s="5">
        <v>0</v>
      </c>
      <c r="Q401" s="5">
        <v>0</v>
      </c>
      <c r="R401" s="5">
        <v>0</v>
      </c>
      <c r="S401" s="5">
        <v>1</v>
      </c>
      <c r="T401" s="5">
        <v>0</v>
      </c>
      <c r="U401" s="5">
        <v>0</v>
      </c>
      <c r="V401" s="5">
        <v>0</v>
      </c>
      <c r="X401" s="8">
        <f ca="1">(dane36[[#This Row],[Wiek]]-$A$409)/$A$410</f>
        <v>0.63636363636363635</v>
      </c>
      <c r="Y401" s="8">
        <f ca="1">(dane36[[#This Row],[Ciśnienie krwi]]-$B$409)/$B$410</f>
        <v>0.23076923076923078</v>
      </c>
      <c r="Z401" s="8">
        <f ca="1">(dane36[[#This Row],[glukoza we krwi]]-$I$409)/$I$410</f>
        <v>0.23290598290598291</v>
      </c>
      <c r="AA401" s="8">
        <f ca="1">(dane36[[#This Row],[mocznik]]-$J$409)/$J$410</f>
        <v>4.2362002567394093E-2</v>
      </c>
      <c r="AB401" s="8">
        <f ca="1">(dane36[[#This Row],[sód]]-L$409)/L$410</f>
        <v>0.86119873817034698</v>
      </c>
      <c r="AC401" s="8">
        <f ca="1">(dane36[[#This Row],[potas]]-M$409)/M$410</f>
        <v>2.247191011235955E-2</v>
      </c>
      <c r="AD401" s="8">
        <f ca="1">(dane36[[#This Row],[hemoglobina]]-N$409)/N$410</f>
        <v>0.86394557823129248</v>
      </c>
      <c r="AE401" s="8">
        <f ca="1">(dane36[[#This Row],[hematokryt]]-O$409)/O$410</f>
        <v>0.97777777777777775</v>
      </c>
      <c r="AF401">
        <v>1</v>
      </c>
      <c r="AG401">
        <v>0</v>
      </c>
      <c r="AH401">
        <v>0</v>
      </c>
      <c r="AI401">
        <v>1</v>
      </c>
      <c r="AJ401">
        <v>0</v>
      </c>
      <c r="AK401">
        <v>0</v>
      </c>
      <c r="AL401" s="15">
        <v>0</v>
      </c>
      <c r="AM401" s="15">
        <v>0</v>
      </c>
      <c r="AN401" s="15">
        <v>0</v>
      </c>
      <c r="AO401" s="15">
        <v>1</v>
      </c>
      <c r="AP401" s="15">
        <v>0</v>
      </c>
      <c r="AQ401" s="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34CC-DEFF-45D7-BFD4-EB7D58945722}">
  <dimension ref="A1:AR418"/>
  <sheetViews>
    <sheetView topLeftCell="A343" zoomScale="55" zoomScaleNormal="55" workbookViewId="0">
      <selection sqref="A1:AR401"/>
    </sheetView>
  </sheetViews>
  <sheetFormatPr defaultRowHeight="15" x14ac:dyDescent="0.25"/>
  <cols>
    <col min="1" max="1" width="7.5703125" bestFit="1" customWidth="1"/>
    <col min="2" max="2" width="13.7109375" bestFit="1" customWidth="1"/>
    <col min="3" max="3" width="17" style="8" bestFit="1" customWidth="1"/>
    <col min="4" max="4" width="9.5703125" bestFit="1" customWidth="1"/>
    <col min="5" max="5" width="6.7109375" bestFit="1" customWidth="1"/>
    <col min="6" max="6" width="14.5703125" bestFit="1" customWidth="1"/>
    <col min="7" max="7" width="15" bestFit="1" customWidth="1"/>
    <col min="8" max="8" width="13.85546875" bestFit="1" customWidth="1"/>
    <col min="9" max="9" width="15.28515625" bestFit="1" customWidth="1"/>
    <col min="10" max="10" width="8.28515625" bestFit="1" customWidth="1"/>
    <col min="11" max="11" width="10.42578125" bestFit="1" customWidth="1"/>
    <col min="12" max="12" width="10" customWidth="1"/>
    <col min="13" max="13" width="7.140625" bestFit="1" customWidth="1"/>
    <col min="14" max="14" width="12.85546875" customWidth="1"/>
    <col min="15" max="15" width="11.28515625" bestFit="1" customWidth="1"/>
    <col min="16" max="16" width="12.28515625" bestFit="1" customWidth="1"/>
    <col min="17" max="17" width="8.42578125" bestFit="1" customWidth="1"/>
    <col min="18" max="18" width="17.85546875" bestFit="1" customWidth="1"/>
    <col min="19" max="19" width="8.140625" bestFit="1" customWidth="1"/>
    <col min="20" max="20" width="11.5703125" bestFit="1" customWidth="1"/>
    <col min="21" max="21" width="7.5703125" bestFit="1" customWidth="1"/>
    <col min="22" max="22" width="9.7109375" bestFit="1" customWidth="1"/>
    <col min="24" max="24" width="10.7109375" bestFit="1" customWidth="1"/>
    <col min="25" max="25" width="20" bestFit="1" customWidth="1"/>
    <col min="26" max="26" width="13.85546875" customWidth="1"/>
    <col min="27" max="27" width="12.85546875" bestFit="1" customWidth="1"/>
    <col min="28" max="28" width="16.5703125" bestFit="1" customWidth="1"/>
    <col min="29" max="29" width="9.7109375" bestFit="1" customWidth="1"/>
    <col min="30" max="30" width="11.5703125" bestFit="1" customWidth="1"/>
    <col min="31" max="31" width="19.28515625" bestFit="1" customWidth="1"/>
    <col min="32" max="32" width="16.7109375" bestFit="1" customWidth="1"/>
  </cols>
  <sheetData>
    <row r="1" spans="1:44" x14ac:dyDescent="0.25">
      <c r="A1" t="s">
        <v>23</v>
      </c>
      <c r="B1" t="s">
        <v>24</v>
      </c>
      <c r="C1" s="8" t="s">
        <v>25</v>
      </c>
      <c r="D1" t="s">
        <v>26</v>
      </c>
      <c r="E1" t="s">
        <v>27</v>
      </c>
      <c r="F1" s="6" t="s">
        <v>60</v>
      </c>
      <c r="G1" t="s">
        <v>61</v>
      </c>
      <c r="H1" t="s">
        <v>30</v>
      </c>
      <c r="I1" t="s">
        <v>32</v>
      </c>
      <c r="J1" t="s">
        <v>62</v>
      </c>
      <c r="K1" t="s">
        <v>34</v>
      </c>
      <c r="L1" t="s">
        <v>35</v>
      </c>
      <c r="M1" t="s">
        <v>36</v>
      </c>
      <c r="N1" t="s">
        <v>37</v>
      </c>
      <c r="O1" t="s">
        <v>63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104</v>
      </c>
      <c r="AF1" t="s">
        <v>100</v>
      </c>
      <c r="AG1" t="s">
        <v>25</v>
      </c>
      <c r="AH1" t="s">
        <v>26</v>
      </c>
      <c r="AI1" t="s">
        <v>27</v>
      </c>
      <c r="AJ1" t="s">
        <v>60</v>
      </c>
      <c r="AK1" t="s">
        <v>61</v>
      </c>
      <c r="AL1" t="s">
        <v>30</v>
      </c>
      <c r="AM1" s="13" t="s">
        <v>41</v>
      </c>
      <c r="AN1" s="13" t="s">
        <v>42</v>
      </c>
      <c r="AO1" s="13" t="s">
        <v>43</v>
      </c>
      <c r="AP1" s="13" t="s">
        <v>44</v>
      </c>
      <c r="AQ1" s="13" t="s">
        <v>45</v>
      </c>
      <c r="AR1" s="13" t="s">
        <v>46</v>
      </c>
    </row>
    <row r="2" spans="1:44" x14ac:dyDescent="0.25">
      <c r="A2" s="8">
        <f ca="1">(dane36[[#This Row],[Wiek]]-$A$409)/$A$410</f>
        <v>0.52272727272727271</v>
      </c>
      <c r="B2" s="8">
        <f ca="1">(dane36[[#This Row],[Ciśnienie krwi]]-$B$409)/$B$410</f>
        <v>0.23076923076923078</v>
      </c>
      <c r="C2" s="9">
        <v>0.75</v>
      </c>
      <c r="D2" s="10">
        <v>0.2</v>
      </c>
      <c r="E2" s="5" t="s">
        <v>2</v>
      </c>
      <c r="F2" s="5">
        <v>1</v>
      </c>
      <c r="G2" s="5">
        <v>0</v>
      </c>
      <c r="H2" s="5">
        <v>0</v>
      </c>
      <c r="I2" s="8">
        <f ca="1">(dane36[[#This Row],[glukoza we krwi]]-$I$409)/$I$410</f>
        <v>0.21153846153846154</v>
      </c>
      <c r="J2" s="8">
        <f ca="1">(dane36[[#This Row],[mocznik]]-$J$409)/$J$410</f>
        <v>8.8575096277278567E-2</v>
      </c>
      <c r="K2" s="8">
        <f ca="1">(dane36[[#This Row],[kreatynina]]-#REF!)/#REF!</f>
        <v>1.0582010582010581E-2</v>
      </c>
      <c r="L2" s="8">
        <f ca="1">(dane36[[#This Row],[sód]]-#REF!)/#REF!</f>
        <v>0.83930599369085179</v>
      </c>
      <c r="M2" s="8">
        <f ca="1">(dane36[[#This Row],[potas]]-#REF!)/#REF!</f>
        <v>4.7865168539325841E-2</v>
      </c>
      <c r="N2" s="8">
        <f ca="1">(dane36[[#This Row],[hemoglobina]]-#REF!)/#REF!</f>
        <v>0.83673469387755106</v>
      </c>
      <c r="O2" s="8">
        <f ca="1">(dane36[[#This Row],[hematokryt]]-#REF!)/#REF!</f>
        <v>0.77777777777777779</v>
      </c>
      <c r="P2" s="5">
        <v>1</v>
      </c>
      <c r="Q2" s="5">
        <v>1</v>
      </c>
      <c r="R2" s="5">
        <v>0</v>
      </c>
      <c r="S2" s="5">
        <v>1</v>
      </c>
      <c r="T2" s="5">
        <v>0</v>
      </c>
      <c r="U2" s="5">
        <v>0</v>
      </c>
      <c r="V2" s="5">
        <v>1</v>
      </c>
      <c r="X2" s="8">
        <f ca="1">(dane36[[#This Row],[Wiek]]-$A$409)/$A$410</f>
        <v>0.52272727272727271</v>
      </c>
      <c r="Y2" s="8">
        <f ca="1">(dane36[[#This Row],[Ciśnienie krwi]]-$B$409)/$B$410</f>
        <v>0.23076923076923078</v>
      </c>
      <c r="Z2" s="8">
        <f ca="1">(dane36[[#This Row],[glukoza we krwi]]-$I$409)/$I$410</f>
        <v>0.21153846153846154</v>
      </c>
      <c r="AA2" s="8">
        <f ca="1">(dane36[[#This Row],[mocznik]]-$J$409)/$J$410</f>
        <v>8.8575096277278567E-2</v>
      </c>
      <c r="AB2" s="8">
        <f ca="1">(dane36[[#This Row],[kreatynina]]-K$409)/K$410</f>
        <v>1.0582010582010581E-2</v>
      </c>
      <c r="AC2" s="8">
        <f ca="1">(dane36[[#This Row],[sód]]-L$409)/L$410</f>
        <v>0.83930599369085179</v>
      </c>
      <c r="AD2" s="8">
        <f ca="1">(dane36[[#This Row],[potas]]-M$409)/M$410</f>
        <v>4.7865168539325841E-2</v>
      </c>
      <c r="AE2" s="8">
        <f ca="1">(dane36[[#This Row],[hemoglobina]]-N$409)/N$410</f>
        <v>0.83673469387755106</v>
      </c>
      <c r="AF2" s="8">
        <f ca="1">(dane36[[#This Row],[hematokryt]]-O$409)/O$410</f>
        <v>0.77777777777777779</v>
      </c>
      <c r="AG2">
        <v>0.75</v>
      </c>
      <c r="AH2">
        <v>0.2</v>
      </c>
      <c r="AI2">
        <v>0</v>
      </c>
      <c r="AJ2">
        <v>1</v>
      </c>
      <c r="AK2">
        <v>0</v>
      </c>
      <c r="AL2">
        <v>0</v>
      </c>
      <c r="AM2" s="14">
        <v>1</v>
      </c>
      <c r="AN2" s="14">
        <v>1</v>
      </c>
      <c r="AO2" s="14">
        <v>0</v>
      </c>
      <c r="AP2" s="14">
        <v>1</v>
      </c>
      <c r="AQ2" s="14">
        <v>0</v>
      </c>
      <c r="AR2" s="14">
        <v>0</v>
      </c>
    </row>
    <row r="3" spans="1:44" x14ac:dyDescent="0.25">
      <c r="A3" s="8">
        <f ca="1">(dane36[[#This Row],[Wiek]]-$A$409)/$A$410</f>
        <v>5.6818181818181816E-2</v>
      </c>
      <c r="B3" s="8">
        <f ca="1">(dane36[[#This Row],[Ciśnienie krwi]]-$B$409)/$B$410</f>
        <v>0</v>
      </c>
      <c r="C3" s="9">
        <v>0.75</v>
      </c>
      <c r="D3" s="10">
        <v>0.8</v>
      </c>
      <c r="E3" s="5" t="s">
        <v>2</v>
      </c>
      <c r="F3" s="5">
        <v>1</v>
      </c>
      <c r="G3" s="5">
        <v>0</v>
      </c>
      <c r="H3" s="5">
        <v>0</v>
      </c>
      <c r="I3" s="8">
        <f ca="1">(dane36[[#This Row],[glukoza we krwi]]-$I$409)/$I$410</f>
        <v>0.26931623931623933</v>
      </c>
      <c r="J3" s="8">
        <f ca="1">(dane36[[#This Row],[mocznik]]-$J$409)/$J$410</f>
        <v>4.2362002567394093E-2</v>
      </c>
      <c r="K3" s="8">
        <f ca="1">(dane36[[#This Row],[kreatynina]]-#REF!)/#REF!</f>
        <v>5.2910052910052916E-3</v>
      </c>
      <c r="L3" s="8">
        <f ca="1">(dane36[[#This Row],[sód]]-#REF!)/#REF!</f>
        <v>0.83930599369085179</v>
      </c>
      <c r="M3" s="8">
        <f ca="1">(dane36[[#This Row],[potas]]-#REF!)/#REF!</f>
        <v>4.7865168539325841E-2</v>
      </c>
      <c r="N3" s="8">
        <f ca="1">(dane36[[#This Row],[hemoglobina]]-#REF!)/#REF!</f>
        <v>0.55782312925170074</v>
      </c>
      <c r="O3" s="8">
        <f ca="1">(dane36[[#This Row],[hematokryt]]-#REF!)/#REF!</f>
        <v>0.64444444444444449</v>
      </c>
      <c r="P3" s="5">
        <v>0</v>
      </c>
      <c r="Q3" s="5">
        <v>0</v>
      </c>
      <c r="R3" s="5">
        <v>0</v>
      </c>
      <c r="S3" s="5">
        <v>1</v>
      </c>
      <c r="T3" s="5">
        <v>0</v>
      </c>
      <c r="U3" s="5">
        <v>0</v>
      </c>
      <c r="V3" s="5">
        <v>1</v>
      </c>
      <c r="X3" s="8">
        <f ca="1">(dane36[[#This Row],[Wiek]]-$A$409)/$A$410</f>
        <v>5.6818181818181816E-2</v>
      </c>
      <c r="Y3" s="8">
        <f ca="1">(dane36[[#This Row],[Ciśnienie krwi]]-$B$409)/$B$410</f>
        <v>0</v>
      </c>
      <c r="Z3" s="8">
        <f ca="1">(dane36[[#This Row],[glukoza we krwi]]-$I$409)/$I$410</f>
        <v>0.26931623931623933</v>
      </c>
      <c r="AA3" s="8">
        <f ca="1">(dane36[[#This Row],[mocznik]]-$J$409)/$J$410</f>
        <v>4.2362002567394093E-2</v>
      </c>
      <c r="AB3" s="8">
        <f ca="1">(dane36[[#This Row],[kreatynina]]-K$409)/K$410</f>
        <v>5.2910052910052916E-3</v>
      </c>
      <c r="AC3" s="8">
        <f ca="1">(dane36[[#This Row],[sód]]-L$409)/L$410</f>
        <v>0.83930599369085179</v>
      </c>
      <c r="AD3" s="8">
        <f ca="1">(dane36[[#This Row],[potas]]-M$409)/M$410</f>
        <v>4.7865168539325841E-2</v>
      </c>
      <c r="AE3" s="8">
        <f ca="1">(dane36[[#This Row],[hemoglobina]]-N$409)/N$410</f>
        <v>0.55782312925170074</v>
      </c>
      <c r="AF3" s="8">
        <f ca="1">(dane36[[#This Row],[hematokryt]]-O$409)/O$410</f>
        <v>0.64444444444444449</v>
      </c>
      <c r="AG3">
        <v>0.75</v>
      </c>
      <c r="AH3">
        <v>0.8</v>
      </c>
      <c r="AI3">
        <v>0</v>
      </c>
      <c r="AJ3">
        <v>1</v>
      </c>
      <c r="AK3">
        <v>0</v>
      </c>
      <c r="AL3">
        <v>0</v>
      </c>
      <c r="AM3" s="15">
        <v>0</v>
      </c>
      <c r="AN3" s="15">
        <v>0</v>
      </c>
      <c r="AO3" s="15">
        <v>0</v>
      </c>
      <c r="AP3" s="15">
        <v>1</v>
      </c>
      <c r="AQ3" s="15">
        <v>0</v>
      </c>
      <c r="AR3" s="15">
        <v>0</v>
      </c>
    </row>
    <row r="4" spans="1:44" x14ac:dyDescent="0.25">
      <c r="A4" s="8">
        <f ca="1">(dane36[[#This Row],[Wiek]]-$A$409)/$A$410</f>
        <v>0.68181818181818177</v>
      </c>
      <c r="B4" s="8">
        <f ca="1">(dane36[[#This Row],[Ciśnienie krwi]]-$B$409)/$B$410</f>
        <v>0.23076923076923078</v>
      </c>
      <c r="C4" s="9">
        <v>0.25</v>
      </c>
      <c r="D4" s="10">
        <v>0.4</v>
      </c>
      <c r="E4" s="10">
        <v>0.6</v>
      </c>
      <c r="F4" s="5">
        <v>1</v>
      </c>
      <c r="G4" s="5">
        <v>0</v>
      </c>
      <c r="H4" s="5">
        <v>0</v>
      </c>
      <c r="I4" s="8">
        <f ca="1">(dane36[[#This Row],[glukoza we krwi]]-$I$409)/$I$410</f>
        <v>0.85683760683760679</v>
      </c>
      <c r="J4" s="8">
        <f ca="1">(dane36[[#This Row],[mocznik]]-$J$409)/$J$410</f>
        <v>0.13222079589216945</v>
      </c>
      <c r="K4" s="8">
        <f ca="1">(dane36[[#This Row],[kreatynina]]-#REF!)/#REF!</f>
        <v>1.8518518518518517E-2</v>
      </c>
      <c r="L4" s="8">
        <f ca="1">(dane36[[#This Row],[sód]]-#REF!)/#REF!</f>
        <v>0.83930599369085179</v>
      </c>
      <c r="M4" s="8">
        <f ca="1">(dane36[[#This Row],[potas]]-#REF!)/#REF!</f>
        <v>4.7865168539325841E-2</v>
      </c>
      <c r="N4" s="8">
        <f ca="1">(dane36[[#This Row],[hemoglobina]]-#REF!)/#REF!</f>
        <v>0.44217687074829931</v>
      </c>
      <c r="O4" s="8">
        <f ca="1">(dane36[[#This Row],[hematokryt]]-#REF!)/#REF!</f>
        <v>0.48888888888888887</v>
      </c>
      <c r="P4" s="5">
        <v>0</v>
      </c>
      <c r="Q4" s="5">
        <v>1</v>
      </c>
      <c r="R4" s="5">
        <v>0</v>
      </c>
      <c r="S4" s="5">
        <v>0</v>
      </c>
      <c r="T4" s="5">
        <v>0</v>
      </c>
      <c r="U4" s="5">
        <v>1</v>
      </c>
      <c r="V4" s="5">
        <v>1</v>
      </c>
      <c r="X4" s="8">
        <f ca="1">(dane36[[#This Row],[Wiek]]-$A$409)/$A$410</f>
        <v>0.68181818181818177</v>
      </c>
      <c r="Y4" s="8">
        <f ca="1">(dane36[[#This Row],[Ciśnienie krwi]]-$B$409)/$B$410</f>
        <v>0.23076923076923078</v>
      </c>
      <c r="Z4" s="8">
        <f ca="1">(dane36[[#This Row],[glukoza we krwi]]-$I$409)/$I$410</f>
        <v>0.85683760683760679</v>
      </c>
      <c r="AA4" s="8">
        <f ca="1">(dane36[[#This Row],[mocznik]]-$J$409)/$J$410</f>
        <v>0.13222079589216945</v>
      </c>
      <c r="AB4" s="8">
        <f ca="1">(dane36[[#This Row],[kreatynina]]-K$409)/K$410</f>
        <v>1.8518518518518517E-2</v>
      </c>
      <c r="AC4" s="8">
        <f ca="1">(dane36[[#This Row],[sód]]-L$409)/L$410</f>
        <v>0.83930599369085179</v>
      </c>
      <c r="AD4" s="8">
        <f ca="1">(dane36[[#This Row],[potas]]-M$409)/M$410</f>
        <v>4.7865168539325841E-2</v>
      </c>
      <c r="AE4" s="8">
        <f ca="1">(dane36[[#This Row],[hemoglobina]]-N$409)/N$410</f>
        <v>0.44217687074829931</v>
      </c>
      <c r="AF4" s="8">
        <f ca="1">(dane36[[#This Row],[hematokryt]]-O$409)/O$410</f>
        <v>0.48888888888888887</v>
      </c>
      <c r="AG4">
        <v>0.25</v>
      </c>
      <c r="AH4">
        <v>0.4</v>
      </c>
      <c r="AI4">
        <v>0.6</v>
      </c>
      <c r="AJ4">
        <v>1</v>
      </c>
      <c r="AK4">
        <v>0</v>
      </c>
      <c r="AL4">
        <v>0</v>
      </c>
      <c r="AM4" s="14">
        <v>0</v>
      </c>
      <c r="AN4" s="14">
        <v>1</v>
      </c>
      <c r="AO4" s="14">
        <v>0</v>
      </c>
      <c r="AP4" s="14">
        <v>0</v>
      </c>
      <c r="AQ4" s="14">
        <v>0</v>
      </c>
      <c r="AR4" s="14">
        <v>1</v>
      </c>
    </row>
    <row r="5" spans="1:44" x14ac:dyDescent="0.25">
      <c r="A5" s="8">
        <f ca="1">(dane36[[#This Row],[Wiek]]-$A$409)/$A$410</f>
        <v>0.52272727272727271</v>
      </c>
      <c r="B5" s="8">
        <f ca="1">(dane36[[#This Row],[Ciśnienie krwi]]-$B$409)/$B$410</f>
        <v>0.15384615384615385</v>
      </c>
      <c r="C5" s="9">
        <v>0</v>
      </c>
      <c r="D5" s="10">
        <v>0.8</v>
      </c>
      <c r="E5" s="5" t="s">
        <v>2</v>
      </c>
      <c r="F5" s="5">
        <v>0</v>
      </c>
      <c r="G5" s="5">
        <v>1</v>
      </c>
      <c r="H5" s="5">
        <v>0</v>
      </c>
      <c r="I5" s="8">
        <f ca="1">(dane36[[#This Row],[glukoza we krwi]]-$I$409)/$I$410</f>
        <v>0.20299145299145299</v>
      </c>
      <c r="J5" s="8">
        <f ca="1">(dane36[[#This Row],[mocznik]]-$J$409)/$J$410</f>
        <v>0.13992297817715019</v>
      </c>
      <c r="K5" s="8">
        <f ca="1">(dane36[[#This Row],[kreatynina]]-#REF!)/#REF!</f>
        <v>4.4973544973544978E-2</v>
      </c>
      <c r="L5" s="8">
        <f ca="1">(dane36[[#This Row],[sód]]-#REF!)/#REF!</f>
        <v>0.67192429022082023</v>
      </c>
      <c r="M5" s="8">
        <f ca="1">(dane36[[#This Row],[potas]]-#REF!)/#REF!</f>
        <v>0</v>
      </c>
      <c r="N5" s="8">
        <f ca="1">(dane36[[#This Row],[hemoglobina]]-#REF!)/#REF!</f>
        <v>0.55102040816326525</v>
      </c>
      <c r="O5" s="8">
        <f ca="1">(dane36[[#This Row],[hematokryt]]-#REF!)/#REF!</f>
        <v>0.51111111111111107</v>
      </c>
      <c r="P5" s="5">
        <v>1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5">
        <v>1</v>
      </c>
      <c r="X5" s="8">
        <f ca="1">(dane36[[#This Row],[Wiek]]-$A$409)/$A$410</f>
        <v>0.52272727272727271</v>
      </c>
      <c r="Y5" s="8">
        <f ca="1">(dane36[[#This Row],[Ciśnienie krwi]]-$B$409)/$B$410</f>
        <v>0.15384615384615385</v>
      </c>
      <c r="Z5" s="8">
        <f ca="1">(dane36[[#This Row],[glukoza we krwi]]-$I$409)/$I$410</f>
        <v>0.20299145299145299</v>
      </c>
      <c r="AA5" s="8">
        <f ca="1">(dane36[[#This Row],[mocznik]]-$J$409)/$J$410</f>
        <v>0.13992297817715019</v>
      </c>
      <c r="AB5" s="8">
        <f ca="1">(dane36[[#This Row],[kreatynina]]-K$409)/K$410</f>
        <v>4.4973544973544978E-2</v>
      </c>
      <c r="AC5" s="8">
        <f ca="1">(dane36[[#This Row],[sód]]-L$409)/L$410</f>
        <v>0.67192429022082023</v>
      </c>
      <c r="AD5" s="8">
        <f ca="1">(dane36[[#This Row],[potas]]-M$409)/M$410</f>
        <v>0</v>
      </c>
      <c r="AE5" s="8">
        <f ca="1">(dane36[[#This Row],[hemoglobina]]-N$409)/N$410</f>
        <v>0.55102040816326525</v>
      </c>
      <c r="AF5" s="8">
        <f ca="1">(dane36[[#This Row],[hematokryt]]-O$409)/O$410</f>
        <v>0.51111111111111107</v>
      </c>
      <c r="AG5">
        <v>0</v>
      </c>
      <c r="AH5">
        <v>0.8</v>
      </c>
      <c r="AI5">
        <v>0</v>
      </c>
      <c r="AJ5">
        <v>0</v>
      </c>
      <c r="AK5">
        <v>1</v>
      </c>
      <c r="AL5">
        <v>0</v>
      </c>
      <c r="AM5" s="15">
        <v>1</v>
      </c>
      <c r="AN5" s="15">
        <v>0</v>
      </c>
      <c r="AO5" s="15">
        <v>0</v>
      </c>
      <c r="AP5" s="15">
        <v>0</v>
      </c>
      <c r="AQ5" s="15">
        <v>1</v>
      </c>
      <c r="AR5" s="15">
        <v>1</v>
      </c>
    </row>
    <row r="6" spans="1:44" x14ac:dyDescent="0.25">
      <c r="A6" s="8">
        <f ca="1">(dane36[[#This Row],[Wiek]]-$A$409)/$A$410</f>
        <v>0.55681818181818177</v>
      </c>
      <c r="B6" s="8">
        <f ca="1">(dane36[[#This Row],[Ciśnienie krwi]]-$B$409)/$B$410</f>
        <v>0.23076923076923078</v>
      </c>
      <c r="C6" s="9">
        <v>0.25</v>
      </c>
      <c r="D6" s="10">
        <v>0.4</v>
      </c>
      <c r="E6" s="5" t="s">
        <v>2</v>
      </c>
      <c r="F6" s="5">
        <v>1</v>
      </c>
      <c r="G6" s="5">
        <v>0</v>
      </c>
      <c r="H6" s="5">
        <v>0</v>
      </c>
      <c r="I6" s="8">
        <f ca="1">(dane36[[#This Row],[glukoza we krwi]]-$I$409)/$I$410</f>
        <v>0.17948717948717949</v>
      </c>
      <c r="J6" s="8">
        <f ca="1">(dane36[[#This Row],[mocznik]]-$J$409)/$J$410</f>
        <v>6.290115532734275E-2</v>
      </c>
      <c r="K6" s="8">
        <f ca="1">(dane36[[#This Row],[kreatynina]]-#REF!)/#REF!</f>
        <v>1.3227513227513227E-2</v>
      </c>
      <c r="L6" s="8">
        <f ca="1">(dane36[[#This Row],[sód]]-#REF!)/#REF!</f>
        <v>0.83930599369085179</v>
      </c>
      <c r="M6" s="8">
        <f ca="1">(dane36[[#This Row],[potas]]-#REF!)/#REF!</f>
        <v>4.7865168539325841E-2</v>
      </c>
      <c r="N6" s="8">
        <f ca="1">(dane36[[#This Row],[hemoglobina]]-#REF!)/#REF!</f>
        <v>0.57823129251700678</v>
      </c>
      <c r="O6" s="8">
        <f ca="1">(dane36[[#This Row],[hematokryt]]-#REF!)/#REF!</f>
        <v>0.57777777777777772</v>
      </c>
      <c r="P6" s="5">
        <v>0</v>
      </c>
      <c r="Q6" s="5">
        <v>0</v>
      </c>
      <c r="R6" s="5">
        <v>0</v>
      </c>
      <c r="S6" s="5">
        <v>1</v>
      </c>
      <c r="T6" s="5">
        <v>0</v>
      </c>
      <c r="U6" s="5">
        <v>0</v>
      </c>
      <c r="V6" s="5">
        <v>1</v>
      </c>
      <c r="X6" s="8">
        <f ca="1">(dane36[[#This Row],[Wiek]]-$A$409)/$A$410</f>
        <v>0.55681818181818177</v>
      </c>
      <c r="Y6" s="8">
        <f ca="1">(dane36[[#This Row],[Ciśnienie krwi]]-$B$409)/$B$410</f>
        <v>0.23076923076923078</v>
      </c>
      <c r="Z6" s="8">
        <f ca="1">(dane36[[#This Row],[glukoza we krwi]]-$I$409)/$I$410</f>
        <v>0.17948717948717949</v>
      </c>
      <c r="AA6" s="8">
        <f ca="1">(dane36[[#This Row],[mocznik]]-$J$409)/$J$410</f>
        <v>6.290115532734275E-2</v>
      </c>
      <c r="AB6" s="8">
        <f ca="1">(dane36[[#This Row],[kreatynina]]-K$409)/K$410</f>
        <v>1.3227513227513227E-2</v>
      </c>
      <c r="AC6" s="8">
        <f ca="1">(dane36[[#This Row],[sód]]-L$409)/L$410</f>
        <v>0.83930599369085179</v>
      </c>
      <c r="AD6" s="8">
        <f ca="1">(dane36[[#This Row],[potas]]-M$409)/M$410</f>
        <v>4.7865168539325841E-2</v>
      </c>
      <c r="AE6" s="8">
        <f ca="1">(dane36[[#This Row],[hemoglobina]]-N$409)/N$410</f>
        <v>0.57823129251700678</v>
      </c>
      <c r="AF6" s="8">
        <f ca="1">(dane36[[#This Row],[hematokryt]]-O$409)/O$410</f>
        <v>0.57777777777777772</v>
      </c>
      <c r="AG6">
        <v>0.25</v>
      </c>
      <c r="AH6">
        <v>0.4</v>
      </c>
      <c r="AI6">
        <v>0</v>
      </c>
      <c r="AJ6">
        <v>1</v>
      </c>
      <c r="AK6">
        <v>0</v>
      </c>
      <c r="AL6">
        <v>0</v>
      </c>
      <c r="AM6" s="14">
        <v>0</v>
      </c>
      <c r="AN6" s="14">
        <v>0</v>
      </c>
      <c r="AO6" s="14">
        <v>0</v>
      </c>
      <c r="AP6" s="14">
        <v>1</v>
      </c>
      <c r="AQ6" s="14">
        <v>0</v>
      </c>
      <c r="AR6" s="14">
        <v>0</v>
      </c>
    </row>
    <row r="7" spans="1:44" x14ac:dyDescent="0.25">
      <c r="A7" s="8">
        <f ca="1">(dane36[[#This Row],[Wiek]]-$A$409)/$A$410</f>
        <v>0.65909090909090906</v>
      </c>
      <c r="B7" s="8">
        <f ca="1">(dane36[[#This Row],[Ciśnienie krwi]]-$B$409)/$B$410</f>
        <v>0.30769230769230771</v>
      </c>
      <c r="C7" s="9">
        <v>0.5</v>
      </c>
      <c r="D7" s="10">
        <v>0.6</v>
      </c>
      <c r="E7" s="5" t="s">
        <v>2</v>
      </c>
      <c r="F7" s="5">
        <v>0.77</v>
      </c>
      <c r="G7" s="5">
        <v>0</v>
      </c>
      <c r="H7" s="5">
        <v>0</v>
      </c>
      <c r="I7" s="8">
        <f ca="1">(dane36[[#This Row],[glukoza we krwi]]-$I$409)/$I$410</f>
        <v>0.1111111111111111</v>
      </c>
      <c r="J7" s="8">
        <f ca="1">(dane36[[#This Row],[mocznik]]-$J$409)/$J$410</f>
        <v>6.0333761232349167E-2</v>
      </c>
      <c r="K7" s="8">
        <f ca="1">(dane36[[#This Row],[kreatynina]]-#REF!)/#REF!</f>
        <v>9.2592592592592605E-3</v>
      </c>
      <c r="L7" s="8">
        <f ca="1">(dane36[[#This Row],[sód]]-#REF!)/#REF!</f>
        <v>0.86750788643533128</v>
      </c>
      <c r="M7" s="8">
        <f ca="1">(dane36[[#This Row],[potas]]-#REF!)/#REF!</f>
        <v>1.573033707865169E-2</v>
      </c>
      <c r="N7" s="8">
        <f ca="1">(dane36[[#This Row],[hemoglobina]]-#REF!)/#REF!</f>
        <v>0.61904761904761896</v>
      </c>
      <c r="O7" s="8">
        <f ca="1">(dane36[[#This Row],[hematokryt]]-#REF!)/#REF!</f>
        <v>0.66666666666666663</v>
      </c>
      <c r="P7" s="5">
        <v>1</v>
      </c>
      <c r="Q7" s="5">
        <v>1</v>
      </c>
      <c r="R7" s="5">
        <v>0</v>
      </c>
      <c r="S7" s="5">
        <v>1</v>
      </c>
      <c r="T7" s="5">
        <v>1</v>
      </c>
      <c r="U7" s="5">
        <v>0</v>
      </c>
      <c r="V7" s="5">
        <v>1</v>
      </c>
      <c r="X7" s="8">
        <f ca="1">(dane36[[#This Row],[Wiek]]-$A$409)/$A$410</f>
        <v>0.65909090909090906</v>
      </c>
      <c r="Y7" s="8">
        <f ca="1">(dane36[[#This Row],[Ciśnienie krwi]]-$B$409)/$B$410</f>
        <v>0.30769230769230771</v>
      </c>
      <c r="Z7" s="8">
        <f ca="1">(dane36[[#This Row],[glukoza we krwi]]-$I$409)/$I$410</f>
        <v>0.1111111111111111</v>
      </c>
      <c r="AA7" s="8">
        <f ca="1">(dane36[[#This Row],[mocznik]]-$J$409)/$J$410</f>
        <v>6.0333761232349167E-2</v>
      </c>
      <c r="AB7" s="8">
        <f ca="1">(dane36[[#This Row],[kreatynina]]-K$409)/K$410</f>
        <v>9.2592592592592605E-3</v>
      </c>
      <c r="AC7" s="8">
        <f ca="1">(dane36[[#This Row],[sód]]-L$409)/L$410</f>
        <v>0.86750788643533128</v>
      </c>
      <c r="AD7" s="8">
        <f ca="1">(dane36[[#This Row],[potas]]-M$409)/M$410</f>
        <v>1.573033707865169E-2</v>
      </c>
      <c r="AE7" s="8">
        <f ca="1">(dane36[[#This Row],[hemoglobina]]-N$409)/N$410</f>
        <v>0.61904761904761896</v>
      </c>
      <c r="AF7" s="8">
        <f ca="1">(dane36[[#This Row],[hematokryt]]-O$409)/O$410</f>
        <v>0.66666666666666663</v>
      </c>
      <c r="AG7">
        <v>0.5</v>
      </c>
      <c r="AH7">
        <v>0.6</v>
      </c>
      <c r="AI7">
        <v>0</v>
      </c>
      <c r="AJ7">
        <v>0.77</v>
      </c>
      <c r="AK7">
        <v>0</v>
      </c>
      <c r="AL7">
        <v>0</v>
      </c>
      <c r="AM7" s="15">
        <v>1</v>
      </c>
      <c r="AN7" s="15">
        <v>1</v>
      </c>
      <c r="AO7" s="15">
        <v>0</v>
      </c>
      <c r="AP7" s="15">
        <v>1</v>
      </c>
      <c r="AQ7" s="15">
        <v>1</v>
      </c>
      <c r="AR7" s="15">
        <v>0</v>
      </c>
    </row>
    <row r="8" spans="1:44" x14ac:dyDescent="0.25">
      <c r="A8" s="8">
        <f ca="1">(dane36[[#This Row],[Wiek]]-$A$409)/$A$410</f>
        <v>0.75</v>
      </c>
      <c r="B8" s="8">
        <f ca="1">(dane36[[#This Row],[Ciśnienie krwi]]-$B$409)/$B$410</f>
        <v>0.15384615384615385</v>
      </c>
      <c r="C8" s="9">
        <v>0.25</v>
      </c>
      <c r="D8" s="5">
        <v>0</v>
      </c>
      <c r="E8" s="5" t="s">
        <v>2</v>
      </c>
      <c r="F8" s="5">
        <v>1</v>
      </c>
      <c r="G8" s="5">
        <v>0</v>
      </c>
      <c r="H8" s="5">
        <v>0</v>
      </c>
      <c r="I8" s="8">
        <f ca="1">(dane36[[#This Row],[glukoza we krwi]]-$I$409)/$I$410</f>
        <v>0.16666666666666666</v>
      </c>
      <c r="J8" s="8">
        <f ca="1">(dane36[[#This Row],[mocznik]]-$J$409)/$J$410</f>
        <v>0.13478818998716302</v>
      </c>
      <c r="K8" s="8">
        <f ca="1">(dane36[[#This Row],[kreatynina]]-#REF!)/#REF!</f>
        <v>0.31216931216931221</v>
      </c>
      <c r="L8" s="8">
        <f ca="1">(dane36[[#This Row],[sód]]-#REF!)/#REF!</f>
        <v>0.62776025236593058</v>
      </c>
      <c r="M8" s="8">
        <f ca="1">(dane36[[#This Row],[potas]]-#REF!)/#REF!</f>
        <v>3.3707865168539325E-2</v>
      </c>
      <c r="N8" s="8">
        <f ca="1">(dane36[[#This Row],[hemoglobina]]-#REF!)/#REF!</f>
        <v>0.63265306122448983</v>
      </c>
      <c r="O8" s="8">
        <f ca="1">(dane36[[#This Row],[hematokryt]]-#REF!)/#REF!</f>
        <v>0.6</v>
      </c>
      <c r="P8" s="5">
        <v>0</v>
      </c>
      <c r="Q8" s="5">
        <v>0</v>
      </c>
      <c r="R8" s="5">
        <v>0</v>
      </c>
      <c r="S8" s="5">
        <v>1</v>
      </c>
      <c r="T8" s="5">
        <v>0</v>
      </c>
      <c r="U8" s="5">
        <v>0</v>
      </c>
      <c r="V8" s="5">
        <v>1</v>
      </c>
      <c r="X8" s="8">
        <f ca="1">(dane36[[#This Row],[Wiek]]-$A$409)/$A$410</f>
        <v>0.75</v>
      </c>
      <c r="Y8" s="8">
        <f ca="1">(dane36[[#This Row],[Ciśnienie krwi]]-$B$409)/$B$410</f>
        <v>0.15384615384615385</v>
      </c>
      <c r="Z8" s="8">
        <f ca="1">(dane36[[#This Row],[glukoza we krwi]]-$I$409)/$I$410</f>
        <v>0.16666666666666666</v>
      </c>
      <c r="AA8" s="8">
        <f ca="1">(dane36[[#This Row],[mocznik]]-$J$409)/$J$410</f>
        <v>0.13478818998716302</v>
      </c>
      <c r="AB8" s="8">
        <f ca="1">(dane36[[#This Row],[kreatynina]]-K$409)/K$410</f>
        <v>0.31216931216931221</v>
      </c>
      <c r="AC8" s="8">
        <f ca="1">(dane36[[#This Row],[sód]]-L$409)/L$410</f>
        <v>0.62776025236593058</v>
      </c>
      <c r="AD8" s="8">
        <f ca="1">(dane36[[#This Row],[potas]]-M$409)/M$410</f>
        <v>3.3707865168539325E-2</v>
      </c>
      <c r="AE8" s="8">
        <f ca="1">(dane36[[#This Row],[hemoglobina]]-N$409)/N$410</f>
        <v>0.63265306122448983</v>
      </c>
      <c r="AF8" s="8">
        <f ca="1">(dane36[[#This Row],[hematokryt]]-O$409)/O$410</f>
        <v>0.6</v>
      </c>
      <c r="AG8">
        <v>0.25</v>
      </c>
      <c r="AH8">
        <v>0</v>
      </c>
      <c r="AI8">
        <v>0</v>
      </c>
      <c r="AJ8">
        <v>1</v>
      </c>
      <c r="AK8">
        <v>0</v>
      </c>
      <c r="AL8">
        <v>0</v>
      </c>
      <c r="AM8" s="14">
        <v>0</v>
      </c>
      <c r="AN8" s="14">
        <v>0</v>
      </c>
      <c r="AO8" s="14">
        <v>0</v>
      </c>
      <c r="AP8" s="14">
        <v>1</v>
      </c>
      <c r="AQ8" s="14">
        <v>0</v>
      </c>
      <c r="AR8" s="14">
        <v>0</v>
      </c>
    </row>
    <row r="9" spans="1:44" x14ac:dyDescent="0.25">
      <c r="A9" s="8">
        <f ca="1">(dane36[[#This Row],[Wiek]]-$A$409)/$A$410</f>
        <v>0.25</v>
      </c>
      <c r="B9" s="8">
        <f ca="1">(dane36[[#This Row],[Ciśnienie krwi]]-$B$409)/$B$410</f>
        <v>0.20361538461538461</v>
      </c>
      <c r="C9" s="9">
        <v>0.5</v>
      </c>
      <c r="D9" s="10">
        <v>0.4</v>
      </c>
      <c r="E9" s="10">
        <v>0.8</v>
      </c>
      <c r="F9" s="5">
        <v>0</v>
      </c>
      <c r="G9" s="5">
        <v>0</v>
      </c>
      <c r="H9" s="5">
        <v>0</v>
      </c>
      <c r="I9" s="8">
        <f ca="1">(dane36[[#This Row],[glukoza we krwi]]-$I$409)/$I$410</f>
        <v>0.82905982905982911</v>
      </c>
      <c r="J9" s="8">
        <f ca="1">(dane36[[#This Row],[mocznik]]-$J$409)/$J$410</f>
        <v>7.5738125802310652E-2</v>
      </c>
      <c r="K9" s="8">
        <f ca="1">(dane36[[#This Row],[kreatynina]]-#REF!)/#REF!</f>
        <v>9.2592592592592605E-3</v>
      </c>
      <c r="L9" s="8">
        <f ca="1">(dane36[[#This Row],[sód]]-#REF!)/#REF!</f>
        <v>0.83930599369085179</v>
      </c>
      <c r="M9" s="8">
        <f ca="1">(dane36[[#This Row],[potas]]-#REF!)/#REF!</f>
        <v>4.7865168539325841E-2</v>
      </c>
      <c r="N9" s="8">
        <f ca="1">(dane36[[#This Row],[hemoglobina]]-#REF!)/#REF!</f>
        <v>0.63265306122448983</v>
      </c>
      <c r="O9" s="8">
        <f ca="1">(dane36[[#This Row],[hematokryt]]-#REF!)/#REF!</f>
        <v>0.77777777777777779</v>
      </c>
      <c r="P9" s="5">
        <v>0</v>
      </c>
      <c r="Q9" s="5">
        <v>1</v>
      </c>
      <c r="R9" s="5">
        <v>0</v>
      </c>
      <c r="S9" s="5">
        <v>1</v>
      </c>
      <c r="T9" s="5">
        <v>1</v>
      </c>
      <c r="U9" s="5">
        <v>0</v>
      </c>
      <c r="V9" s="5">
        <v>1</v>
      </c>
      <c r="X9" s="8">
        <f ca="1">(dane36[[#This Row],[Wiek]]-$A$409)/$A$410</f>
        <v>0.25</v>
      </c>
      <c r="Y9" s="8">
        <f ca="1">(dane36[[#This Row],[Ciśnienie krwi]]-$B$409)/$B$410</f>
        <v>0.20361538461538461</v>
      </c>
      <c r="Z9" s="8">
        <f ca="1">(dane36[[#This Row],[glukoza we krwi]]-$I$409)/$I$410</f>
        <v>0.82905982905982911</v>
      </c>
      <c r="AA9" s="8">
        <f ca="1">(dane36[[#This Row],[mocznik]]-$J$409)/$J$410</f>
        <v>7.5738125802310652E-2</v>
      </c>
      <c r="AB9" s="8">
        <f ca="1">(dane36[[#This Row],[kreatynina]]-K$409)/K$410</f>
        <v>9.2592592592592605E-3</v>
      </c>
      <c r="AC9" s="8">
        <f ca="1">(dane36[[#This Row],[sód]]-L$409)/L$410</f>
        <v>0.83930599369085179</v>
      </c>
      <c r="AD9" s="8">
        <f ca="1">(dane36[[#This Row],[potas]]-M$409)/M$410</f>
        <v>4.7865168539325841E-2</v>
      </c>
      <c r="AE9" s="8">
        <f ca="1">(dane36[[#This Row],[hemoglobina]]-N$409)/N$410</f>
        <v>0.63265306122448983</v>
      </c>
      <c r="AF9" s="8">
        <f ca="1">(dane36[[#This Row],[hematokryt]]-O$409)/O$410</f>
        <v>0.77777777777777779</v>
      </c>
      <c r="AG9">
        <v>0.5</v>
      </c>
      <c r="AH9">
        <v>0.4</v>
      </c>
      <c r="AI9">
        <v>0.8</v>
      </c>
      <c r="AJ9">
        <v>0</v>
      </c>
      <c r="AK9">
        <v>0</v>
      </c>
      <c r="AL9">
        <v>0</v>
      </c>
      <c r="AM9" s="15">
        <v>0</v>
      </c>
      <c r="AN9" s="15">
        <v>1</v>
      </c>
      <c r="AO9" s="15">
        <v>0</v>
      </c>
      <c r="AP9" s="15">
        <v>1</v>
      </c>
      <c r="AQ9" s="15">
        <v>1</v>
      </c>
      <c r="AR9" s="15">
        <v>0</v>
      </c>
    </row>
    <row r="10" spans="1:44" x14ac:dyDescent="0.25">
      <c r="A10" s="8">
        <f ca="1">(dane36[[#This Row],[Wiek]]-$A$409)/$A$410</f>
        <v>0.56818181818181823</v>
      </c>
      <c r="B10" s="8">
        <f ca="1">(dane36[[#This Row],[Ciśnienie krwi]]-$B$409)/$B$410</f>
        <v>0.38461538461538464</v>
      </c>
      <c r="C10" s="9">
        <v>0.5</v>
      </c>
      <c r="D10" s="10">
        <v>0.6</v>
      </c>
      <c r="E10" s="5" t="s">
        <v>2</v>
      </c>
      <c r="F10" s="5">
        <v>0</v>
      </c>
      <c r="G10" s="5">
        <v>1</v>
      </c>
      <c r="H10" s="5">
        <v>0</v>
      </c>
      <c r="I10" s="8">
        <f ca="1">(dane36[[#This Row],[glukoza we krwi]]-$I$409)/$I$410</f>
        <v>0.24786324786324787</v>
      </c>
      <c r="J10" s="8">
        <f ca="1">(dane36[[#This Row],[mocznik]]-$J$409)/$J$410</f>
        <v>0.15019255455712452</v>
      </c>
      <c r="K10" s="8">
        <f ca="1">(dane36[[#This Row],[kreatynina]]-#REF!)/#REF!</f>
        <v>1.9841269841269844E-2</v>
      </c>
      <c r="L10" s="8">
        <f ca="1">(dane36[[#This Row],[sód]]-#REF!)/#REF!</f>
        <v>0.83930599369085179</v>
      </c>
      <c r="M10" s="8">
        <f ca="1">(dane36[[#This Row],[potas]]-#REF!)/#REF!</f>
        <v>4.7865168539325841E-2</v>
      </c>
      <c r="N10" s="8">
        <f ca="1">(dane36[[#This Row],[hemoglobina]]-#REF!)/#REF!</f>
        <v>0.52380952380952384</v>
      </c>
      <c r="O10" s="8">
        <f ca="1">(dane36[[#This Row],[hematokryt]]-#REF!)/#REF!</f>
        <v>0.53333333333333333</v>
      </c>
      <c r="P10" s="5">
        <v>1</v>
      </c>
      <c r="Q10" s="5">
        <v>1</v>
      </c>
      <c r="R10" s="5">
        <v>0</v>
      </c>
      <c r="S10" s="5">
        <v>1</v>
      </c>
      <c r="T10" s="5">
        <v>0</v>
      </c>
      <c r="U10" s="5">
        <v>1</v>
      </c>
      <c r="V10" s="5">
        <v>1</v>
      </c>
      <c r="X10" s="8">
        <f ca="1">(dane36[[#This Row],[Wiek]]-$A$409)/$A$410</f>
        <v>0.56818181818181823</v>
      </c>
      <c r="Y10" s="8">
        <f ca="1">(dane36[[#This Row],[Ciśnienie krwi]]-$B$409)/$B$410</f>
        <v>0.38461538461538464</v>
      </c>
      <c r="Z10" s="8">
        <f ca="1">(dane36[[#This Row],[glukoza we krwi]]-$I$409)/$I$410</f>
        <v>0.24786324786324787</v>
      </c>
      <c r="AA10" s="8">
        <f ca="1">(dane36[[#This Row],[mocznik]]-$J$409)/$J$410</f>
        <v>0.15019255455712452</v>
      </c>
      <c r="AB10" s="8">
        <f ca="1">(dane36[[#This Row],[kreatynina]]-K$409)/K$410</f>
        <v>1.9841269841269844E-2</v>
      </c>
      <c r="AC10" s="8">
        <f ca="1">(dane36[[#This Row],[sód]]-L$409)/L$410</f>
        <v>0.83930599369085179</v>
      </c>
      <c r="AD10" s="8">
        <f ca="1">(dane36[[#This Row],[potas]]-M$409)/M$410</f>
        <v>4.7865168539325841E-2</v>
      </c>
      <c r="AE10" s="8">
        <f ca="1">(dane36[[#This Row],[hemoglobina]]-N$409)/N$410</f>
        <v>0.52380952380952384</v>
      </c>
      <c r="AF10" s="8">
        <f ca="1">(dane36[[#This Row],[hematokryt]]-O$409)/O$410</f>
        <v>0.53333333333333333</v>
      </c>
      <c r="AG10">
        <v>0.5</v>
      </c>
      <c r="AH10">
        <v>0.6</v>
      </c>
      <c r="AI10">
        <v>0</v>
      </c>
      <c r="AJ10">
        <v>0</v>
      </c>
      <c r="AK10">
        <v>1</v>
      </c>
      <c r="AL10">
        <v>0</v>
      </c>
      <c r="AM10" s="14">
        <v>1</v>
      </c>
      <c r="AN10" s="14">
        <v>1</v>
      </c>
      <c r="AO10" s="14">
        <v>0</v>
      </c>
      <c r="AP10" s="14">
        <v>1</v>
      </c>
      <c r="AQ10" s="14">
        <v>0</v>
      </c>
      <c r="AR10" s="14">
        <v>1</v>
      </c>
    </row>
    <row r="11" spans="1:44" x14ac:dyDescent="0.25">
      <c r="A11" s="8">
        <f ca="1">(dane36[[#This Row],[Wiek]]-$A$409)/$A$410</f>
        <v>0.57954545454545459</v>
      </c>
      <c r="B11" s="8">
        <f ca="1">(dane36[[#This Row],[Ciśnienie krwi]]-$B$409)/$B$410</f>
        <v>0.30769230769230771</v>
      </c>
      <c r="C11" s="9">
        <v>0.75</v>
      </c>
      <c r="D11" s="10">
        <v>0.4</v>
      </c>
      <c r="E11" s="5" t="s">
        <v>2</v>
      </c>
      <c r="F11" s="5">
        <v>0</v>
      </c>
      <c r="G11" s="5">
        <v>1</v>
      </c>
      <c r="H11" s="5">
        <v>0</v>
      </c>
      <c r="I11" s="8">
        <f ca="1">(dane36[[#This Row],[glukoza we krwi]]-$I$409)/$I$410</f>
        <v>0.10256410256410256</v>
      </c>
      <c r="J11" s="8">
        <f ca="1">(dane36[[#This Row],[mocznik]]-$J$409)/$J$410</f>
        <v>0.27086007702182285</v>
      </c>
      <c r="K11" s="8">
        <f ca="1">(dane36[[#This Row],[kreatynina]]-#REF!)/#REF!</f>
        <v>8.9947089947089956E-2</v>
      </c>
      <c r="L11" s="8">
        <f ca="1">(dane36[[#This Row],[sód]]-#REF!)/#REF!</f>
        <v>0.69085173501577291</v>
      </c>
      <c r="M11" s="8">
        <f ca="1">(dane36[[#This Row],[potas]]-#REF!)/#REF!</f>
        <v>2.6966292134831465E-2</v>
      </c>
      <c r="N11" s="8">
        <f ca="1">(dane36[[#This Row],[hemoglobina]]-#REF!)/#REF!</f>
        <v>0.43537414965986393</v>
      </c>
      <c r="O11" s="8">
        <f ca="1">(dane36[[#This Row],[hematokryt]]-#REF!)/#REF!</f>
        <v>0.44444444444444442</v>
      </c>
      <c r="P11" s="5">
        <v>1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5">
        <v>1</v>
      </c>
      <c r="X11" s="8">
        <f ca="1">(dane36[[#This Row],[Wiek]]-$A$409)/$A$410</f>
        <v>0.57954545454545459</v>
      </c>
      <c r="Y11" s="8">
        <f ca="1">(dane36[[#This Row],[Ciśnienie krwi]]-$B$409)/$B$410</f>
        <v>0.30769230769230771</v>
      </c>
      <c r="Z11" s="8">
        <f ca="1">(dane36[[#This Row],[glukoza we krwi]]-$I$409)/$I$410</f>
        <v>0.10256410256410256</v>
      </c>
      <c r="AA11" s="8">
        <f ca="1">(dane36[[#This Row],[mocznik]]-$J$409)/$J$410</f>
        <v>0.27086007702182285</v>
      </c>
      <c r="AB11" s="8">
        <f ca="1">(dane36[[#This Row],[kreatynina]]-K$409)/K$410</f>
        <v>8.9947089947089956E-2</v>
      </c>
      <c r="AC11" s="8">
        <f ca="1">(dane36[[#This Row],[sód]]-L$409)/L$410</f>
        <v>0.69085173501577291</v>
      </c>
      <c r="AD11" s="8">
        <f ca="1">(dane36[[#This Row],[potas]]-M$409)/M$410</f>
        <v>2.6966292134831465E-2</v>
      </c>
      <c r="AE11" s="8">
        <f ca="1">(dane36[[#This Row],[hemoglobina]]-N$409)/N$410</f>
        <v>0.43537414965986393</v>
      </c>
      <c r="AF11" s="8">
        <f ca="1">(dane36[[#This Row],[hematokryt]]-O$409)/O$410</f>
        <v>0.44444444444444442</v>
      </c>
      <c r="AG11">
        <v>0.75</v>
      </c>
      <c r="AH11">
        <v>0.4</v>
      </c>
      <c r="AI11">
        <v>0</v>
      </c>
      <c r="AJ11">
        <v>0</v>
      </c>
      <c r="AK11">
        <v>1</v>
      </c>
      <c r="AL11">
        <v>0</v>
      </c>
      <c r="AM11" s="15">
        <v>1</v>
      </c>
      <c r="AN11" s="15">
        <v>1</v>
      </c>
      <c r="AO11" s="15">
        <v>0</v>
      </c>
      <c r="AP11" s="15">
        <v>0</v>
      </c>
      <c r="AQ11" s="15">
        <v>0</v>
      </c>
      <c r="AR11" s="15">
        <v>1</v>
      </c>
    </row>
    <row r="12" spans="1:44" x14ac:dyDescent="0.25">
      <c r="A12" s="8">
        <f ca="1">(dane36[[#This Row],[Wiek]]-$A$409)/$A$410</f>
        <v>0.54545454545454541</v>
      </c>
      <c r="B12" s="8">
        <f ca="1">(dane36[[#This Row],[Ciśnienie krwi]]-$B$409)/$B$410</f>
        <v>7.6923076923076927E-2</v>
      </c>
      <c r="C12" s="9">
        <v>0.25</v>
      </c>
      <c r="D12" s="10">
        <v>0.4</v>
      </c>
      <c r="E12" s="10">
        <v>0.8</v>
      </c>
      <c r="F12" s="5">
        <v>0</v>
      </c>
      <c r="G12" s="5">
        <v>1</v>
      </c>
      <c r="H12" s="5">
        <v>0</v>
      </c>
      <c r="I12" s="8">
        <f ca="1">(dane36[[#This Row],[glukoza we krwi]]-$I$409)/$I$410</f>
        <v>1</v>
      </c>
      <c r="J12" s="8">
        <f ca="1">(dane36[[#This Row],[mocznik]]-$J$409)/$J$410</f>
        <v>0.13735558408215662</v>
      </c>
      <c r="K12" s="8">
        <f ca="1">(dane36[[#This Row],[kreatynina]]-#REF!)/#REF!</f>
        <v>4.7619047619047623E-2</v>
      </c>
      <c r="L12" s="8">
        <f ca="1">(dane36[[#This Row],[sód]]-#REF!)/#REF!</f>
        <v>0.83930599369085179</v>
      </c>
      <c r="M12" s="8">
        <f ca="1">(dane36[[#This Row],[potas]]-#REF!)/#REF!</f>
        <v>4.7865168539325841E-2</v>
      </c>
      <c r="N12" s="8">
        <f ca="1">(dane36[[#This Row],[hemoglobina]]-#REF!)/#REF!</f>
        <v>0.4285714285714286</v>
      </c>
      <c r="O12" s="8">
        <f ca="1">(dane36[[#This Row],[hematokryt]]-#REF!)/#REF!</f>
        <v>0.42222222222222222</v>
      </c>
      <c r="P12" s="5">
        <v>1</v>
      </c>
      <c r="Q12" s="5">
        <v>1</v>
      </c>
      <c r="R12" s="5">
        <v>0</v>
      </c>
      <c r="S12" s="5">
        <v>1</v>
      </c>
      <c r="T12" s="5">
        <v>0</v>
      </c>
      <c r="U12" s="5">
        <v>1</v>
      </c>
      <c r="V12" s="5">
        <v>1</v>
      </c>
      <c r="X12" s="8">
        <f ca="1">(dane36[[#This Row],[Wiek]]-$A$409)/$A$410</f>
        <v>0.54545454545454541</v>
      </c>
      <c r="Y12" s="8">
        <f ca="1">(dane36[[#This Row],[Ciśnienie krwi]]-$B$409)/$B$410</f>
        <v>7.6923076923076927E-2</v>
      </c>
      <c r="Z12" s="8">
        <f ca="1">(dane36[[#This Row],[glukoza we krwi]]-$I$409)/$I$410</f>
        <v>1</v>
      </c>
      <c r="AA12" s="8">
        <f ca="1">(dane36[[#This Row],[mocznik]]-$J$409)/$J$410</f>
        <v>0.13735558408215662</v>
      </c>
      <c r="AB12" s="8">
        <f ca="1">(dane36[[#This Row],[kreatynina]]-K$409)/K$410</f>
        <v>4.7619047619047623E-2</v>
      </c>
      <c r="AC12" s="8">
        <f ca="1">(dane36[[#This Row],[sód]]-L$409)/L$410</f>
        <v>0.83930599369085179</v>
      </c>
      <c r="AD12" s="8">
        <f ca="1">(dane36[[#This Row],[potas]]-M$409)/M$410</f>
        <v>4.7865168539325841E-2</v>
      </c>
      <c r="AE12" s="8">
        <f ca="1">(dane36[[#This Row],[hemoglobina]]-N$409)/N$410</f>
        <v>0.4285714285714286</v>
      </c>
      <c r="AF12" s="8">
        <f ca="1">(dane36[[#This Row],[hematokryt]]-O$409)/O$410</f>
        <v>0.42222222222222222</v>
      </c>
      <c r="AG12">
        <v>0.25</v>
      </c>
      <c r="AH12">
        <v>0.4</v>
      </c>
      <c r="AI12">
        <v>0.8</v>
      </c>
      <c r="AJ12">
        <v>0</v>
      </c>
      <c r="AK12">
        <v>1</v>
      </c>
      <c r="AL12">
        <v>0</v>
      </c>
      <c r="AM12" s="14">
        <v>1</v>
      </c>
      <c r="AN12" s="14">
        <v>1</v>
      </c>
      <c r="AO12" s="14">
        <v>0</v>
      </c>
      <c r="AP12" s="14">
        <v>1</v>
      </c>
      <c r="AQ12" s="14">
        <v>0</v>
      </c>
      <c r="AR12" s="14">
        <v>1</v>
      </c>
    </row>
    <row r="13" spans="1:44" x14ac:dyDescent="0.25">
      <c r="A13" s="8">
        <f ca="1">(dane36[[#This Row],[Wiek]]-$A$409)/$A$410</f>
        <v>0.69318181818181823</v>
      </c>
      <c r="B13" s="8">
        <f ca="1">(dane36[[#This Row],[Ciśnienie krwi]]-$B$409)/$B$410</f>
        <v>0.15384615384615385</v>
      </c>
      <c r="C13" s="9">
        <v>0.25</v>
      </c>
      <c r="D13" s="10">
        <v>0.6</v>
      </c>
      <c r="E13" s="5" t="s">
        <v>2</v>
      </c>
      <c r="F13" s="5">
        <v>0</v>
      </c>
      <c r="G13" s="5">
        <v>1</v>
      </c>
      <c r="H13" s="5">
        <v>0</v>
      </c>
      <c r="I13" s="8">
        <f ca="1">(dane36[[#This Row],[glukoza we krwi]]-$I$409)/$I$410</f>
        <v>0.7649572649572649</v>
      </c>
      <c r="J13" s="8">
        <f ca="1">(dane36[[#This Row],[mocznik]]-$J$409)/$J$410</f>
        <v>0.15019255455712452</v>
      </c>
      <c r="K13" s="8">
        <f ca="1">(dane36[[#This Row],[kreatynina]]-#REF!)/#REF!</f>
        <v>3.0423280423280429E-2</v>
      </c>
      <c r="L13" s="8">
        <f ca="1">(dane36[[#This Row],[sód]]-#REF!)/#REF!</f>
        <v>0.79810725552050477</v>
      </c>
      <c r="M13" s="8">
        <f ca="1">(dane36[[#This Row],[potas]]-#REF!)/#REF!</f>
        <v>3.8202247191011243E-2</v>
      </c>
      <c r="N13" s="8">
        <f ca="1">(dane36[[#This Row],[hemoglobina]]-#REF!)/#REF!</f>
        <v>0.52380952380952384</v>
      </c>
      <c r="O13" s="8">
        <f ca="1">(dane36[[#This Row],[hematokryt]]-#REF!)/#REF!</f>
        <v>0.51111111111111107</v>
      </c>
      <c r="P13" s="5">
        <v>1</v>
      </c>
      <c r="Q13" s="5">
        <v>1</v>
      </c>
      <c r="R13" s="5">
        <v>0</v>
      </c>
      <c r="S13" s="5">
        <v>0</v>
      </c>
      <c r="T13" s="5">
        <v>1</v>
      </c>
      <c r="U13" s="5">
        <v>0</v>
      </c>
      <c r="V13" s="5">
        <v>1</v>
      </c>
      <c r="X13" s="8">
        <f ca="1">(dane36[[#This Row],[Wiek]]-$A$409)/$A$410</f>
        <v>0.69318181818181823</v>
      </c>
      <c r="Y13" s="8">
        <f ca="1">(dane36[[#This Row],[Ciśnienie krwi]]-$B$409)/$B$410</f>
        <v>0.15384615384615385</v>
      </c>
      <c r="Z13" s="8">
        <f ca="1">(dane36[[#This Row],[glukoza we krwi]]-$I$409)/$I$410</f>
        <v>0.7649572649572649</v>
      </c>
      <c r="AA13" s="8">
        <f ca="1">(dane36[[#This Row],[mocznik]]-$J$409)/$J$410</f>
        <v>0.15019255455712452</v>
      </c>
      <c r="AB13" s="8">
        <f ca="1">(dane36[[#This Row],[kreatynina]]-K$409)/K$410</f>
        <v>3.0423280423280429E-2</v>
      </c>
      <c r="AC13" s="8">
        <f ca="1">(dane36[[#This Row],[sód]]-L$409)/L$410</f>
        <v>0.79810725552050477</v>
      </c>
      <c r="AD13" s="8">
        <f ca="1">(dane36[[#This Row],[potas]]-M$409)/M$410</f>
        <v>3.8202247191011243E-2</v>
      </c>
      <c r="AE13" s="8">
        <f ca="1">(dane36[[#This Row],[hemoglobina]]-N$409)/N$410</f>
        <v>0.52380952380952384</v>
      </c>
      <c r="AF13" s="8">
        <f ca="1">(dane36[[#This Row],[hematokryt]]-O$409)/O$410</f>
        <v>0.51111111111111107</v>
      </c>
      <c r="AG13">
        <v>0.25</v>
      </c>
      <c r="AH13">
        <v>0.6</v>
      </c>
      <c r="AI13">
        <v>0</v>
      </c>
      <c r="AJ13">
        <v>0</v>
      </c>
      <c r="AK13">
        <v>1</v>
      </c>
      <c r="AL13">
        <v>0</v>
      </c>
      <c r="AM13" s="15">
        <v>1</v>
      </c>
      <c r="AN13" s="15">
        <v>1</v>
      </c>
      <c r="AO13" s="15">
        <v>0</v>
      </c>
      <c r="AP13" s="15">
        <v>0</v>
      </c>
      <c r="AQ13" s="15">
        <v>1</v>
      </c>
      <c r="AR13" s="15">
        <v>0</v>
      </c>
    </row>
    <row r="14" spans="1:44" x14ac:dyDescent="0.25">
      <c r="A14" s="8">
        <f ca="1">(dane36[[#This Row],[Wiek]]-$A$409)/$A$410</f>
        <v>0.75</v>
      </c>
      <c r="B14" s="8">
        <f ca="1">(dane36[[#This Row],[Ciśnienie krwi]]-$B$409)/$B$410</f>
        <v>0.15384615384615385</v>
      </c>
      <c r="C14" s="9">
        <v>0.5</v>
      </c>
      <c r="D14" s="10">
        <v>0.6</v>
      </c>
      <c r="E14" s="10">
        <v>0.2</v>
      </c>
      <c r="F14" s="5">
        <v>1</v>
      </c>
      <c r="G14" s="5">
        <v>1</v>
      </c>
      <c r="H14" s="5">
        <v>0</v>
      </c>
      <c r="I14" s="8">
        <f ca="1">(dane36[[#This Row],[glukoza we krwi]]-$I$409)/$I$410</f>
        <v>0.39743589743589741</v>
      </c>
      <c r="J14" s="8">
        <f ca="1">(dane36[[#This Row],[mocznik]]-$J$409)/$J$410</f>
        <v>0.18100128369704749</v>
      </c>
      <c r="K14" s="8">
        <f ca="1">(dane36[[#This Row],[kreatynina]]-#REF!)/#REF!</f>
        <v>2.2486772486772492E-2</v>
      </c>
      <c r="L14" s="8">
        <f ca="1">(dane36[[#This Row],[sód]]-#REF!)/#REF!</f>
        <v>0.8422712933753943</v>
      </c>
      <c r="M14" s="8">
        <f ca="1">(dane36[[#This Row],[potas]]-#REF!)/#REF!</f>
        <v>7.4157303370786506E-2</v>
      </c>
      <c r="N14" s="8">
        <f ca="1">(dane36[[#This Row],[hemoglobina]]-#REF!)/#REF!</f>
        <v>0.44897959183673464</v>
      </c>
      <c r="O14" s="8">
        <f ca="1">(dane36[[#This Row],[hematokryt]]-#REF!)/#REF!</f>
        <v>0.42222222222222222</v>
      </c>
      <c r="P14" s="5">
        <v>1</v>
      </c>
      <c r="Q14" s="5">
        <v>1</v>
      </c>
      <c r="R14" s="5">
        <v>1</v>
      </c>
      <c r="S14" s="5">
        <v>0</v>
      </c>
      <c r="T14" s="5">
        <v>1</v>
      </c>
      <c r="U14" s="5">
        <v>0</v>
      </c>
      <c r="V14" s="5">
        <v>1</v>
      </c>
      <c r="X14" s="8">
        <f ca="1">(dane36[[#This Row],[Wiek]]-$A$409)/$A$410</f>
        <v>0.75</v>
      </c>
      <c r="Y14" s="8">
        <f ca="1">(dane36[[#This Row],[Ciśnienie krwi]]-$B$409)/$B$410</f>
        <v>0.15384615384615385</v>
      </c>
      <c r="Z14" s="8">
        <f ca="1">(dane36[[#This Row],[glukoza we krwi]]-$I$409)/$I$410</f>
        <v>0.39743589743589741</v>
      </c>
      <c r="AA14" s="8">
        <f ca="1">(dane36[[#This Row],[mocznik]]-$J$409)/$J$410</f>
        <v>0.18100128369704749</v>
      </c>
      <c r="AB14" s="8">
        <f ca="1">(dane36[[#This Row],[kreatynina]]-K$409)/K$410</f>
        <v>2.2486772486772492E-2</v>
      </c>
      <c r="AC14" s="8">
        <f ca="1">(dane36[[#This Row],[sód]]-L$409)/L$410</f>
        <v>0.8422712933753943</v>
      </c>
      <c r="AD14" s="8">
        <f ca="1">(dane36[[#This Row],[potas]]-M$409)/M$410</f>
        <v>7.4157303370786506E-2</v>
      </c>
      <c r="AE14" s="8">
        <f ca="1">(dane36[[#This Row],[hemoglobina]]-N$409)/N$410</f>
        <v>0.44897959183673464</v>
      </c>
      <c r="AF14" s="8">
        <f ca="1">(dane36[[#This Row],[hematokryt]]-O$409)/O$410</f>
        <v>0.42222222222222222</v>
      </c>
      <c r="AG14">
        <v>0.5</v>
      </c>
      <c r="AH14">
        <v>0.6</v>
      </c>
      <c r="AI14">
        <v>0.2</v>
      </c>
      <c r="AJ14">
        <v>1</v>
      </c>
      <c r="AK14">
        <v>1</v>
      </c>
      <c r="AL14">
        <v>0</v>
      </c>
      <c r="AM14" s="14">
        <v>1</v>
      </c>
      <c r="AN14" s="14">
        <v>1</v>
      </c>
      <c r="AO14" s="14">
        <v>1</v>
      </c>
      <c r="AP14" s="14">
        <v>0</v>
      </c>
      <c r="AQ14" s="14">
        <v>1</v>
      </c>
      <c r="AR14" s="14">
        <v>0</v>
      </c>
    </row>
    <row r="15" spans="1:44" x14ac:dyDescent="0.25">
      <c r="A15" s="8">
        <f ca="1">(dane36[[#This Row],[Wiek]]-$A$409)/$A$410</f>
        <v>0.75</v>
      </c>
      <c r="B15" s="8">
        <f ca="1">(dane36[[#This Row],[Ciśnienie krwi]]-$B$409)/$B$410</f>
        <v>0.15384615384615385</v>
      </c>
      <c r="C15" s="9">
        <v>0.62</v>
      </c>
      <c r="D15" s="10">
        <v>0.2</v>
      </c>
      <c r="E15" s="10">
        <v>0.52</v>
      </c>
      <c r="F15" s="5">
        <v>0.77</v>
      </c>
      <c r="G15" s="5">
        <v>0</v>
      </c>
      <c r="H15" s="5">
        <v>0</v>
      </c>
      <c r="I15" s="8">
        <f ca="1">(dane36[[#This Row],[glukoza we krwi]]-$I$409)/$I$410</f>
        <v>0.1623931623931624</v>
      </c>
      <c r="J15" s="8">
        <f ca="1">(dane36[[#This Row],[mocznik]]-$J$409)/$J$410</f>
        <v>0.21694480102695765</v>
      </c>
      <c r="K15" s="8">
        <f ca="1">(dane36[[#This Row],[kreatynina]]-#REF!)/#REF!</f>
        <v>5.5555555555555552E-2</v>
      </c>
      <c r="L15" s="8">
        <f ca="1">(dane36[[#This Row],[sód]]-#REF!)/#REF!</f>
        <v>0.82334384858044163</v>
      </c>
      <c r="M15" s="8">
        <f ca="1">(dane36[[#This Row],[potas]]-#REF!)/#REF!</f>
        <v>2.0224719101123594E-2</v>
      </c>
      <c r="N15" s="8">
        <f ca="1">(dane36[[#This Row],[hemoglobina]]-#REF!)/#REF!</f>
        <v>0.45578231292517013</v>
      </c>
      <c r="O15" s="8">
        <f ca="1">(dane36[[#This Row],[hematokryt]]-#REF!)/#REF!</f>
        <v>0.66377777777777769</v>
      </c>
      <c r="P15" s="5">
        <v>1</v>
      </c>
      <c r="Q15" s="5">
        <v>1</v>
      </c>
      <c r="R15" s="5">
        <v>1</v>
      </c>
      <c r="S15" s="5">
        <v>0</v>
      </c>
      <c r="T15" s="5">
        <v>1</v>
      </c>
      <c r="U15" s="5">
        <v>0</v>
      </c>
      <c r="V15" s="5">
        <v>1</v>
      </c>
      <c r="X15" s="8">
        <f ca="1">(dane36[[#This Row],[Wiek]]-$A$409)/$A$410</f>
        <v>0.75</v>
      </c>
      <c r="Y15" s="8">
        <f ca="1">(dane36[[#This Row],[Ciśnienie krwi]]-$B$409)/$B$410</f>
        <v>0.15384615384615385</v>
      </c>
      <c r="Z15" s="8">
        <f ca="1">(dane36[[#This Row],[glukoza we krwi]]-$I$409)/$I$410</f>
        <v>0.1623931623931624</v>
      </c>
      <c r="AA15" s="8">
        <f ca="1">(dane36[[#This Row],[mocznik]]-$J$409)/$J$410</f>
        <v>0.21694480102695765</v>
      </c>
      <c r="AB15" s="8">
        <f ca="1">(dane36[[#This Row],[kreatynina]]-K$409)/K$410</f>
        <v>5.5555555555555552E-2</v>
      </c>
      <c r="AC15" s="8">
        <f ca="1">(dane36[[#This Row],[sód]]-L$409)/L$410</f>
        <v>0.82334384858044163</v>
      </c>
      <c r="AD15" s="8">
        <f ca="1">(dane36[[#This Row],[potas]]-M$409)/M$410</f>
        <v>2.0224719101123594E-2</v>
      </c>
      <c r="AE15" s="8">
        <f ca="1">(dane36[[#This Row],[hemoglobina]]-N$409)/N$410</f>
        <v>0.45578231292517013</v>
      </c>
      <c r="AF15" s="8">
        <f ca="1">(dane36[[#This Row],[hematokryt]]-O$409)/O$410</f>
        <v>0.66377777777777769</v>
      </c>
      <c r="AG15">
        <v>0.62</v>
      </c>
      <c r="AH15">
        <v>0.2</v>
      </c>
      <c r="AI15">
        <v>0.5</v>
      </c>
      <c r="AJ15">
        <v>0.77</v>
      </c>
      <c r="AK15">
        <v>0</v>
      </c>
      <c r="AL15">
        <v>0</v>
      </c>
      <c r="AM15" s="15">
        <v>1</v>
      </c>
      <c r="AN15" s="15">
        <v>1</v>
      </c>
      <c r="AO15" s="15">
        <v>1</v>
      </c>
      <c r="AP15" s="15">
        <v>0</v>
      </c>
      <c r="AQ15" s="15">
        <v>1</v>
      </c>
      <c r="AR15" s="15">
        <v>0</v>
      </c>
    </row>
    <row r="16" spans="1:44" x14ac:dyDescent="0.25">
      <c r="A16" s="8">
        <f ca="1">(dane36[[#This Row],[Wiek]]-$A$409)/$A$410</f>
        <v>0.75</v>
      </c>
      <c r="B16" s="8">
        <f ca="1">(dane36[[#This Row],[Ciśnienie krwi]]-$B$409)/$B$410</f>
        <v>0.23076923076923078</v>
      </c>
      <c r="C16" s="9">
        <v>0.25</v>
      </c>
      <c r="D16" s="10">
        <v>0.6</v>
      </c>
      <c r="E16" s="10">
        <v>0.4</v>
      </c>
      <c r="F16" s="5">
        <v>0</v>
      </c>
      <c r="G16" s="5">
        <v>1</v>
      </c>
      <c r="H16" s="5">
        <v>1</v>
      </c>
      <c r="I16" s="8">
        <f ca="1">(dane36[[#This Row],[glukoza we krwi]]-$I$409)/$I$410</f>
        <v>0.28846153846153844</v>
      </c>
      <c r="J16" s="8">
        <f ca="1">(dane36[[#This Row],[mocznik]]-$J$409)/$J$410</f>
        <v>0.22721437740693196</v>
      </c>
      <c r="K16" s="8">
        <f ca="1">(dane36[[#This Row],[kreatynina]]-#REF!)/#REF!</f>
        <v>4.8941798941798939E-2</v>
      </c>
      <c r="L16" s="8">
        <f ca="1">(dane36[[#This Row],[sód]]-#REF!)/#REF!</f>
        <v>0.79179810725552047</v>
      </c>
      <c r="M16" s="8">
        <f ca="1">(dane36[[#This Row],[potas]]-#REF!)/#REF!</f>
        <v>8.7640449438202261E-2</v>
      </c>
      <c r="N16" s="8">
        <f ca="1">(dane36[[#This Row],[hemoglobina]]-#REF!)/#REF!</f>
        <v>0.17006802721088432</v>
      </c>
      <c r="O16" s="8">
        <f ca="1">(dane36[[#This Row],[hematokryt]]-#REF!)/#REF!</f>
        <v>0.15555555555555556</v>
      </c>
      <c r="P16" s="5">
        <v>1</v>
      </c>
      <c r="Q16" s="5">
        <v>1</v>
      </c>
      <c r="R16" s="5">
        <v>1</v>
      </c>
      <c r="S16" s="5">
        <v>0</v>
      </c>
      <c r="T16" s="5">
        <v>1</v>
      </c>
      <c r="U16" s="5">
        <v>0</v>
      </c>
      <c r="V16" s="5">
        <v>1</v>
      </c>
      <c r="X16" s="8">
        <f ca="1">(dane36[[#This Row],[Wiek]]-$A$409)/$A$410</f>
        <v>0.75</v>
      </c>
      <c r="Y16" s="8">
        <f ca="1">(dane36[[#This Row],[Ciśnienie krwi]]-$B$409)/$B$410</f>
        <v>0.23076923076923078</v>
      </c>
      <c r="Z16" s="8">
        <f ca="1">(dane36[[#This Row],[glukoza we krwi]]-$I$409)/$I$410</f>
        <v>0.28846153846153844</v>
      </c>
      <c r="AA16" s="8">
        <f ca="1">(dane36[[#This Row],[mocznik]]-$J$409)/$J$410</f>
        <v>0.22721437740693196</v>
      </c>
      <c r="AB16" s="8">
        <f ca="1">(dane36[[#This Row],[kreatynina]]-K$409)/K$410</f>
        <v>4.8941798941798939E-2</v>
      </c>
      <c r="AC16" s="8">
        <f ca="1">(dane36[[#This Row],[sód]]-L$409)/L$410</f>
        <v>0.79179810725552047</v>
      </c>
      <c r="AD16" s="8">
        <f ca="1">(dane36[[#This Row],[potas]]-M$409)/M$410</f>
        <v>8.7640449438202261E-2</v>
      </c>
      <c r="AE16" s="8">
        <f ca="1">(dane36[[#This Row],[hemoglobina]]-N$409)/N$410</f>
        <v>0.17006802721088432</v>
      </c>
      <c r="AF16" s="8">
        <f ca="1">(dane36[[#This Row],[hematokryt]]-O$409)/O$410</f>
        <v>0.15555555555555556</v>
      </c>
      <c r="AG16">
        <v>0.25</v>
      </c>
      <c r="AH16">
        <v>0.6</v>
      </c>
      <c r="AI16">
        <v>0.4</v>
      </c>
      <c r="AJ16">
        <v>0</v>
      </c>
      <c r="AK16">
        <v>1</v>
      </c>
      <c r="AL16">
        <v>1</v>
      </c>
      <c r="AM16" s="14">
        <v>1</v>
      </c>
      <c r="AN16" s="14">
        <v>1</v>
      </c>
      <c r="AO16" s="14">
        <v>1</v>
      </c>
      <c r="AP16" s="14">
        <v>0</v>
      </c>
      <c r="AQ16" s="14">
        <v>1</v>
      </c>
      <c r="AR16" s="14">
        <v>0</v>
      </c>
    </row>
    <row r="17" spans="1:44" x14ac:dyDescent="0.25">
      <c r="A17" s="8">
        <f ca="1">(dane36[[#This Row],[Wiek]]-$A$409)/$A$410</f>
        <v>0.43181818181818182</v>
      </c>
      <c r="B17" s="8">
        <f ca="1">(dane36[[#This Row],[Ciśnienie krwi]]-$B$409)/$B$410</f>
        <v>0.23076923076923078</v>
      </c>
      <c r="C17" s="9">
        <v>0.5</v>
      </c>
      <c r="D17" s="10">
        <v>0.6</v>
      </c>
      <c r="E17" s="5" t="s">
        <v>2</v>
      </c>
      <c r="F17" s="5">
        <v>1</v>
      </c>
      <c r="G17" s="5">
        <v>0</v>
      </c>
      <c r="H17" s="5">
        <v>0</v>
      </c>
      <c r="I17" s="8">
        <f ca="1">(dane36[[#This Row],[glukoza we krwi]]-$I$409)/$I$410</f>
        <v>0.11538461538461539</v>
      </c>
      <c r="J17" s="8">
        <f ca="1">(dane36[[#This Row],[mocznik]]-$J$409)/$J$410</f>
        <v>0.41206675224646983</v>
      </c>
      <c r="K17" s="8">
        <f ca="1">(dane36[[#This Row],[kreatynina]]-#REF!)/#REF!</f>
        <v>0.12169312169312169</v>
      </c>
      <c r="L17" s="8">
        <f ca="1">(dane36[[#This Row],[sód]]-#REF!)/#REF!</f>
        <v>0.86119873817034698</v>
      </c>
      <c r="M17" s="8">
        <f ca="1">(dane36[[#This Row],[potas]]-#REF!)/#REF!</f>
        <v>5.393258426966293E-2</v>
      </c>
      <c r="N17" s="8">
        <f ca="1">(dane36[[#This Row],[hemoglobina]]-#REF!)/#REF!</f>
        <v>0.30612244897959179</v>
      </c>
      <c r="O17" s="8">
        <f ca="1">(dane36[[#This Row],[hematokryt]]-#REF!)/#REF!</f>
        <v>0.33333333333333331</v>
      </c>
      <c r="P17" s="5">
        <v>1</v>
      </c>
      <c r="Q17" s="5">
        <v>0</v>
      </c>
      <c r="R17" s="5">
        <v>0</v>
      </c>
      <c r="S17" s="5">
        <v>1</v>
      </c>
      <c r="T17" s="5">
        <v>0</v>
      </c>
      <c r="U17" s="5">
        <v>1</v>
      </c>
      <c r="V17" s="5">
        <v>1</v>
      </c>
      <c r="X17" s="8">
        <f ca="1">(dane36[[#This Row],[Wiek]]-$A$409)/$A$410</f>
        <v>0.43181818181818182</v>
      </c>
      <c r="Y17" s="8">
        <f ca="1">(dane36[[#This Row],[Ciśnienie krwi]]-$B$409)/$B$410</f>
        <v>0.23076923076923078</v>
      </c>
      <c r="Z17" s="8">
        <f ca="1">(dane36[[#This Row],[glukoza we krwi]]-$I$409)/$I$410</f>
        <v>0.11538461538461539</v>
      </c>
      <c r="AA17" s="8">
        <f ca="1">(dane36[[#This Row],[mocznik]]-$J$409)/$J$410</f>
        <v>0.41206675224646983</v>
      </c>
      <c r="AB17" s="8">
        <f ca="1">(dane36[[#This Row],[kreatynina]]-K$409)/K$410</f>
        <v>0.12169312169312169</v>
      </c>
      <c r="AC17" s="8">
        <f ca="1">(dane36[[#This Row],[sód]]-L$409)/L$410</f>
        <v>0.86119873817034698</v>
      </c>
      <c r="AD17" s="8">
        <f ca="1">(dane36[[#This Row],[potas]]-M$409)/M$410</f>
        <v>5.393258426966293E-2</v>
      </c>
      <c r="AE17" s="8">
        <f ca="1">(dane36[[#This Row],[hemoglobina]]-N$409)/N$410</f>
        <v>0.30612244897959179</v>
      </c>
      <c r="AF17" s="8">
        <f ca="1">(dane36[[#This Row],[hematokryt]]-O$409)/O$410</f>
        <v>0.33333333333333331</v>
      </c>
      <c r="AG17">
        <v>0.5</v>
      </c>
      <c r="AH17">
        <v>0.6</v>
      </c>
      <c r="AI17">
        <v>0</v>
      </c>
      <c r="AJ17">
        <v>1</v>
      </c>
      <c r="AK17">
        <v>0</v>
      </c>
      <c r="AL17">
        <v>0</v>
      </c>
      <c r="AM17" s="15">
        <v>1</v>
      </c>
      <c r="AN17" s="15">
        <v>0</v>
      </c>
      <c r="AO17" s="15">
        <v>0</v>
      </c>
      <c r="AP17" s="15">
        <v>1</v>
      </c>
      <c r="AQ17" s="15">
        <v>0</v>
      </c>
      <c r="AR17" s="15">
        <v>1</v>
      </c>
    </row>
    <row r="18" spans="1:44" x14ac:dyDescent="0.25">
      <c r="A18" s="8">
        <f ca="1">(dane36[[#This Row],[Wiek]]-$A$409)/$A$410</f>
        <v>0.51136363636363635</v>
      </c>
      <c r="B18" s="8">
        <f ca="1">(dane36[[#This Row],[Ciśnienie krwi]]-$B$409)/$B$410</f>
        <v>0.15384615384615385</v>
      </c>
      <c r="C18" s="9">
        <v>0.5</v>
      </c>
      <c r="D18" s="10">
        <v>0.4</v>
      </c>
      <c r="E18" s="5" t="s">
        <v>2</v>
      </c>
      <c r="F18" s="5">
        <v>1</v>
      </c>
      <c r="G18" s="5">
        <v>0</v>
      </c>
      <c r="H18" s="5">
        <v>0</v>
      </c>
      <c r="I18" s="8">
        <f ca="1">(dane36[[#This Row],[glukoza we krwi]]-$I$409)/$I$410</f>
        <v>0.16452991452991453</v>
      </c>
      <c r="J18" s="8">
        <f ca="1">(dane36[[#This Row],[mocznik]]-$J$409)/$J$410</f>
        <v>0.11424903722721438</v>
      </c>
      <c r="K18" s="8">
        <f ca="1">(dane36[[#This Row],[kreatynina]]-#REF!)/#REF!</f>
        <v>2.3809523809523815E-2</v>
      </c>
      <c r="L18" s="8">
        <f ca="1">(dane36[[#This Row],[sód]]-#REF!)/#REF!</f>
        <v>0.8422712933753943</v>
      </c>
      <c r="M18" s="8">
        <f ca="1">(dane36[[#This Row],[potas]]-#REF!)/#REF!</f>
        <v>3.595505617977527E-2</v>
      </c>
      <c r="N18" s="8">
        <f ca="1">(dane36[[#This Row],[hemoglobina]]-#REF!)/#REF!</f>
        <v>0.64625850340136048</v>
      </c>
      <c r="O18" s="8">
        <f ca="1">(dane36[[#This Row],[hematokryt]]-#REF!)/#REF!</f>
        <v>0.66377777777777769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1</v>
      </c>
      <c r="X18" s="8">
        <f ca="1">(dane36[[#This Row],[Wiek]]-$A$409)/$A$410</f>
        <v>0.51136363636363635</v>
      </c>
      <c r="Y18" s="8">
        <f ca="1">(dane36[[#This Row],[Ciśnienie krwi]]-$B$409)/$B$410</f>
        <v>0.15384615384615385</v>
      </c>
      <c r="Z18" s="8">
        <f ca="1">(dane36[[#This Row],[glukoza we krwi]]-$I$409)/$I$410</f>
        <v>0.16452991452991453</v>
      </c>
      <c r="AA18" s="8">
        <f ca="1">(dane36[[#This Row],[mocznik]]-$J$409)/$J$410</f>
        <v>0.11424903722721438</v>
      </c>
      <c r="AB18" s="8">
        <f ca="1">(dane36[[#This Row],[kreatynina]]-K$409)/K$410</f>
        <v>2.3809523809523815E-2</v>
      </c>
      <c r="AC18" s="8">
        <f ca="1">(dane36[[#This Row],[sód]]-L$409)/L$410</f>
        <v>0.8422712933753943</v>
      </c>
      <c r="AD18" s="8">
        <f ca="1">(dane36[[#This Row],[potas]]-M$409)/M$410</f>
        <v>3.595505617977527E-2</v>
      </c>
      <c r="AE18" s="8">
        <f ca="1">(dane36[[#This Row],[hemoglobina]]-N$409)/N$410</f>
        <v>0.64625850340136048</v>
      </c>
      <c r="AF18" s="8">
        <f ca="1">(dane36[[#This Row],[hematokryt]]-O$409)/O$410</f>
        <v>0.66377777777777769</v>
      </c>
      <c r="AG18">
        <v>0.5</v>
      </c>
      <c r="AH18">
        <v>0.4</v>
      </c>
      <c r="AI18">
        <v>0</v>
      </c>
      <c r="AJ18">
        <v>1</v>
      </c>
      <c r="AK18">
        <v>0</v>
      </c>
      <c r="AL18">
        <v>0</v>
      </c>
      <c r="AM18" s="14">
        <v>0</v>
      </c>
      <c r="AN18" s="14">
        <v>0</v>
      </c>
      <c r="AO18" s="14">
        <v>0</v>
      </c>
      <c r="AP18" s="14">
        <v>1</v>
      </c>
      <c r="AQ18" s="14">
        <v>0</v>
      </c>
      <c r="AR18" s="14">
        <v>0</v>
      </c>
    </row>
    <row r="19" spans="1:44" x14ac:dyDescent="0.25">
      <c r="A19" s="8">
        <f ca="1">(dane36[[#This Row],[Wiek]]-$A$409)/$A$410</f>
        <v>0.51136363636363635</v>
      </c>
      <c r="B19" s="8">
        <f ca="1">(dane36[[#This Row],[Ciśnienie krwi]]-$B$409)/$B$410</f>
        <v>0.23076923076923078</v>
      </c>
      <c r="C19" s="9">
        <v>0.62</v>
      </c>
      <c r="D19" s="10">
        <v>0.2</v>
      </c>
      <c r="E19" s="10">
        <v>0.52</v>
      </c>
      <c r="F19" s="5">
        <v>0.77</v>
      </c>
      <c r="G19" s="5">
        <v>0</v>
      </c>
      <c r="H19" s="5">
        <v>0</v>
      </c>
      <c r="I19" s="8">
        <f ca="1">(dane36[[#This Row],[glukoza we krwi]]-$I$409)/$I$410</f>
        <v>0.19658119658119658</v>
      </c>
      <c r="J19" s="8">
        <f ca="1">(dane36[[#This Row],[mocznik]]-$J$409)/$J$410</f>
        <v>0.21951219512195122</v>
      </c>
      <c r="K19" s="8">
        <f ca="1">(dane36[[#This Row],[kreatynina]]-#REF!)/#REF!</f>
        <v>6.3492063492063489E-2</v>
      </c>
      <c r="L19" s="8">
        <f ca="1">(dane36[[#This Row],[sód]]-#REF!)/#REF!</f>
        <v>0.8485804416403786</v>
      </c>
      <c r="M19" s="8">
        <f ca="1">(dane36[[#This Row],[potas]]-#REF!)/#REF!</f>
        <v>2.6966292134831465E-2</v>
      </c>
      <c r="N19" s="8">
        <f ca="1">(dane36[[#This Row],[hemoglobina]]-#REF!)/#REF!</f>
        <v>0.61224489795918358</v>
      </c>
      <c r="O19" s="8">
        <f ca="1">(dane36[[#This Row],[hematokryt]]-#REF!)/#REF!</f>
        <v>0.66377777777777769</v>
      </c>
      <c r="P19" s="5">
        <v>1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  <c r="X19" s="8">
        <f ca="1">(dane36[[#This Row],[Wiek]]-$A$409)/$A$410</f>
        <v>0.51136363636363635</v>
      </c>
      <c r="Y19" s="8">
        <f ca="1">(dane36[[#This Row],[Ciśnienie krwi]]-$B$409)/$B$410</f>
        <v>0.23076923076923078</v>
      </c>
      <c r="Z19" s="8">
        <f ca="1">(dane36[[#This Row],[glukoza we krwi]]-$I$409)/$I$410</f>
        <v>0.19658119658119658</v>
      </c>
      <c r="AA19" s="8">
        <f ca="1">(dane36[[#This Row],[mocznik]]-$J$409)/$J$410</f>
        <v>0.21951219512195122</v>
      </c>
      <c r="AB19" s="8">
        <f ca="1">(dane36[[#This Row],[kreatynina]]-K$409)/K$410</f>
        <v>6.3492063492063489E-2</v>
      </c>
      <c r="AC19" s="8">
        <f ca="1">(dane36[[#This Row],[sód]]-L$409)/L$410</f>
        <v>0.8485804416403786</v>
      </c>
      <c r="AD19" s="8">
        <f ca="1">(dane36[[#This Row],[potas]]-M$409)/M$410</f>
        <v>2.6966292134831465E-2</v>
      </c>
      <c r="AE19" s="8">
        <f ca="1">(dane36[[#This Row],[hemoglobina]]-N$409)/N$410</f>
        <v>0.61224489795918358</v>
      </c>
      <c r="AF19" s="8">
        <f ca="1">(dane36[[#This Row],[hematokryt]]-O$409)/O$410</f>
        <v>0.66377777777777769</v>
      </c>
      <c r="AG19">
        <v>0.62</v>
      </c>
      <c r="AH19">
        <v>0.2</v>
      </c>
      <c r="AI19">
        <v>0.5</v>
      </c>
      <c r="AJ19">
        <v>0.77</v>
      </c>
      <c r="AK19">
        <v>0</v>
      </c>
      <c r="AL19">
        <v>0</v>
      </c>
      <c r="AM19" s="15">
        <v>1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</row>
    <row r="20" spans="1:44" x14ac:dyDescent="0.25">
      <c r="A20" s="8">
        <f ca="1">(dane36[[#This Row],[Wiek]]-$A$409)/$A$410</f>
        <v>0.65909090909090906</v>
      </c>
      <c r="B20" s="8">
        <f ca="1">(dane36[[#This Row],[Ciśnienie krwi]]-$B$409)/$B$410</f>
        <v>0.38461538461538464</v>
      </c>
      <c r="C20" s="9">
        <v>1</v>
      </c>
      <c r="D20" s="5">
        <v>0</v>
      </c>
      <c r="E20" s="10">
        <v>0.6</v>
      </c>
      <c r="F20" s="5">
        <v>1</v>
      </c>
      <c r="G20" s="5">
        <v>0</v>
      </c>
      <c r="H20" s="5">
        <v>0</v>
      </c>
      <c r="I20" s="8">
        <f ca="1">(dane36[[#This Row],[glukoza we krwi]]-$I$409)/$I$410</f>
        <v>0.5149572649572649</v>
      </c>
      <c r="J20" s="8">
        <f ca="1">(dane36[[#This Row],[mocznik]]-$J$409)/$J$410</f>
        <v>6.5468549422336333E-2</v>
      </c>
      <c r="K20" s="8">
        <f ca="1">(dane36[[#This Row],[kreatynina]]-#REF!)/#REF!</f>
        <v>1.1904761904761906E-2</v>
      </c>
      <c r="L20" s="8">
        <f ca="1">(dane36[[#This Row],[sód]]-#REF!)/#REF!</f>
        <v>0.82334384858044163</v>
      </c>
      <c r="M20" s="8">
        <f ca="1">(dane36[[#This Row],[potas]]-#REF!)/#REF!</f>
        <v>4.0449438202247189E-2</v>
      </c>
      <c r="N20" s="8">
        <f ca="1">(dane36[[#This Row],[hemoglobina]]-#REF!)/#REF!</f>
        <v>0.65306122448979587</v>
      </c>
      <c r="O20" s="8">
        <f ca="1">(dane36[[#This Row],[hematokryt]]-#REF!)/#REF!</f>
        <v>0.62222222222222223</v>
      </c>
      <c r="P20" s="5">
        <v>1</v>
      </c>
      <c r="Q20" s="5">
        <v>1</v>
      </c>
      <c r="R20" s="5">
        <v>1</v>
      </c>
      <c r="S20" s="5">
        <v>1</v>
      </c>
      <c r="T20" s="5">
        <v>0</v>
      </c>
      <c r="U20" s="5">
        <v>0</v>
      </c>
      <c r="V20" s="5">
        <v>1</v>
      </c>
      <c r="X20" s="8">
        <f ca="1">(dane36[[#This Row],[Wiek]]-$A$409)/$A$410</f>
        <v>0.65909090909090906</v>
      </c>
      <c r="Y20" s="8">
        <f ca="1">(dane36[[#This Row],[Ciśnienie krwi]]-$B$409)/$B$410</f>
        <v>0.38461538461538464</v>
      </c>
      <c r="Z20" s="8">
        <f ca="1">(dane36[[#This Row],[glukoza we krwi]]-$I$409)/$I$410</f>
        <v>0.5149572649572649</v>
      </c>
      <c r="AA20" s="8">
        <f ca="1">(dane36[[#This Row],[mocznik]]-$J$409)/$J$410</f>
        <v>6.5468549422336333E-2</v>
      </c>
      <c r="AB20" s="8">
        <f ca="1">(dane36[[#This Row],[kreatynina]]-K$409)/K$410</f>
        <v>1.1904761904761906E-2</v>
      </c>
      <c r="AC20" s="8">
        <f ca="1">(dane36[[#This Row],[sód]]-L$409)/L$410</f>
        <v>0.82334384858044163</v>
      </c>
      <c r="AD20" s="8">
        <f ca="1">(dane36[[#This Row],[potas]]-M$409)/M$410</f>
        <v>4.0449438202247189E-2</v>
      </c>
      <c r="AE20" s="8">
        <f ca="1">(dane36[[#This Row],[hemoglobina]]-N$409)/N$410</f>
        <v>0.65306122448979587</v>
      </c>
      <c r="AF20" s="8">
        <f ca="1">(dane36[[#This Row],[hematokryt]]-O$409)/O$410</f>
        <v>0.62222222222222223</v>
      </c>
      <c r="AG20">
        <v>1</v>
      </c>
      <c r="AH20">
        <v>0</v>
      </c>
      <c r="AI20">
        <v>0.6</v>
      </c>
      <c r="AJ20">
        <v>1</v>
      </c>
      <c r="AK20">
        <v>0</v>
      </c>
      <c r="AL20">
        <v>0</v>
      </c>
      <c r="AM20" s="14">
        <v>1</v>
      </c>
      <c r="AN20" s="14">
        <v>1</v>
      </c>
      <c r="AO20" s="14">
        <v>1</v>
      </c>
      <c r="AP20" s="14">
        <v>1</v>
      </c>
      <c r="AQ20" s="14">
        <v>0</v>
      </c>
      <c r="AR20" s="14">
        <v>0</v>
      </c>
    </row>
    <row r="21" spans="1:44" x14ac:dyDescent="0.25">
      <c r="A21" s="8">
        <f ca="1">(dane36[[#This Row],[Wiek]]-$A$409)/$A$410</f>
        <v>0.68181818181818177</v>
      </c>
      <c r="B21" s="8">
        <f ca="1">(dane36[[#This Row],[Ciśnienie krwi]]-$B$409)/$B$410</f>
        <v>7.6923076923076927E-2</v>
      </c>
      <c r="C21" s="9">
        <v>0.5</v>
      </c>
      <c r="D21" s="10">
        <v>0.2</v>
      </c>
      <c r="E21" s="5" t="s">
        <v>2</v>
      </c>
      <c r="F21" s="5">
        <v>0</v>
      </c>
      <c r="G21" s="5">
        <v>1</v>
      </c>
      <c r="H21" s="5">
        <v>0</v>
      </c>
      <c r="I21" s="8">
        <f ca="1">(dane36[[#This Row],[glukoza we krwi]]-$I$409)/$I$410</f>
        <v>0.16666666666666666</v>
      </c>
      <c r="J21" s="8">
        <f ca="1">(dane36[[#This Row],[mocznik]]-$J$409)/$J$410</f>
        <v>7.5738125802310652E-2</v>
      </c>
      <c r="K21" s="8">
        <f ca="1">(dane36[[#This Row],[kreatynina]]-#REF!)/#REF!</f>
        <v>1.5873015873015876E-2</v>
      </c>
      <c r="L21" s="8">
        <f ca="1">(dane36[[#This Row],[sód]]-#REF!)/#REF!</f>
        <v>0.83930599369085179</v>
      </c>
      <c r="M21" s="8">
        <f ca="1">(dane36[[#This Row],[potas]]-#REF!)/#REF!</f>
        <v>4.7865168539325841E-2</v>
      </c>
      <c r="N21" s="8">
        <f ca="1">(dane36[[#This Row],[hemoglobina]]-#REF!)/#REF!</f>
        <v>0.48979591836734698</v>
      </c>
      <c r="O21" s="8">
        <f ca="1">(dane36[[#This Row],[hematokryt]]-#REF!)/#REF!</f>
        <v>0.46666666666666667</v>
      </c>
      <c r="P21" s="5">
        <v>1</v>
      </c>
      <c r="Q21" s="5">
        <v>0</v>
      </c>
      <c r="R21" s="5">
        <v>1</v>
      </c>
      <c r="S21" s="5">
        <v>1</v>
      </c>
      <c r="T21" s="5">
        <v>0</v>
      </c>
      <c r="U21" s="5">
        <v>0</v>
      </c>
      <c r="V21" s="5">
        <v>1</v>
      </c>
      <c r="X21" s="8">
        <f ca="1">(dane36[[#This Row],[Wiek]]-$A$409)/$A$410</f>
        <v>0.68181818181818177</v>
      </c>
      <c r="Y21" s="8">
        <f ca="1">(dane36[[#This Row],[Ciśnienie krwi]]-$B$409)/$B$410</f>
        <v>7.6923076923076927E-2</v>
      </c>
      <c r="Z21" s="8">
        <f ca="1">(dane36[[#This Row],[glukoza we krwi]]-$I$409)/$I$410</f>
        <v>0.16666666666666666</v>
      </c>
      <c r="AA21" s="8">
        <f ca="1">(dane36[[#This Row],[mocznik]]-$J$409)/$J$410</f>
        <v>7.5738125802310652E-2</v>
      </c>
      <c r="AB21" s="8">
        <f ca="1">(dane36[[#This Row],[kreatynina]]-K$409)/K$410</f>
        <v>1.5873015873015876E-2</v>
      </c>
      <c r="AC21" s="8">
        <f ca="1">(dane36[[#This Row],[sód]]-L$409)/L$410</f>
        <v>0.83930599369085179</v>
      </c>
      <c r="AD21" s="8">
        <f ca="1">(dane36[[#This Row],[potas]]-M$409)/M$410</f>
        <v>4.7865168539325841E-2</v>
      </c>
      <c r="AE21" s="8">
        <f ca="1">(dane36[[#This Row],[hemoglobina]]-N$409)/N$410</f>
        <v>0.48979591836734698</v>
      </c>
      <c r="AF21" s="8">
        <f ca="1">(dane36[[#This Row],[hematokryt]]-O$409)/O$410</f>
        <v>0.46666666666666667</v>
      </c>
      <c r="AG21">
        <v>0.5</v>
      </c>
      <c r="AH21">
        <v>0.2</v>
      </c>
      <c r="AI21">
        <v>0</v>
      </c>
      <c r="AJ21">
        <v>0</v>
      </c>
      <c r="AK21">
        <v>1</v>
      </c>
      <c r="AL21">
        <v>0</v>
      </c>
      <c r="AM21" s="15">
        <v>1</v>
      </c>
      <c r="AN21" s="15">
        <v>0</v>
      </c>
      <c r="AO21" s="15">
        <v>1</v>
      </c>
      <c r="AP21" s="15">
        <v>1</v>
      </c>
      <c r="AQ21" s="15">
        <v>0</v>
      </c>
      <c r="AR21" s="15">
        <v>0</v>
      </c>
    </row>
    <row r="22" spans="1:44" x14ac:dyDescent="0.25">
      <c r="A22" s="8">
        <f ca="1">(dane36[[#This Row],[Wiek]]-$A$409)/$A$410</f>
        <v>0.67045454545454541</v>
      </c>
      <c r="B22" s="8">
        <f ca="1">(dane36[[#This Row],[Ciśnienie krwi]]-$B$409)/$B$410</f>
        <v>0.23076923076923078</v>
      </c>
      <c r="C22" s="9">
        <v>0.5</v>
      </c>
      <c r="D22" s="10">
        <v>0.4</v>
      </c>
      <c r="E22" s="5" t="s">
        <v>2</v>
      </c>
      <c r="F22" s="5">
        <v>0</v>
      </c>
      <c r="G22" s="5">
        <v>0</v>
      </c>
      <c r="H22" s="5">
        <v>0</v>
      </c>
      <c r="I22" s="8">
        <f ca="1">(dane36[[#This Row],[glukoza we krwi]]-$I$409)/$I$410</f>
        <v>0.32264957264957267</v>
      </c>
      <c r="J22" s="8">
        <f ca="1">(dane36[[#This Row],[mocznik]]-$J$409)/$J$410</f>
        <v>0.37612323491655969</v>
      </c>
      <c r="K22" s="8">
        <f ca="1">(dane36[[#This Row],[kreatynina]]-#REF!)/#REF!</f>
        <v>4.6296296296296301E-2</v>
      </c>
      <c r="L22" s="8">
        <f ca="1">(dane36[[#This Row],[sód]]-#REF!)/#REF!</f>
        <v>0.82334384858044163</v>
      </c>
      <c r="M22" s="8">
        <f ca="1">(dane36[[#This Row],[potas]]-#REF!)/#REF!</f>
        <v>6.0674157303370793E-2</v>
      </c>
      <c r="N22" s="8">
        <f ca="1">(dane36[[#This Row],[hemoglobina]]-#REF!)/#REF!</f>
        <v>0.31292517006802717</v>
      </c>
      <c r="O22" s="8">
        <f ca="1">(dane36[[#This Row],[hematokryt]]-#REF!)/#REF!</f>
        <v>0.33333333333333331</v>
      </c>
      <c r="P22" s="5">
        <v>1</v>
      </c>
      <c r="Q22" s="5">
        <v>1</v>
      </c>
      <c r="R22" s="5">
        <v>1</v>
      </c>
      <c r="S22" s="5">
        <v>0</v>
      </c>
      <c r="T22" s="5">
        <v>1</v>
      </c>
      <c r="U22" s="5">
        <v>1</v>
      </c>
      <c r="V22" s="5">
        <v>1</v>
      </c>
      <c r="X22" s="8">
        <f ca="1">(dane36[[#This Row],[Wiek]]-$A$409)/$A$410</f>
        <v>0.67045454545454541</v>
      </c>
      <c r="Y22" s="8">
        <f ca="1">(dane36[[#This Row],[Ciśnienie krwi]]-$B$409)/$B$410</f>
        <v>0.23076923076923078</v>
      </c>
      <c r="Z22" s="8">
        <f ca="1">(dane36[[#This Row],[glukoza we krwi]]-$I$409)/$I$410</f>
        <v>0.32264957264957267</v>
      </c>
      <c r="AA22" s="8">
        <f ca="1">(dane36[[#This Row],[mocznik]]-$J$409)/$J$410</f>
        <v>0.37612323491655969</v>
      </c>
      <c r="AB22" s="8">
        <f ca="1">(dane36[[#This Row],[kreatynina]]-K$409)/K$410</f>
        <v>4.6296296296296301E-2</v>
      </c>
      <c r="AC22" s="8">
        <f ca="1">(dane36[[#This Row],[sód]]-L$409)/L$410</f>
        <v>0.82334384858044163</v>
      </c>
      <c r="AD22" s="8">
        <f ca="1">(dane36[[#This Row],[potas]]-M$409)/M$410</f>
        <v>6.0674157303370793E-2</v>
      </c>
      <c r="AE22" s="8">
        <f ca="1">(dane36[[#This Row],[hemoglobina]]-N$409)/N$410</f>
        <v>0.31292517006802717</v>
      </c>
      <c r="AF22" s="8">
        <f ca="1">(dane36[[#This Row],[hematokryt]]-O$409)/O$410</f>
        <v>0.33333333333333331</v>
      </c>
      <c r="AG22">
        <v>0.5</v>
      </c>
      <c r="AH22">
        <v>0.4</v>
      </c>
      <c r="AI22">
        <v>0</v>
      </c>
      <c r="AJ22">
        <v>0</v>
      </c>
      <c r="AK22">
        <v>0</v>
      </c>
      <c r="AL22">
        <v>0</v>
      </c>
      <c r="AM22" s="14">
        <v>1</v>
      </c>
      <c r="AN22" s="14">
        <v>1</v>
      </c>
      <c r="AO22" s="14">
        <v>1</v>
      </c>
      <c r="AP22" s="14">
        <v>0</v>
      </c>
      <c r="AQ22" s="14">
        <v>1</v>
      </c>
      <c r="AR22" s="14">
        <v>1</v>
      </c>
    </row>
    <row r="23" spans="1:44" x14ac:dyDescent="0.25">
      <c r="A23" s="8">
        <f ca="1">(dane36[[#This Row],[Wiek]]-$A$409)/$A$410</f>
        <v>0.65909090909090906</v>
      </c>
      <c r="B23" s="8">
        <f ca="1">(dane36[[#This Row],[Ciśnienie krwi]]-$B$409)/$B$410</f>
        <v>0.30769230769230771</v>
      </c>
      <c r="C23" s="9">
        <v>0.62</v>
      </c>
      <c r="D23" s="10">
        <v>0.2</v>
      </c>
      <c r="E23" s="10">
        <v>0.52</v>
      </c>
      <c r="F23" s="5">
        <v>0.77</v>
      </c>
      <c r="G23" s="5">
        <v>0</v>
      </c>
      <c r="H23" s="5">
        <v>0</v>
      </c>
      <c r="I23" s="8">
        <f ca="1">(dane36[[#This Row],[glukoza we krwi]]-$I$409)/$I$410</f>
        <v>0.26931623931623933</v>
      </c>
      <c r="J23" s="8">
        <f ca="1">(dane36[[#This Row],[mocznik]]-$J$409)/$J$410</f>
        <v>0.45827984595635429</v>
      </c>
      <c r="K23" s="8">
        <f ca="1">(dane36[[#This Row],[kreatynina]]-#REF!)/#REF!</f>
        <v>1</v>
      </c>
      <c r="L23" s="8">
        <f ca="1">(dane36[[#This Row],[sód]]-#REF!)/#REF!</f>
        <v>0</v>
      </c>
      <c r="M23" s="8">
        <f ca="1">(dane36[[#This Row],[potas]]-#REF!)/#REF!</f>
        <v>4.7865168539325841E-2</v>
      </c>
      <c r="N23" s="8">
        <f ca="1">(dane36[[#This Row],[hemoglobina]]-#REF!)/#REF!</f>
        <v>0.53061224489795922</v>
      </c>
      <c r="O23" s="8">
        <f ca="1">(dane36[[#This Row],[hematokryt]]-#REF!)/#REF!</f>
        <v>0.51111111111111107</v>
      </c>
      <c r="P23" s="5">
        <v>1</v>
      </c>
      <c r="Q23" s="5">
        <v>1</v>
      </c>
      <c r="R23" s="5">
        <v>1</v>
      </c>
      <c r="S23" s="5">
        <v>1</v>
      </c>
      <c r="T23" s="5">
        <v>0</v>
      </c>
      <c r="U23" s="5">
        <v>0</v>
      </c>
      <c r="V23" s="5">
        <v>1</v>
      </c>
      <c r="X23" s="8">
        <f ca="1">(dane36[[#This Row],[Wiek]]-$A$409)/$A$410</f>
        <v>0.65909090909090906</v>
      </c>
      <c r="Y23" s="8">
        <f ca="1">(dane36[[#This Row],[Ciśnienie krwi]]-$B$409)/$B$410</f>
        <v>0.30769230769230771</v>
      </c>
      <c r="Z23" s="8">
        <f ca="1">(dane36[[#This Row],[glukoza we krwi]]-$I$409)/$I$410</f>
        <v>0.26931623931623933</v>
      </c>
      <c r="AA23" s="8">
        <f ca="1">(dane36[[#This Row],[mocznik]]-$J$409)/$J$410</f>
        <v>0.45827984595635429</v>
      </c>
      <c r="AB23" s="8">
        <f ca="1">(dane36[[#This Row],[kreatynina]]-K$409)/K$410</f>
        <v>1</v>
      </c>
      <c r="AC23" s="8">
        <f ca="1">(dane36[[#This Row],[sód]]-L$409)/L$410</f>
        <v>0</v>
      </c>
      <c r="AD23" s="8">
        <f ca="1">(dane36[[#This Row],[potas]]-M$409)/M$410</f>
        <v>4.7865168539325841E-2</v>
      </c>
      <c r="AE23" s="8">
        <f ca="1">(dane36[[#This Row],[hemoglobina]]-N$409)/N$410</f>
        <v>0.53061224489795922</v>
      </c>
      <c r="AF23" s="8">
        <f ca="1">(dane36[[#This Row],[hematokryt]]-O$409)/O$410</f>
        <v>0.51111111111111107</v>
      </c>
      <c r="AG23">
        <v>0.62</v>
      </c>
      <c r="AH23">
        <v>0.2</v>
      </c>
      <c r="AI23">
        <v>0.5</v>
      </c>
      <c r="AJ23">
        <v>0.77</v>
      </c>
      <c r="AK23">
        <v>0</v>
      </c>
      <c r="AL23">
        <v>0</v>
      </c>
      <c r="AM23" s="15">
        <v>1</v>
      </c>
      <c r="AN23" s="15">
        <v>1</v>
      </c>
      <c r="AO23" s="15">
        <v>1</v>
      </c>
      <c r="AP23" s="15">
        <v>1</v>
      </c>
      <c r="AQ23" s="15">
        <v>0</v>
      </c>
      <c r="AR23" s="15">
        <v>0</v>
      </c>
    </row>
    <row r="24" spans="1:44" x14ac:dyDescent="0.25">
      <c r="A24" s="8">
        <f ca="1">(dane36[[#This Row],[Wiek]]-$A$409)/$A$410</f>
        <v>0.52272727272727271</v>
      </c>
      <c r="B24" s="8">
        <f ca="1">(dane36[[#This Row],[Ciśnienie krwi]]-$B$409)/$B$410</f>
        <v>0.23076923076923078</v>
      </c>
      <c r="C24" s="9">
        <v>1</v>
      </c>
      <c r="D24" s="10">
        <v>0.8</v>
      </c>
      <c r="E24" s="5" t="s">
        <v>2</v>
      </c>
      <c r="F24" s="5">
        <v>0</v>
      </c>
      <c r="G24" s="5">
        <v>0</v>
      </c>
      <c r="H24" s="5">
        <v>0</v>
      </c>
      <c r="I24" s="8">
        <f ca="1">(dane36[[#This Row],[glukoza we krwi]]-$I$409)/$I$410</f>
        <v>0.15598290598290598</v>
      </c>
      <c r="J24" s="8">
        <f ca="1">(dane36[[#This Row],[mocznik]]-$J$409)/$J$410</f>
        <v>0.41463414634146339</v>
      </c>
      <c r="K24" s="8">
        <f ca="1">(dane36[[#This Row],[kreatynina]]-#REF!)/#REF!</f>
        <v>9.6560846560846569E-2</v>
      </c>
      <c r="L24" s="8">
        <f ca="1">(dane36[[#This Row],[sód]]-#REF!)/#REF!</f>
        <v>0.82965299684542582</v>
      </c>
      <c r="M24" s="8">
        <f ca="1">(dane36[[#This Row],[potas]]-#REF!)/#REF!</f>
        <v>2.921348314606741E-2</v>
      </c>
      <c r="N24" s="8">
        <f ca="1">(dane36[[#This Row],[hemoglobina]]-#REF!)/#REF!</f>
        <v>0.45578231292517013</v>
      </c>
      <c r="O24" s="8">
        <f ca="1">(dane36[[#This Row],[hematokryt]]-#REF!)/#REF!</f>
        <v>0.51111111111111107</v>
      </c>
      <c r="P24" s="5">
        <v>1</v>
      </c>
      <c r="Q24" s="5">
        <v>0</v>
      </c>
      <c r="R24" s="5">
        <v>0</v>
      </c>
      <c r="S24" s="5">
        <v>1</v>
      </c>
      <c r="T24" s="5">
        <v>0</v>
      </c>
      <c r="U24" s="5">
        <v>1</v>
      </c>
      <c r="V24" s="5">
        <v>1</v>
      </c>
      <c r="X24" s="8">
        <f ca="1">(dane36[[#This Row],[Wiek]]-$A$409)/$A$410</f>
        <v>0.52272727272727271</v>
      </c>
      <c r="Y24" s="8">
        <f ca="1">(dane36[[#This Row],[Ciśnienie krwi]]-$B$409)/$B$410</f>
        <v>0.23076923076923078</v>
      </c>
      <c r="Z24" s="8">
        <f ca="1">(dane36[[#This Row],[glukoza we krwi]]-$I$409)/$I$410</f>
        <v>0.15598290598290598</v>
      </c>
      <c r="AA24" s="8">
        <f ca="1">(dane36[[#This Row],[mocznik]]-$J$409)/$J$410</f>
        <v>0.41463414634146339</v>
      </c>
      <c r="AB24" s="8">
        <f ca="1">(dane36[[#This Row],[kreatynina]]-K$409)/K$410</f>
        <v>9.6560846560846569E-2</v>
      </c>
      <c r="AC24" s="8">
        <f ca="1">(dane36[[#This Row],[sód]]-L$409)/L$410</f>
        <v>0.82965299684542582</v>
      </c>
      <c r="AD24" s="8">
        <f ca="1">(dane36[[#This Row],[potas]]-M$409)/M$410</f>
        <v>2.921348314606741E-2</v>
      </c>
      <c r="AE24" s="8">
        <f ca="1">(dane36[[#This Row],[hemoglobina]]-N$409)/N$410</f>
        <v>0.45578231292517013</v>
      </c>
      <c r="AF24" s="8">
        <f ca="1">(dane36[[#This Row],[hematokryt]]-O$409)/O$410</f>
        <v>0.51111111111111107</v>
      </c>
      <c r="AG24">
        <v>1</v>
      </c>
      <c r="AH24">
        <v>0.8</v>
      </c>
      <c r="AI24">
        <v>0</v>
      </c>
      <c r="AJ24">
        <v>0</v>
      </c>
      <c r="AK24">
        <v>0</v>
      </c>
      <c r="AL24">
        <v>0</v>
      </c>
      <c r="AM24" s="14">
        <v>1</v>
      </c>
      <c r="AN24" s="14">
        <v>0</v>
      </c>
      <c r="AO24" s="14">
        <v>0</v>
      </c>
      <c r="AP24" s="14">
        <v>1</v>
      </c>
      <c r="AQ24" s="14">
        <v>0</v>
      </c>
      <c r="AR24" s="14">
        <v>1</v>
      </c>
    </row>
    <row r="25" spans="1:44" x14ac:dyDescent="0.25">
      <c r="A25" s="8">
        <f ca="1">(dane36[[#This Row],[Wiek]]-$A$409)/$A$410</f>
        <v>0.21590909090909091</v>
      </c>
      <c r="B25" s="8">
        <f ca="1">(dane36[[#This Row],[Ciśnienie krwi]]-$B$409)/$B$410</f>
        <v>0.15384615384615385</v>
      </c>
      <c r="C25" s="9">
        <v>0.25</v>
      </c>
      <c r="D25" s="5">
        <v>0</v>
      </c>
      <c r="E25" s="5" t="s">
        <v>2</v>
      </c>
      <c r="F25" s="5">
        <v>1</v>
      </c>
      <c r="G25" s="5">
        <v>0</v>
      </c>
      <c r="H25" s="5">
        <v>0</v>
      </c>
      <c r="I25" s="8">
        <f ca="1">(dane36[[#This Row],[glukoza we krwi]]-$I$409)/$I$410</f>
        <v>0.26931623931623933</v>
      </c>
      <c r="J25" s="8">
        <f ca="1">(dane36[[#This Row],[mocznik]]-$J$409)/$J$410</f>
        <v>0.14359435173299101</v>
      </c>
      <c r="K25" s="8">
        <f ca="1">(dane36[[#This Row],[kreatynina]]-#REF!)/#REF!</f>
        <v>3.5317460317460317E-2</v>
      </c>
      <c r="L25" s="8">
        <f ca="1">(dane36[[#This Row],[sód]]-#REF!)/#REF!</f>
        <v>0.83930599369085179</v>
      </c>
      <c r="M25" s="8">
        <f ca="1">(dane36[[#This Row],[potas]]-#REF!)/#REF!</f>
        <v>4.7865168539325841E-2</v>
      </c>
      <c r="N25" s="8">
        <f ca="1">(dane36[[#This Row],[hemoglobina]]-#REF!)/#REF!</f>
        <v>0.64149659863945574</v>
      </c>
      <c r="O25" s="8">
        <f ca="1">(dane36[[#This Row],[hematokryt]]-#REF!)/#REF!</f>
        <v>0.66377777777777769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</v>
      </c>
      <c r="V25" s="5">
        <v>1</v>
      </c>
      <c r="X25" s="8">
        <f ca="1">(dane36[[#This Row],[Wiek]]-$A$409)/$A$410</f>
        <v>0.21590909090909091</v>
      </c>
      <c r="Y25" s="8">
        <f ca="1">(dane36[[#This Row],[Ciśnienie krwi]]-$B$409)/$B$410</f>
        <v>0.15384615384615385</v>
      </c>
      <c r="Z25" s="8">
        <f ca="1">(dane36[[#This Row],[glukoza we krwi]]-$I$409)/$I$410</f>
        <v>0.26931623931623933</v>
      </c>
      <c r="AA25" s="8">
        <f ca="1">(dane36[[#This Row],[mocznik]]-$J$409)/$J$410</f>
        <v>0.14359435173299101</v>
      </c>
      <c r="AB25" s="8">
        <f ca="1">(dane36[[#This Row],[kreatynina]]-K$409)/K$410</f>
        <v>3.5317460317460317E-2</v>
      </c>
      <c r="AC25" s="8">
        <f ca="1">(dane36[[#This Row],[sód]]-L$409)/L$410</f>
        <v>0.83930599369085179</v>
      </c>
      <c r="AD25" s="8">
        <f ca="1">(dane36[[#This Row],[potas]]-M$409)/M$410</f>
        <v>4.7865168539325841E-2</v>
      </c>
      <c r="AE25" s="8">
        <f ca="1">(dane36[[#This Row],[hemoglobina]]-N$409)/N$410</f>
        <v>0.64149659863945574</v>
      </c>
      <c r="AF25" s="8">
        <f ca="1">(dane36[[#This Row],[hematokryt]]-O$409)/O$410</f>
        <v>0.66377777777777769</v>
      </c>
      <c r="AG25">
        <v>0.25</v>
      </c>
      <c r="AH25">
        <v>0</v>
      </c>
      <c r="AI25">
        <v>0</v>
      </c>
      <c r="AJ25">
        <v>1</v>
      </c>
      <c r="AK25">
        <v>0</v>
      </c>
      <c r="AL2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1</v>
      </c>
    </row>
    <row r="26" spans="1:44" x14ac:dyDescent="0.25">
      <c r="A26" s="8">
        <f ca="1">(dane36[[#This Row],[Wiek]]-$A$409)/$A$410</f>
        <v>0.45454545454545453</v>
      </c>
      <c r="B26" s="8">
        <f ca="1">(dane36[[#This Row],[Ciśnienie krwi]]-$B$409)/$B$410</f>
        <v>0.38461538461538464</v>
      </c>
      <c r="C26" s="9">
        <v>0.5</v>
      </c>
      <c r="D26" s="10">
        <v>0.8</v>
      </c>
      <c r="E26" s="5" t="s">
        <v>2</v>
      </c>
      <c r="F26" s="5">
        <v>0</v>
      </c>
      <c r="G26" s="5">
        <v>0</v>
      </c>
      <c r="H26" s="5">
        <v>1</v>
      </c>
      <c r="I26" s="8">
        <f ca="1">(dane36[[#This Row],[glukoza we krwi]]-$I$409)/$I$410</f>
        <v>0.26931623931623933</v>
      </c>
      <c r="J26" s="8">
        <f ca="1">(dane36[[#This Row],[mocznik]]-$J$409)/$J$410</f>
        <v>0.1245186136071887</v>
      </c>
      <c r="K26" s="8">
        <f ca="1">(dane36[[#This Row],[kreatynina]]-#REF!)/#REF!</f>
        <v>1.3227513227513227E-2</v>
      </c>
      <c r="L26" s="8">
        <f ca="1">(dane36[[#This Row],[sód]]-#REF!)/#REF!</f>
        <v>0.78548895899053628</v>
      </c>
      <c r="M26" s="8">
        <f ca="1">(dane36[[#This Row],[potas]]-#REF!)/#REF!</f>
        <v>3.3707865168539325E-2</v>
      </c>
      <c r="N26" s="8">
        <f ca="1">(dane36[[#This Row],[hemoglobina]]-#REF!)/#REF!</f>
        <v>0.54421768707482987</v>
      </c>
      <c r="O26" s="8">
        <f ca="1">(dane36[[#This Row],[hematokryt]]-#REF!)/#REF!</f>
        <v>0.66666666666666663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X26" s="8">
        <f ca="1">(dane36[[#This Row],[Wiek]]-$A$409)/$A$410</f>
        <v>0.45454545454545453</v>
      </c>
      <c r="Y26" s="8">
        <f ca="1">(dane36[[#This Row],[Ciśnienie krwi]]-$B$409)/$B$410</f>
        <v>0.38461538461538464</v>
      </c>
      <c r="Z26" s="8">
        <f ca="1">(dane36[[#This Row],[glukoza we krwi]]-$I$409)/$I$410</f>
        <v>0.26931623931623933</v>
      </c>
      <c r="AA26" s="8">
        <f ca="1">(dane36[[#This Row],[mocznik]]-$J$409)/$J$410</f>
        <v>0.1245186136071887</v>
      </c>
      <c r="AB26" s="8">
        <f ca="1">(dane36[[#This Row],[kreatynina]]-K$409)/K$410</f>
        <v>1.3227513227513227E-2</v>
      </c>
      <c r="AC26" s="8">
        <f ca="1">(dane36[[#This Row],[sód]]-L$409)/L$410</f>
        <v>0.78548895899053628</v>
      </c>
      <c r="AD26" s="8">
        <f ca="1">(dane36[[#This Row],[potas]]-M$409)/M$410</f>
        <v>3.3707865168539325E-2</v>
      </c>
      <c r="AE26" s="8">
        <f ca="1">(dane36[[#This Row],[hemoglobina]]-N$409)/N$410</f>
        <v>0.54421768707482987</v>
      </c>
      <c r="AF26" s="8">
        <f ca="1">(dane36[[#This Row],[hematokryt]]-O$409)/O$410</f>
        <v>0.66666666666666663</v>
      </c>
      <c r="AG26">
        <v>0.5</v>
      </c>
      <c r="AH26">
        <v>0.8</v>
      </c>
      <c r="AI26">
        <v>0</v>
      </c>
      <c r="AJ26">
        <v>0</v>
      </c>
      <c r="AK26">
        <v>0</v>
      </c>
      <c r="AL26">
        <v>1</v>
      </c>
      <c r="AM26" s="14">
        <v>1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</row>
    <row r="27" spans="1:44" x14ac:dyDescent="0.25">
      <c r="A27" s="8">
        <f ca="1">(dane36[[#This Row],[Wiek]]-$A$409)/$A$410</f>
        <v>0.67045454545454541</v>
      </c>
      <c r="B27" s="8">
        <f ca="1">(dane36[[#This Row],[Ciśnienie krwi]]-$B$409)/$B$410</f>
        <v>7.6923076923076927E-2</v>
      </c>
      <c r="C27" s="9">
        <v>1</v>
      </c>
      <c r="D27" s="5">
        <v>0</v>
      </c>
      <c r="E27" s="5" t="s">
        <v>2</v>
      </c>
      <c r="F27" s="5">
        <v>1</v>
      </c>
      <c r="G27" s="5">
        <v>0</v>
      </c>
      <c r="H27" s="5">
        <v>0</v>
      </c>
      <c r="I27" s="8">
        <f ca="1">(dane36[[#This Row],[glukoza we krwi]]-$I$409)/$I$410</f>
        <v>0.18376068376068377</v>
      </c>
      <c r="J27" s="8">
        <f ca="1">(dane36[[#This Row],[mocznik]]-$J$409)/$J$410</f>
        <v>0.18870346598202825</v>
      </c>
      <c r="K27" s="8">
        <f ca="1">(dane36[[#This Row],[kreatynina]]-#REF!)/#REF!</f>
        <v>1.9841269841269844E-2</v>
      </c>
      <c r="L27" s="8">
        <f ca="1">(dane36[[#This Row],[sód]]-#REF!)/#REF!</f>
        <v>0.86119873817034698</v>
      </c>
      <c r="M27" s="8">
        <f ca="1">(dane36[[#This Row],[potas]]-#REF!)/#REF!</f>
        <v>6.0674157303370793E-2</v>
      </c>
      <c r="N27" s="8">
        <f ca="1">(dane36[[#This Row],[hemoglobina]]-#REF!)/#REF!</f>
        <v>0.46258503401360546</v>
      </c>
      <c r="O27" s="8">
        <f ca="1">(dane36[[#This Row],[hematokryt]]-#REF!)/#REF!</f>
        <v>0.44444444444444442</v>
      </c>
      <c r="P27" s="5">
        <v>1</v>
      </c>
      <c r="Q27" s="5">
        <v>1</v>
      </c>
      <c r="R27" s="5">
        <v>0</v>
      </c>
      <c r="S27" s="5">
        <v>1</v>
      </c>
      <c r="T27" s="5">
        <v>0</v>
      </c>
      <c r="U27" s="5">
        <v>1</v>
      </c>
      <c r="V27" s="5">
        <v>1</v>
      </c>
      <c r="X27" s="8">
        <f ca="1">(dane36[[#This Row],[Wiek]]-$A$409)/$A$410</f>
        <v>0.67045454545454541</v>
      </c>
      <c r="Y27" s="8">
        <f ca="1">(dane36[[#This Row],[Ciśnienie krwi]]-$B$409)/$B$410</f>
        <v>7.6923076923076927E-2</v>
      </c>
      <c r="Z27" s="8">
        <f ca="1">(dane36[[#This Row],[glukoza we krwi]]-$I$409)/$I$410</f>
        <v>0.18376068376068377</v>
      </c>
      <c r="AA27" s="8">
        <f ca="1">(dane36[[#This Row],[mocznik]]-$J$409)/$J$410</f>
        <v>0.18870346598202825</v>
      </c>
      <c r="AB27" s="8">
        <f ca="1">(dane36[[#This Row],[kreatynina]]-K$409)/K$410</f>
        <v>1.9841269841269844E-2</v>
      </c>
      <c r="AC27" s="8">
        <f ca="1">(dane36[[#This Row],[sód]]-L$409)/L$410</f>
        <v>0.86119873817034698</v>
      </c>
      <c r="AD27" s="8">
        <f ca="1">(dane36[[#This Row],[potas]]-M$409)/M$410</f>
        <v>6.0674157303370793E-2</v>
      </c>
      <c r="AE27" s="8">
        <f ca="1">(dane36[[#This Row],[hemoglobina]]-N$409)/N$410</f>
        <v>0.46258503401360546</v>
      </c>
      <c r="AF27" s="8">
        <f ca="1">(dane36[[#This Row],[hematokryt]]-O$409)/O$410</f>
        <v>0.44444444444444442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0</v>
      </c>
      <c r="AM27" s="15">
        <v>1</v>
      </c>
      <c r="AN27" s="15">
        <v>1</v>
      </c>
      <c r="AO27" s="15">
        <v>0</v>
      </c>
      <c r="AP27" s="15">
        <v>1</v>
      </c>
      <c r="AQ27" s="15">
        <v>0</v>
      </c>
      <c r="AR27" s="15">
        <v>1</v>
      </c>
    </row>
    <row r="28" spans="1:44" x14ac:dyDescent="0.25">
      <c r="A28" s="8">
        <f ca="1">(dane36[[#This Row],[Wiek]]-$A$409)/$A$410</f>
        <v>0.82954545454545459</v>
      </c>
      <c r="B28" s="8">
        <f ca="1">(dane36[[#This Row],[Ciśnienie krwi]]-$B$409)/$B$410</f>
        <v>0.23076923076923078</v>
      </c>
      <c r="C28" s="9">
        <v>0.5</v>
      </c>
      <c r="D28" s="5">
        <v>0</v>
      </c>
      <c r="E28" s="5" t="s">
        <v>2</v>
      </c>
      <c r="F28" s="5">
        <v>1</v>
      </c>
      <c r="G28" s="5">
        <v>0</v>
      </c>
      <c r="H28" s="5">
        <v>0</v>
      </c>
      <c r="I28" s="8">
        <f ca="1">(dane36[[#This Row],[glukoza we krwi]]-$I$409)/$I$410</f>
        <v>0.28632478632478631</v>
      </c>
      <c r="J28" s="8">
        <f ca="1">(dane36[[#This Row],[mocznik]]-$J$409)/$J$410</f>
        <v>0.1116816431322208</v>
      </c>
      <c r="K28" s="8">
        <f ca="1">(dane36[[#This Row],[kreatynina]]-#REF!)/#REF!</f>
        <v>2.6455026455026457E-2</v>
      </c>
      <c r="L28" s="8">
        <f ca="1">(dane36[[#This Row],[sód]]-#REF!)/#REF!</f>
        <v>0.85488958990536279</v>
      </c>
      <c r="M28" s="8">
        <f ca="1">(dane36[[#This Row],[potas]]-#REF!)/#REF!</f>
        <v>2.0224719101123594E-2</v>
      </c>
      <c r="N28" s="8">
        <f ca="1">(dane36[[#This Row],[hemoglobina]]-#REF!)/#REF!</f>
        <v>0.57823129251700678</v>
      </c>
      <c r="O28" s="8">
        <f ca="1">(dane36[[#This Row],[hematokryt]]-#REF!)/#REF!</f>
        <v>0.57777777777777772</v>
      </c>
      <c r="P28" s="5">
        <v>1</v>
      </c>
      <c r="Q28" s="5">
        <v>1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X28" s="8">
        <f ca="1">(dane36[[#This Row],[Wiek]]-$A$409)/$A$410</f>
        <v>0.82954545454545459</v>
      </c>
      <c r="Y28" s="8">
        <f ca="1">(dane36[[#This Row],[Ciśnienie krwi]]-$B$409)/$B$410</f>
        <v>0.23076923076923078</v>
      </c>
      <c r="Z28" s="8">
        <f ca="1">(dane36[[#This Row],[glukoza we krwi]]-$I$409)/$I$410</f>
        <v>0.28632478632478631</v>
      </c>
      <c r="AA28" s="8">
        <f ca="1">(dane36[[#This Row],[mocznik]]-$J$409)/$J$410</f>
        <v>0.1116816431322208</v>
      </c>
      <c r="AB28" s="8">
        <f ca="1">(dane36[[#This Row],[kreatynina]]-K$409)/K$410</f>
        <v>2.6455026455026457E-2</v>
      </c>
      <c r="AC28" s="8">
        <f ca="1">(dane36[[#This Row],[sód]]-L$409)/L$410</f>
        <v>0.85488958990536279</v>
      </c>
      <c r="AD28" s="8">
        <f ca="1">(dane36[[#This Row],[potas]]-M$409)/M$410</f>
        <v>2.0224719101123594E-2</v>
      </c>
      <c r="AE28" s="8">
        <f ca="1">(dane36[[#This Row],[hemoglobina]]-N$409)/N$410</f>
        <v>0.57823129251700678</v>
      </c>
      <c r="AF28" s="8">
        <f ca="1">(dane36[[#This Row],[hematokryt]]-O$409)/O$410</f>
        <v>0.57777777777777772</v>
      </c>
      <c r="AG28">
        <v>0.5</v>
      </c>
      <c r="AH28">
        <v>0</v>
      </c>
      <c r="AI28">
        <v>0</v>
      </c>
      <c r="AJ28">
        <v>1</v>
      </c>
      <c r="AK28">
        <v>0</v>
      </c>
      <c r="AL28">
        <v>0</v>
      </c>
      <c r="AM28" s="14">
        <v>1</v>
      </c>
      <c r="AN28" s="14">
        <v>1</v>
      </c>
      <c r="AO28" s="14">
        <v>0</v>
      </c>
      <c r="AP28" s="14">
        <v>0</v>
      </c>
      <c r="AQ28" s="14">
        <v>0</v>
      </c>
      <c r="AR28" s="14">
        <v>0</v>
      </c>
    </row>
    <row r="29" spans="1:44" x14ac:dyDescent="0.25">
      <c r="A29" s="8">
        <f ca="1">(dane36[[#This Row],[Wiek]]-$A$409)/$A$410</f>
        <v>0.76136363636363635</v>
      </c>
      <c r="B29" s="8">
        <f ca="1">(dane36[[#This Row],[Ciśnienie krwi]]-$B$409)/$B$410</f>
        <v>0.15384615384615385</v>
      </c>
      <c r="C29" s="9">
        <v>0.25</v>
      </c>
      <c r="D29" s="10">
        <v>0.6</v>
      </c>
      <c r="E29" s="10">
        <v>0.8</v>
      </c>
      <c r="F29" s="5">
        <v>0</v>
      </c>
      <c r="G29" s="5">
        <v>0</v>
      </c>
      <c r="H29" s="5">
        <v>0</v>
      </c>
      <c r="I29" s="8">
        <f ca="1">(dane36[[#This Row],[glukoza we krwi]]-$I$409)/$I$410</f>
        <v>0.51709401709401714</v>
      </c>
      <c r="J29" s="8">
        <f ca="1">(dane36[[#This Row],[mocznik]]-$J$409)/$J$410</f>
        <v>0.21951219512195122</v>
      </c>
      <c r="K29" s="8">
        <f ca="1">(dane36[[#This Row],[kreatynina]]-#REF!)/#REF!</f>
        <v>3.0423280423280429E-2</v>
      </c>
      <c r="L29" s="8">
        <f ca="1">(dane36[[#This Row],[sód]]-#REF!)/#REF!</f>
        <v>0.79179810725552047</v>
      </c>
      <c r="M29" s="8">
        <f ca="1">(dane36[[#This Row],[potas]]-#REF!)/#REF!</f>
        <v>3.3707865168539325E-2</v>
      </c>
      <c r="N29" s="8">
        <f ca="1">(dane36[[#This Row],[hemoglobina]]-#REF!)/#REF!</f>
        <v>0.6394557823129251</v>
      </c>
      <c r="O29" s="8">
        <f ca="1">(dane36[[#This Row],[hematokryt]]-#REF!)/#REF!</f>
        <v>0.62222222222222223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0</v>
      </c>
      <c r="V29" s="5">
        <v>1</v>
      </c>
      <c r="X29" s="8">
        <f ca="1">(dane36[[#This Row],[Wiek]]-$A$409)/$A$410</f>
        <v>0.76136363636363635</v>
      </c>
      <c r="Y29" s="8">
        <f ca="1">(dane36[[#This Row],[Ciśnienie krwi]]-$B$409)/$B$410</f>
        <v>0.15384615384615385</v>
      </c>
      <c r="Z29" s="8">
        <f ca="1">(dane36[[#This Row],[glukoza we krwi]]-$I$409)/$I$410</f>
        <v>0.51709401709401714</v>
      </c>
      <c r="AA29" s="8">
        <f ca="1">(dane36[[#This Row],[mocznik]]-$J$409)/$J$410</f>
        <v>0.21951219512195122</v>
      </c>
      <c r="AB29" s="8">
        <f ca="1">(dane36[[#This Row],[kreatynina]]-K$409)/K$410</f>
        <v>3.0423280423280429E-2</v>
      </c>
      <c r="AC29" s="8">
        <f ca="1">(dane36[[#This Row],[sód]]-L$409)/L$410</f>
        <v>0.79179810725552047</v>
      </c>
      <c r="AD29" s="8">
        <f ca="1">(dane36[[#This Row],[potas]]-M$409)/M$410</f>
        <v>3.3707865168539325E-2</v>
      </c>
      <c r="AE29" s="8">
        <f ca="1">(dane36[[#This Row],[hemoglobina]]-N$409)/N$410</f>
        <v>0.6394557823129251</v>
      </c>
      <c r="AF29" s="8">
        <f ca="1">(dane36[[#This Row],[hematokryt]]-O$409)/O$410</f>
        <v>0.62222222222222223</v>
      </c>
      <c r="AG29">
        <v>0.25</v>
      </c>
      <c r="AH29">
        <v>0.6</v>
      </c>
      <c r="AI29">
        <v>0.8</v>
      </c>
      <c r="AJ29">
        <v>0</v>
      </c>
      <c r="AK29">
        <v>0</v>
      </c>
      <c r="AL29">
        <v>0</v>
      </c>
      <c r="AM29" s="15">
        <v>1</v>
      </c>
      <c r="AN29" s="15">
        <v>1</v>
      </c>
      <c r="AO29" s="15">
        <v>1</v>
      </c>
      <c r="AP29" s="15">
        <v>1</v>
      </c>
      <c r="AQ29" s="15">
        <v>1</v>
      </c>
      <c r="AR29" s="15">
        <v>0</v>
      </c>
    </row>
    <row r="30" spans="1:44" x14ac:dyDescent="0.25">
      <c r="A30" s="8">
        <f ca="1">(dane36[[#This Row],[Wiek]]-$A$409)/$A$410</f>
        <v>0.82954545454545459</v>
      </c>
      <c r="B30" s="8">
        <f ca="1">(dane36[[#This Row],[Ciśnienie krwi]]-$B$409)/$B$410</f>
        <v>0.15384615384615385</v>
      </c>
      <c r="C30" s="9">
        <v>0.62</v>
      </c>
      <c r="D30" s="10">
        <v>0.2</v>
      </c>
      <c r="E30" s="10">
        <v>0.6</v>
      </c>
      <c r="F30" s="5">
        <v>0.77</v>
      </c>
      <c r="G30" s="5">
        <v>0</v>
      </c>
      <c r="H30" s="5">
        <v>0</v>
      </c>
      <c r="I30" s="8">
        <f ca="1">(dane36[[#This Row],[glukoza we krwi]]-$I$409)/$I$410</f>
        <v>0.21581196581196582</v>
      </c>
      <c r="J30" s="8">
        <f ca="1">(dane36[[#This Row],[mocznik]]-$J$409)/$J$410</f>
        <v>7.5738125802310652E-2</v>
      </c>
      <c r="K30" s="8">
        <f ca="1">(dane36[[#This Row],[kreatynina]]-#REF!)/#REF!</f>
        <v>1.3227513227513227E-2</v>
      </c>
      <c r="L30" s="8">
        <f ca="1">(dane36[[#This Row],[sód]]-#REF!)/#REF!</f>
        <v>0.83930599369085179</v>
      </c>
      <c r="M30" s="8">
        <f ca="1">(dane36[[#This Row],[potas]]-#REF!)/#REF!</f>
        <v>4.7865168539325841E-2</v>
      </c>
      <c r="N30" s="8">
        <f ca="1">(dane36[[#This Row],[hemoglobina]]-#REF!)/#REF!</f>
        <v>0.64149659863945574</v>
      </c>
      <c r="O30" s="8">
        <f ca="1">(dane36[[#This Row],[hematokryt]]-#REF!)/#REF!</f>
        <v>0.66377777777777769</v>
      </c>
      <c r="P30" s="5">
        <v>0</v>
      </c>
      <c r="Q30" s="5">
        <v>1</v>
      </c>
      <c r="R30" s="5">
        <v>0</v>
      </c>
      <c r="S30" s="5">
        <v>1</v>
      </c>
      <c r="T30" s="5">
        <v>0</v>
      </c>
      <c r="U30" s="5">
        <v>0</v>
      </c>
      <c r="V30" s="5">
        <v>1</v>
      </c>
      <c r="X30" s="8">
        <f ca="1">(dane36[[#This Row],[Wiek]]-$A$409)/$A$410</f>
        <v>0.82954545454545459</v>
      </c>
      <c r="Y30" s="8">
        <f ca="1">(dane36[[#This Row],[Ciśnienie krwi]]-$B$409)/$B$410</f>
        <v>0.15384615384615385</v>
      </c>
      <c r="Z30" s="8">
        <f ca="1">(dane36[[#This Row],[glukoza we krwi]]-$I$409)/$I$410</f>
        <v>0.21581196581196582</v>
      </c>
      <c r="AA30" s="8">
        <f ca="1">(dane36[[#This Row],[mocznik]]-$J$409)/$J$410</f>
        <v>7.5738125802310652E-2</v>
      </c>
      <c r="AB30" s="8">
        <f ca="1">(dane36[[#This Row],[kreatynina]]-K$409)/K$410</f>
        <v>1.3227513227513227E-2</v>
      </c>
      <c r="AC30" s="8">
        <f ca="1">(dane36[[#This Row],[sód]]-L$409)/L$410</f>
        <v>0.83930599369085179</v>
      </c>
      <c r="AD30" s="8">
        <f ca="1">(dane36[[#This Row],[potas]]-M$409)/M$410</f>
        <v>4.7865168539325841E-2</v>
      </c>
      <c r="AE30" s="8">
        <f ca="1">(dane36[[#This Row],[hemoglobina]]-N$409)/N$410</f>
        <v>0.64149659863945574</v>
      </c>
      <c r="AF30" s="8">
        <f ca="1">(dane36[[#This Row],[hematokryt]]-O$409)/O$410</f>
        <v>0.66377777777777769</v>
      </c>
      <c r="AG30">
        <v>0.62</v>
      </c>
      <c r="AH30">
        <v>0.2</v>
      </c>
      <c r="AI30">
        <v>0.6</v>
      </c>
      <c r="AJ30">
        <v>0.77</v>
      </c>
      <c r="AK30">
        <v>0</v>
      </c>
      <c r="AL30">
        <v>0</v>
      </c>
      <c r="AM30" s="14">
        <v>0</v>
      </c>
      <c r="AN30" s="14">
        <v>1</v>
      </c>
      <c r="AO30" s="14">
        <v>0</v>
      </c>
      <c r="AP30" s="14">
        <v>1</v>
      </c>
      <c r="AQ30" s="14">
        <v>0</v>
      </c>
      <c r="AR30" s="14">
        <v>0</v>
      </c>
    </row>
    <row r="31" spans="1:44" x14ac:dyDescent="0.25">
      <c r="A31" s="8">
        <f ca="1">(dane36[[#This Row],[Wiek]]-$A$409)/$A$410</f>
        <v>0.75</v>
      </c>
      <c r="B31" s="8">
        <f ca="1">(dane36[[#This Row],[Ciśnienie krwi]]-$B$409)/$B$410</f>
        <v>0.15384615384615385</v>
      </c>
      <c r="C31" s="9">
        <v>0</v>
      </c>
      <c r="D31" s="10">
        <v>0.2</v>
      </c>
      <c r="E31" s="5" t="s">
        <v>2</v>
      </c>
      <c r="F31" s="5">
        <v>0</v>
      </c>
      <c r="G31" s="5">
        <v>1</v>
      </c>
      <c r="H31" s="5">
        <v>0</v>
      </c>
      <c r="I31" s="8">
        <f ca="1">(dane36[[#This Row],[glukoza we krwi]]-$I$409)/$I$410</f>
        <v>0.26931623931623933</v>
      </c>
      <c r="J31" s="8">
        <f ca="1">(dane36[[#This Row],[mocznik]]-$J$409)/$J$410</f>
        <v>6.8035943517329917E-2</v>
      </c>
      <c r="K31" s="8">
        <f ca="1">(dane36[[#This Row],[kreatynina]]-#REF!)/#REF!</f>
        <v>1.3227513227513227E-2</v>
      </c>
      <c r="L31" s="8">
        <f ca="1">(dane36[[#This Row],[sód]]-#REF!)/#REF!</f>
        <v>0.83930599369085179</v>
      </c>
      <c r="M31" s="8">
        <f ca="1">(dane36[[#This Row],[potas]]-#REF!)/#REF!</f>
        <v>4.7865168539325841E-2</v>
      </c>
      <c r="N31" s="8">
        <f ca="1">(dane36[[#This Row],[hemoglobina]]-#REF!)/#REF!</f>
        <v>0.66666666666666663</v>
      </c>
      <c r="O31" s="8">
        <f ca="1">(dane36[[#This Row],[hematokryt]]-#REF!)/#REF!</f>
        <v>0.64444444444444449</v>
      </c>
      <c r="P31" s="5">
        <v>0</v>
      </c>
      <c r="Q31" s="5">
        <v>0</v>
      </c>
      <c r="R31" s="5">
        <v>1</v>
      </c>
      <c r="S31" s="5">
        <v>1</v>
      </c>
      <c r="T31" s="5">
        <v>0</v>
      </c>
      <c r="U31" s="5">
        <v>0</v>
      </c>
      <c r="V31" s="5">
        <v>1</v>
      </c>
      <c r="X31" s="8">
        <f ca="1">(dane36[[#This Row],[Wiek]]-$A$409)/$A$410</f>
        <v>0.75</v>
      </c>
      <c r="Y31" s="8">
        <f ca="1">(dane36[[#This Row],[Ciśnienie krwi]]-$B$409)/$B$410</f>
        <v>0.15384615384615385</v>
      </c>
      <c r="Z31" s="8">
        <f ca="1">(dane36[[#This Row],[glukoza we krwi]]-$I$409)/$I$410</f>
        <v>0.26931623931623933</v>
      </c>
      <c r="AA31" s="8">
        <f ca="1">(dane36[[#This Row],[mocznik]]-$J$409)/$J$410</f>
        <v>6.8035943517329917E-2</v>
      </c>
      <c r="AB31" s="8">
        <f ca="1">(dane36[[#This Row],[kreatynina]]-K$409)/K$410</f>
        <v>1.3227513227513227E-2</v>
      </c>
      <c r="AC31" s="8">
        <f ca="1">(dane36[[#This Row],[sód]]-L$409)/L$410</f>
        <v>0.83930599369085179</v>
      </c>
      <c r="AD31" s="8">
        <f ca="1">(dane36[[#This Row],[potas]]-M$409)/M$410</f>
        <v>4.7865168539325841E-2</v>
      </c>
      <c r="AE31" s="8">
        <f ca="1">(dane36[[#This Row],[hemoglobina]]-N$409)/N$410</f>
        <v>0.66666666666666663</v>
      </c>
      <c r="AF31" s="8">
        <f ca="1">(dane36[[#This Row],[hematokryt]]-O$409)/O$410</f>
        <v>0.64444444444444449</v>
      </c>
      <c r="AG31">
        <v>0</v>
      </c>
      <c r="AH31">
        <v>0.2</v>
      </c>
      <c r="AI31">
        <v>0</v>
      </c>
      <c r="AJ31">
        <v>0</v>
      </c>
      <c r="AK31">
        <v>1</v>
      </c>
      <c r="AL31">
        <v>0</v>
      </c>
      <c r="AM31" s="15">
        <v>0</v>
      </c>
      <c r="AN31" s="15">
        <v>0</v>
      </c>
      <c r="AO31" s="15">
        <v>1</v>
      </c>
      <c r="AP31" s="15">
        <v>1</v>
      </c>
      <c r="AQ31" s="15">
        <v>0</v>
      </c>
      <c r="AR31" s="15">
        <v>0</v>
      </c>
    </row>
    <row r="32" spans="1:44" x14ac:dyDescent="0.25">
      <c r="A32" s="8">
        <f ca="1">(dane36[[#This Row],[Wiek]]-$A$409)/$A$410</f>
        <v>0.56227272727272726</v>
      </c>
      <c r="B32" s="8">
        <f ca="1">(dane36[[#This Row],[Ciśnienie krwi]]-$B$409)/$B$410</f>
        <v>0.15384615384615385</v>
      </c>
      <c r="C32" s="9">
        <v>0.62</v>
      </c>
      <c r="D32" s="10">
        <v>0.2</v>
      </c>
      <c r="E32" s="10">
        <v>0.52</v>
      </c>
      <c r="F32" s="5">
        <v>0.77</v>
      </c>
      <c r="G32" s="5">
        <v>0</v>
      </c>
      <c r="H32" s="5">
        <v>0</v>
      </c>
      <c r="I32" s="8">
        <f ca="1">(dane36[[#This Row],[glukoza we krwi]]-$I$409)/$I$410</f>
        <v>0.1517094017094017</v>
      </c>
      <c r="J32" s="8">
        <f ca="1">(dane36[[#This Row],[mocznik]]-$J$409)/$J$410</f>
        <v>0.39409499358151479</v>
      </c>
      <c r="K32" s="8">
        <f ca="1">(dane36[[#This Row],[kreatynina]]-#REF!)/#REF!</f>
        <v>9.1269841269841265E-2</v>
      </c>
      <c r="L32" s="8">
        <f ca="1">(dane36[[#This Row],[sód]]-#REF!)/#REF!</f>
        <v>0.80441640378548895</v>
      </c>
      <c r="M32" s="8">
        <f ca="1">(dane36[[#This Row],[potas]]-#REF!)/#REF!</f>
        <v>5.393258426966293E-2</v>
      </c>
      <c r="N32" s="8">
        <f ca="1">(dane36[[#This Row],[hemoglobina]]-#REF!)/#REF!</f>
        <v>0.64149659863945574</v>
      </c>
      <c r="O32" s="8">
        <f ca="1">(dane36[[#This Row],[hematokryt]]-#REF!)/#REF!</f>
        <v>0.66377777777777769</v>
      </c>
      <c r="P32" s="5">
        <v>1</v>
      </c>
      <c r="Q32" s="5">
        <v>1</v>
      </c>
      <c r="R32" s="5">
        <v>0</v>
      </c>
      <c r="S32" s="5">
        <v>1</v>
      </c>
      <c r="T32" s="5">
        <v>0</v>
      </c>
      <c r="U32" s="5">
        <v>0</v>
      </c>
      <c r="V32" s="5">
        <v>1</v>
      </c>
      <c r="X32" s="8">
        <f ca="1">(dane36[[#This Row],[Wiek]]-$A$409)/$A$410</f>
        <v>0.56227272727272726</v>
      </c>
      <c r="Y32" s="8">
        <f ca="1">(dane36[[#This Row],[Ciśnienie krwi]]-$B$409)/$B$410</f>
        <v>0.15384615384615385</v>
      </c>
      <c r="Z32" s="8">
        <f ca="1">(dane36[[#This Row],[glukoza we krwi]]-$I$409)/$I$410</f>
        <v>0.1517094017094017</v>
      </c>
      <c r="AA32" s="8">
        <f ca="1">(dane36[[#This Row],[mocznik]]-$J$409)/$J$410</f>
        <v>0.39409499358151479</v>
      </c>
      <c r="AB32" s="8">
        <f ca="1">(dane36[[#This Row],[kreatynina]]-K$409)/K$410</f>
        <v>9.1269841269841265E-2</v>
      </c>
      <c r="AC32" s="8">
        <f ca="1">(dane36[[#This Row],[sód]]-L$409)/L$410</f>
        <v>0.80441640378548895</v>
      </c>
      <c r="AD32" s="8">
        <f ca="1">(dane36[[#This Row],[potas]]-M$409)/M$410</f>
        <v>5.393258426966293E-2</v>
      </c>
      <c r="AE32" s="8">
        <f ca="1">(dane36[[#This Row],[hemoglobina]]-N$409)/N$410</f>
        <v>0.64149659863945574</v>
      </c>
      <c r="AF32" s="8">
        <f ca="1">(dane36[[#This Row],[hematokryt]]-O$409)/O$410</f>
        <v>0.66377777777777769</v>
      </c>
      <c r="AG32">
        <v>0.62</v>
      </c>
      <c r="AH32">
        <v>0.2</v>
      </c>
      <c r="AI32">
        <v>0.5</v>
      </c>
      <c r="AJ32">
        <v>0.77</v>
      </c>
      <c r="AK32">
        <v>0</v>
      </c>
      <c r="AL32">
        <v>0</v>
      </c>
      <c r="AM32" s="14">
        <v>1</v>
      </c>
      <c r="AN32" s="14">
        <v>1</v>
      </c>
      <c r="AO32" s="14">
        <v>0</v>
      </c>
      <c r="AP32" s="14">
        <v>1</v>
      </c>
      <c r="AQ32" s="14">
        <v>0</v>
      </c>
      <c r="AR32" s="14">
        <v>0</v>
      </c>
    </row>
    <row r="33" spans="1:44" x14ac:dyDescent="0.25">
      <c r="A33" s="8">
        <f ca="1">(dane36[[#This Row],[Wiek]]-$A$409)/$A$410</f>
        <v>0.80681818181818177</v>
      </c>
      <c r="B33" s="8">
        <f ca="1">(dane36[[#This Row],[Ciśnienie krwi]]-$B$409)/$B$410</f>
        <v>0.30769230769230771</v>
      </c>
      <c r="C33" s="9">
        <v>0.5</v>
      </c>
      <c r="D33" s="10">
        <v>0.6</v>
      </c>
      <c r="E33" s="5" t="s">
        <v>2</v>
      </c>
      <c r="F33" s="5">
        <v>0</v>
      </c>
      <c r="G33" s="5">
        <v>1</v>
      </c>
      <c r="H33" s="5">
        <v>0</v>
      </c>
      <c r="I33" s="8">
        <f ca="1">(dane36[[#This Row],[glukoza we krwi]]-$I$409)/$I$410</f>
        <v>0.18162393162393162</v>
      </c>
      <c r="J33" s="8">
        <f ca="1">(dane36[[#This Row],[mocznik]]-$J$409)/$J$410</f>
        <v>8.0872913992297818E-2</v>
      </c>
      <c r="K33" s="8">
        <f ca="1">(dane36[[#This Row],[kreatynina]]-#REF!)/#REF!</f>
        <v>1.4550264550264553E-2</v>
      </c>
      <c r="L33" s="8">
        <f ca="1">(dane36[[#This Row],[sód]]-#REF!)/#REF!</f>
        <v>0.86119873817034698</v>
      </c>
      <c r="M33" s="8">
        <f ca="1">(dane36[[#This Row],[potas]]-#REF!)/#REF!</f>
        <v>4.7191011235955045E-2</v>
      </c>
      <c r="N33" s="8">
        <f ca="1">(dane36[[#This Row],[hemoglobina]]-#REF!)/#REF!</f>
        <v>0.47619047619047616</v>
      </c>
      <c r="O33" s="8">
        <f ca="1">(dane36[[#This Row],[hematokryt]]-#REF!)/#REF!</f>
        <v>0.46666666666666667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X33" s="8">
        <f ca="1">(dane36[[#This Row],[Wiek]]-$A$409)/$A$410</f>
        <v>0.80681818181818177</v>
      </c>
      <c r="Y33" s="8">
        <f ca="1">(dane36[[#This Row],[Ciśnienie krwi]]-$B$409)/$B$410</f>
        <v>0.30769230769230771</v>
      </c>
      <c r="Z33" s="8">
        <f ca="1">(dane36[[#This Row],[glukoza we krwi]]-$I$409)/$I$410</f>
        <v>0.18162393162393162</v>
      </c>
      <c r="AA33" s="8">
        <f ca="1">(dane36[[#This Row],[mocznik]]-$J$409)/$J$410</f>
        <v>8.0872913992297818E-2</v>
      </c>
      <c r="AB33" s="8">
        <f ca="1">(dane36[[#This Row],[kreatynina]]-K$409)/K$410</f>
        <v>1.4550264550264553E-2</v>
      </c>
      <c r="AC33" s="8">
        <f ca="1">(dane36[[#This Row],[sód]]-L$409)/L$410</f>
        <v>0.86119873817034698</v>
      </c>
      <c r="AD33" s="8">
        <f ca="1">(dane36[[#This Row],[potas]]-M$409)/M$410</f>
        <v>4.7191011235955045E-2</v>
      </c>
      <c r="AE33" s="8">
        <f ca="1">(dane36[[#This Row],[hemoglobina]]-N$409)/N$410</f>
        <v>0.47619047619047616</v>
      </c>
      <c r="AF33" s="8">
        <f ca="1">(dane36[[#This Row],[hematokryt]]-O$409)/O$410</f>
        <v>0.46666666666666667</v>
      </c>
      <c r="AG33">
        <v>0.5</v>
      </c>
      <c r="AH33">
        <v>0.6</v>
      </c>
      <c r="AI33">
        <v>0</v>
      </c>
      <c r="AJ33">
        <v>0</v>
      </c>
      <c r="AK33">
        <v>1</v>
      </c>
      <c r="AL33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</row>
    <row r="34" spans="1:44" x14ac:dyDescent="0.25">
      <c r="A34" s="8">
        <f ca="1">(dane36[[#This Row],[Wiek]]-$A$409)/$A$410</f>
        <v>0.67045454545454541</v>
      </c>
      <c r="B34" s="8">
        <f ca="1">(dane36[[#This Row],[Ciśnienie krwi]]-$B$409)/$B$410</f>
        <v>0.30769230769230771</v>
      </c>
      <c r="C34" s="9">
        <v>0.25</v>
      </c>
      <c r="D34" s="10">
        <v>0.2</v>
      </c>
      <c r="E34" s="10">
        <v>0.2</v>
      </c>
      <c r="F34" s="5">
        <v>1</v>
      </c>
      <c r="G34" s="5">
        <v>0</v>
      </c>
      <c r="H34" s="5">
        <v>0</v>
      </c>
      <c r="I34" s="8">
        <f ca="1">(dane36[[#This Row],[glukoza we krwi]]-$I$409)/$I$410</f>
        <v>0.29273504273504275</v>
      </c>
      <c r="J34" s="8">
        <f ca="1">(dane36[[#This Row],[mocznik]]-$J$409)/$J$410</f>
        <v>9.6277278562259302E-2</v>
      </c>
      <c r="K34" s="8">
        <f ca="1">(dane36[[#This Row],[kreatynina]]-#REF!)/#REF!</f>
        <v>1.4550264550264553E-2</v>
      </c>
      <c r="L34" s="8">
        <f ca="1">(dane36[[#This Row],[sód]]-#REF!)/#REF!</f>
        <v>0.81072555205047314</v>
      </c>
      <c r="M34" s="8">
        <f ca="1">(dane36[[#This Row],[potas]]-#REF!)/#REF!</f>
        <v>5.393258426966293E-2</v>
      </c>
      <c r="N34" s="8">
        <f ca="1">(dane36[[#This Row],[hemoglobina]]-#REF!)/#REF!</f>
        <v>0.55782312925170074</v>
      </c>
      <c r="O34" s="8">
        <f ca="1">(dane36[[#This Row],[hematokryt]]-#REF!)/#REF!</f>
        <v>0.55555555555555558</v>
      </c>
      <c r="P34" s="5">
        <v>1</v>
      </c>
      <c r="Q34" s="5">
        <v>1</v>
      </c>
      <c r="R34" s="5">
        <v>0</v>
      </c>
      <c r="S34" s="5">
        <v>0</v>
      </c>
      <c r="T34" s="5">
        <v>0</v>
      </c>
      <c r="U34" s="5">
        <v>0</v>
      </c>
      <c r="V34" s="5">
        <v>1</v>
      </c>
      <c r="X34" s="8">
        <f ca="1">(dane36[[#This Row],[Wiek]]-$A$409)/$A$410</f>
        <v>0.67045454545454541</v>
      </c>
      <c r="Y34" s="8">
        <f ca="1">(dane36[[#This Row],[Ciśnienie krwi]]-$B$409)/$B$410</f>
        <v>0.30769230769230771</v>
      </c>
      <c r="Z34" s="8">
        <f ca="1">(dane36[[#This Row],[glukoza we krwi]]-$I$409)/$I$410</f>
        <v>0.29273504273504275</v>
      </c>
      <c r="AA34" s="8">
        <f ca="1">(dane36[[#This Row],[mocznik]]-$J$409)/$J$410</f>
        <v>9.6277278562259302E-2</v>
      </c>
      <c r="AB34" s="8">
        <f ca="1">(dane36[[#This Row],[kreatynina]]-K$409)/K$410</f>
        <v>1.4550264550264553E-2</v>
      </c>
      <c r="AC34" s="8">
        <f ca="1">(dane36[[#This Row],[sód]]-L$409)/L$410</f>
        <v>0.81072555205047314</v>
      </c>
      <c r="AD34" s="8">
        <f ca="1">(dane36[[#This Row],[potas]]-M$409)/M$410</f>
        <v>5.393258426966293E-2</v>
      </c>
      <c r="AE34" s="8">
        <f ca="1">(dane36[[#This Row],[hemoglobina]]-N$409)/N$410</f>
        <v>0.55782312925170074</v>
      </c>
      <c r="AF34" s="8">
        <f ca="1">(dane36[[#This Row],[hematokryt]]-O$409)/O$410</f>
        <v>0.55555555555555558</v>
      </c>
      <c r="AG34">
        <v>0.25</v>
      </c>
      <c r="AH34">
        <v>0.2</v>
      </c>
      <c r="AI34">
        <v>0.2</v>
      </c>
      <c r="AJ34">
        <v>1</v>
      </c>
      <c r="AK34">
        <v>0</v>
      </c>
      <c r="AL34">
        <v>0</v>
      </c>
      <c r="AM34" s="14">
        <v>1</v>
      </c>
      <c r="AN34" s="14">
        <v>1</v>
      </c>
      <c r="AO34" s="14">
        <v>0</v>
      </c>
      <c r="AP34" s="14">
        <v>0</v>
      </c>
      <c r="AQ34" s="14">
        <v>0</v>
      </c>
      <c r="AR34" s="14">
        <v>0</v>
      </c>
    </row>
    <row r="35" spans="1:44" x14ac:dyDescent="0.25">
      <c r="A35" s="8">
        <f ca="1">(dane36[[#This Row],[Wiek]]-$A$409)/$A$410</f>
        <v>0.65909090909090906</v>
      </c>
      <c r="B35" s="8">
        <f ca="1">(dane36[[#This Row],[Ciśnienie krwi]]-$B$409)/$B$410</f>
        <v>0.38461538461538464</v>
      </c>
      <c r="C35" s="9">
        <v>0.75</v>
      </c>
      <c r="D35" s="10">
        <v>0.4</v>
      </c>
      <c r="E35" s="5" t="s">
        <v>2</v>
      </c>
      <c r="F35" s="5">
        <v>0</v>
      </c>
      <c r="G35" s="5">
        <v>0</v>
      </c>
      <c r="H35" s="5">
        <v>0</v>
      </c>
      <c r="I35" s="8">
        <f ca="1">(dane36[[#This Row],[glukoza we krwi]]-$I$409)/$I$410</f>
        <v>0.25213675213675213</v>
      </c>
      <c r="J35" s="8">
        <f ca="1">(dane36[[#This Row],[mocznik]]-$J$409)/$J$410</f>
        <v>0.13735558408215662</v>
      </c>
      <c r="K35" s="8">
        <f ca="1">(dane36[[#This Row],[kreatynina]]-#REF!)/#REF!</f>
        <v>2.777777777777778E-2</v>
      </c>
      <c r="L35" s="8">
        <f ca="1">(dane36[[#This Row],[sód]]-#REF!)/#REF!</f>
        <v>0.83930599369085179</v>
      </c>
      <c r="M35" s="8">
        <f ca="1">(dane36[[#This Row],[potas]]-#REF!)/#REF!</f>
        <v>4.7865168539325841E-2</v>
      </c>
      <c r="N35" s="8">
        <f ca="1">(dane36[[#This Row],[hemoglobina]]-#REF!)/#REF!</f>
        <v>0.47619047619047616</v>
      </c>
      <c r="O35" s="8">
        <f ca="1">(dane36[[#This Row],[hematokryt]]-#REF!)/#REF!</f>
        <v>0.44444444444444442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</v>
      </c>
      <c r="X35" s="8">
        <f ca="1">(dane36[[#This Row],[Wiek]]-$A$409)/$A$410</f>
        <v>0.65909090909090906</v>
      </c>
      <c r="Y35" s="8">
        <f ca="1">(dane36[[#This Row],[Ciśnienie krwi]]-$B$409)/$B$410</f>
        <v>0.38461538461538464</v>
      </c>
      <c r="Z35" s="8">
        <f ca="1">(dane36[[#This Row],[glukoza we krwi]]-$I$409)/$I$410</f>
        <v>0.25213675213675213</v>
      </c>
      <c r="AA35" s="8">
        <f ca="1">(dane36[[#This Row],[mocznik]]-$J$409)/$J$410</f>
        <v>0.13735558408215662</v>
      </c>
      <c r="AB35" s="8">
        <f ca="1">(dane36[[#This Row],[kreatynina]]-K$409)/K$410</f>
        <v>2.777777777777778E-2</v>
      </c>
      <c r="AC35" s="8">
        <f ca="1">(dane36[[#This Row],[sód]]-L$409)/L$410</f>
        <v>0.83930599369085179</v>
      </c>
      <c r="AD35" s="8">
        <f ca="1">(dane36[[#This Row],[potas]]-M$409)/M$410</f>
        <v>4.7865168539325841E-2</v>
      </c>
      <c r="AE35" s="8">
        <f ca="1">(dane36[[#This Row],[hemoglobina]]-N$409)/N$410</f>
        <v>0.47619047619047616</v>
      </c>
      <c r="AF35" s="8">
        <f ca="1">(dane36[[#This Row],[hematokryt]]-O$409)/O$410</f>
        <v>0.44444444444444442</v>
      </c>
      <c r="AG35">
        <v>0.75</v>
      </c>
      <c r="AH35">
        <v>0.4</v>
      </c>
      <c r="AI35">
        <v>0</v>
      </c>
      <c r="AJ35">
        <v>0</v>
      </c>
      <c r="AK35">
        <v>0</v>
      </c>
      <c r="AL35">
        <v>0</v>
      </c>
      <c r="AM35" s="15">
        <v>1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</row>
    <row r="36" spans="1:44" x14ac:dyDescent="0.25">
      <c r="A36" s="8">
        <f ca="1">(dane36[[#This Row],[Wiek]]-$A$409)/$A$410</f>
        <v>0.77272727272727271</v>
      </c>
      <c r="B36" s="8">
        <f ca="1">(dane36[[#This Row],[Ciśnienie krwi]]-$B$409)/$B$410</f>
        <v>0.15384615384615385</v>
      </c>
      <c r="C36" s="9">
        <v>0.25</v>
      </c>
      <c r="D36" s="10">
        <v>0.2</v>
      </c>
      <c r="E36" s="5" t="s">
        <v>2</v>
      </c>
      <c r="F36" s="5">
        <v>0.77</v>
      </c>
      <c r="G36" s="5">
        <v>1</v>
      </c>
      <c r="H36" s="5">
        <v>1</v>
      </c>
      <c r="I36" s="8">
        <f ca="1">(dane36[[#This Row],[glukoza we krwi]]-$I$409)/$I$410</f>
        <v>0.31837606837606836</v>
      </c>
      <c r="J36" s="8">
        <f ca="1">(dane36[[#This Row],[mocznik]]-$J$409)/$J$410</f>
        <v>0.38896020539152759</v>
      </c>
      <c r="K36" s="8">
        <f ca="1">(dane36[[#This Row],[kreatynina]]-#REF!)/#REF!</f>
        <v>6.3492063492063489E-2</v>
      </c>
      <c r="L36" s="8">
        <f ca="1">(dane36[[#This Row],[sód]]-#REF!)/#REF!</f>
        <v>0.83930599369085179</v>
      </c>
      <c r="M36" s="8">
        <f ca="1">(dane36[[#This Row],[potas]]-#REF!)/#REF!</f>
        <v>4.7865168539325841E-2</v>
      </c>
      <c r="N36" s="8">
        <f ca="1">(dane36[[#This Row],[hemoglobina]]-#REF!)/#REF!</f>
        <v>0.64149659863945574</v>
      </c>
      <c r="O36" s="8">
        <f ca="1">(dane36[[#This Row],[hematokryt]]-#REF!)/#REF!</f>
        <v>0.66377777777777769</v>
      </c>
      <c r="P36" s="5">
        <v>0</v>
      </c>
      <c r="Q36" s="5">
        <v>1</v>
      </c>
      <c r="R36" s="5">
        <v>0</v>
      </c>
      <c r="S36" s="5">
        <v>0</v>
      </c>
      <c r="T36" s="5">
        <v>0</v>
      </c>
      <c r="U36" s="5">
        <v>0</v>
      </c>
      <c r="V36" s="5">
        <v>1</v>
      </c>
      <c r="X36" s="8">
        <f ca="1">(dane36[[#This Row],[Wiek]]-$A$409)/$A$410</f>
        <v>0.77272727272727271</v>
      </c>
      <c r="Y36" s="8">
        <f ca="1">(dane36[[#This Row],[Ciśnienie krwi]]-$B$409)/$B$410</f>
        <v>0.15384615384615385</v>
      </c>
      <c r="Z36" s="8">
        <f ca="1">(dane36[[#This Row],[glukoza we krwi]]-$I$409)/$I$410</f>
        <v>0.31837606837606836</v>
      </c>
      <c r="AA36" s="8">
        <f ca="1">(dane36[[#This Row],[mocznik]]-$J$409)/$J$410</f>
        <v>0.38896020539152759</v>
      </c>
      <c r="AB36" s="8">
        <f ca="1">(dane36[[#This Row],[kreatynina]]-K$409)/K$410</f>
        <v>6.3492063492063489E-2</v>
      </c>
      <c r="AC36" s="8">
        <f ca="1">(dane36[[#This Row],[sód]]-L$409)/L$410</f>
        <v>0.83930599369085179</v>
      </c>
      <c r="AD36" s="8">
        <f ca="1">(dane36[[#This Row],[potas]]-M$409)/M$410</f>
        <v>4.7865168539325841E-2</v>
      </c>
      <c r="AE36" s="8">
        <f ca="1">(dane36[[#This Row],[hemoglobina]]-N$409)/N$410</f>
        <v>0.64149659863945574</v>
      </c>
      <c r="AF36" s="8">
        <f ca="1">(dane36[[#This Row],[hematokryt]]-O$409)/O$410</f>
        <v>0.66377777777777769</v>
      </c>
      <c r="AG36">
        <v>0.25</v>
      </c>
      <c r="AH36">
        <v>0.2</v>
      </c>
      <c r="AI36">
        <v>0</v>
      </c>
      <c r="AJ36">
        <v>0.77</v>
      </c>
      <c r="AK36">
        <v>1</v>
      </c>
      <c r="AL36">
        <v>1</v>
      </c>
      <c r="AM36" s="14">
        <v>0</v>
      </c>
      <c r="AN36" s="14">
        <v>1</v>
      </c>
      <c r="AO36" s="14">
        <v>0</v>
      </c>
      <c r="AP36" s="14">
        <v>0</v>
      </c>
      <c r="AQ36" s="14">
        <v>0</v>
      </c>
      <c r="AR36" s="14">
        <v>0</v>
      </c>
    </row>
    <row r="37" spans="1:44" x14ac:dyDescent="0.25">
      <c r="A37" s="8">
        <f ca="1">(dane36[[#This Row],[Wiek]]-$A$409)/$A$410</f>
        <v>0.71590909090909094</v>
      </c>
      <c r="B37" s="8">
        <f ca="1">(dane36[[#This Row],[Ciśnienie krwi]]-$B$409)/$B$410</f>
        <v>0.30769230769230771</v>
      </c>
      <c r="C37" s="9">
        <v>0.75</v>
      </c>
      <c r="D37" s="10">
        <v>0.4</v>
      </c>
      <c r="E37" s="10">
        <v>0.2</v>
      </c>
      <c r="F37" s="5">
        <v>1</v>
      </c>
      <c r="G37" s="5">
        <v>0</v>
      </c>
      <c r="H37" s="5">
        <v>0</v>
      </c>
      <c r="I37" s="8">
        <f ca="1">(dane36[[#This Row],[glukoza we krwi]]-$I$409)/$I$410</f>
        <v>0.52991452991452992</v>
      </c>
      <c r="J37" s="8">
        <f ca="1">(dane36[[#This Row],[mocznik]]-$J$409)/$J$410</f>
        <v>9.6277278562259302E-2</v>
      </c>
      <c r="K37" s="8">
        <f ca="1">(dane36[[#This Row],[kreatynina]]-#REF!)/#REF!</f>
        <v>2.1164021164021166E-2</v>
      </c>
      <c r="L37" s="8">
        <f ca="1">(dane36[[#This Row],[sód]]-#REF!)/#REF!</f>
        <v>0.83930599369085179</v>
      </c>
      <c r="M37" s="8">
        <f ca="1">(dane36[[#This Row],[potas]]-#REF!)/#REF!</f>
        <v>4.7865168539325841E-2</v>
      </c>
      <c r="N37" s="8">
        <f ca="1">(dane36[[#This Row],[hemoglobina]]-#REF!)/#REF!</f>
        <v>0.60544217687074831</v>
      </c>
      <c r="O37" s="8">
        <f ca="1">(dane36[[#This Row],[hematokryt]]-#REF!)/#REF!</f>
        <v>0.6</v>
      </c>
      <c r="P37" s="5">
        <v>1</v>
      </c>
      <c r="Q37" s="5">
        <v>1</v>
      </c>
      <c r="R37" s="5">
        <v>0</v>
      </c>
      <c r="S37" s="5">
        <v>0</v>
      </c>
      <c r="T37" s="5">
        <v>0</v>
      </c>
      <c r="U37" s="5">
        <v>1</v>
      </c>
      <c r="V37" s="5">
        <v>1</v>
      </c>
      <c r="X37" s="8">
        <f ca="1">(dane36[[#This Row],[Wiek]]-$A$409)/$A$410</f>
        <v>0.71590909090909094</v>
      </c>
      <c r="Y37" s="8">
        <f ca="1">(dane36[[#This Row],[Ciśnienie krwi]]-$B$409)/$B$410</f>
        <v>0.30769230769230771</v>
      </c>
      <c r="Z37" s="8">
        <f ca="1">(dane36[[#This Row],[glukoza we krwi]]-$I$409)/$I$410</f>
        <v>0.52991452991452992</v>
      </c>
      <c r="AA37" s="8">
        <f ca="1">(dane36[[#This Row],[mocznik]]-$J$409)/$J$410</f>
        <v>9.6277278562259302E-2</v>
      </c>
      <c r="AB37" s="8">
        <f ca="1">(dane36[[#This Row],[kreatynina]]-K$409)/K$410</f>
        <v>2.1164021164021166E-2</v>
      </c>
      <c r="AC37" s="8">
        <f ca="1">(dane36[[#This Row],[sód]]-L$409)/L$410</f>
        <v>0.83930599369085179</v>
      </c>
      <c r="AD37" s="8">
        <f ca="1">(dane36[[#This Row],[potas]]-M$409)/M$410</f>
        <v>4.7865168539325841E-2</v>
      </c>
      <c r="AE37" s="8">
        <f ca="1">(dane36[[#This Row],[hemoglobina]]-N$409)/N$410</f>
        <v>0.60544217687074831</v>
      </c>
      <c r="AF37" s="8">
        <f ca="1">(dane36[[#This Row],[hematokryt]]-O$409)/O$410</f>
        <v>0.6</v>
      </c>
      <c r="AG37">
        <v>0.75</v>
      </c>
      <c r="AH37">
        <v>0.4</v>
      </c>
      <c r="AI37">
        <v>0.2</v>
      </c>
      <c r="AJ37">
        <v>1</v>
      </c>
      <c r="AK37">
        <v>0</v>
      </c>
      <c r="AL37">
        <v>0</v>
      </c>
      <c r="AM37" s="15">
        <v>1</v>
      </c>
      <c r="AN37" s="15">
        <v>1</v>
      </c>
      <c r="AO37" s="15">
        <v>0</v>
      </c>
      <c r="AP37" s="15">
        <v>0</v>
      </c>
      <c r="AQ37" s="15">
        <v>0</v>
      </c>
      <c r="AR37" s="15">
        <v>1</v>
      </c>
    </row>
    <row r="38" spans="1:44" x14ac:dyDescent="0.25">
      <c r="A38" s="8">
        <f ca="1">(dane36[[#This Row],[Wiek]]-$A$409)/$A$410</f>
        <v>0.84090909090909094</v>
      </c>
      <c r="B38" s="8">
        <f ca="1">(dane36[[#This Row],[Ciśnienie krwi]]-$B$409)/$B$410</f>
        <v>0.15384615384615385</v>
      </c>
      <c r="C38" s="9">
        <v>0.5</v>
      </c>
      <c r="D38" s="10">
        <v>0.2</v>
      </c>
      <c r="E38" s="5" t="s">
        <v>2</v>
      </c>
      <c r="F38" s="5">
        <v>1</v>
      </c>
      <c r="G38" s="5">
        <v>0</v>
      </c>
      <c r="H38" s="5">
        <v>0</v>
      </c>
      <c r="I38" s="8">
        <f ca="1">(dane36[[#This Row],[glukoza we krwi]]-$I$409)/$I$410</f>
        <v>0.14957264957264957</v>
      </c>
      <c r="J38" s="8">
        <f ca="1">(dane36[[#This Row],[mocznik]]-$J$409)/$J$410</f>
        <v>7.0603337612323486E-2</v>
      </c>
      <c r="K38" s="8">
        <f ca="1">(dane36[[#This Row],[kreatynina]]-#REF!)/#REF!</f>
        <v>1.8518518518518517E-2</v>
      </c>
      <c r="L38" s="8">
        <f ca="1">(dane36[[#This Row],[sód]]-#REF!)/#REF!</f>
        <v>0.81072555205047314</v>
      </c>
      <c r="M38" s="8">
        <f ca="1">(dane36[[#This Row],[potas]]-#REF!)/#REF!</f>
        <v>3.1460674157303366E-2</v>
      </c>
      <c r="N38" s="8">
        <f ca="1">(dane36[[#This Row],[hemoglobina]]-#REF!)/#REF!</f>
        <v>0.48979591836734698</v>
      </c>
      <c r="O38" s="8">
        <f ca="1">(dane36[[#This Row],[hematokryt]]-#REF!)/#REF!</f>
        <v>0.51111111111111107</v>
      </c>
      <c r="P38" s="5">
        <v>1</v>
      </c>
      <c r="Q38" s="5">
        <v>0</v>
      </c>
      <c r="R38" s="5">
        <v>0</v>
      </c>
      <c r="S38" s="5">
        <v>1</v>
      </c>
      <c r="T38" s="5">
        <v>0</v>
      </c>
      <c r="U38" s="5">
        <v>0</v>
      </c>
      <c r="V38" s="5">
        <v>1</v>
      </c>
      <c r="X38" s="8">
        <f ca="1">(dane36[[#This Row],[Wiek]]-$A$409)/$A$410</f>
        <v>0.84090909090909094</v>
      </c>
      <c r="Y38" s="8">
        <f ca="1">(dane36[[#This Row],[Ciśnienie krwi]]-$B$409)/$B$410</f>
        <v>0.15384615384615385</v>
      </c>
      <c r="Z38" s="8">
        <f ca="1">(dane36[[#This Row],[glukoza we krwi]]-$I$409)/$I$410</f>
        <v>0.14957264957264957</v>
      </c>
      <c r="AA38" s="8">
        <f ca="1">(dane36[[#This Row],[mocznik]]-$J$409)/$J$410</f>
        <v>7.0603337612323486E-2</v>
      </c>
      <c r="AB38" s="8">
        <f ca="1">(dane36[[#This Row],[kreatynina]]-K$409)/K$410</f>
        <v>1.8518518518518517E-2</v>
      </c>
      <c r="AC38" s="8">
        <f ca="1">(dane36[[#This Row],[sód]]-L$409)/L$410</f>
        <v>0.81072555205047314</v>
      </c>
      <c r="AD38" s="8">
        <f ca="1">(dane36[[#This Row],[potas]]-M$409)/M$410</f>
        <v>3.1460674157303366E-2</v>
      </c>
      <c r="AE38" s="8">
        <f ca="1">(dane36[[#This Row],[hemoglobina]]-N$409)/N$410</f>
        <v>0.48979591836734698</v>
      </c>
      <c r="AF38" s="8">
        <f ca="1">(dane36[[#This Row],[hematokryt]]-O$409)/O$410</f>
        <v>0.51111111111111107</v>
      </c>
      <c r="AG38">
        <v>0.5</v>
      </c>
      <c r="AH38">
        <v>0.2</v>
      </c>
      <c r="AI38">
        <v>0</v>
      </c>
      <c r="AJ38">
        <v>1</v>
      </c>
      <c r="AK38">
        <v>0</v>
      </c>
      <c r="AL38">
        <v>0</v>
      </c>
      <c r="AM38" s="14">
        <v>1</v>
      </c>
      <c r="AN38" s="14">
        <v>0</v>
      </c>
      <c r="AO38" s="14">
        <v>0</v>
      </c>
      <c r="AP38" s="14">
        <v>1</v>
      </c>
      <c r="AQ38" s="14">
        <v>0</v>
      </c>
      <c r="AR38" s="14">
        <v>0</v>
      </c>
    </row>
    <row r="39" spans="1:44" x14ac:dyDescent="0.25">
      <c r="A39" s="8">
        <f ca="1">(dane36[[#This Row],[Wiek]]-$A$409)/$A$410</f>
        <v>0.79545454545454541</v>
      </c>
      <c r="B39" s="8">
        <f ca="1">(dane36[[#This Row],[Ciśnienie krwi]]-$B$409)/$B$410</f>
        <v>0.23076923076923078</v>
      </c>
      <c r="C39" s="9">
        <v>0.62</v>
      </c>
      <c r="D39" s="10">
        <v>0.2</v>
      </c>
      <c r="E39" s="10">
        <v>0.52</v>
      </c>
      <c r="F39" s="5">
        <v>0.77</v>
      </c>
      <c r="G39" s="5">
        <v>0</v>
      </c>
      <c r="H39" s="5">
        <v>0</v>
      </c>
      <c r="I39" s="8">
        <f ca="1">(dane36[[#This Row],[glukoza we krwi]]-$I$409)/$I$410</f>
        <v>0.24572649572649571</v>
      </c>
      <c r="J39" s="8">
        <f ca="1">(dane36[[#This Row],[mocznik]]-$J$409)/$J$410</f>
        <v>0.16302952503209242</v>
      </c>
      <c r="K39" s="8">
        <f ca="1">(dane36[[#This Row],[kreatynina]]-#REF!)/#REF!</f>
        <v>3.9682539682539687E-2</v>
      </c>
      <c r="L39" s="8">
        <f ca="1">(dane36[[#This Row],[sód]]-#REF!)/#REF!</f>
        <v>0.86119873817034698</v>
      </c>
      <c r="M39" s="8">
        <f ca="1">(dane36[[#This Row],[potas]]-#REF!)/#REF!</f>
        <v>4.9438202247191018E-2</v>
      </c>
      <c r="N39" s="8">
        <f ca="1">(dane36[[#This Row],[hemoglobina]]-#REF!)/#REF!</f>
        <v>0.44897959183673464</v>
      </c>
      <c r="O39" s="8">
        <f ca="1">(dane36[[#This Row],[hematokryt]]-#REF!)/#REF!</f>
        <v>0.42222222222222222</v>
      </c>
      <c r="P39" s="5">
        <v>1</v>
      </c>
      <c r="Q39" s="5">
        <v>1</v>
      </c>
      <c r="R39" s="5">
        <v>0</v>
      </c>
      <c r="S39" s="5">
        <v>0</v>
      </c>
      <c r="T39" s="5">
        <v>0</v>
      </c>
      <c r="U39" s="5">
        <v>1</v>
      </c>
      <c r="V39" s="5" t="s">
        <v>77</v>
      </c>
      <c r="X39" s="8">
        <f ca="1">(dane36[[#This Row],[Wiek]]-$A$409)/$A$410</f>
        <v>0.79545454545454541</v>
      </c>
      <c r="Y39" s="8">
        <f ca="1">(dane36[[#This Row],[Ciśnienie krwi]]-$B$409)/$B$410</f>
        <v>0.23076923076923078</v>
      </c>
      <c r="Z39" s="8">
        <f ca="1">(dane36[[#This Row],[glukoza we krwi]]-$I$409)/$I$410</f>
        <v>0.24572649572649571</v>
      </c>
      <c r="AA39" s="8">
        <f ca="1">(dane36[[#This Row],[mocznik]]-$J$409)/$J$410</f>
        <v>0.16302952503209242</v>
      </c>
      <c r="AB39" s="8">
        <f ca="1">(dane36[[#This Row],[kreatynina]]-K$409)/K$410</f>
        <v>3.9682539682539687E-2</v>
      </c>
      <c r="AC39" s="8">
        <f ca="1">(dane36[[#This Row],[sód]]-L$409)/L$410</f>
        <v>0.86119873817034698</v>
      </c>
      <c r="AD39" s="8">
        <f ca="1">(dane36[[#This Row],[potas]]-M$409)/M$410</f>
        <v>4.9438202247191018E-2</v>
      </c>
      <c r="AE39" s="8">
        <f ca="1">(dane36[[#This Row],[hemoglobina]]-N$409)/N$410</f>
        <v>0.44897959183673464</v>
      </c>
      <c r="AF39" s="8">
        <f ca="1">(dane36[[#This Row],[hematokryt]]-O$409)/O$410</f>
        <v>0.42222222222222222</v>
      </c>
      <c r="AG39">
        <v>0.62</v>
      </c>
      <c r="AH39">
        <v>0.2</v>
      </c>
      <c r="AI39">
        <v>0.5</v>
      </c>
      <c r="AJ39">
        <v>0.77</v>
      </c>
      <c r="AK39">
        <v>0</v>
      </c>
      <c r="AL39">
        <v>0</v>
      </c>
      <c r="AM39" s="15">
        <v>1</v>
      </c>
      <c r="AN39" s="15">
        <v>1</v>
      </c>
      <c r="AO39" s="15">
        <v>0</v>
      </c>
      <c r="AP39" s="15">
        <v>0</v>
      </c>
      <c r="AQ39" s="15">
        <v>0</v>
      </c>
      <c r="AR39" s="15">
        <v>1</v>
      </c>
    </row>
    <row r="40" spans="1:44" x14ac:dyDescent="0.25">
      <c r="A40" s="8">
        <f ca="1">(dane36[[#This Row],[Wiek]]-$A$409)/$A$410</f>
        <v>0.76136363636363635</v>
      </c>
      <c r="B40" s="8">
        <f ca="1">(dane36[[#This Row],[Ciśnienie krwi]]-$B$409)/$B$410</f>
        <v>0.23076923076923078</v>
      </c>
      <c r="C40" s="9">
        <v>0.75</v>
      </c>
      <c r="D40" s="10">
        <v>0.6</v>
      </c>
      <c r="E40" s="5" t="s">
        <v>2</v>
      </c>
      <c r="F40" s="5">
        <v>1</v>
      </c>
      <c r="G40" s="5">
        <v>0</v>
      </c>
      <c r="H40" s="5">
        <v>0</v>
      </c>
      <c r="I40" s="8">
        <f ca="1">(dane36[[#This Row],[glukoza we krwi]]-$I$409)/$I$410</f>
        <v>0.26931623931623933</v>
      </c>
      <c r="J40" s="8">
        <f ca="1">(dane36[[#This Row],[mocznik]]-$J$409)/$J$410</f>
        <v>0.26059050064184852</v>
      </c>
      <c r="K40" s="8">
        <f ca="1">(dane36[[#This Row],[kreatynina]]-#REF!)/#REF!</f>
        <v>4.8941798941798939E-2</v>
      </c>
      <c r="L40" s="8">
        <f ca="1">(dane36[[#This Row],[sód]]-#REF!)/#REF!</f>
        <v>0.80441640378548895</v>
      </c>
      <c r="M40" s="8">
        <f ca="1">(dane36[[#This Row],[potas]]-#REF!)/#REF!</f>
        <v>7.6404494382022486E-2</v>
      </c>
      <c r="N40" s="8">
        <f ca="1">(dane36[[#This Row],[hemoglobina]]-#REF!)/#REF!</f>
        <v>0.6394557823129251</v>
      </c>
      <c r="O40" s="8">
        <f ca="1">(dane36[[#This Row],[hematokryt]]-#REF!)/#REF!</f>
        <v>0.66377777777777769</v>
      </c>
      <c r="P40" s="5">
        <v>1</v>
      </c>
      <c r="Q40" s="5">
        <v>0</v>
      </c>
      <c r="R40" s="5">
        <v>0</v>
      </c>
      <c r="S40" s="5">
        <v>1</v>
      </c>
      <c r="T40" s="5">
        <v>0</v>
      </c>
      <c r="U40" s="5">
        <v>0</v>
      </c>
      <c r="V40" s="5">
        <v>1</v>
      </c>
      <c r="X40" s="8">
        <f ca="1">(dane36[[#This Row],[Wiek]]-$A$409)/$A$410</f>
        <v>0.76136363636363635</v>
      </c>
      <c r="Y40" s="8">
        <f ca="1">(dane36[[#This Row],[Ciśnienie krwi]]-$B$409)/$B$410</f>
        <v>0.23076923076923078</v>
      </c>
      <c r="Z40" s="8">
        <f ca="1">(dane36[[#This Row],[glukoza we krwi]]-$I$409)/$I$410</f>
        <v>0.26931623931623933</v>
      </c>
      <c r="AA40" s="8">
        <f ca="1">(dane36[[#This Row],[mocznik]]-$J$409)/$J$410</f>
        <v>0.26059050064184852</v>
      </c>
      <c r="AB40" s="8">
        <f ca="1">(dane36[[#This Row],[kreatynina]]-K$409)/K$410</f>
        <v>4.8941798941798939E-2</v>
      </c>
      <c r="AC40" s="8">
        <f ca="1">(dane36[[#This Row],[sód]]-L$409)/L$410</f>
        <v>0.80441640378548895</v>
      </c>
      <c r="AD40" s="8">
        <f ca="1">(dane36[[#This Row],[potas]]-M$409)/M$410</f>
        <v>7.6404494382022486E-2</v>
      </c>
      <c r="AE40" s="8">
        <f ca="1">(dane36[[#This Row],[hemoglobina]]-N$409)/N$410</f>
        <v>0.6394557823129251</v>
      </c>
      <c r="AF40" s="8">
        <f ca="1">(dane36[[#This Row],[hematokryt]]-O$409)/O$410</f>
        <v>0.66377777777777769</v>
      </c>
      <c r="AG40">
        <v>0.75</v>
      </c>
      <c r="AH40">
        <v>0.6</v>
      </c>
      <c r="AI40">
        <v>0</v>
      </c>
      <c r="AJ40">
        <v>1</v>
      </c>
      <c r="AK40">
        <v>0</v>
      </c>
      <c r="AL40">
        <v>0</v>
      </c>
      <c r="AM40" s="14">
        <v>1</v>
      </c>
      <c r="AN40" s="14">
        <v>0</v>
      </c>
      <c r="AO40" s="14">
        <v>0</v>
      </c>
      <c r="AP40" s="14">
        <v>1</v>
      </c>
      <c r="AQ40" s="14">
        <v>0</v>
      </c>
      <c r="AR40" s="14">
        <v>0</v>
      </c>
    </row>
    <row r="41" spans="1:44" x14ac:dyDescent="0.25">
      <c r="A41" s="8">
        <f ca="1">(dane36[[#This Row],[Wiek]]-$A$409)/$A$410</f>
        <v>0.90909090909090906</v>
      </c>
      <c r="B41" s="8">
        <f ca="1">(dane36[[#This Row],[Ciśnienie krwi]]-$B$409)/$B$410</f>
        <v>0.23076923076923078</v>
      </c>
      <c r="C41" s="9">
        <v>0.25</v>
      </c>
      <c r="D41" s="10">
        <v>0.4</v>
      </c>
      <c r="E41" s="10">
        <v>0.4</v>
      </c>
      <c r="F41" s="5">
        <v>0.77</v>
      </c>
      <c r="G41" s="5">
        <v>0</v>
      </c>
      <c r="H41" s="5">
        <v>0</v>
      </c>
      <c r="I41" s="8">
        <f ca="1">(dane36[[#This Row],[glukoza we krwi]]-$I$409)/$I$410</f>
        <v>0.25213675213675213</v>
      </c>
      <c r="J41" s="8">
        <f ca="1">(dane36[[#This Row],[mocznik]]-$J$409)/$J$410</f>
        <v>0.17586649550706032</v>
      </c>
      <c r="K41" s="8">
        <f ca="1">(dane36[[#This Row],[kreatynina]]-#REF!)/#REF!</f>
        <v>3.9682539682539687E-2</v>
      </c>
      <c r="L41" s="8">
        <f ca="1">(dane36[[#This Row],[sód]]-#REF!)/#REF!</f>
        <v>0.82965299684542582</v>
      </c>
      <c r="M41" s="8">
        <f ca="1">(dane36[[#This Row],[potas]]-#REF!)/#REF!</f>
        <v>3.8202247191011243E-2</v>
      </c>
      <c r="N41" s="8">
        <f ca="1">(dane36[[#This Row],[hemoglobina]]-#REF!)/#REF!</f>
        <v>0.67346938775510201</v>
      </c>
      <c r="O41" s="8">
        <f ca="1">(dane36[[#This Row],[hematokryt]]-#REF!)/#REF!</f>
        <v>0.68888888888888888</v>
      </c>
      <c r="P41" s="5">
        <v>1</v>
      </c>
      <c r="Q41" s="5">
        <v>1</v>
      </c>
      <c r="R41" s="5">
        <v>0</v>
      </c>
      <c r="S41" s="5">
        <v>1</v>
      </c>
      <c r="T41" s="5">
        <v>0</v>
      </c>
      <c r="U41" s="5">
        <v>0</v>
      </c>
      <c r="V41" s="5">
        <v>1</v>
      </c>
      <c r="X41" s="8">
        <f ca="1">(dane36[[#This Row],[Wiek]]-$A$409)/$A$410</f>
        <v>0.90909090909090906</v>
      </c>
      <c r="Y41" s="8">
        <f ca="1">(dane36[[#This Row],[Ciśnienie krwi]]-$B$409)/$B$410</f>
        <v>0.23076923076923078</v>
      </c>
      <c r="Z41" s="8">
        <f ca="1">(dane36[[#This Row],[glukoza we krwi]]-$I$409)/$I$410</f>
        <v>0.25213675213675213</v>
      </c>
      <c r="AA41" s="8">
        <f ca="1">(dane36[[#This Row],[mocznik]]-$J$409)/$J$410</f>
        <v>0.17586649550706032</v>
      </c>
      <c r="AB41" s="8">
        <f ca="1">(dane36[[#This Row],[kreatynina]]-K$409)/K$410</f>
        <v>3.9682539682539687E-2</v>
      </c>
      <c r="AC41" s="8">
        <f ca="1">(dane36[[#This Row],[sód]]-L$409)/L$410</f>
        <v>0.82965299684542582</v>
      </c>
      <c r="AD41" s="8">
        <f ca="1">(dane36[[#This Row],[potas]]-M$409)/M$410</f>
        <v>3.8202247191011243E-2</v>
      </c>
      <c r="AE41" s="8">
        <f ca="1">(dane36[[#This Row],[hemoglobina]]-N$409)/N$410</f>
        <v>0.67346938775510201</v>
      </c>
      <c r="AF41" s="8">
        <f ca="1">(dane36[[#This Row],[hematokryt]]-O$409)/O$410</f>
        <v>0.68888888888888888</v>
      </c>
      <c r="AG41">
        <v>0.25</v>
      </c>
      <c r="AH41">
        <v>0.4</v>
      </c>
      <c r="AI41">
        <v>0.4</v>
      </c>
      <c r="AJ41">
        <v>0.77</v>
      </c>
      <c r="AK41">
        <v>0</v>
      </c>
      <c r="AL41">
        <v>0</v>
      </c>
      <c r="AM41" s="15">
        <v>1</v>
      </c>
      <c r="AN41" s="15">
        <v>1</v>
      </c>
      <c r="AO41" s="15">
        <v>0</v>
      </c>
      <c r="AP41" s="15">
        <v>1</v>
      </c>
      <c r="AQ41" s="15">
        <v>0</v>
      </c>
      <c r="AR41" s="15">
        <v>0</v>
      </c>
    </row>
    <row r="42" spans="1:44" x14ac:dyDescent="0.25">
      <c r="A42" s="8">
        <f ca="1">(dane36[[#This Row],[Wiek]]-$A$409)/$A$410</f>
        <v>0.5</v>
      </c>
      <c r="B42" s="8">
        <f ca="1">(dane36[[#This Row],[Ciśnienie krwi]]-$B$409)/$B$410</f>
        <v>0.30769230769230771</v>
      </c>
      <c r="C42" s="9">
        <v>0.25</v>
      </c>
      <c r="D42" s="10">
        <v>0.4</v>
      </c>
      <c r="E42" s="5" t="s">
        <v>2</v>
      </c>
      <c r="F42" s="5">
        <v>0</v>
      </c>
      <c r="G42" s="5">
        <v>0</v>
      </c>
      <c r="H42" s="5">
        <v>0</v>
      </c>
      <c r="I42" s="8">
        <f ca="1">(dane36[[#This Row],[glukoza we krwi]]-$I$409)/$I$410</f>
        <v>0.16452991452991453</v>
      </c>
      <c r="J42" s="8">
        <f ca="1">(dane36[[#This Row],[mocznik]]-$J$409)/$J$410</f>
        <v>0.20154043645699615</v>
      </c>
      <c r="K42" s="8">
        <f ca="1">(dane36[[#This Row],[kreatynina]]-#REF!)/#REF!</f>
        <v>2.2486772486772492E-2</v>
      </c>
      <c r="L42" s="8">
        <f ca="1">(dane36[[#This Row],[sód]]-#REF!)/#REF!</f>
        <v>0.83930599369085179</v>
      </c>
      <c r="M42" s="8">
        <f ca="1">(dane36[[#This Row],[potas]]-#REF!)/#REF!</f>
        <v>4.7865168539325841E-2</v>
      </c>
      <c r="N42" s="8">
        <f ca="1">(dane36[[#This Row],[hemoglobina]]-#REF!)/#REF!</f>
        <v>0.54421768707482987</v>
      </c>
      <c r="O42" s="8">
        <f ca="1">(dane36[[#This Row],[hematokryt]]-#REF!)/#REF!</f>
        <v>0.51111111111111107</v>
      </c>
      <c r="P42" s="5">
        <v>1</v>
      </c>
      <c r="Q42" s="5">
        <v>0</v>
      </c>
      <c r="R42" s="5" t="s">
        <v>70</v>
      </c>
      <c r="S42" s="5">
        <v>1</v>
      </c>
      <c r="T42" s="5">
        <v>0</v>
      </c>
      <c r="U42" s="5">
        <v>0</v>
      </c>
      <c r="V42" s="5">
        <v>1</v>
      </c>
      <c r="X42" s="8">
        <f ca="1">(dane36[[#This Row],[Wiek]]-$A$409)/$A$410</f>
        <v>0.5</v>
      </c>
      <c r="Y42" s="8">
        <f ca="1">(dane36[[#This Row],[Ciśnienie krwi]]-$B$409)/$B$410</f>
        <v>0.30769230769230771</v>
      </c>
      <c r="Z42" s="8">
        <f ca="1">(dane36[[#This Row],[glukoza we krwi]]-$I$409)/$I$410</f>
        <v>0.16452991452991453</v>
      </c>
      <c r="AA42" s="8">
        <f ca="1">(dane36[[#This Row],[mocznik]]-$J$409)/$J$410</f>
        <v>0.20154043645699615</v>
      </c>
      <c r="AB42" s="8">
        <f ca="1">(dane36[[#This Row],[kreatynina]]-K$409)/K$410</f>
        <v>2.2486772486772492E-2</v>
      </c>
      <c r="AC42" s="8">
        <f ca="1">(dane36[[#This Row],[sód]]-L$409)/L$410</f>
        <v>0.83930599369085179</v>
      </c>
      <c r="AD42" s="8">
        <f ca="1">(dane36[[#This Row],[potas]]-M$409)/M$410</f>
        <v>4.7865168539325841E-2</v>
      </c>
      <c r="AE42" s="8">
        <f ca="1">(dane36[[#This Row],[hemoglobina]]-N$409)/N$410</f>
        <v>0.54421768707482987</v>
      </c>
      <c r="AF42" s="8">
        <f ca="1">(dane36[[#This Row],[hematokryt]]-O$409)/O$410</f>
        <v>0.51111111111111107</v>
      </c>
      <c r="AG42">
        <v>0.25</v>
      </c>
      <c r="AH42">
        <v>0.4</v>
      </c>
      <c r="AI42">
        <v>0</v>
      </c>
      <c r="AJ42">
        <v>0</v>
      </c>
      <c r="AK42">
        <v>0</v>
      </c>
      <c r="AL42">
        <v>0</v>
      </c>
      <c r="AM42" s="14">
        <v>1</v>
      </c>
      <c r="AN42" s="14">
        <v>0</v>
      </c>
      <c r="AO42" s="14" t="s">
        <v>70</v>
      </c>
      <c r="AP42" s="14">
        <v>1</v>
      </c>
      <c r="AQ42" s="14">
        <v>0</v>
      </c>
      <c r="AR42" s="14">
        <v>0</v>
      </c>
    </row>
    <row r="43" spans="1:44" x14ac:dyDescent="0.25">
      <c r="A43" s="8">
        <f ca="1">(dane36[[#This Row],[Wiek]]-$A$409)/$A$410</f>
        <v>0.48863636363636365</v>
      </c>
      <c r="B43" s="8">
        <f ca="1">(dane36[[#This Row],[Ciśnienie krwi]]-$B$409)/$B$410</f>
        <v>0.15384615384615385</v>
      </c>
      <c r="C43" s="9">
        <v>0.25</v>
      </c>
      <c r="D43" s="5">
        <v>0</v>
      </c>
      <c r="E43" s="5" t="s">
        <v>2</v>
      </c>
      <c r="F43" s="5">
        <v>1</v>
      </c>
      <c r="G43" s="5">
        <v>0</v>
      </c>
      <c r="H43" s="5">
        <v>0</v>
      </c>
      <c r="I43" s="8">
        <f ca="1">(dane36[[#This Row],[glukoza we krwi]]-$I$409)/$I$410</f>
        <v>0.26931623931623933</v>
      </c>
      <c r="J43" s="8">
        <f ca="1">(dane36[[#This Row],[mocznik]]-$J$409)/$J$410</f>
        <v>4.7496790757381259E-2</v>
      </c>
      <c r="K43" s="8">
        <f ca="1">(dane36[[#This Row],[kreatynina]]-#REF!)/#REF!</f>
        <v>3.968253968253968E-3</v>
      </c>
      <c r="L43" s="8">
        <f ca="1">(dane36[[#This Row],[sód]]-#REF!)/#REF!</f>
        <v>0.83930599369085179</v>
      </c>
      <c r="M43" s="8">
        <f ca="1">(dane36[[#This Row],[potas]]-#REF!)/#REF!</f>
        <v>4.7865168539325841E-2</v>
      </c>
      <c r="N43" s="8">
        <f ca="1">(dane36[[#This Row],[hemoglobina]]-#REF!)/#REF!</f>
        <v>0.64149659863945574</v>
      </c>
      <c r="O43" s="8">
        <f ca="1">(dane36[[#This Row],[hematokryt]]-#REF!)/#REF!</f>
        <v>0.66377777777777769</v>
      </c>
      <c r="P43" s="5">
        <v>0</v>
      </c>
      <c r="Q43" s="5">
        <v>0</v>
      </c>
      <c r="R43" s="5">
        <v>0</v>
      </c>
      <c r="S43" s="5">
        <v>1</v>
      </c>
      <c r="T43" s="5">
        <v>1</v>
      </c>
      <c r="U43" s="5">
        <v>0</v>
      </c>
      <c r="V43" s="5">
        <v>1</v>
      </c>
      <c r="X43" s="8">
        <f ca="1">(dane36[[#This Row],[Wiek]]-$A$409)/$A$410</f>
        <v>0.48863636363636365</v>
      </c>
      <c r="Y43" s="8">
        <f ca="1">(dane36[[#This Row],[Ciśnienie krwi]]-$B$409)/$B$410</f>
        <v>0.15384615384615385</v>
      </c>
      <c r="Z43" s="8">
        <f ca="1">(dane36[[#This Row],[glukoza we krwi]]-$I$409)/$I$410</f>
        <v>0.26931623931623933</v>
      </c>
      <c r="AA43" s="8">
        <f ca="1">(dane36[[#This Row],[mocznik]]-$J$409)/$J$410</f>
        <v>4.7496790757381259E-2</v>
      </c>
      <c r="AB43" s="8">
        <f ca="1">(dane36[[#This Row],[kreatynina]]-K$409)/K$410</f>
        <v>3.968253968253968E-3</v>
      </c>
      <c r="AC43" s="8">
        <f ca="1">(dane36[[#This Row],[sód]]-L$409)/L$410</f>
        <v>0.83930599369085179</v>
      </c>
      <c r="AD43" s="8">
        <f ca="1">(dane36[[#This Row],[potas]]-M$409)/M$410</f>
        <v>4.7865168539325841E-2</v>
      </c>
      <c r="AE43" s="8">
        <f ca="1">(dane36[[#This Row],[hemoglobina]]-N$409)/N$410</f>
        <v>0.64149659863945574</v>
      </c>
      <c r="AF43" s="8">
        <f ca="1">(dane36[[#This Row],[hematokryt]]-O$409)/O$410</f>
        <v>0.66377777777777769</v>
      </c>
      <c r="AG43">
        <v>0.25</v>
      </c>
      <c r="AH43">
        <v>0</v>
      </c>
      <c r="AI43">
        <v>0</v>
      </c>
      <c r="AJ43">
        <v>1</v>
      </c>
      <c r="AK43">
        <v>0</v>
      </c>
      <c r="AL43">
        <v>0</v>
      </c>
      <c r="AM43" s="15">
        <v>0</v>
      </c>
      <c r="AN43" s="15">
        <v>0</v>
      </c>
      <c r="AO43" s="15">
        <v>0</v>
      </c>
      <c r="AP43" s="15">
        <v>1</v>
      </c>
      <c r="AQ43" s="15">
        <v>1</v>
      </c>
      <c r="AR43" s="15">
        <v>0</v>
      </c>
    </row>
    <row r="44" spans="1:44" x14ac:dyDescent="0.25">
      <c r="A44" s="8">
        <f ca="1">(dane36[[#This Row],[Wiek]]-$A$409)/$A$410</f>
        <v>0.51136363636363635</v>
      </c>
      <c r="B44" s="8">
        <f ca="1">(dane36[[#This Row],[Ciśnienie krwi]]-$B$409)/$B$410</f>
        <v>0.38461538461538464</v>
      </c>
      <c r="C44" s="9">
        <v>0.25</v>
      </c>
      <c r="D44" s="5">
        <v>0</v>
      </c>
      <c r="E44" s="5" t="s">
        <v>2</v>
      </c>
      <c r="F44" s="5">
        <v>1</v>
      </c>
      <c r="G44" s="5">
        <v>0</v>
      </c>
      <c r="H44" s="5">
        <v>0</v>
      </c>
      <c r="I44" s="8">
        <f ca="1">(dane36[[#This Row],[glukoza we krwi]]-$I$409)/$I$410</f>
        <v>0.3888888888888889</v>
      </c>
      <c r="J44" s="8">
        <f ca="1">(dane36[[#This Row],[mocznik]]-$J$409)/$J$410</f>
        <v>7.0603337612323486E-2</v>
      </c>
      <c r="K44" s="8">
        <f ca="1">(dane36[[#This Row],[kreatynina]]-#REF!)/#REF!</f>
        <v>7.9365079365079361E-3</v>
      </c>
      <c r="L44" s="8">
        <f ca="1">(dane36[[#This Row],[sód]]-#REF!)/#REF!</f>
        <v>0.8485804416403786</v>
      </c>
      <c r="M44" s="8">
        <f ca="1">(dane36[[#This Row],[potas]]-#REF!)/#REF!</f>
        <v>3.8202247191011243E-2</v>
      </c>
      <c r="N44" s="8">
        <f ca="1">(dane36[[#This Row],[hemoglobina]]-#REF!)/#REF!</f>
        <v>0.44897959183673464</v>
      </c>
      <c r="O44" s="8">
        <f ca="1">(dane36[[#This Row],[hematokryt]]-#REF!)/#REF!</f>
        <v>0.53333333333333333</v>
      </c>
      <c r="P44" s="5">
        <v>1</v>
      </c>
      <c r="Q44" s="5">
        <v>0</v>
      </c>
      <c r="R44" s="5">
        <v>0</v>
      </c>
      <c r="S44" s="5">
        <v>1</v>
      </c>
      <c r="T44" s="5">
        <v>0</v>
      </c>
      <c r="U44" s="5">
        <v>1</v>
      </c>
      <c r="V44" s="5">
        <v>1</v>
      </c>
      <c r="X44" s="8">
        <f ca="1">(dane36[[#This Row],[Wiek]]-$A$409)/$A$410</f>
        <v>0.51136363636363635</v>
      </c>
      <c r="Y44" s="8">
        <f ca="1">(dane36[[#This Row],[Ciśnienie krwi]]-$B$409)/$B$410</f>
        <v>0.38461538461538464</v>
      </c>
      <c r="Z44" s="8">
        <f ca="1">(dane36[[#This Row],[glukoza we krwi]]-$I$409)/$I$410</f>
        <v>0.3888888888888889</v>
      </c>
      <c r="AA44" s="8">
        <f ca="1">(dane36[[#This Row],[mocznik]]-$J$409)/$J$410</f>
        <v>7.0603337612323486E-2</v>
      </c>
      <c r="AB44" s="8">
        <f ca="1">(dane36[[#This Row],[kreatynina]]-K$409)/K$410</f>
        <v>7.9365079365079361E-3</v>
      </c>
      <c r="AC44" s="8">
        <f ca="1">(dane36[[#This Row],[sód]]-L$409)/L$410</f>
        <v>0.8485804416403786</v>
      </c>
      <c r="AD44" s="8">
        <f ca="1">(dane36[[#This Row],[potas]]-M$409)/M$410</f>
        <v>3.8202247191011243E-2</v>
      </c>
      <c r="AE44" s="8">
        <f ca="1">(dane36[[#This Row],[hemoglobina]]-N$409)/N$410</f>
        <v>0.44897959183673464</v>
      </c>
      <c r="AF44" s="8">
        <f ca="1">(dane36[[#This Row],[hematokryt]]-O$409)/O$410</f>
        <v>0.53333333333333333</v>
      </c>
      <c r="AG44">
        <v>0.25</v>
      </c>
      <c r="AH44">
        <v>0</v>
      </c>
      <c r="AI44">
        <v>0</v>
      </c>
      <c r="AJ44">
        <v>1</v>
      </c>
      <c r="AK44">
        <v>0</v>
      </c>
      <c r="AL44">
        <v>0</v>
      </c>
      <c r="AM44" s="14">
        <v>1</v>
      </c>
      <c r="AN44" s="14">
        <v>0</v>
      </c>
      <c r="AO44" s="14">
        <v>0</v>
      </c>
      <c r="AP44" s="14">
        <v>1</v>
      </c>
      <c r="AQ44" s="14">
        <v>0</v>
      </c>
      <c r="AR44" s="14">
        <v>1</v>
      </c>
    </row>
    <row r="45" spans="1:44" x14ac:dyDescent="0.25">
      <c r="A45" s="8">
        <f ca="1">(dane36[[#This Row],[Wiek]]-$A$409)/$A$410</f>
        <v>0.375</v>
      </c>
      <c r="B45" s="8">
        <f ca="1">(dane36[[#This Row],[Ciśnienie krwi]]-$B$409)/$B$410</f>
        <v>0.23076923076923078</v>
      </c>
      <c r="C45" s="9">
        <v>0.25</v>
      </c>
      <c r="D45" s="10">
        <v>0.2</v>
      </c>
      <c r="E45" s="5" t="s">
        <v>2</v>
      </c>
      <c r="F45" s="5">
        <v>0.77</v>
      </c>
      <c r="G45" s="5">
        <v>0</v>
      </c>
      <c r="H45" s="5">
        <v>0</v>
      </c>
      <c r="I45" s="8">
        <f ca="1">(dane36[[#This Row],[glukoza we krwi]]-$I$409)/$I$410</f>
        <v>0.12179487179487179</v>
      </c>
      <c r="J45" s="8">
        <f ca="1">(dane36[[#This Row],[mocznik]]-$J$409)/$J$410</f>
        <v>0.51476251604621315</v>
      </c>
      <c r="K45" s="8">
        <f ca="1">(dane36[[#This Row],[kreatynina]]-#REF!)/#REF!</f>
        <v>0.13756613756613759</v>
      </c>
      <c r="L45" s="8">
        <f ca="1">(dane36[[#This Row],[sód]]-#REF!)/#REF!</f>
        <v>0.81703470031545744</v>
      </c>
      <c r="M45" s="8">
        <f ca="1">(dane36[[#This Row],[potas]]-#REF!)/#REF!</f>
        <v>2.0224719101123594E-2</v>
      </c>
      <c r="N45" s="8">
        <f ca="1">(dane36[[#This Row],[hemoglobina]]-#REF!)/#REF!</f>
        <v>0.32653061224489799</v>
      </c>
      <c r="O45" s="8">
        <f ca="1">(dane36[[#This Row],[hematokryt]]-#REF!)/#REF!</f>
        <v>0.33333333333333331</v>
      </c>
      <c r="P45" s="5">
        <v>0</v>
      </c>
      <c r="Q45" s="5">
        <v>1</v>
      </c>
      <c r="R45" s="5">
        <v>0</v>
      </c>
      <c r="S45" s="5">
        <v>1</v>
      </c>
      <c r="T45" s="5">
        <v>0</v>
      </c>
      <c r="U45" s="5">
        <v>0</v>
      </c>
      <c r="V45" s="5">
        <v>1</v>
      </c>
      <c r="X45" s="8">
        <f ca="1">(dane36[[#This Row],[Wiek]]-$A$409)/$A$410</f>
        <v>0.375</v>
      </c>
      <c r="Y45" s="8">
        <f ca="1">(dane36[[#This Row],[Ciśnienie krwi]]-$B$409)/$B$410</f>
        <v>0.23076923076923078</v>
      </c>
      <c r="Z45" s="8">
        <f ca="1">(dane36[[#This Row],[glukoza we krwi]]-$I$409)/$I$410</f>
        <v>0.12179487179487179</v>
      </c>
      <c r="AA45" s="8">
        <f ca="1">(dane36[[#This Row],[mocznik]]-$J$409)/$J$410</f>
        <v>0.51476251604621315</v>
      </c>
      <c r="AB45" s="8">
        <f ca="1">(dane36[[#This Row],[kreatynina]]-K$409)/K$410</f>
        <v>0.13756613756613759</v>
      </c>
      <c r="AC45" s="8">
        <f ca="1">(dane36[[#This Row],[sód]]-L$409)/L$410</f>
        <v>0.81703470031545744</v>
      </c>
      <c r="AD45" s="8">
        <f ca="1">(dane36[[#This Row],[potas]]-M$409)/M$410</f>
        <v>2.0224719101123594E-2</v>
      </c>
      <c r="AE45" s="8">
        <f ca="1">(dane36[[#This Row],[hemoglobina]]-N$409)/N$410</f>
        <v>0.32653061224489799</v>
      </c>
      <c r="AF45" s="8">
        <f ca="1">(dane36[[#This Row],[hematokryt]]-O$409)/O$410</f>
        <v>0.33333333333333331</v>
      </c>
      <c r="AG45">
        <v>0.25</v>
      </c>
      <c r="AH45">
        <v>0.2</v>
      </c>
      <c r="AI45">
        <v>0</v>
      </c>
      <c r="AJ45">
        <v>0.77</v>
      </c>
      <c r="AK45">
        <v>0</v>
      </c>
      <c r="AL45">
        <v>0</v>
      </c>
      <c r="AM45" s="15">
        <v>0</v>
      </c>
      <c r="AN45" s="15">
        <v>1</v>
      </c>
      <c r="AO45" s="15">
        <v>0</v>
      </c>
      <c r="AP45" s="15">
        <v>1</v>
      </c>
      <c r="AQ45" s="15">
        <v>0</v>
      </c>
      <c r="AR45" s="15">
        <v>0</v>
      </c>
    </row>
    <row r="46" spans="1:44" x14ac:dyDescent="0.25">
      <c r="A46" s="8">
        <f ca="1">(dane36[[#This Row],[Wiek]]-$A$409)/$A$410</f>
        <v>0.59090909090909094</v>
      </c>
      <c r="B46" s="8">
        <f ca="1">(dane36[[#This Row],[Ciśnienie krwi]]-$B$409)/$B$410</f>
        <v>0.23076923076923078</v>
      </c>
      <c r="C46" s="9">
        <v>0.25</v>
      </c>
      <c r="D46" s="10">
        <v>0.6</v>
      </c>
      <c r="E46" s="5" t="s">
        <v>2</v>
      </c>
      <c r="F46" s="5">
        <v>0</v>
      </c>
      <c r="G46" s="5">
        <v>0</v>
      </c>
      <c r="H46" s="5">
        <v>0</v>
      </c>
      <c r="I46" s="8">
        <f ca="1">(dane36[[#This Row],[glukoza we krwi]]-$I$409)/$I$410</f>
        <v>0.39529914529914528</v>
      </c>
      <c r="J46" s="8">
        <f ca="1">(dane36[[#This Row],[mocznik]]-$J$409)/$J$410</f>
        <v>0.19383825417201542</v>
      </c>
      <c r="K46" s="8">
        <f ca="1">(dane36[[#This Row],[kreatynina]]-#REF!)/#REF!</f>
        <v>7.8042328042328038E-2</v>
      </c>
      <c r="L46" s="8">
        <f ca="1">(dane36[[#This Row],[sód]]-#REF!)/#REF!</f>
        <v>0.81703470031545744</v>
      </c>
      <c r="M46" s="8">
        <f ca="1">(dane36[[#This Row],[potas]]-#REF!)/#REF!</f>
        <v>5.1685393258426963E-2</v>
      </c>
      <c r="N46" s="8">
        <f ca="1">(dane36[[#This Row],[hemoglobina]]-#REF!)/#REF!</f>
        <v>0.44897959183673464</v>
      </c>
      <c r="O46" s="8">
        <f ca="1">(dane36[[#This Row],[hematokryt]]-#REF!)/#REF!</f>
        <v>0.42222222222222222</v>
      </c>
      <c r="P46" s="5">
        <v>1</v>
      </c>
      <c r="Q46" s="5">
        <v>1</v>
      </c>
      <c r="R46" s="5">
        <v>0</v>
      </c>
      <c r="S46" s="5">
        <v>0</v>
      </c>
      <c r="T46" s="5">
        <v>1</v>
      </c>
      <c r="U46" s="5">
        <v>0</v>
      </c>
      <c r="V46" s="5">
        <v>1</v>
      </c>
      <c r="X46" s="8">
        <f ca="1">(dane36[[#This Row],[Wiek]]-$A$409)/$A$410</f>
        <v>0.59090909090909094</v>
      </c>
      <c r="Y46" s="8">
        <f ca="1">(dane36[[#This Row],[Ciśnienie krwi]]-$B$409)/$B$410</f>
        <v>0.23076923076923078</v>
      </c>
      <c r="Z46" s="8">
        <f ca="1">(dane36[[#This Row],[glukoza we krwi]]-$I$409)/$I$410</f>
        <v>0.39529914529914528</v>
      </c>
      <c r="AA46" s="8">
        <f ca="1">(dane36[[#This Row],[mocznik]]-$J$409)/$J$410</f>
        <v>0.19383825417201542</v>
      </c>
      <c r="AB46" s="8">
        <f ca="1">(dane36[[#This Row],[kreatynina]]-K$409)/K$410</f>
        <v>7.8042328042328038E-2</v>
      </c>
      <c r="AC46" s="8">
        <f ca="1">(dane36[[#This Row],[sód]]-L$409)/L$410</f>
        <v>0.81703470031545744</v>
      </c>
      <c r="AD46" s="8">
        <f ca="1">(dane36[[#This Row],[potas]]-M$409)/M$410</f>
        <v>5.1685393258426963E-2</v>
      </c>
      <c r="AE46" s="8">
        <f ca="1">(dane36[[#This Row],[hemoglobina]]-N$409)/N$410</f>
        <v>0.44897959183673464</v>
      </c>
      <c r="AF46" s="8">
        <f ca="1">(dane36[[#This Row],[hematokryt]]-O$409)/O$410</f>
        <v>0.42222222222222222</v>
      </c>
      <c r="AG46">
        <v>0.25</v>
      </c>
      <c r="AH46">
        <v>0.6</v>
      </c>
      <c r="AI46">
        <v>0</v>
      </c>
      <c r="AJ46">
        <v>0</v>
      </c>
      <c r="AK46">
        <v>0</v>
      </c>
      <c r="AL46">
        <v>0</v>
      </c>
      <c r="AM46" s="14">
        <v>1</v>
      </c>
      <c r="AN46" s="14">
        <v>1</v>
      </c>
      <c r="AO46" s="14">
        <v>0</v>
      </c>
      <c r="AP46" s="14">
        <v>0</v>
      </c>
      <c r="AQ46" s="14">
        <v>1</v>
      </c>
      <c r="AR46" s="14">
        <v>0</v>
      </c>
    </row>
    <row r="47" spans="1:44" x14ac:dyDescent="0.25">
      <c r="A47" s="8">
        <f ca="1">(dane36[[#This Row],[Wiek]]-$A$409)/$A$410</f>
        <v>0.59090909090909094</v>
      </c>
      <c r="B47" s="8">
        <f ca="1">(dane36[[#This Row],[Ciśnienie krwi]]-$B$409)/$B$410</f>
        <v>0.23076923076923078</v>
      </c>
      <c r="C47" s="9">
        <v>0.75</v>
      </c>
      <c r="D47" s="10">
        <v>0.6</v>
      </c>
      <c r="E47" s="5" t="s">
        <v>2</v>
      </c>
      <c r="F47" s="5">
        <v>0</v>
      </c>
      <c r="G47" s="5">
        <v>0</v>
      </c>
      <c r="H47" s="5">
        <v>0</v>
      </c>
      <c r="I47" s="8">
        <f ca="1">(dane36[[#This Row],[glukoza we krwi]]-$I$409)/$I$410</f>
        <v>0.39743589743589741</v>
      </c>
      <c r="J47" s="8">
        <f ca="1">(dane36[[#This Row],[mocznik]]-$J$409)/$J$410</f>
        <v>0.22464698331193839</v>
      </c>
      <c r="K47" s="8">
        <f ca="1">(dane36[[#This Row],[kreatynina]]-#REF!)/#REF!</f>
        <v>7.2751322751322761E-2</v>
      </c>
      <c r="L47" s="8">
        <f ca="1">(dane36[[#This Row],[sód]]-#REF!)/#REF!</f>
        <v>0.79179810725552047</v>
      </c>
      <c r="M47" s="8">
        <f ca="1">(dane36[[#This Row],[potas]]-#REF!)/#REF!</f>
        <v>5.393258426966293E-2</v>
      </c>
      <c r="N47" s="8">
        <f ca="1">(dane36[[#This Row],[hemoglobina]]-#REF!)/#REF!</f>
        <v>0.42176870748299322</v>
      </c>
      <c r="O47" s="8">
        <f ca="1">(dane36[[#This Row],[hematokryt]]-#REF!)/#REF!</f>
        <v>0.66377777777777769</v>
      </c>
      <c r="P47" s="5">
        <v>1</v>
      </c>
      <c r="Q47" s="5">
        <v>1</v>
      </c>
      <c r="R47" s="5">
        <v>0</v>
      </c>
      <c r="S47" s="5">
        <v>0</v>
      </c>
      <c r="T47" s="5">
        <v>1</v>
      </c>
      <c r="U47" s="5">
        <v>0</v>
      </c>
      <c r="V47" s="5">
        <v>1</v>
      </c>
      <c r="X47" s="8">
        <f ca="1">(dane36[[#This Row],[Wiek]]-$A$409)/$A$410</f>
        <v>0.59090909090909094</v>
      </c>
      <c r="Y47" s="8">
        <f ca="1">(dane36[[#This Row],[Ciśnienie krwi]]-$B$409)/$B$410</f>
        <v>0.23076923076923078</v>
      </c>
      <c r="Z47" s="8">
        <f ca="1">(dane36[[#This Row],[glukoza we krwi]]-$I$409)/$I$410</f>
        <v>0.39743589743589741</v>
      </c>
      <c r="AA47" s="8">
        <f ca="1">(dane36[[#This Row],[mocznik]]-$J$409)/$J$410</f>
        <v>0.22464698331193839</v>
      </c>
      <c r="AB47" s="8">
        <f ca="1">(dane36[[#This Row],[kreatynina]]-K$409)/K$410</f>
        <v>7.2751322751322761E-2</v>
      </c>
      <c r="AC47" s="8">
        <f ca="1">(dane36[[#This Row],[sód]]-L$409)/L$410</f>
        <v>0.79179810725552047</v>
      </c>
      <c r="AD47" s="8">
        <f ca="1">(dane36[[#This Row],[potas]]-M$409)/M$410</f>
        <v>5.393258426966293E-2</v>
      </c>
      <c r="AE47" s="8">
        <f ca="1">(dane36[[#This Row],[hemoglobina]]-N$409)/N$410</f>
        <v>0.42176870748299322</v>
      </c>
      <c r="AF47" s="8">
        <f ca="1">(dane36[[#This Row],[hematokryt]]-O$409)/O$410</f>
        <v>0.66377777777777769</v>
      </c>
      <c r="AG47">
        <v>0.75</v>
      </c>
      <c r="AH47">
        <v>0.6</v>
      </c>
      <c r="AI47">
        <v>0</v>
      </c>
      <c r="AJ47">
        <v>0</v>
      </c>
      <c r="AK47">
        <v>0</v>
      </c>
      <c r="AL47">
        <v>0</v>
      </c>
      <c r="AM47" s="15">
        <v>1</v>
      </c>
      <c r="AN47" s="15">
        <v>1</v>
      </c>
      <c r="AO47" s="15">
        <v>0</v>
      </c>
      <c r="AP47" s="15">
        <v>0</v>
      </c>
      <c r="AQ47" s="15">
        <v>1</v>
      </c>
      <c r="AR47" s="15">
        <v>0</v>
      </c>
    </row>
    <row r="48" spans="1:44" x14ac:dyDescent="0.25">
      <c r="A48" s="8">
        <f ca="1">(dane36[[#This Row],[Wiek]]-$A$409)/$A$410</f>
        <v>0.52272727272727271</v>
      </c>
      <c r="B48" s="8">
        <f ca="1">(dane36[[#This Row],[Ciśnienie krwi]]-$B$409)/$B$410</f>
        <v>0.15384615384615385</v>
      </c>
      <c r="C48" s="9">
        <v>0.5</v>
      </c>
      <c r="D48" s="5">
        <v>0</v>
      </c>
      <c r="E48" s="5" t="s">
        <v>2</v>
      </c>
      <c r="F48" s="5">
        <v>1</v>
      </c>
      <c r="G48" s="5">
        <v>0</v>
      </c>
      <c r="H48" s="5">
        <v>0</v>
      </c>
      <c r="I48" s="8">
        <f ca="1">(dane36[[#This Row],[glukoza we krwi]]-$I$409)/$I$410</f>
        <v>0.21794871794871795</v>
      </c>
      <c r="J48" s="8">
        <f ca="1">(dane36[[#This Row],[mocznik]]-$J$409)/$J$410</f>
        <v>5.7766367137355584E-2</v>
      </c>
      <c r="K48" s="8">
        <f ca="1">(dane36[[#This Row],[kreatynina]]-#REF!)/#REF!</f>
        <v>1.0582010582010581E-2</v>
      </c>
      <c r="L48" s="8">
        <f ca="1">(dane36[[#This Row],[sód]]-#REF!)/#REF!</f>
        <v>0.86750788643533128</v>
      </c>
      <c r="M48" s="8">
        <f ca="1">(dane36[[#This Row],[potas]]-#REF!)/#REF!</f>
        <v>3.8202247191011243E-2</v>
      </c>
      <c r="N48" s="8">
        <f ca="1">(dane36[[#This Row],[hemoglobina]]-#REF!)/#REF!</f>
        <v>0.63265306122448983</v>
      </c>
      <c r="O48" s="8">
        <f ca="1">(dane36[[#This Row],[hematokryt]]-#REF!)/#REF!</f>
        <v>0.62222222222222223</v>
      </c>
      <c r="P48" s="5">
        <v>0</v>
      </c>
      <c r="Q48" s="5">
        <v>1</v>
      </c>
      <c r="R48" s="5">
        <v>0</v>
      </c>
      <c r="S48" s="5">
        <v>1</v>
      </c>
      <c r="T48" s="5">
        <v>0</v>
      </c>
      <c r="U48" s="5">
        <v>0</v>
      </c>
      <c r="V48" s="5">
        <v>1</v>
      </c>
      <c r="X48" s="8">
        <f ca="1">(dane36[[#This Row],[Wiek]]-$A$409)/$A$410</f>
        <v>0.52272727272727271</v>
      </c>
      <c r="Y48" s="8">
        <f ca="1">(dane36[[#This Row],[Ciśnienie krwi]]-$B$409)/$B$410</f>
        <v>0.15384615384615385</v>
      </c>
      <c r="Z48" s="8">
        <f ca="1">(dane36[[#This Row],[glukoza we krwi]]-$I$409)/$I$410</f>
        <v>0.21794871794871795</v>
      </c>
      <c r="AA48" s="8">
        <f ca="1">(dane36[[#This Row],[mocznik]]-$J$409)/$J$410</f>
        <v>5.7766367137355584E-2</v>
      </c>
      <c r="AB48" s="8">
        <f ca="1">(dane36[[#This Row],[kreatynina]]-K$409)/K$410</f>
        <v>1.0582010582010581E-2</v>
      </c>
      <c r="AC48" s="8">
        <f ca="1">(dane36[[#This Row],[sód]]-L$409)/L$410</f>
        <v>0.86750788643533128</v>
      </c>
      <c r="AD48" s="8">
        <f ca="1">(dane36[[#This Row],[potas]]-M$409)/M$410</f>
        <v>3.8202247191011243E-2</v>
      </c>
      <c r="AE48" s="8">
        <f ca="1">(dane36[[#This Row],[hemoglobina]]-N$409)/N$410</f>
        <v>0.63265306122448983</v>
      </c>
      <c r="AF48" s="8">
        <f ca="1">(dane36[[#This Row],[hematokryt]]-O$409)/O$410</f>
        <v>0.62222222222222223</v>
      </c>
      <c r="AG48">
        <v>0.5</v>
      </c>
      <c r="AH48">
        <v>0</v>
      </c>
      <c r="AI48">
        <v>0</v>
      </c>
      <c r="AJ48">
        <v>1</v>
      </c>
      <c r="AK48">
        <v>0</v>
      </c>
      <c r="AL48">
        <v>0</v>
      </c>
      <c r="AM48" s="14">
        <v>0</v>
      </c>
      <c r="AN48" s="14">
        <v>1</v>
      </c>
      <c r="AO48" s="14">
        <v>0</v>
      </c>
      <c r="AP48" s="14">
        <v>1</v>
      </c>
      <c r="AQ48" s="14">
        <v>0</v>
      </c>
      <c r="AR48" s="14">
        <v>0</v>
      </c>
    </row>
    <row r="49" spans="1:44" x14ac:dyDescent="0.25">
      <c r="A49" s="8">
        <f ca="1">(dane36[[#This Row],[Wiek]]-$A$409)/$A$410</f>
        <v>0.10227272727272728</v>
      </c>
      <c r="B49" s="8">
        <f ca="1">(dane36[[#This Row],[Ciśnienie krwi]]-$B$409)/$B$410</f>
        <v>0.23076923076923078</v>
      </c>
      <c r="C49" s="9">
        <v>0.25</v>
      </c>
      <c r="D49" s="10">
        <v>0.6</v>
      </c>
      <c r="E49" s="5" t="s">
        <v>2</v>
      </c>
      <c r="F49" s="5">
        <v>1</v>
      </c>
      <c r="G49" s="5">
        <v>0</v>
      </c>
      <c r="H49" s="5">
        <v>0</v>
      </c>
      <c r="I49" s="8">
        <f ca="1">(dane36[[#This Row],[glukoza we krwi]]-$I$409)/$I$410</f>
        <v>0.26931623931623933</v>
      </c>
      <c r="J49" s="8">
        <f ca="1">(dane36[[#This Row],[mocznik]]-$J$409)/$J$410</f>
        <v>3.9794608472400517E-2</v>
      </c>
      <c r="K49" s="8">
        <f ca="1">(dane36[[#This Row],[kreatynina]]-#REF!)/#REF!</f>
        <v>5.2910052910052916E-3</v>
      </c>
      <c r="L49" s="8">
        <f ca="1">(dane36[[#This Row],[sód]]-#REF!)/#REF!</f>
        <v>0.83930599369085179</v>
      </c>
      <c r="M49" s="8">
        <f ca="1">(dane36[[#This Row],[potas]]-#REF!)/#REF!</f>
        <v>4.7865168539325841E-2</v>
      </c>
      <c r="N49" s="8">
        <f ca="1">(dane36[[#This Row],[hemoglobina]]-#REF!)/#REF!</f>
        <v>0.80952380952380953</v>
      </c>
      <c r="O49" s="8">
        <f ca="1">(dane36[[#This Row],[hematokryt]]-#REF!)/#REF!</f>
        <v>0.8</v>
      </c>
      <c r="P49" s="5">
        <v>0</v>
      </c>
      <c r="Q49" s="5">
        <v>0</v>
      </c>
      <c r="R49" s="5">
        <v>0</v>
      </c>
      <c r="S49" s="5">
        <v>1</v>
      </c>
      <c r="T49" s="5">
        <v>0</v>
      </c>
      <c r="U49" s="5">
        <v>0</v>
      </c>
      <c r="V49" s="5">
        <v>1</v>
      </c>
      <c r="X49" s="8">
        <f ca="1">(dane36[[#This Row],[Wiek]]-$A$409)/$A$410</f>
        <v>0.10227272727272728</v>
      </c>
      <c r="Y49" s="8">
        <f ca="1">(dane36[[#This Row],[Ciśnienie krwi]]-$B$409)/$B$410</f>
        <v>0.23076923076923078</v>
      </c>
      <c r="Z49" s="8">
        <f ca="1">(dane36[[#This Row],[glukoza we krwi]]-$I$409)/$I$410</f>
        <v>0.26931623931623933</v>
      </c>
      <c r="AA49" s="8">
        <f ca="1">(dane36[[#This Row],[mocznik]]-$J$409)/$J$410</f>
        <v>3.9794608472400517E-2</v>
      </c>
      <c r="AB49" s="8">
        <f ca="1">(dane36[[#This Row],[kreatynina]]-K$409)/K$410</f>
        <v>5.2910052910052916E-3</v>
      </c>
      <c r="AC49" s="8">
        <f ca="1">(dane36[[#This Row],[sód]]-L$409)/L$410</f>
        <v>0.83930599369085179</v>
      </c>
      <c r="AD49" s="8">
        <f ca="1">(dane36[[#This Row],[potas]]-M$409)/M$410</f>
        <v>4.7865168539325841E-2</v>
      </c>
      <c r="AE49" s="8">
        <f ca="1">(dane36[[#This Row],[hemoglobina]]-N$409)/N$410</f>
        <v>0.80952380952380953</v>
      </c>
      <c r="AF49" s="8">
        <f ca="1">(dane36[[#This Row],[hematokryt]]-O$409)/O$410</f>
        <v>0.8</v>
      </c>
      <c r="AG49">
        <v>0.25</v>
      </c>
      <c r="AH49">
        <v>0.6</v>
      </c>
      <c r="AI49">
        <v>0</v>
      </c>
      <c r="AJ49">
        <v>1</v>
      </c>
      <c r="AK49">
        <v>0</v>
      </c>
      <c r="AL49">
        <v>0</v>
      </c>
      <c r="AM49" s="15">
        <v>0</v>
      </c>
      <c r="AN49" s="15">
        <v>0</v>
      </c>
      <c r="AO49" s="15">
        <v>0</v>
      </c>
      <c r="AP49" s="15">
        <v>1</v>
      </c>
      <c r="AQ49" s="15">
        <v>0</v>
      </c>
      <c r="AR49" s="15">
        <v>0</v>
      </c>
    </row>
    <row r="50" spans="1:44" x14ac:dyDescent="0.25">
      <c r="A50" s="8">
        <f ca="1">(dane36[[#This Row],[Wiek]]-$A$409)/$A$410</f>
        <v>0.80681818181818177</v>
      </c>
      <c r="B50" s="8">
        <f ca="1">(dane36[[#This Row],[Ciśnienie krwi]]-$B$409)/$B$410</f>
        <v>0.15384615384615385</v>
      </c>
      <c r="C50" s="9">
        <v>0</v>
      </c>
      <c r="D50" s="5">
        <v>0</v>
      </c>
      <c r="E50" s="5" t="s">
        <v>2</v>
      </c>
      <c r="F50" s="5">
        <v>1</v>
      </c>
      <c r="G50" s="5">
        <v>0</v>
      </c>
      <c r="H50" s="5">
        <v>0</v>
      </c>
      <c r="I50" s="8">
        <f ca="1">(dane36[[#This Row],[glukoza we krwi]]-$I$409)/$I$410</f>
        <v>0.10256410256410256</v>
      </c>
      <c r="J50" s="8">
        <f ca="1">(dane36[[#This Row],[mocznik]]-$J$409)/$J$410</f>
        <v>7.8305519897304235E-2</v>
      </c>
      <c r="K50" s="8">
        <f ca="1">(dane36[[#This Row],[kreatynina]]-#REF!)/#REF!</f>
        <v>6.6137566137566143E-3</v>
      </c>
      <c r="L50" s="8">
        <f ca="1">(dane36[[#This Row],[sód]]-#REF!)/#REF!</f>
        <v>0.76025236593059942</v>
      </c>
      <c r="M50" s="8">
        <f ca="1">(dane36[[#This Row],[potas]]-#REF!)/#REF!</f>
        <v>3.3707865168539325E-2</v>
      </c>
      <c r="N50" s="8">
        <f ca="1">(dane36[[#This Row],[hemoglobina]]-#REF!)/#REF!</f>
        <v>0.46938775510204078</v>
      </c>
      <c r="O50" s="8">
        <f ca="1">(dane36[[#This Row],[hematokryt]]-#REF!)/#REF!</f>
        <v>0.44444444444444442</v>
      </c>
      <c r="P50" s="5">
        <v>1</v>
      </c>
      <c r="Q50" s="5">
        <v>1</v>
      </c>
      <c r="R50" s="5">
        <v>0</v>
      </c>
      <c r="S50" s="5">
        <v>1</v>
      </c>
      <c r="T50" s="5">
        <v>1</v>
      </c>
      <c r="U50" s="5">
        <v>0</v>
      </c>
      <c r="V50" s="5">
        <v>1</v>
      </c>
      <c r="X50" s="8">
        <f ca="1">(dane36[[#This Row],[Wiek]]-$A$409)/$A$410</f>
        <v>0.80681818181818177</v>
      </c>
      <c r="Y50" s="8">
        <f ca="1">(dane36[[#This Row],[Ciśnienie krwi]]-$B$409)/$B$410</f>
        <v>0.15384615384615385</v>
      </c>
      <c r="Z50" s="8">
        <f ca="1">(dane36[[#This Row],[glukoza we krwi]]-$I$409)/$I$410</f>
        <v>0.10256410256410256</v>
      </c>
      <c r="AA50" s="8">
        <f ca="1">(dane36[[#This Row],[mocznik]]-$J$409)/$J$410</f>
        <v>7.8305519897304235E-2</v>
      </c>
      <c r="AB50" s="8">
        <f ca="1">(dane36[[#This Row],[kreatynina]]-K$409)/K$410</f>
        <v>6.6137566137566143E-3</v>
      </c>
      <c r="AC50" s="8">
        <f ca="1">(dane36[[#This Row],[sód]]-L$409)/L$410</f>
        <v>0.76025236593059942</v>
      </c>
      <c r="AD50" s="8">
        <f ca="1">(dane36[[#This Row],[potas]]-M$409)/M$410</f>
        <v>3.3707865168539325E-2</v>
      </c>
      <c r="AE50" s="8">
        <f ca="1">(dane36[[#This Row],[hemoglobina]]-N$409)/N$410</f>
        <v>0.46938775510204078</v>
      </c>
      <c r="AF50" s="8">
        <f ca="1">(dane36[[#This Row],[hematokryt]]-O$409)/O$410</f>
        <v>0.44444444444444442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 s="14">
        <v>1</v>
      </c>
      <c r="AN50" s="14">
        <v>1</v>
      </c>
      <c r="AO50" s="14">
        <v>0</v>
      </c>
      <c r="AP50" s="14">
        <v>1</v>
      </c>
      <c r="AQ50" s="14">
        <v>1</v>
      </c>
      <c r="AR50" s="14">
        <v>0</v>
      </c>
    </row>
    <row r="51" spans="1:44" x14ac:dyDescent="0.25">
      <c r="A51" s="8">
        <f ca="1">(dane36[[#This Row],[Wiek]]-$A$409)/$A$410</f>
        <v>0.65909090909090906</v>
      </c>
      <c r="B51" s="8">
        <f ca="1">(dane36[[#This Row],[Ciśnienie krwi]]-$B$409)/$B$410</f>
        <v>0.15384615384615385</v>
      </c>
      <c r="C51" s="9">
        <v>0.25</v>
      </c>
      <c r="D51" s="10">
        <v>0.4</v>
      </c>
      <c r="E51" s="5" t="s">
        <v>2</v>
      </c>
      <c r="F51" s="5">
        <v>0</v>
      </c>
      <c r="G51" s="5">
        <v>1</v>
      </c>
      <c r="H51" s="5">
        <v>0</v>
      </c>
      <c r="I51" s="8">
        <f ca="1">(dane36[[#This Row],[glukoza we krwi]]-$I$409)/$I$410</f>
        <v>0.2606837606837607</v>
      </c>
      <c r="J51" s="8">
        <f ca="1">(dane36[[#This Row],[mocznik]]-$J$409)/$J$410</f>
        <v>0.18100128369704749</v>
      </c>
      <c r="K51" s="8">
        <f ca="1">(dane36[[#This Row],[kreatynina]]-#REF!)/#REF!</f>
        <v>3.4391534391534397E-2</v>
      </c>
      <c r="L51" s="8">
        <f ca="1">(dane36[[#This Row],[sód]]-#REF!)/#REF!</f>
        <v>0.83930599369085179</v>
      </c>
      <c r="M51" s="8">
        <f ca="1">(dane36[[#This Row],[potas]]-#REF!)/#REF!</f>
        <v>4.7865168539325841E-2</v>
      </c>
      <c r="N51" s="8">
        <f ca="1">(dane36[[#This Row],[hemoglobina]]-#REF!)/#REF!</f>
        <v>0.44897959183673464</v>
      </c>
      <c r="O51" s="8">
        <f ca="1">(dane36[[#This Row],[hematokryt]]-#REF!)/#REF!</f>
        <v>0.44444444444444442</v>
      </c>
      <c r="P51" s="5">
        <v>1</v>
      </c>
      <c r="Q51" s="5">
        <v>1</v>
      </c>
      <c r="R51" s="5">
        <v>0</v>
      </c>
      <c r="S51" s="5">
        <v>0</v>
      </c>
      <c r="T51" s="5">
        <v>0</v>
      </c>
      <c r="U51" s="5">
        <v>1</v>
      </c>
      <c r="V51" s="5">
        <v>1</v>
      </c>
      <c r="X51" s="8">
        <f ca="1">(dane36[[#This Row],[Wiek]]-$A$409)/$A$410</f>
        <v>0.65909090909090906</v>
      </c>
      <c r="Y51" s="8">
        <f ca="1">(dane36[[#This Row],[Ciśnienie krwi]]-$B$409)/$B$410</f>
        <v>0.15384615384615385</v>
      </c>
      <c r="Z51" s="8">
        <f ca="1">(dane36[[#This Row],[glukoza we krwi]]-$I$409)/$I$410</f>
        <v>0.2606837606837607</v>
      </c>
      <c r="AA51" s="8">
        <f ca="1">(dane36[[#This Row],[mocznik]]-$J$409)/$J$410</f>
        <v>0.18100128369704749</v>
      </c>
      <c r="AB51" s="8">
        <f ca="1">(dane36[[#This Row],[kreatynina]]-K$409)/K$410</f>
        <v>3.4391534391534397E-2</v>
      </c>
      <c r="AC51" s="8">
        <f ca="1">(dane36[[#This Row],[sód]]-L$409)/L$410</f>
        <v>0.83930599369085179</v>
      </c>
      <c r="AD51" s="8">
        <f ca="1">(dane36[[#This Row],[potas]]-M$409)/M$410</f>
        <v>4.7865168539325841E-2</v>
      </c>
      <c r="AE51" s="8">
        <f ca="1">(dane36[[#This Row],[hemoglobina]]-N$409)/N$410</f>
        <v>0.44897959183673464</v>
      </c>
      <c r="AF51" s="8">
        <f ca="1">(dane36[[#This Row],[hematokryt]]-O$409)/O$410</f>
        <v>0.44444444444444442</v>
      </c>
      <c r="AG51">
        <v>0.25</v>
      </c>
      <c r="AH51">
        <v>0.4</v>
      </c>
      <c r="AI51">
        <v>0</v>
      </c>
      <c r="AJ51">
        <v>0</v>
      </c>
      <c r="AK51">
        <v>1</v>
      </c>
      <c r="AL51">
        <v>0</v>
      </c>
      <c r="AM51" s="15">
        <v>1</v>
      </c>
      <c r="AN51" s="15">
        <v>1</v>
      </c>
      <c r="AO51" s="15">
        <v>0</v>
      </c>
      <c r="AP51" s="15">
        <v>0</v>
      </c>
      <c r="AQ51" s="15">
        <v>0</v>
      </c>
      <c r="AR51" s="15">
        <v>1</v>
      </c>
    </row>
    <row r="52" spans="1:44" x14ac:dyDescent="0.25">
      <c r="A52" s="8">
        <f ca="1">(dane36[[#This Row],[Wiek]]-$A$409)/$A$410</f>
        <v>0.57954545454545459</v>
      </c>
      <c r="B52" s="8">
        <f ca="1">(dane36[[#This Row],[Ciśnienie krwi]]-$B$409)/$B$410</f>
        <v>7.6923076923076927E-2</v>
      </c>
      <c r="C52" s="9">
        <v>0.62</v>
      </c>
      <c r="D52" s="10">
        <v>0.2</v>
      </c>
      <c r="E52" s="10">
        <v>0.52</v>
      </c>
      <c r="F52" s="5">
        <v>0.77</v>
      </c>
      <c r="G52" s="5">
        <v>0</v>
      </c>
      <c r="H52" s="5">
        <v>0</v>
      </c>
      <c r="I52" s="8">
        <f ca="1">(dane36[[#This Row],[glukoza we krwi]]-$I$409)/$I$410</f>
        <v>0.14743589743589744</v>
      </c>
      <c r="J52" s="8">
        <f ca="1">(dane36[[#This Row],[mocznik]]-$J$409)/$J$410</f>
        <v>0.28883183568677789</v>
      </c>
      <c r="K52" s="8">
        <f ca="1">(dane36[[#This Row],[kreatynina]]-#REF!)/#REF!</f>
        <v>3.7698412698412703E-2</v>
      </c>
      <c r="L52" s="8">
        <f ca="1">(dane36[[#This Row],[sód]]-#REF!)/#REF!</f>
        <v>0.86750788643533128</v>
      </c>
      <c r="M52" s="8">
        <f ca="1">(dane36[[#This Row],[potas]]-#REF!)/#REF!</f>
        <v>4.0449438202247189E-2</v>
      </c>
      <c r="N52" s="8">
        <f ca="1">(dane36[[#This Row],[hemoglobina]]-#REF!)/#REF!</f>
        <v>0.37414965986394555</v>
      </c>
      <c r="O52" s="8">
        <f ca="1">(dane36[[#This Row],[hematokryt]]-#REF!)/#REF!</f>
        <v>0.42222222222222222</v>
      </c>
      <c r="P52" s="5">
        <v>1</v>
      </c>
      <c r="Q52" s="5">
        <v>1</v>
      </c>
      <c r="R52" s="5">
        <v>0</v>
      </c>
      <c r="S52" s="5">
        <v>0</v>
      </c>
      <c r="T52" s="5">
        <v>1</v>
      </c>
      <c r="U52" s="5">
        <v>1</v>
      </c>
      <c r="V52" s="5">
        <v>1</v>
      </c>
      <c r="X52" s="8">
        <f ca="1">(dane36[[#This Row],[Wiek]]-$A$409)/$A$410</f>
        <v>0.57954545454545459</v>
      </c>
      <c r="Y52" s="8">
        <f ca="1">(dane36[[#This Row],[Ciśnienie krwi]]-$B$409)/$B$410</f>
        <v>7.6923076923076927E-2</v>
      </c>
      <c r="Z52" s="8">
        <f ca="1">(dane36[[#This Row],[glukoza we krwi]]-$I$409)/$I$410</f>
        <v>0.14743589743589744</v>
      </c>
      <c r="AA52" s="8">
        <f ca="1">(dane36[[#This Row],[mocznik]]-$J$409)/$J$410</f>
        <v>0.28883183568677789</v>
      </c>
      <c r="AB52" s="8">
        <f ca="1">(dane36[[#This Row],[kreatynina]]-K$409)/K$410</f>
        <v>3.7698412698412703E-2</v>
      </c>
      <c r="AC52" s="8">
        <f ca="1">(dane36[[#This Row],[sód]]-L$409)/L$410</f>
        <v>0.86750788643533128</v>
      </c>
      <c r="AD52" s="8">
        <f ca="1">(dane36[[#This Row],[potas]]-M$409)/M$410</f>
        <v>4.0449438202247189E-2</v>
      </c>
      <c r="AE52" s="8">
        <f ca="1">(dane36[[#This Row],[hemoglobina]]-N$409)/N$410</f>
        <v>0.37414965986394555</v>
      </c>
      <c r="AF52" s="8">
        <f ca="1">(dane36[[#This Row],[hematokryt]]-O$409)/O$410</f>
        <v>0.42222222222222222</v>
      </c>
      <c r="AG52">
        <v>0.62</v>
      </c>
      <c r="AH52">
        <v>0.2</v>
      </c>
      <c r="AI52">
        <v>0.5</v>
      </c>
      <c r="AJ52">
        <v>0.77</v>
      </c>
      <c r="AK52">
        <v>0</v>
      </c>
      <c r="AL52">
        <v>0</v>
      </c>
      <c r="AM52" s="14">
        <v>1</v>
      </c>
      <c r="AN52" s="14">
        <v>1</v>
      </c>
      <c r="AO52" s="14">
        <v>0</v>
      </c>
      <c r="AP52" s="14">
        <v>0</v>
      </c>
      <c r="AQ52" s="14">
        <v>1</v>
      </c>
      <c r="AR52" s="14">
        <v>1</v>
      </c>
    </row>
    <row r="53" spans="1:44" x14ac:dyDescent="0.25">
      <c r="A53" s="8">
        <f ca="1">(dane36[[#This Row],[Wiek]]-$A$409)/$A$410</f>
        <v>0.59090909090909094</v>
      </c>
      <c r="B53" s="8">
        <f ca="1">(dane36[[#This Row],[Ciśnienie krwi]]-$B$409)/$B$410</f>
        <v>0.38461538461538464</v>
      </c>
      <c r="C53" s="9">
        <v>0.5</v>
      </c>
      <c r="D53" s="10">
        <v>0.6</v>
      </c>
      <c r="E53" s="5" t="s">
        <v>2</v>
      </c>
      <c r="F53" s="5">
        <v>1</v>
      </c>
      <c r="G53" s="5">
        <v>1</v>
      </c>
      <c r="H53" s="5">
        <v>0</v>
      </c>
      <c r="I53" s="8">
        <f ca="1">(dane36[[#This Row],[glukoza we krwi]]-$I$409)/$I$410</f>
        <v>0.29914529914529914</v>
      </c>
      <c r="J53" s="8">
        <f ca="1">(dane36[[#This Row],[mocznik]]-$J$409)/$J$410</f>
        <v>0.16559691912708602</v>
      </c>
      <c r="K53" s="8">
        <f ca="1">(dane36[[#This Row],[kreatynina]]-#REF!)/#REF!</f>
        <v>1.5873015873015876E-2</v>
      </c>
      <c r="L53" s="8">
        <f ca="1">(dane36[[#This Row],[sód]]-#REF!)/#REF!</f>
        <v>0.82965299684542582</v>
      </c>
      <c r="M53" s="8">
        <f ca="1">(dane36[[#This Row],[potas]]-#REF!)/#REF!</f>
        <v>4.2696629213483155E-2</v>
      </c>
      <c r="N53" s="8">
        <f ca="1">(dane36[[#This Row],[hemoglobina]]-#REF!)/#REF!</f>
        <v>0.48979591836734698</v>
      </c>
      <c r="O53" s="8">
        <f ca="1">(dane36[[#This Row],[hematokryt]]-#REF!)/#REF!</f>
        <v>0.53333333333333333</v>
      </c>
      <c r="P53" s="5">
        <v>1</v>
      </c>
      <c r="Q53" s="5">
        <v>1</v>
      </c>
      <c r="R53" s="5">
        <v>0</v>
      </c>
      <c r="S53" s="5">
        <v>0</v>
      </c>
      <c r="T53" s="5">
        <v>1</v>
      </c>
      <c r="U53" s="5">
        <v>0</v>
      </c>
      <c r="V53" s="5">
        <v>1</v>
      </c>
      <c r="X53" s="8">
        <f ca="1">(dane36[[#This Row],[Wiek]]-$A$409)/$A$410</f>
        <v>0.59090909090909094</v>
      </c>
      <c r="Y53" s="8">
        <f ca="1">(dane36[[#This Row],[Ciśnienie krwi]]-$B$409)/$B$410</f>
        <v>0.38461538461538464</v>
      </c>
      <c r="Z53" s="8">
        <f ca="1">(dane36[[#This Row],[glukoza we krwi]]-$I$409)/$I$410</f>
        <v>0.29914529914529914</v>
      </c>
      <c r="AA53" s="8">
        <f ca="1">(dane36[[#This Row],[mocznik]]-$J$409)/$J$410</f>
        <v>0.16559691912708602</v>
      </c>
      <c r="AB53" s="8">
        <f ca="1">(dane36[[#This Row],[kreatynina]]-K$409)/K$410</f>
        <v>1.5873015873015876E-2</v>
      </c>
      <c r="AC53" s="8">
        <f ca="1">(dane36[[#This Row],[sód]]-L$409)/L$410</f>
        <v>0.82965299684542582</v>
      </c>
      <c r="AD53" s="8">
        <f ca="1">(dane36[[#This Row],[potas]]-M$409)/M$410</f>
        <v>4.2696629213483155E-2</v>
      </c>
      <c r="AE53" s="8">
        <f ca="1">(dane36[[#This Row],[hemoglobina]]-N$409)/N$410</f>
        <v>0.48979591836734698</v>
      </c>
      <c r="AF53" s="8">
        <f ca="1">(dane36[[#This Row],[hematokryt]]-O$409)/O$410</f>
        <v>0.53333333333333333</v>
      </c>
      <c r="AG53">
        <v>0.5</v>
      </c>
      <c r="AH53">
        <v>0.6</v>
      </c>
      <c r="AI53">
        <v>0</v>
      </c>
      <c r="AJ53">
        <v>1</v>
      </c>
      <c r="AK53">
        <v>1</v>
      </c>
      <c r="AL53">
        <v>0</v>
      </c>
      <c r="AM53" s="15">
        <v>1</v>
      </c>
      <c r="AN53" s="15">
        <v>1</v>
      </c>
      <c r="AO53" s="15">
        <v>0</v>
      </c>
      <c r="AP53" s="15">
        <v>0</v>
      </c>
      <c r="AQ53" s="15">
        <v>1</v>
      </c>
      <c r="AR53" s="15">
        <v>0</v>
      </c>
    </row>
    <row r="54" spans="1:44" x14ac:dyDescent="0.25">
      <c r="A54" s="8">
        <f ca="1">(dane36[[#This Row],[Wiek]]-$A$409)/$A$410</f>
        <v>0.57954545454545459</v>
      </c>
      <c r="B54" s="8">
        <f ca="1">(dane36[[#This Row],[Ciśnienie krwi]]-$B$409)/$B$410</f>
        <v>0.30769230769230771</v>
      </c>
      <c r="C54" s="9">
        <v>0.5</v>
      </c>
      <c r="D54" s="5">
        <v>0</v>
      </c>
      <c r="E54" s="5" t="s">
        <v>2</v>
      </c>
      <c r="F54" s="5">
        <v>1</v>
      </c>
      <c r="G54" s="5">
        <v>0</v>
      </c>
      <c r="H54" s="5">
        <v>0</v>
      </c>
      <c r="I54" s="8">
        <f ca="1">(dane36[[#This Row],[glukoza we krwi]]-$I$409)/$I$410</f>
        <v>0.26931623931623933</v>
      </c>
      <c r="J54" s="8">
        <f ca="1">(dane36[[#This Row],[mocznik]]-$J$409)/$J$410</f>
        <v>9.3709884467265719E-2</v>
      </c>
      <c r="K54" s="8">
        <f ca="1">(dane36[[#This Row],[kreatynina]]-#REF!)/#REF!</f>
        <v>2.3809523809523815E-2</v>
      </c>
      <c r="L54" s="8">
        <f ca="1">(dane36[[#This Row],[sód]]-#REF!)/#REF!</f>
        <v>0.83930599369085179</v>
      </c>
      <c r="M54" s="8">
        <f ca="1">(dane36[[#This Row],[potas]]-#REF!)/#REF!</f>
        <v>4.7865168539325841E-2</v>
      </c>
      <c r="N54" s="8">
        <f ca="1">(dane36[[#This Row],[hemoglobina]]-#REF!)/#REF!</f>
        <v>0.53061224489795922</v>
      </c>
      <c r="O54" s="8">
        <f ca="1">(dane36[[#This Row],[hematokryt]]-#REF!)/#REF!</f>
        <v>0.55555555555555558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1</v>
      </c>
      <c r="V54" s="5">
        <v>1</v>
      </c>
      <c r="X54" s="8">
        <f ca="1">(dane36[[#This Row],[Wiek]]-$A$409)/$A$410</f>
        <v>0.57954545454545459</v>
      </c>
      <c r="Y54" s="8">
        <f ca="1">(dane36[[#This Row],[Ciśnienie krwi]]-$B$409)/$B$410</f>
        <v>0.30769230769230771</v>
      </c>
      <c r="Z54" s="8">
        <f ca="1">(dane36[[#This Row],[glukoza we krwi]]-$I$409)/$I$410</f>
        <v>0.26931623931623933</v>
      </c>
      <c r="AA54" s="8">
        <f ca="1">(dane36[[#This Row],[mocznik]]-$J$409)/$J$410</f>
        <v>9.3709884467265719E-2</v>
      </c>
      <c r="AB54" s="8">
        <f ca="1">(dane36[[#This Row],[kreatynina]]-K$409)/K$410</f>
        <v>2.3809523809523815E-2</v>
      </c>
      <c r="AC54" s="8">
        <f ca="1">(dane36[[#This Row],[sód]]-L$409)/L$410</f>
        <v>0.83930599369085179</v>
      </c>
      <c r="AD54" s="8">
        <f ca="1">(dane36[[#This Row],[potas]]-M$409)/M$410</f>
        <v>4.7865168539325841E-2</v>
      </c>
      <c r="AE54" s="8">
        <f ca="1">(dane36[[#This Row],[hemoglobina]]-N$409)/N$410</f>
        <v>0.53061224489795922</v>
      </c>
      <c r="AF54" s="8">
        <f ca="1">(dane36[[#This Row],[hematokryt]]-O$409)/O$410</f>
        <v>0.55555555555555558</v>
      </c>
      <c r="AG54">
        <v>0.5</v>
      </c>
      <c r="AH54">
        <v>0</v>
      </c>
      <c r="AI54">
        <v>0</v>
      </c>
      <c r="AJ54">
        <v>1</v>
      </c>
      <c r="AK54">
        <v>0</v>
      </c>
      <c r="AL5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1</v>
      </c>
    </row>
    <row r="55" spans="1:44" x14ac:dyDescent="0.25">
      <c r="A55" s="8">
        <f ca="1">(dane36[[#This Row],[Wiek]]-$A$409)/$A$410</f>
        <v>0.68181818181818177</v>
      </c>
      <c r="B55" s="8">
        <f ca="1">(dane36[[#This Row],[Ciśnienie krwi]]-$B$409)/$B$410</f>
        <v>0.23076923076923078</v>
      </c>
      <c r="C55" s="9">
        <v>0.5</v>
      </c>
      <c r="D55" s="5">
        <v>0</v>
      </c>
      <c r="E55" s="10">
        <v>1</v>
      </c>
      <c r="F55" s="5">
        <v>0.77</v>
      </c>
      <c r="G55" s="5">
        <v>0</v>
      </c>
      <c r="H55" s="5">
        <v>0</v>
      </c>
      <c r="I55" s="8">
        <f ca="1">(dane36[[#This Row],[glukoza we krwi]]-$I$409)/$I$410</f>
        <v>0.47863247863247865</v>
      </c>
      <c r="J55" s="8">
        <f ca="1">(dane36[[#This Row],[mocznik]]-$J$409)/$J$410</f>
        <v>5.7766367137355584E-2</v>
      </c>
      <c r="K55" s="8">
        <f ca="1">(dane36[[#This Row],[kreatynina]]-#REF!)/#REF!</f>
        <v>7.9365079365079361E-3</v>
      </c>
      <c r="L55" s="8">
        <f ca="1">(dane36[[#This Row],[sód]]-#REF!)/#REF!</f>
        <v>0.83930599369085179</v>
      </c>
      <c r="M55" s="8">
        <f ca="1">(dane36[[#This Row],[potas]]-#REF!)/#REF!</f>
        <v>4.7865168539325841E-2</v>
      </c>
      <c r="N55" s="8">
        <f ca="1">(dane36[[#This Row],[hemoglobina]]-#REF!)/#REF!</f>
        <v>0.71428571428571419</v>
      </c>
      <c r="O55" s="8">
        <f ca="1">(dane36[[#This Row],[hematokryt]]-#REF!)/#REF!</f>
        <v>0.68888888888888888</v>
      </c>
      <c r="P55" s="5">
        <v>1</v>
      </c>
      <c r="Q55" s="5">
        <v>1</v>
      </c>
      <c r="R55" s="5">
        <v>0</v>
      </c>
      <c r="S55" s="5">
        <v>1</v>
      </c>
      <c r="T55" s="5">
        <v>0</v>
      </c>
      <c r="U55" s="5">
        <v>0</v>
      </c>
      <c r="V55" s="5">
        <v>1</v>
      </c>
      <c r="X55" s="8">
        <f ca="1">(dane36[[#This Row],[Wiek]]-$A$409)/$A$410</f>
        <v>0.68181818181818177</v>
      </c>
      <c r="Y55" s="8">
        <f ca="1">(dane36[[#This Row],[Ciśnienie krwi]]-$B$409)/$B$410</f>
        <v>0.23076923076923078</v>
      </c>
      <c r="Z55" s="8">
        <f ca="1">(dane36[[#This Row],[glukoza we krwi]]-$I$409)/$I$410</f>
        <v>0.47863247863247865</v>
      </c>
      <c r="AA55" s="8">
        <f ca="1">(dane36[[#This Row],[mocznik]]-$J$409)/$J$410</f>
        <v>5.7766367137355584E-2</v>
      </c>
      <c r="AB55" s="8">
        <f ca="1">(dane36[[#This Row],[kreatynina]]-K$409)/K$410</f>
        <v>7.9365079365079361E-3</v>
      </c>
      <c r="AC55" s="8">
        <f ca="1">(dane36[[#This Row],[sód]]-L$409)/L$410</f>
        <v>0.83930599369085179</v>
      </c>
      <c r="AD55" s="8">
        <f ca="1">(dane36[[#This Row],[potas]]-M$409)/M$410</f>
        <v>4.7865168539325841E-2</v>
      </c>
      <c r="AE55" s="8">
        <f ca="1">(dane36[[#This Row],[hemoglobina]]-N$409)/N$410</f>
        <v>0.71428571428571419</v>
      </c>
      <c r="AF55" s="8">
        <f ca="1">(dane36[[#This Row],[hematokryt]]-O$409)/O$410</f>
        <v>0.68888888888888888</v>
      </c>
      <c r="AG55">
        <v>0.5</v>
      </c>
      <c r="AH55">
        <v>0</v>
      </c>
      <c r="AI55">
        <v>1</v>
      </c>
      <c r="AJ55">
        <v>0.77</v>
      </c>
      <c r="AK55">
        <v>0</v>
      </c>
      <c r="AL55">
        <v>0</v>
      </c>
      <c r="AM55" s="15">
        <v>1</v>
      </c>
      <c r="AN55" s="15">
        <v>1</v>
      </c>
      <c r="AO55" s="15">
        <v>0</v>
      </c>
      <c r="AP55" s="15">
        <v>1</v>
      </c>
      <c r="AQ55" s="15">
        <v>0</v>
      </c>
      <c r="AR55" s="15">
        <v>0</v>
      </c>
    </row>
    <row r="56" spans="1:44" x14ac:dyDescent="0.25">
      <c r="A56" s="8">
        <f ca="1">(dane36[[#This Row],[Wiek]]-$A$409)/$A$410</f>
        <v>0.69318181818181823</v>
      </c>
      <c r="B56" s="8">
        <f ca="1">(dane36[[#This Row],[Ciśnienie krwi]]-$B$409)/$B$410</f>
        <v>0.23076923076923078</v>
      </c>
      <c r="C56" s="9">
        <v>0.25</v>
      </c>
      <c r="D56" s="10">
        <v>0.4</v>
      </c>
      <c r="E56" s="10">
        <v>0.4</v>
      </c>
      <c r="F56" s="5">
        <v>0.77</v>
      </c>
      <c r="G56" s="5">
        <v>0</v>
      </c>
      <c r="H56" s="5">
        <v>0</v>
      </c>
      <c r="I56" s="8">
        <f ca="1">(dane36[[#This Row],[glukoza we krwi]]-$I$409)/$I$410</f>
        <v>0.26931623931623933</v>
      </c>
      <c r="J56" s="8">
        <f ca="1">(dane36[[#This Row],[mocznik]]-$J$409)/$J$410</f>
        <v>0.14359435173299101</v>
      </c>
      <c r="K56" s="8">
        <f ca="1">(dane36[[#This Row],[kreatynina]]-#REF!)/#REF!</f>
        <v>3.9682539682539687E-2</v>
      </c>
      <c r="L56" s="8">
        <f ca="1">(dane36[[#This Row],[sód]]-#REF!)/#REF!</f>
        <v>0.82965299684542582</v>
      </c>
      <c r="M56" s="8">
        <f ca="1">(dane36[[#This Row],[potas]]-#REF!)/#REF!</f>
        <v>3.8202247191011243E-2</v>
      </c>
      <c r="N56" s="8">
        <f ca="1">(dane36[[#This Row],[hemoglobina]]-#REF!)/#REF!</f>
        <v>0.67346938775510201</v>
      </c>
      <c r="O56" s="8">
        <f ca="1">(dane36[[#This Row],[hematokryt]]-#REF!)/#REF!</f>
        <v>0.68888888888888888</v>
      </c>
      <c r="P56" s="5">
        <v>1</v>
      </c>
      <c r="Q56" s="5">
        <v>0</v>
      </c>
      <c r="R56" s="5">
        <v>1</v>
      </c>
      <c r="S56" s="5">
        <v>1</v>
      </c>
      <c r="T56" s="5">
        <v>0</v>
      </c>
      <c r="U56" s="5">
        <v>0</v>
      </c>
      <c r="V56" s="5">
        <v>1</v>
      </c>
      <c r="X56" s="8">
        <f ca="1">(dane36[[#This Row],[Wiek]]-$A$409)/$A$410</f>
        <v>0.69318181818181823</v>
      </c>
      <c r="Y56" s="8">
        <f ca="1">(dane36[[#This Row],[Ciśnienie krwi]]-$B$409)/$B$410</f>
        <v>0.23076923076923078</v>
      </c>
      <c r="Z56" s="8">
        <f ca="1">(dane36[[#This Row],[glukoza we krwi]]-$I$409)/$I$410</f>
        <v>0.26931623931623933</v>
      </c>
      <c r="AA56" s="8">
        <f ca="1">(dane36[[#This Row],[mocznik]]-$J$409)/$J$410</f>
        <v>0.14359435173299101</v>
      </c>
      <c r="AB56" s="8">
        <f ca="1">(dane36[[#This Row],[kreatynina]]-K$409)/K$410</f>
        <v>3.9682539682539687E-2</v>
      </c>
      <c r="AC56" s="8">
        <f ca="1">(dane36[[#This Row],[sód]]-L$409)/L$410</f>
        <v>0.82965299684542582</v>
      </c>
      <c r="AD56" s="8">
        <f ca="1">(dane36[[#This Row],[potas]]-M$409)/M$410</f>
        <v>3.8202247191011243E-2</v>
      </c>
      <c r="AE56" s="8">
        <f ca="1">(dane36[[#This Row],[hemoglobina]]-N$409)/N$410</f>
        <v>0.67346938775510201</v>
      </c>
      <c r="AF56" s="8">
        <f ca="1">(dane36[[#This Row],[hematokryt]]-O$409)/O$410</f>
        <v>0.68888888888888888</v>
      </c>
      <c r="AG56">
        <v>0.25</v>
      </c>
      <c r="AH56">
        <v>0.4</v>
      </c>
      <c r="AI56">
        <v>0.4</v>
      </c>
      <c r="AJ56">
        <v>0.77</v>
      </c>
      <c r="AK56">
        <v>0</v>
      </c>
      <c r="AL56">
        <v>0</v>
      </c>
      <c r="AM56" s="14">
        <v>1</v>
      </c>
      <c r="AN56" s="14">
        <v>0</v>
      </c>
      <c r="AO56" s="14">
        <v>1</v>
      </c>
      <c r="AP56" s="14">
        <v>1</v>
      </c>
      <c r="AQ56" s="14">
        <v>0</v>
      </c>
      <c r="AR56" s="14">
        <v>0</v>
      </c>
    </row>
    <row r="57" spans="1:44" x14ac:dyDescent="0.25">
      <c r="A57" s="8">
        <f ca="1">(dane36[[#This Row],[Wiek]]-$A$409)/$A$410</f>
        <v>0.375</v>
      </c>
      <c r="B57" s="8">
        <f ca="1">(dane36[[#This Row],[Ciśnienie krwi]]-$B$409)/$B$410</f>
        <v>0.23076923076923078</v>
      </c>
      <c r="C57" s="9">
        <v>0</v>
      </c>
      <c r="D57" s="10">
        <v>0.6</v>
      </c>
      <c r="E57" s="5" t="s">
        <v>2</v>
      </c>
      <c r="F57" s="5">
        <v>1</v>
      </c>
      <c r="G57" s="5">
        <v>0</v>
      </c>
      <c r="H57" s="5">
        <v>0</v>
      </c>
      <c r="I57" s="8">
        <f ca="1">(dane36[[#This Row],[glukoza we krwi]]-$I$409)/$I$410</f>
        <v>0.26931623931623933</v>
      </c>
      <c r="J57" s="8">
        <f ca="1">(dane36[[#This Row],[mocznik]]-$J$409)/$J$410</f>
        <v>0.14359435173299101</v>
      </c>
      <c r="K57" s="8">
        <f ca="1">(dane36[[#This Row],[kreatynina]]-#REF!)/#REF!</f>
        <v>3.5317460317460317E-2</v>
      </c>
      <c r="L57" s="8">
        <f ca="1">(dane36[[#This Row],[sód]]-#REF!)/#REF!</f>
        <v>0.83930599369085179</v>
      </c>
      <c r="M57" s="8">
        <f ca="1">(dane36[[#This Row],[potas]]-#REF!)/#REF!</f>
        <v>4.7865168539325841E-2</v>
      </c>
      <c r="N57" s="8">
        <f ca="1">(dane36[[#This Row],[hemoglobina]]-#REF!)/#REF!</f>
        <v>0.43537414965986393</v>
      </c>
      <c r="O57" s="8">
        <f ca="1">(dane36[[#This Row],[hematokryt]]-#REF!)/#REF!</f>
        <v>0.42222222222222222</v>
      </c>
      <c r="P57" s="5">
        <v>0</v>
      </c>
      <c r="Q57" s="5">
        <v>0</v>
      </c>
      <c r="R57" s="5">
        <v>0</v>
      </c>
      <c r="S57" s="5">
        <v>1</v>
      </c>
      <c r="T57" s="5">
        <v>1</v>
      </c>
      <c r="U57" s="5">
        <v>0</v>
      </c>
      <c r="V57" s="5">
        <v>1</v>
      </c>
      <c r="X57" s="8">
        <f ca="1">(dane36[[#This Row],[Wiek]]-$A$409)/$A$410</f>
        <v>0.375</v>
      </c>
      <c r="Y57" s="8">
        <f ca="1">(dane36[[#This Row],[Ciśnienie krwi]]-$B$409)/$B$410</f>
        <v>0.23076923076923078</v>
      </c>
      <c r="Z57" s="8">
        <f ca="1">(dane36[[#This Row],[glukoza we krwi]]-$I$409)/$I$410</f>
        <v>0.26931623931623933</v>
      </c>
      <c r="AA57" s="8">
        <f ca="1">(dane36[[#This Row],[mocznik]]-$J$409)/$J$410</f>
        <v>0.14359435173299101</v>
      </c>
      <c r="AB57" s="8">
        <f ca="1">(dane36[[#This Row],[kreatynina]]-K$409)/K$410</f>
        <v>3.5317460317460317E-2</v>
      </c>
      <c r="AC57" s="8">
        <f ca="1">(dane36[[#This Row],[sód]]-L$409)/L$410</f>
        <v>0.83930599369085179</v>
      </c>
      <c r="AD57" s="8">
        <f ca="1">(dane36[[#This Row],[potas]]-M$409)/M$410</f>
        <v>4.7865168539325841E-2</v>
      </c>
      <c r="AE57" s="8">
        <f ca="1">(dane36[[#This Row],[hemoglobina]]-N$409)/N$410</f>
        <v>0.43537414965986393</v>
      </c>
      <c r="AF57" s="8">
        <f ca="1">(dane36[[#This Row],[hematokryt]]-O$409)/O$410</f>
        <v>0.42222222222222222</v>
      </c>
      <c r="AG57">
        <v>0</v>
      </c>
      <c r="AH57">
        <v>0.6</v>
      </c>
      <c r="AI57">
        <v>0</v>
      </c>
      <c r="AJ57">
        <v>1</v>
      </c>
      <c r="AK57">
        <v>0</v>
      </c>
      <c r="AL57">
        <v>0</v>
      </c>
      <c r="AM57" s="15">
        <v>0</v>
      </c>
      <c r="AN57" s="15">
        <v>0</v>
      </c>
      <c r="AO57" s="15">
        <v>0</v>
      </c>
      <c r="AP57" s="15">
        <v>1</v>
      </c>
      <c r="AQ57" s="15">
        <v>1</v>
      </c>
      <c r="AR57" s="15">
        <v>0</v>
      </c>
    </row>
    <row r="58" spans="1:44" x14ac:dyDescent="0.25">
      <c r="A58" s="8">
        <f ca="1">(dane36[[#This Row],[Wiek]]-$A$409)/$A$410</f>
        <v>0.84090909090909094</v>
      </c>
      <c r="B58" s="8">
        <f ca="1">(dane36[[#This Row],[Ciśnienie krwi]]-$B$409)/$B$410</f>
        <v>0.15384615384615385</v>
      </c>
      <c r="C58" s="9">
        <v>0.5</v>
      </c>
      <c r="D58" s="10">
        <v>0.6</v>
      </c>
      <c r="E58" s="10">
        <v>0.8</v>
      </c>
      <c r="F58" s="5">
        <v>0</v>
      </c>
      <c r="G58" s="5">
        <v>1</v>
      </c>
      <c r="H58" s="5">
        <v>0</v>
      </c>
      <c r="I58" s="8">
        <f ca="1">(dane36[[#This Row],[glukoza we krwi]]-$I$409)/$I$410</f>
        <v>0.26931623931623933</v>
      </c>
      <c r="J58" s="8">
        <f ca="1">(dane36[[#This Row],[mocznik]]-$J$409)/$J$410</f>
        <v>0.41720154043645702</v>
      </c>
      <c r="K58" s="8">
        <f ca="1">(dane36[[#This Row],[kreatynina]]-#REF!)/#REF!</f>
        <v>0.12301587301587301</v>
      </c>
      <c r="L58" s="8">
        <f ca="1">(dane36[[#This Row],[sód]]-#REF!)/#REF!</f>
        <v>0.79810725552050477</v>
      </c>
      <c r="M58" s="8">
        <f ca="1">(dane36[[#This Row],[potas]]-#REF!)/#REF!</f>
        <v>4.2696629213483155E-2</v>
      </c>
      <c r="N58" s="8">
        <f ca="1">(dane36[[#This Row],[hemoglobina]]-#REF!)/#REF!</f>
        <v>0.48299319727891149</v>
      </c>
      <c r="O58" s="8">
        <f ca="1">(dane36[[#This Row],[hematokryt]]-#REF!)/#REF!</f>
        <v>0.46666666666666667</v>
      </c>
      <c r="P58" s="5">
        <v>1</v>
      </c>
      <c r="Q58" s="5">
        <v>1</v>
      </c>
      <c r="R58" s="5">
        <v>1</v>
      </c>
      <c r="S58" s="5">
        <v>0</v>
      </c>
      <c r="T58" s="5">
        <v>1</v>
      </c>
      <c r="U58" s="5">
        <v>0</v>
      </c>
      <c r="V58" s="5">
        <v>1</v>
      </c>
      <c r="X58" s="8">
        <f ca="1">(dane36[[#This Row],[Wiek]]-$A$409)/$A$410</f>
        <v>0.84090909090909094</v>
      </c>
      <c r="Y58" s="8">
        <f ca="1">(dane36[[#This Row],[Ciśnienie krwi]]-$B$409)/$B$410</f>
        <v>0.15384615384615385</v>
      </c>
      <c r="Z58" s="8">
        <f ca="1">(dane36[[#This Row],[glukoza we krwi]]-$I$409)/$I$410</f>
        <v>0.26931623931623933</v>
      </c>
      <c r="AA58" s="8">
        <f ca="1">(dane36[[#This Row],[mocznik]]-$J$409)/$J$410</f>
        <v>0.41720154043645702</v>
      </c>
      <c r="AB58" s="8">
        <f ca="1">(dane36[[#This Row],[kreatynina]]-K$409)/K$410</f>
        <v>0.12301587301587301</v>
      </c>
      <c r="AC58" s="8">
        <f ca="1">(dane36[[#This Row],[sód]]-L$409)/L$410</f>
        <v>0.79810725552050477</v>
      </c>
      <c r="AD58" s="8">
        <f ca="1">(dane36[[#This Row],[potas]]-M$409)/M$410</f>
        <v>4.2696629213483155E-2</v>
      </c>
      <c r="AE58" s="8">
        <f ca="1">(dane36[[#This Row],[hemoglobina]]-N$409)/N$410</f>
        <v>0.48299319727891149</v>
      </c>
      <c r="AF58" s="8">
        <f ca="1">(dane36[[#This Row],[hematokryt]]-O$409)/O$410</f>
        <v>0.46666666666666667</v>
      </c>
      <c r="AG58">
        <v>0.5</v>
      </c>
      <c r="AH58">
        <v>0.6</v>
      </c>
      <c r="AI58">
        <v>0.8</v>
      </c>
      <c r="AJ58">
        <v>0</v>
      </c>
      <c r="AK58">
        <v>1</v>
      </c>
      <c r="AL58">
        <v>0</v>
      </c>
      <c r="AM58" s="14">
        <v>1</v>
      </c>
      <c r="AN58" s="14">
        <v>1</v>
      </c>
      <c r="AO58" s="14">
        <v>1</v>
      </c>
      <c r="AP58" s="14">
        <v>0</v>
      </c>
      <c r="AQ58" s="14">
        <v>1</v>
      </c>
      <c r="AR58" s="14">
        <v>0</v>
      </c>
    </row>
    <row r="59" spans="1:44" x14ac:dyDescent="0.25">
      <c r="A59" s="8">
        <f ca="1">(dane36[[#This Row],[Wiek]]-$A$409)/$A$410</f>
        <v>0.84090909090909094</v>
      </c>
      <c r="B59" s="8">
        <f ca="1">(dane36[[#This Row],[Ciśnienie krwi]]-$B$409)/$B$410</f>
        <v>0.30769230769230771</v>
      </c>
      <c r="C59" s="9">
        <v>0.62</v>
      </c>
      <c r="D59" s="10">
        <v>0.2</v>
      </c>
      <c r="E59" s="10">
        <v>0.52</v>
      </c>
      <c r="F59" s="5">
        <v>1</v>
      </c>
      <c r="G59" s="5">
        <v>0</v>
      </c>
      <c r="H59" s="5">
        <v>0</v>
      </c>
      <c r="I59" s="8">
        <f ca="1">(dane36[[#This Row],[glukoza we krwi]]-$I$409)/$I$410</f>
        <v>0.1517094017094017</v>
      </c>
      <c r="J59" s="8">
        <f ca="1">(dane36[[#This Row],[mocznik]]-$J$409)/$J$410</f>
        <v>0.39409499358151479</v>
      </c>
      <c r="K59" s="8">
        <f ca="1">(dane36[[#This Row],[kreatynina]]-#REF!)/#REF!</f>
        <v>9.1269841269841265E-2</v>
      </c>
      <c r="L59" s="8">
        <f ca="1">(dane36[[#This Row],[sód]]-#REF!)/#REF!</f>
        <v>0.80441640378548895</v>
      </c>
      <c r="M59" s="8">
        <f ca="1">(dane36[[#This Row],[potas]]-#REF!)/#REF!</f>
        <v>5.393258426966293E-2</v>
      </c>
      <c r="N59" s="8">
        <f ca="1">(dane36[[#This Row],[hemoglobina]]-#REF!)/#REF!</f>
        <v>0.64149659863945574</v>
      </c>
      <c r="O59" s="8">
        <f ca="1">(dane36[[#This Row],[hematokryt]]-#REF!)/#REF!</f>
        <v>0.66377777777777769</v>
      </c>
      <c r="P59" s="5">
        <v>1</v>
      </c>
      <c r="Q59" s="5">
        <v>1</v>
      </c>
      <c r="R59" s="5">
        <v>1</v>
      </c>
      <c r="S59" s="5">
        <v>0</v>
      </c>
      <c r="T59" s="5">
        <v>0</v>
      </c>
      <c r="U59" s="5">
        <v>0</v>
      </c>
      <c r="V59" s="5">
        <v>1</v>
      </c>
      <c r="X59" s="8">
        <f ca="1">(dane36[[#This Row],[Wiek]]-$A$409)/$A$410</f>
        <v>0.84090909090909094</v>
      </c>
      <c r="Y59" s="8">
        <f ca="1">(dane36[[#This Row],[Ciśnienie krwi]]-$B$409)/$B$410</f>
        <v>0.30769230769230771</v>
      </c>
      <c r="Z59" s="8">
        <f ca="1">(dane36[[#This Row],[glukoza we krwi]]-$I$409)/$I$410</f>
        <v>0.1517094017094017</v>
      </c>
      <c r="AA59" s="8">
        <f ca="1">(dane36[[#This Row],[mocznik]]-$J$409)/$J$410</f>
        <v>0.39409499358151479</v>
      </c>
      <c r="AB59" s="8">
        <f ca="1">(dane36[[#This Row],[kreatynina]]-K$409)/K$410</f>
        <v>9.1269841269841265E-2</v>
      </c>
      <c r="AC59" s="8">
        <f ca="1">(dane36[[#This Row],[sód]]-L$409)/L$410</f>
        <v>0.80441640378548895</v>
      </c>
      <c r="AD59" s="8">
        <f ca="1">(dane36[[#This Row],[potas]]-M$409)/M$410</f>
        <v>5.393258426966293E-2</v>
      </c>
      <c r="AE59" s="8">
        <f ca="1">(dane36[[#This Row],[hemoglobina]]-N$409)/N$410</f>
        <v>0.64149659863945574</v>
      </c>
      <c r="AF59" s="8">
        <f ca="1">(dane36[[#This Row],[hematokryt]]-O$409)/O$410</f>
        <v>0.66377777777777769</v>
      </c>
      <c r="AG59">
        <v>0.62</v>
      </c>
      <c r="AH59">
        <v>0.2</v>
      </c>
      <c r="AI59">
        <v>0.5</v>
      </c>
      <c r="AJ59">
        <v>1</v>
      </c>
      <c r="AK59">
        <v>0</v>
      </c>
      <c r="AL59">
        <v>0</v>
      </c>
      <c r="AM59" s="15">
        <v>1</v>
      </c>
      <c r="AN59" s="15">
        <v>1</v>
      </c>
      <c r="AO59" s="15">
        <v>1</v>
      </c>
      <c r="AP59" s="15">
        <v>0</v>
      </c>
      <c r="AQ59" s="15">
        <v>0</v>
      </c>
      <c r="AR59" s="15">
        <v>0</v>
      </c>
    </row>
    <row r="60" spans="1:44" x14ac:dyDescent="0.25">
      <c r="A60" s="8">
        <f ca="1">(dane36[[#This Row],[Wiek]]-$A$409)/$A$410</f>
        <v>0.80681818181818177</v>
      </c>
      <c r="B60" s="8">
        <f ca="1">(dane36[[#This Row],[Ciśnienie krwi]]-$B$409)/$B$410</f>
        <v>0.23076923076923078</v>
      </c>
      <c r="C60" s="9">
        <v>0.75</v>
      </c>
      <c r="D60" s="10">
        <v>0.4</v>
      </c>
      <c r="E60" s="5" t="s">
        <v>2</v>
      </c>
      <c r="F60" s="5">
        <v>0</v>
      </c>
      <c r="G60" s="5">
        <v>0</v>
      </c>
      <c r="H60" s="5">
        <v>0</v>
      </c>
      <c r="I60" s="8">
        <f ca="1">(dane36[[#This Row],[glukoza we krwi]]-$I$409)/$I$410</f>
        <v>0.49358974358974361</v>
      </c>
      <c r="J60" s="8">
        <f ca="1">(dane36[[#This Row],[mocznik]]-$J$409)/$J$410</f>
        <v>0.36071887034659822</v>
      </c>
      <c r="K60" s="8">
        <f ca="1">(dane36[[#This Row],[kreatynina]]-#REF!)/#REF!</f>
        <v>5.5555555555555552E-2</v>
      </c>
      <c r="L60" s="8">
        <f ca="1">(dane36[[#This Row],[sód]]-#REF!)/#REF!</f>
        <v>0.8422712933753943</v>
      </c>
      <c r="M60" s="8">
        <f ca="1">(dane36[[#This Row],[potas]]-#REF!)/#REF!</f>
        <v>7.4157303370786506E-2</v>
      </c>
      <c r="N60" s="8">
        <f ca="1">(dane36[[#This Row],[hemoglobina]]-#REF!)/#REF!</f>
        <v>0.50340136054421769</v>
      </c>
      <c r="O60" s="8">
        <f ca="1">(dane36[[#This Row],[hematokryt]]-#REF!)/#REF!</f>
        <v>0.53333333333333333</v>
      </c>
      <c r="P60" s="5">
        <v>1</v>
      </c>
      <c r="Q60" s="5">
        <v>1</v>
      </c>
      <c r="R60" s="5">
        <v>1</v>
      </c>
      <c r="S60" s="5">
        <v>1</v>
      </c>
      <c r="T60" s="5">
        <v>0</v>
      </c>
      <c r="U60" s="5">
        <v>0</v>
      </c>
      <c r="V60" s="5">
        <v>1</v>
      </c>
      <c r="X60" s="8">
        <f ca="1">(dane36[[#This Row],[Wiek]]-$A$409)/$A$410</f>
        <v>0.80681818181818177</v>
      </c>
      <c r="Y60" s="8">
        <f ca="1">(dane36[[#This Row],[Ciśnienie krwi]]-$B$409)/$B$410</f>
        <v>0.23076923076923078</v>
      </c>
      <c r="Z60" s="8">
        <f ca="1">(dane36[[#This Row],[glukoza we krwi]]-$I$409)/$I$410</f>
        <v>0.49358974358974361</v>
      </c>
      <c r="AA60" s="8">
        <f ca="1">(dane36[[#This Row],[mocznik]]-$J$409)/$J$410</f>
        <v>0.36071887034659822</v>
      </c>
      <c r="AB60" s="8">
        <f ca="1">(dane36[[#This Row],[kreatynina]]-K$409)/K$410</f>
        <v>5.5555555555555552E-2</v>
      </c>
      <c r="AC60" s="8">
        <f ca="1">(dane36[[#This Row],[sód]]-L$409)/L$410</f>
        <v>0.8422712933753943</v>
      </c>
      <c r="AD60" s="8">
        <f ca="1">(dane36[[#This Row],[potas]]-M$409)/M$410</f>
        <v>7.4157303370786506E-2</v>
      </c>
      <c r="AE60" s="8">
        <f ca="1">(dane36[[#This Row],[hemoglobina]]-N$409)/N$410</f>
        <v>0.50340136054421769</v>
      </c>
      <c r="AF60" s="8">
        <f ca="1">(dane36[[#This Row],[hematokryt]]-O$409)/O$410</f>
        <v>0.53333333333333333</v>
      </c>
      <c r="AG60">
        <v>0.75</v>
      </c>
      <c r="AH60">
        <v>0.4</v>
      </c>
      <c r="AI60">
        <v>0</v>
      </c>
      <c r="AJ60">
        <v>0</v>
      </c>
      <c r="AK60">
        <v>0</v>
      </c>
      <c r="AL60">
        <v>0</v>
      </c>
      <c r="AM60" s="14">
        <v>1</v>
      </c>
      <c r="AN60" s="14">
        <v>1</v>
      </c>
      <c r="AO60" s="14">
        <v>1</v>
      </c>
      <c r="AP60" s="14">
        <v>1</v>
      </c>
      <c r="AQ60" s="14">
        <v>0</v>
      </c>
      <c r="AR60" s="14">
        <v>0</v>
      </c>
    </row>
    <row r="61" spans="1:44" x14ac:dyDescent="0.25">
      <c r="A61" s="8">
        <f ca="1">(dane36[[#This Row],[Wiek]]-$A$409)/$A$410</f>
        <v>0.64772727272727271</v>
      </c>
      <c r="B61" s="8">
        <f ca="1">(dane36[[#This Row],[Ciśnienie krwi]]-$B$409)/$B$410</f>
        <v>0.38461538461538464</v>
      </c>
      <c r="C61" s="9">
        <v>0.62</v>
      </c>
      <c r="D61" s="10">
        <v>0.2</v>
      </c>
      <c r="E61" s="10">
        <v>0.52</v>
      </c>
      <c r="F61" s="5">
        <v>0.77</v>
      </c>
      <c r="G61" s="5">
        <v>0</v>
      </c>
      <c r="H61" s="5">
        <v>0</v>
      </c>
      <c r="I61" s="8">
        <f ca="1">(dane36[[#This Row],[glukoza we krwi]]-$I$409)/$I$410</f>
        <v>0.26931623931623933</v>
      </c>
      <c r="J61" s="8">
        <f ca="1">(dane36[[#This Row],[mocznik]]-$J$409)/$J$410</f>
        <v>0.24261874197689345</v>
      </c>
      <c r="K61" s="8">
        <f ca="1">(dane36[[#This Row],[kreatynina]]-#REF!)/#REF!</f>
        <v>7.9365079365079375E-2</v>
      </c>
      <c r="L61" s="8">
        <f ca="1">(dane36[[#This Row],[sód]]-#REF!)/#REF!</f>
        <v>0.83930599369085179</v>
      </c>
      <c r="M61" s="8">
        <f ca="1">(dane36[[#This Row],[potas]]-#REF!)/#REF!</f>
        <v>4.7865168539325841E-2</v>
      </c>
      <c r="N61" s="8">
        <f ca="1">(dane36[[#This Row],[hemoglobina]]-#REF!)/#REF!</f>
        <v>0.23809523809523805</v>
      </c>
      <c r="O61" s="8">
        <f ca="1">(dane36[[#This Row],[hematokryt]]-#REF!)/#REF!</f>
        <v>0.66377777777777769</v>
      </c>
      <c r="P61" s="5">
        <v>1</v>
      </c>
      <c r="Q61" s="5">
        <v>1</v>
      </c>
      <c r="R61" s="5">
        <v>0</v>
      </c>
      <c r="S61" s="5">
        <v>1</v>
      </c>
      <c r="T61" s="5">
        <v>0</v>
      </c>
      <c r="U61" s="5">
        <v>1</v>
      </c>
      <c r="V61" s="5">
        <v>1</v>
      </c>
      <c r="X61" s="8">
        <f ca="1">(dane36[[#This Row],[Wiek]]-$A$409)/$A$410</f>
        <v>0.64772727272727271</v>
      </c>
      <c r="Y61" s="8">
        <f ca="1">(dane36[[#This Row],[Ciśnienie krwi]]-$B$409)/$B$410</f>
        <v>0.38461538461538464</v>
      </c>
      <c r="Z61" s="8">
        <f ca="1">(dane36[[#This Row],[glukoza we krwi]]-$I$409)/$I$410</f>
        <v>0.26931623931623933</v>
      </c>
      <c r="AA61" s="8">
        <f ca="1">(dane36[[#This Row],[mocznik]]-$J$409)/$J$410</f>
        <v>0.24261874197689345</v>
      </c>
      <c r="AB61" s="8">
        <f ca="1">(dane36[[#This Row],[kreatynina]]-K$409)/K$410</f>
        <v>7.9365079365079375E-2</v>
      </c>
      <c r="AC61" s="8">
        <f ca="1">(dane36[[#This Row],[sód]]-L$409)/L$410</f>
        <v>0.83930599369085179</v>
      </c>
      <c r="AD61" s="8">
        <f ca="1">(dane36[[#This Row],[potas]]-M$409)/M$410</f>
        <v>4.7865168539325841E-2</v>
      </c>
      <c r="AE61" s="8">
        <f ca="1">(dane36[[#This Row],[hemoglobina]]-N$409)/N$410</f>
        <v>0.23809523809523805</v>
      </c>
      <c r="AF61" s="8">
        <f ca="1">(dane36[[#This Row],[hematokryt]]-O$409)/O$410</f>
        <v>0.66377777777777769</v>
      </c>
      <c r="AG61">
        <v>0.62</v>
      </c>
      <c r="AH61">
        <v>0.2</v>
      </c>
      <c r="AI61">
        <v>0.5</v>
      </c>
      <c r="AJ61">
        <v>0.77</v>
      </c>
      <c r="AK61">
        <v>0</v>
      </c>
      <c r="AL61">
        <v>0</v>
      </c>
      <c r="AM61" s="15">
        <v>1</v>
      </c>
      <c r="AN61" s="15">
        <v>1</v>
      </c>
      <c r="AO61" s="15">
        <v>0</v>
      </c>
      <c r="AP61" s="15">
        <v>1</v>
      </c>
      <c r="AQ61" s="15">
        <v>0</v>
      </c>
      <c r="AR61" s="15">
        <v>1</v>
      </c>
    </row>
    <row r="62" spans="1:44" x14ac:dyDescent="0.25">
      <c r="A62" s="8">
        <f ca="1">(dane36[[#This Row],[Wiek]]-$A$409)/$A$410</f>
        <v>0.73863636363636365</v>
      </c>
      <c r="B62" s="8">
        <f ca="1">(dane36[[#This Row],[Ciśnienie krwi]]-$B$409)/$B$410</f>
        <v>0.30769230769230771</v>
      </c>
      <c r="C62" s="9">
        <v>0.75</v>
      </c>
      <c r="D62" s="10">
        <v>0.2</v>
      </c>
      <c r="E62" s="5" t="s">
        <v>2</v>
      </c>
      <c r="F62" s="5">
        <v>0</v>
      </c>
      <c r="G62" s="5">
        <v>1</v>
      </c>
      <c r="H62" s="5">
        <v>0</v>
      </c>
      <c r="I62" s="8">
        <f ca="1">(dane36[[#This Row],[glukoza we krwi]]-$I$409)/$I$410</f>
        <v>0.25427350427350426</v>
      </c>
      <c r="J62" s="8">
        <f ca="1">(dane36[[#This Row],[mocznik]]-$J$409)/$J$410</f>
        <v>0.16559691912708602</v>
      </c>
      <c r="K62" s="8">
        <f ca="1">(dane36[[#This Row],[kreatynina]]-#REF!)/#REF!</f>
        <v>3.7037037037037042E-2</v>
      </c>
      <c r="L62" s="8">
        <f ca="1">(dane36[[#This Row],[sód]]-#REF!)/#REF!</f>
        <v>0.8422712933753943</v>
      </c>
      <c r="M62" s="8">
        <f ca="1">(dane36[[#This Row],[potas]]-#REF!)/#REF!</f>
        <v>9.2134831460674152E-2</v>
      </c>
      <c r="N62" s="8">
        <f ca="1">(dane36[[#This Row],[hemoglobina]]-#REF!)/#REF!</f>
        <v>0.64149659863945574</v>
      </c>
      <c r="O62" s="8">
        <f ca="1">(dane36[[#This Row],[hematokryt]]-#REF!)/#REF!</f>
        <v>0.66377777777777769</v>
      </c>
      <c r="P62" s="5">
        <v>1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1</v>
      </c>
      <c r="X62" s="8">
        <f ca="1">(dane36[[#This Row],[Wiek]]-$A$409)/$A$410</f>
        <v>0.73863636363636365</v>
      </c>
      <c r="Y62" s="8">
        <f ca="1">(dane36[[#This Row],[Ciśnienie krwi]]-$B$409)/$B$410</f>
        <v>0.30769230769230771</v>
      </c>
      <c r="Z62" s="8">
        <f ca="1">(dane36[[#This Row],[glukoza we krwi]]-$I$409)/$I$410</f>
        <v>0.25427350427350426</v>
      </c>
      <c r="AA62" s="8">
        <f ca="1">(dane36[[#This Row],[mocznik]]-$J$409)/$J$410</f>
        <v>0.16559691912708602</v>
      </c>
      <c r="AB62" s="8">
        <f ca="1">(dane36[[#This Row],[kreatynina]]-K$409)/K$410</f>
        <v>3.7037037037037042E-2</v>
      </c>
      <c r="AC62" s="8">
        <f ca="1">(dane36[[#This Row],[sód]]-L$409)/L$410</f>
        <v>0.8422712933753943</v>
      </c>
      <c r="AD62" s="8">
        <f ca="1">(dane36[[#This Row],[potas]]-M$409)/M$410</f>
        <v>9.2134831460674152E-2</v>
      </c>
      <c r="AE62" s="8">
        <f ca="1">(dane36[[#This Row],[hemoglobina]]-N$409)/N$410</f>
        <v>0.64149659863945574</v>
      </c>
      <c r="AF62" s="8">
        <f ca="1">(dane36[[#This Row],[hematokryt]]-O$409)/O$410</f>
        <v>0.66377777777777769</v>
      </c>
      <c r="AG62">
        <v>0.75</v>
      </c>
      <c r="AH62">
        <v>0.2</v>
      </c>
      <c r="AI62">
        <v>0</v>
      </c>
      <c r="AJ62">
        <v>0</v>
      </c>
      <c r="AK62">
        <v>1</v>
      </c>
      <c r="AL62">
        <v>0</v>
      </c>
      <c r="AM62" s="14">
        <v>1</v>
      </c>
      <c r="AN62" s="14">
        <v>0</v>
      </c>
      <c r="AO62" s="14">
        <v>0</v>
      </c>
      <c r="AP62" s="14">
        <v>1</v>
      </c>
      <c r="AQ62" s="14">
        <v>0</v>
      </c>
      <c r="AR62" s="14">
        <v>0</v>
      </c>
    </row>
    <row r="63" spans="1:44" x14ac:dyDescent="0.25">
      <c r="A63" s="8">
        <f ca="1">(dane36[[#This Row],[Wiek]]-$A$409)/$A$410</f>
        <v>0.73863636363636365</v>
      </c>
      <c r="B63" s="8">
        <f ca="1">(dane36[[#This Row],[Ciśnienie krwi]]-$B$409)/$B$410</f>
        <v>0.23076923076923078</v>
      </c>
      <c r="C63" s="9">
        <v>0.25</v>
      </c>
      <c r="D63" s="10">
        <v>0.2</v>
      </c>
      <c r="E63" s="10">
        <v>0.6</v>
      </c>
      <c r="F63" s="5">
        <v>0</v>
      </c>
      <c r="G63" s="5">
        <v>0</v>
      </c>
      <c r="H63" s="5">
        <v>0</v>
      </c>
      <c r="I63" s="8">
        <f ca="1">(dane36[[#This Row],[glukoza we krwi]]-$I$409)/$I$410</f>
        <v>0.34188034188034189</v>
      </c>
      <c r="J63" s="8">
        <f ca="1">(dane36[[#This Row],[mocznik]]-$J$409)/$J$410</f>
        <v>1</v>
      </c>
      <c r="K63" s="8">
        <f ca="1">(dane36[[#This Row],[kreatynina]]-#REF!)/#REF!</f>
        <v>0.41798941798941802</v>
      </c>
      <c r="L63" s="8">
        <f ca="1">(dane36[[#This Row],[sód]]-#REF!)/#REF!</f>
        <v>1</v>
      </c>
      <c r="M63" s="8">
        <f ca="1">(dane36[[#This Row],[potas]]-#REF!)/#REF!</f>
        <v>0.8202247191011236</v>
      </c>
      <c r="N63" s="8">
        <f ca="1">(dane36[[#This Row],[hemoglobina]]-#REF!)/#REF!</f>
        <v>0.64149659863945574</v>
      </c>
      <c r="O63" s="8">
        <f ca="1">(dane36[[#This Row],[hematokryt]]-#REF!)/#REF!</f>
        <v>0.66377777777777769</v>
      </c>
      <c r="P63" s="5">
        <v>0</v>
      </c>
      <c r="Q63" s="5">
        <v>0</v>
      </c>
      <c r="R63" s="5">
        <v>0</v>
      </c>
      <c r="S63" s="5">
        <v>1</v>
      </c>
      <c r="T63" s="5">
        <v>1</v>
      </c>
      <c r="U63" s="5">
        <v>0</v>
      </c>
      <c r="V63" s="5">
        <v>1</v>
      </c>
      <c r="X63" s="8">
        <f ca="1">(dane36[[#This Row],[Wiek]]-$A$409)/$A$410</f>
        <v>0.73863636363636365</v>
      </c>
      <c r="Y63" s="8">
        <f ca="1">(dane36[[#This Row],[Ciśnienie krwi]]-$B$409)/$B$410</f>
        <v>0.23076923076923078</v>
      </c>
      <c r="Z63" s="8">
        <f ca="1">(dane36[[#This Row],[glukoza we krwi]]-$I$409)/$I$410</f>
        <v>0.34188034188034189</v>
      </c>
      <c r="AA63" s="8">
        <f ca="1">(dane36[[#This Row],[mocznik]]-$J$409)/$J$410</f>
        <v>1</v>
      </c>
      <c r="AB63" s="8">
        <f ca="1">(dane36[[#This Row],[kreatynina]]-K$409)/K$410</f>
        <v>0.41798941798941802</v>
      </c>
      <c r="AC63" s="8">
        <f ca="1">(dane36[[#This Row],[sód]]-L$409)/L$410</f>
        <v>1</v>
      </c>
      <c r="AD63" s="8">
        <f ca="1">(dane36[[#This Row],[potas]]-M$409)/M$410</f>
        <v>0.8202247191011236</v>
      </c>
      <c r="AE63" s="8">
        <f ca="1">(dane36[[#This Row],[hemoglobina]]-N$409)/N$410</f>
        <v>0.64149659863945574</v>
      </c>
      <c r="AF63" s="8">
        <f ca="1">(dane36[[#This Row],[hematokryt]]-O$409)/O$410</f>
        <v>0.66377777777777769</v>
      </c>
      <c r="AG63">
        <v>0.25</v>
      </c>
      <c r="AH63">
        <v>0.2</v>
      </c>
      <c r="AI63">
        <v>0.6</v>
      </c>
      <c r="AJ63">
        <v>0</v>
      </c>
      <c r="AK63">
        <v>0</v>
      </c>
      <c r="AL63">
        <v>0</v>
      </c>
      <c r="AM63" s="15">
        <v>0</v>
      </c>
      <c r="AN63" s="15">
        <v>0</v>
      </c>
      <c r="AO63" s="15">
        <v>0</v>
      </c>
      <c r="AP63" s="15">
        <v>1</v>
      </c>
      <c r="AQ63" s="15">
        <v>1</v>
      </c>
      <c r="AR63" s="15">
        <v>0</v>
      </c>
    </row>
    <row r="64" spans="1:44" x14ac:dyDescent="0.25">
      <c r="A64" s="8">
        <f ca="1">(dane36[[#This Row],[Wiek]]-$A$409)/$A$410</f>
        <v>0.14772727272727273</v>
      </c>
      <c r="B64" s="8">
        <f ca="1">(dane36[[#This Row],[Ciśnienie krwi]]-$B$409)/$B$410</f>
        <v>7.6923076923076927E-2</v>
      </c>
      <c r="C64" s="9">
        <v>0.75</v>
      </c>
      <c r="D64" s="10">
        <v>0.6</v>
      </c>
      <c r="E64" s="5" t="s">
        <v>2</v>
      </c>
      <c r="F64" s="5">
        <v>1</v>
      </c>
      <c r="G64" s="5">
        <v>0</v>
      </c>
      <c r="H64" s="5">
        <v>0</v>
      </c>
      <c r="I64" s="8">
        <f ca="1">(dane36[[#This Row],[glukoza we krwi]]-$I$409)/$I$410</f>
        <v>0.13675213675213677</v>
      </c>
      <c r="J64" s="8">
        <f ca="1">(dane36[[#This Row],[mocznik]]-$J$409)/$J$410</f>
        <v>3.4659820282413351E-2</v>
      </c>
      <c r="K64" s="8">
        <f ca="1">(dane36[[#This Row],[kreatynina]]-#REF!)/#REF!</f>
        <v>2.6455026455026449E-3</v>
      </c>
      <c r="L64" s="8">
        <f ca="1">(dane36[[#This Row],[sód]]-#REF!)/#REF!</f>
        <v>0.8422712933753943</v>
      </c>
      <c r="M64" s="8">
        <f ca="1">(dane36[[#This Row],[potas]]-#REF!)/#REF!</f>
        <v>3.3707865168539325E-2</v>
      </c>
      <c r="N64" s="8">
        <f ca="1">(dane36[[#This Row],[hemoglobina]]-#REF!)/#REF!</f>
        <v>0.53741496598639449</v>
      </c>
      <c r="O64" s="8">
        <f ca="1">(dane36[[#This Row],[hematokryt]]-#REF!)/#REF!</f>
        <v>0.53333333333333333</v>
      </c>
      <c r="P64" s="5">
        <v>1</v>
      </c>
      <c r="Q64" s="5">
        <v>1</v>
      </c>
      <c r="R64" s="5">
        <v>0</v>
      </c>
      <c r="S64" s="5">
        <v>1</v>
      </c>
      <c r="T64" s="5">
        <v>0</v>
      </c>
      <c r="U64" s="5">
        <v>0</v>
      </c>
      <c r="V64" s="5">
        <v>1</v>
      </c>
      <c r="X64" s="8">
        <f ca="1">(dane36[[#This Row],[Wiek]]-$A$409)/$A$410</f>
        <v>0.14772727272727273</v>
      </c>
      <c r="Y64" s="8">
        <f ca="1">(dane36[[#This Row],[Ciśnienie krwi]]-$B$409)/$B$410</f>
        <v>7.6923076923076927E-2</v>
      </c>
      <c r="Z64" s="8">
        <f ca="1">(dane36[[#This Row],[glukoza we krwi]]-$I$409)/$I$410</f>
        <v>0.13675213675213677</v>
      </c>
      <c r="AA64" s="8">
        <f ca="1">(dane36[[#This Row],[mocznik]]-$J$409)/$J$410</f>
        <v>3.4659820282413351E-2</v>
      </c>
      <c r="AB64" s="8">
        <f ca="1">(dane36[[#This Row],[kreatynina]]-K$409)/K$410</f>
        <v>2.6455026455026449E-3</v>
      </c>
      <c r="AC64" s="8">
        <f ca="1">(dane36[[#This Row],[sód]]-L$409)/L$410</f>
        <v>0.8422712933753943</v>
      </c>
      <c r="AD64" s="8">
        <f ca="1">(dane36[[#This Row],[potas]]-M$409)/M$410</f>
        <v>3.3707865168539325E-2</v>
      </c>
      <c r="AE64" s="8">
        <f ca="1">(dane36[[#This Row],[hemoglobina]]-N$409)/N$410</f>
        <v>0.53741496598639449</v>
      </c>
      <c r="AF64" s="8">
        <f ca="1">(dane36[[#This Row],[hematokryt]]-O$409)/O$410</f>
        <v>0.53333333333333333</v>
      </c>
      <c r="AG64">
        <v>0.75</v>
      </c>
      <c r="AH64">
        <v>0.6</v>
      </c>
      <c r="AI64">
        <v>0</v>
      </c>
      <c r="AJ64">
        <v>1</v>
      </c>
      <c r="AK64">
        <v>0</v>
      </c>
      <c r="AL64">
        <v>0</v>
      </c>
      <c r="AM64" s="14">
        <v>1</v>
      </c>
      <c r="AN64" s="14">
        <v>1</v>
      </c>
      <c r="AO64" s="14">
        <v>0</v>
      </c>
      <c r="AP64" s="14">
        <v>1</v>
      </c>
      <c r="AQ64" s="14">
        <v>0</v>
      </c>
      <c r="AR64" s="14">
        <v>0</v>
      </c>
    </row>
    <row r="65" spans="1:44" x14ac:dyDescent="0.25">
      <c r="A65" s="8">
        <f ca="1">(dane36[[#This Row],[Wiek]]-$A$409)/$A$410</f>
        <v>0.5</v>
      </c>
      <c r="B65" s="8">
        <f ca="1">(dane36[[#This Row],[Ciśnienie krwi]]-$B$409)/$B$410</f>
        <v>0.15384615384615385</v>
      </c>
      <c r="C65" s="9">
        <v>0.5</v>
      </c>
      <c r="D65" s="10">
        <v>0.2</v>
      </c>
      <c r="E65" s="5" t="s">
        <v>2</v>
      </c>
      <c r="F65" s="5">
        <v>1</v>
      </c>
      <c r="G65" s="5">
        <v>0</v>
      </c>
      <c r="H65" s="5">
        <v>0</v>
      </c>
      <c r="I65" s="8">
        <f ca="1">(dane36[[#This Row],[glukoza we krwi]]-$I$409)/$I$410</f>
        <v>0.27350427350427353</v>
      </c>
      <c r="J65" s="8">
        <f ca="1">(dane36[[#This Row],[mocznik]]-$J$409)/$J$410</f>
        <v>0.28112965340179719</v>
      </c>
      <c r="K65" s="8">
        <f ca="1">(dane36[[#This Row],[kreatynina]]-#REF!)/#REF!</f>
        <v>7.5396825396825393E-2</v>
      </c>
      <c r="L65" s="8">
        <f ca="1">(dane36[[#This Row],[sód]]-#REF!)/#REF!</f>
        <v>0.79810725552050477</v>
      </c>
      <c r="M65" s="8">
        <f ca="1">(dane36[[#This Row],[potas]]-#REF!)/#REF!</f>
        <v>2.6966292134831465E-2</v>
      </c>
      <c r="N65" s="8">
        <f ca="1">(dane36[[#This Row],[hemoglobina]]-#REF!)/#REF!</f>
        <v>0.29931972789115646</v>
      </c>
      <c r="O65" s="8">
        <f ca="1">(dane36[[#This Row],[hematokryt]]-#REF!)/#REF!</f>
        <v>0.4</v>
      </c>
      <c r="P65" s="5">
        <v>0</v>
      </c>
      <c r="Q65" s="5">
        <v>0</v>
      </c>
      <c r="R65" s="5">
        <v>0</v>
      </c>
      <c r="S65" s="5">
        <v>1</v>
      </c>
      <c r="T65" s="5">
        <v>0</v>
      </c>
      <c r="U65" s="5">
        <v>1</v>
      </c>
      <c r="V65" s="5">
        <v>1</v>
      </c>
      <c r="X65" s="8">
        <f ca="1">(dane36[[#This Row],[Wiek]]-$A$409)/$A$410</f>
        <v>0.5</v>
      </c>
      <c r="Y65" s="8">
        <f ca="1">(dane36[[#This Row],[Ciśnienie krwi]]-$B$409)/$B$410</f>
        <v>0.15384615384615385</v>
      </c>
      <c r="Z65" s="8">
        <f ca="1">(dane36[[#This Row],[glukoza we krwi]]-$I$409)/$I$410</f>
        <v>0.27350427350427353</v>
      </c>
      <c r="AA65" s="8">
        <f ca="1">(dane36[[#This Row],[mocznik]]-$J$409)/$J$410</f>
        <v>0.28112965340179719</v>
      </c>
      <c r="AB65" s="8">
        <f ca="1">(dane36[[#This Row],[kreatynina]]-K$409)/K$410</f>
        <v>7.5396825396825393E-2</v>
      </c>
      <c r="AC65" s="8">
        <f ca="1">(dane36[[#This Row],[sód]]-L$409)/L$410</f>
        <v>0.79810725552050477</v>
      </c>
      <c r="AD65" s="8">
        <f ca="1">(dane36[[#This Row],[potas]]-M$409)/M$410</f>
        <v>2.6966292134831465E-2</v>
      </c>
      <c r="AE65" s="8">
        <f ca="1">(dane36[[#This Row],[hemoglobina]]-N$409)/N$410</f>
        <v>0.29931972789115646</v>
      </c>
      <c r="AF65" s="8">
        <f ca="1">(dane36[[#This Row],[hematokryt]]-O$409)/O$410</f>
        <v>0.4</v>
      </c>
      <c r="AG65">
        <v>0.5</v>
      </c>
      <c r="AH65">
        <v>0.2</v>
      </c>
      <c r="AI65">
        <v>0</v>
      </c>
      <c r="AJ65">
        <v>1</v>
      </c>
      <c r="AK65">
        <v>0</v>
      </c>
      <c r="AL65">
        <v>0</v>
      </c>
      <c r="AM65" s="15">
        <v>0</v>
      </c>
      <c r="AN65" s="15">
        <v>0</v>
      </c>
      <c r="AO65" s="15">
        <v>0</v>
      </c>
      <c r="AP65" s="15">
        <v>1</v>
      </c>
      <c r="AQ65" s="15">
        <v>0</v>
      </c>
      <c r="AR65" s="15">
        <v>1</v>
      </c>
    </row>
    <row r="66" spans="1:44" x14ac:dyDescent="0.25">
      <c r="A66" s="8">
        <f ca="1">(dane36[[#This Row],[Wiek]]-$A$409)/$A$410</f>
        <v>0.60227272727272729</v>
      </c>
      <c r="B66" s="8">
        <f ca="1">(dane36[[#This Row],[Ciśnienie krwi]]-$B$409)/$B$410</f>
        <v>0.23076923076923078</v>
      </c>
      <c r="C66" s="9">
        <v>0.25</v>
      </c>
      <c r="D66" s="5">
        <v>0</v>
      </c>
      <c r="E66" s="5" t="s">
        <v>2</v>
      </c>
      <c r="F66" s="5">
        <v>1</v>
      </c>
      <c r="G66" s="5">
        <v>0</v>
      </c>
      <c r="H66" s="5">
        <v>0</v>
      </c>
      <c r="I66" s="8">
        <f ca="1">(dane36[[#This Row],[glukoza we krwi]]-$I$409)/$I$410</f>
        <v>0.26495726495726496</v>
      </c>
      <c r="J66" s="8">
        <f ca="1">(dane36[[#This Row],[mocznik]]-$J$409)/$J$410</f>
        <v>0.14359435173299101</v>
      </c>
      <c r="K66" s="8">
        <f ca="1">(dane36[[#This Row],[kreatynina]]-#REF!)/#REF!</f>
        <v>3.5317460317460317E-2</v>
      </c>
      <c r="L66" s="8">
        <f ca="1">(dane36[[#This Row],[sód]]-#REF!)/#REF!</f>
        <v>0.83930599369085179</v>
      </c>
      <c r="M66" s="8">
        <f ca="1">(dane36[[#This Row],[potas]]-#REF!)/#REF!</f>
        <v>4.7865168539325841E-2</v>
      </c>
      <c r="N66" s="8">
        <f ca="1">(dane36[[#This Row],[hemoglobina]]-#REF!)/#REF!</f>
        <v>0.45578231292517013</v>
      </c>
      <c r="O66" s="8">
        <f ca="1">(dane36[[#This Row],[hematokryt]]-#REF!)/#REF!</f>
        <v>0.66377777777777769</v>
      </c>
      <c r="P66" s="5">
        <v>0</v>
      </c>
      <c r="Q66" s="5">
        <v>0</v>
      </c>
      <c r="R66" s="5" t="s">
        <v>70</v>
      </c>
      <c r="S66" s="5">
        <v>1</v>
      </c>
      <c r="T66" s="5">
        <v>0</v>
      </c>
      <c r="U66" s="5">
        <v>0</v>
      </c>
      <c r="V66" s="5">
        <v>1</v>
      </c>
      <c r="X66" s="8">
        <f ca="1">(dane36[[#This Row],[Wiek]]-$A$409)/$A$410</f>
        <v>0.60227272727272729</v>
      </c>
      <c r="Y66" s="8">
        <f ca="1">(dane36[[#This Row],[Ciśnienie krwi]]-$B$409)/$B$410</f>
        <v>0.23076923076923078</v>
      </c>
      <c r="Z66" s="8">
        <f ca="1">(dane36[[#This Row],[glukoza we krwi]]-$I$409)/$I$410</f>
        <v>0.26495726495726496</v>
      </c>
      <c r="AA66" s="8">
        <f ca="1">(dane36[[#This Row],[mocznik]]-$J$409)/$J$410</f>
        <v>0.14359435173299101</v>
      </c>
      <c r="AB66" s="8">
        <f ca="1">(dane36[[#This Row],[kreatynina]]-K$409)/K$410</f>
        <v>3.5317460317460317E-2</v>
      </c>
      <c r="AC66" s="8">
        <f ca="1">(dane36[[#This Row],[sód]]-L$409)/L$410</f>
        <v>0.83930599369085179</v>
      </c>
      <c r="AD66" s="8">
        <f ca="1">(dane36[[#This Row],[potas]]-M$409)/M$410</f>
        <v>4.7865168539325841E-2</v>
      </c>
      <c r="AE66" s="8">
        <f ca="1">(dane36[[#This Row],[hemoglobina]]-N$409)/N$410</f>
        <v>0.45578231292517013</v>
      </c>
      <c r="AF66" s="8">
        <f ca="1">(dane36[[#This Row],[hematokryt]]-O$409)/O$410</f>
        <v>0.66377777777777769</v>
      </c>
      <c r="AG66">
        <v>0.25</v>
      </c>
      <c r="AH66">
        <v>0</v>
      </c>
      <c r="AI66">
        <v>0</v>
      </c>
      <c r="AJ66">
        <v>1</v>
      </c>
      <c r="AK66">
        <v>0</v>
      </c>
      <c r="AL66">
        <v>0</v>
      </c>
      <c r="AM66" s="14">
        <v>0</v>
      </c>
      <c r="AN66" s="14">
        <v>0</v>
      </c>
      <c r="AO66" s="14" t="s">
        <v>70</v>
      </c>
      <c r="AP66" s="14">
        <v>1</v>
      </c>
      <c r="AQ66" s="14">
        <v>0</v>
      </c>
      <c r="AR66" s="14">
        <v>0</v>
      </c>
    </row>
    <row r="67" spans="1:44" x14ac:dyDescent="0.25">
      <c r="A67" s="8">
        <f ca="1">(dane36[[#This Row],[Wiek]]-$A$409)/$A$410</f>
        <v>0.47727272727272729</v>
      </c>
      <c r="B67" s="8">
        <f ca="1">(dane36[[#This Row],[Ciśnienie krwi]]-$B$409)/$B$410</f>
        <v>0.30769230769230771</v>
      </c>
      <c r="C67" s="9">
        <v>0.25</v>
      </c>
      <c r="D67" s="10">
        <v>0.2</v>
      </c>
      <c r="E67" s="5" t="s">
        <v>2</v>
      </c>
      <c r="F67" s="5">
        <v>1</v>
      </c>
      <c r="G67" s="5">
        <v>0</v>
      </c>
      <c r="H67" s="5">
        <v>0</v>
      </c>
      <c r="I67" s="8">
        <f ca="1">(dane36[[#This Row],[glukoza we krwi]]-$I$409)/$I$410</f>
        <v>0.26931623931623933</v>
      </c>
      <c r="J67" s="8">
        <f ca="1">(dane36[[#This Row],[mocznik]]-$J$409)/$J$410</f>
        <v>4.7496790757381259E-2</v>
      </c>
      <c r="K67" s="8">
        <f ca="1">(dane36[[#This Row],[kreatynina]]-#REF!)/#REF!</f>
        <v>9.2592592592592605E-3</v>
      </c>
      <c r="L67" s="8">
        <f ca="1">(dane36[[#This Row],[sód]]-#REF!)/#REF!</f>
        <v>0.83930599369085179</v>
      </c>
      <c r="M67" s="8">
        <f ca="1">(dane36[[#This Row],[potas]]-#REF!)/#REF!</f>
        <v>4.7865168539325841E-2</v>
      </c>
      <c r="N67" s="8">
        <f ca="1">(dane36[[#This Row],[hemoglobina]]-#REF!)/#REF!</f>
        <v>0.80952380952380953</v>
      </c>
      <c r="O67" s="8">
        <f ca="1">(dane36[[#This Row],[hematokryt]]-#REF!)/#REF!</f>
        <v>0.8666666666666667</v>
      </c>
      <c r="P67" s="5">
        <v>0</v>
      </c>
      <c r="Q67" s="5" t="s">
        <v>70</v>
      </c>
      <c r="R67" s="5">
        <v>0</v>
      </c>
      <c r="S67" s="5">
        <v>1</v>
      </c>
      <c r="T67" s="5">
        <v>0</v>
      </c>
      <c r="U67" s="5">
        <v>0</v>
      </c>
      <c r="V67" s="5">
        <v>1</v>
      </c>
      <c r="X67" s="8">
        <f ca="1">(dane36[[#This Row],[Wiek]]-$A$409)/$A$410</f>
        <v>0.47727272727272729</v>
      </c>
      <c r="Y67" s="8">
        <f ca="1">(dane36[[#This Row],[Ciśnienie krwi]]-$B$409)/$B$410</f>
        <v>0.30769230769230771</v>
      </c>
      <c r="Z67" s="8">
        <f ca="1">(dane36[[#This Row],[glukoza we krwi]]-$I$409)/$I$410</f>
        <v>0.26931623931623933</v>
      </c>
      <c r="AA67" s="8">
        <f ca="1">(dane36[[#This Row],[mocznik]]-$J$409)/$J$410</f>
        <v>4.7496790757381259E-2</v>
      </c>
      <c r="AB67" s="8">
        <f ca="1">(dane36[[#This Row],[kreatynina]]-K$409)/K$410</f>
        <v>9.2592592592592605E-3</v>
      </c>
      <c r="AC67" s="8">
        <f ca="1">(dane36[[#This Row],[sód]]-L$409)/L$410</f>
        <v>0.83930599369085179</v>
      </c>
      <c r="AD67" s="8">
        <f ca="1">(dane36[[#This Row],[potas]]-M$409)/M$410</f>
        <v>4.7865168539325841E-2</v>
      </c>
      <c r="AE67" s="8">
        <f ca="1">(dane36[[#This Row],[hemoglobina]]-N$409)/N$410</f>
        <v>0.80952380952380953</v>
      </c>
      <c r="AF67" s="8">
        <f ca="1">(dane36[[#This Row],[hematokryt]]-O$409)/O$410</f>
        <v>0.8666666666666667</v>
      </c>
      <c r="AG67">
        <v>0.25</v>
      </c>
      <c r="AH67">
        <v>0.2</v>
      </c>
      <c r="AI67">
        <v>0</v>
      </c>
      <c r="AJ67">
        <v>1</v>
      </c>
      <c r="AK67">
        <v>0</v>
      </c>
      <c r="AL67">
        <v>0</v>
      </c>
      <c r="AM67" s="15">
        <v>0</v>
      </c>
      <c r="AN67" s="15" t="s">
        <v>70</v>
      </c>
      <c r="AO67" s="15">
        <v>0</v>
      </c>
      <c r="AP67" s="15">
        <v>1</v>
      </c>
      <c r="AQ67" s="15">
        <v>0</v>
      </c>
      <c r="AR67" s="15">
        <v>0</v>
      </c>
    </row>
    <row r="68" spans="1:44" x14ac:dyDescent="0.25">
      <c r="A68" s="8">
        <f ca="1">(dane36[[#This Row],[Wiek]]-$A$409)/$A$410</f>
        <v>0.73863636363636365</v>
      </c>
      <c r="B68" s="8">
        <f ca="1">(dane36[[#This Row],[Ciśnienie krwi]]-$B$409)/$B$410</f>
        <v>0.15384615384615385</v>
      </c>
      <c r="C68" s="9">
        <v>0.75</v>
      </c>
      <c r="D68" s="10">
        <v>0.4</v>
      </c>
      <c r="E68" s="5" t="s">
        <v>2</v>
      </c>
      <c r="F68" s="5">
        <v>1</v>
      </c>
      <c r="G68" s="5">
        <v>0</v>
      </c>
      <c r="H68" s="5">
        <v>0</v>
      </c>
      <c r="I68" s="8">
        <f ca="1">(dane36[[#This Row],[glukoza we krwi]]-$I$409)/$I$410</f>
        <v>0.27350427350427353</v>
      </c>
      <c r="J68" s="8">
        <f ca="1">(dane36[[#This Row],[mocznik]]-$J$409)/$J$410</f>
        <v>0.13735558408215662</v>
      </c>
      <c r="K68" s="8">
        <f ca="1">(dane36[[#This Row],[kreatynina]]-#REF!)/#REF!</f>
        <v>1.5873015873015876E-2</v>
      </c>
      <c r="L68" s="8">
        <f ca="1">(dane36[[#This Row],[sód]]-#REF!)/#REF!</f>
        <v>0.79810725552050477</v>
      </c>
      <c r="M68" s="8">
        <f ca="1">(dane36[[#This Row],[potas]]-#REF!)/#REF!</f>
        <v>5.1685393258426963E-2</v>
      </c>
      <c r="N68" s="8">
        <f ca="1">(dane36[[#This Row],[hemoglobina]]-#REF!)/#REF!</f>
        <v>0.64149659863945574</v>
      </c>
      <c r="O68" s="8">
        <f ca="1">(dane36[[#This Row],[hematokryt]]-#REF!)/#REF!</f>
        <v>-0.2</v>
      </c>
      <c r="P68" s="5">
        <v>1</v>
      </c>
      <c r="Q68" s="5">
        <v>1</v>
      </c>
      <c r="R68" s="5">
        <v>0</v>
      </c>
      <c r="S68" s="5">
        <v>1</v>
      </c>
      <c r="T68" s="5">
        <v>1</v>
      </c>
      <c r="U68" s="5">
        <v>0</v>
      </c>
      <c r="V68" s="5">
        <v>1</v>
      </c>
      <c r="X68" s="8">
        <f ca="1">(dane36[[#This Row],[Wiek]]-$A$409)/$A$410</f>
        <v>0.73863636363636365</v>
      </c>
      <c r="Y68" s="8">
        <f ca="1">(dane36[[#This Row],[Ciśnienie krwi]]-$B$409)/$B$410</f>
        <v>0.15384615384615385</v>
      </c>
      <c r="Z68" s="8">
        <f ca="1">(dane36[[#This Row],[glukoza we krwi]]-$I$409)/$I$410</f>
        <v>0.27350427350427353</v>
      </c>
      <c r="AA68" s="8">
        <f ca="1">(dane36[[#This Row],[mocznik]]-$J$409)/$J$410</f>
        <v>0.13735558408215662</v>
      </c>
      <c r="AB68" s="8">
        <f ca="1">(dane36[[#This Row],[kreatynina]]-K$409)/K$410</f>
        <v>1.5873015873015876E-2</v>
      </c>
      <c r="AC68" s="8">
        <f ca="1">(dane36[[#This Row],[sód]]-L$409)/L$410</f>
        <v>0.79810725552050477</v>
      </c>
      <c r="AD68" s="8">
        <f ca="1">(dane36[[#This Row],[potas]]-M$409)/M$410</f>
        <v>5.1685393258426963E-2</v>
      </c>
      <c r="AE68" s="8">
        <f ca="1">(dane36[[#This Row],[hemoglobina]]-N$409)/N$410</f>
        <v>0.64149659863945574</v>
      </c>
      <c r="AF68" s="8">
        <f ca="1">(dane36[[#This Row],[hematokryt]]-O$409)/O$410</f>
        <v>-0.2</v>
      </c>
      <c r="AG68">
        <v>0.75</v>
      </c>
      <c r="AH68">
        <v>0.4</v>
      </c>
      <c r="AI68">
        <v>0</v>
      </c>
      <c r="AJ68">
        <v>1</v>
      </c>
      <c r="AK68">
        <v>0</v>
      </c>
      <c r="AL68">
        <v>0</v>
      </c>
      <c r="AM68" s="14">
        <v>1</v>
      </c>
      <c r="AN68" s="14">
        <v>1</v>
      </c>
      <c r="AO68" s="14">
        <v>0</v>
      </c>
      <c r="AP68" s="14">
        <v>1</v>
      </c>
      <c r="AQ68" s="14">
        <v>1</v>
      </c>
      <c r="AR68" s="14">
        <v>0</v>
      </c>
    </row>
    <row r="69" spans="1:44" x14ac:dyDescent="0.25">
      <c r="A69" s="8">
        <f ca="1">(dane36[[#This Row],[Wiek]]-$A$409)/$A$410</f>
        <v>0.48863636363636365</v>
      </c>
      <c r="B69" s="8">
        <f ca="1">(dane36[[#This Row],[Ciśnienie krwi]]-$B$409)/$B$410</f>
        <v>0.23076923076923078</v>
      </c>
      <c r="C69" s="9">
        <v>0.75</v>
      </c>
      <c r="D69" s="10">
        <v>0.6</v>
      </c>
      <c r="E69" s="5" t="s">
        <v>2</v>
      </c>
      <c r="F69" s="5">
        <v>0</v>
      </c>
      <c r="G69" s="5">
        <v>0</v>
      </c>
      <c r="H69" s="5">
        <v>0</v>
      </c>
      <c r="I69" s="8">
        <f ca="1">(dane36[[#This Row],[glukoza we krwi]]-$I$409)/$I$410</f>
        <v>0.86111111111111116</v>
      </c>
      <c r="J69" s="8">
        <f ca="1">(dane36[[#This Row],[mocznik]]-$J$409)/$J$410</f>
        <v>0.14359435173299101</v>
      </c>
      <c r="K69" s="8">
        <f ca="1">(dane36[[#This Row],[kreatynina]]-#REF!)/#REF!</f>
        <v>3.5317460317460317E-2</v>
      </c>
      <c r="L69" s="8">
        <f ca="1">(dane36[[#This Row],[sód]]-#REF!)/#REF!</f>
        <v>0.83930599369085179</v>
      </c>
      <c r="M69" s="8">
        <f ca="1">(dane36[[#This Row],[potas]]-#REF!)/#REF!</f>
        <v>4.7865168539325841E-2</v>
      </c>
      <c r="N69" s="8">
        <f ca="1">(dane36[[#This Row],[hemoglobina]]-#REF!)/#REF!</f>
        <v>0.64149659863945574</v>
      </c>
      <c r="O69" s="8">
        <f ca="1">(dane36[[#This Row],[hematokryt]]-#REF!)/#REF!</f>
        <v>0.66377777777777769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1</v>
      </c>
      <c r="X69" s="8">
        <f ca="1">(dane36[[#This Row],[Wiek]]-$A$409)/$A$410</f>
        <v>0.48863636363636365</v>
      </c>
      <c r="Y69" s="8">
        <f ca="1">(dane36[[#This Row],[Ciśnienie krwi]]-$B$409)/$B$410</f>
        <v>0.23076923076923078</v>
      </c>
      <c r="Z69" s="8">
        <f ca="1">(dane36[[#This Row],[glukoza we krwi]]-$I$409)/$I$410</f>
        <v>0.86111111111111116</v>
      </c>
      <c r="AA69" s="8">
        <f ca="1">(dane36[[#This Row],[mocznik]]-$J$409)/$J$410</f>
        <v>0.14359435173299101</v>
      </c>
      <c r="AB69" s="8">
        <f ca="1">(dane36[[#This Row],[kreatynina]]-K$409)/K$410</f>
        <v>3.5317460317460317E-2</v>
      </c>
      <c r="AC69" s="8">
        <f ca="1">(dane36[[#This Row],[sód]]-L$409)/L$410</f>
        <v>0.83930599369085179</v>
      </c>
      <c r="AD69" s="8">
        <f ca="1">(dane36[[#This Row],[potas]]-M$409)/M$410</f>
        <v>4.7865168539325841E-2</v>
      </c>
      <c r="AE69" s="8">
        <f ca="1">(dane36[[#This Row],[hemoglobina]]-N$409)/N$410</f>
        <v>0.64149659863945574</v>
      </c>
      <c r="AF69" s="8">
        <f ca="1">(dane36[[#This Row],[hematokryt]]-O$409)/O$410</f>
        <v>0.66377777777777769</v>
      </c>
      <c r="AG69">
        <v>0.75</v>
      </c>
      <c r="AH69">
        <v>0.6</v>
      </c>
      <c r="AI69">
        <v>0</v>
      </c>
      <c r="AJ69">
        <v>0</v>
      </c>
      <c r="AK69">
        <v>0</v>
      </c>
      <c r="AL69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</row>
    <row r="70" spans="1:44" x14ac:dyDescent="0.25">
      <c r="A70" s="8">
        <f ca="1">(dane36[[#This Row],[Wiek]]-$A$409)/$A$410</f>
        <v>0.71590909090909094</v>
      </c>
      <c r="B70" s="8">
        <f ca="1">(dane36[[#This Row],[Ciśnienie krwi]]-$B$409)/$B$410</f>
        <v>0.15384615384615385</v>
      </c>
      <c r="C70" s="9">
        <v>0.25</v>
      </c>
      <c r="D70" s="10">
        <v>0.4</v>
      </c>
      <c r="E70" s="5" t="s">
        <v>2</v>
      </c>
      <c r="F70" s="5">
        <v>1</v>
      </c>
      <c r="G70" s="5">
        <v>1</v>
      </c>
      <c r="H70" s="5">
        <v>0</v>
      </c>
      <c r="I70" s="8">
        <f ca="1">(dane36[[#This Row],[glukoza we krwi]]-$I$409)/$I$410</f>
        <v>0.19230769230769232</v>
      </c>
      <c r="J70" s="8">
        <f ca="1">(dane36[[#This Row],[mocznik]]-$J$409)/$J$410</f>
        <v>0.18356867779204109</v>
      </c>
      <c r="K70" s="8">
        <f ca="1">(dane36[[#This Row],[kreatynina]]-#REF!)/#REF!</f>
        <v>3.8359788359788365E-2</v>
      </c>
      <c r="L70" s="8">
        <f ca="1">(dane36[[#This Row],[sód]]-#REF!)/#REF!</f>
        <v>0.83930599369085179</v>
      </c>
      <c r="M70" s="8">
        <f ca="1">(dane36[[#This Row],[potas]]-#REF!)/#REF!</f>
        <v>4.7865168539325841E-2</v>
      </c>
      <c r="N70" s="8">
        <f ca="1">(dane36[[#This Row],[hemoglobina]]-#REF!)/#REF!</f>
        <v>0.53061224489795922</v>
      </c>
      <c r="O70" s="8">
        <f ca="1">(dane36[[#This Row],[hematokryt]]-#REF!)/#REF!</f>
        <v>0.62222222222222223</v>
      </c>
      <c r="P70" s="5">
        <v>0</v>
      </c>
      <c r="Q70" s="5">
        <v>0</v>
      </c>
      <c r="R70" s="5">
        <v>0</v>
      </c>
      <c r="S70" s="5">
        <v>1</v>
      </c>
      <c r="T70" s="5">
        <v>0</v>
      </c>
      <c r="U70" s="5">
        <v>0</v>
      </c>
      <c r="V70" s="5">
        <v>1</v>
      </c>
      <c r="X70" s="8">
        <f ca="1">(dane36[[#This Row],[Wiek]]-$A$409)/$A$410</f>
        <v>0.71590909090909094</v>
      </c>
      <c r="Y70" s="8">
        <f ca="1">(dane36[[#This Row],[Ciśnienie krwi]]-$B$409)/$B$410</f>
        <v>0.15384615384615385</v>
      </c>
      <c r="Z70" s="8">
        <f ca="1">(dane36[[#This Row],[glukoza we krwi]]-$I$409)/$I$410</f>
        <v>0.19230769230769232</v>
      </c>
      <c r="AA70" s="8">
        <f ca="1">(dane36[[#This Row],[mocznik]]-$J$409)/$J$410</f>
        <v>0.18356867779204109</v>
      </c>
      <c r="AB70" s="8">
        <f ca="1">(dane36[[#This Row],[kreatynina]]-K$409)/K$410</f>
        <v>3.8359788359788365E-2</v>
      </c>
      <c r="AC70" s="8">
        <f ca="1">(dane36[[#This Row],[sód]]-L$409)/L$410</f>
        <v>0.83930599369085179</v>
      </c>
      <c r="AD70" s="8">
        <f ca="1">(dane36[[#This Row],[potas]]-M$409)/M$410</f>
        <v>4.7865168539325841E-2</v>
      </c>
      <c r="AE70" s="8">
        <f ca="1">(dane36[[#This Row],[hemoglobina]]-N$409)/N$410</f>
        <v>0.53061224489795922</v>
      </c>
      <c r="AF70" s="8">
        <f ca="1">(dane36[[#This Row],[hematokryt]]-O$409)/O$410</f>
        <v>0.62222222222222223</v>
      </c>
      <c r="AG70">
        <v>0.25</v>
      </c>
      <c r="AH70">
        <v>0.4</v>
      </c>
      <c r="AI70">
        <v>0</v>
      </c>
      <c r="AJ70">
        <v>1</v>
      </c>
      <c r="AK70">
        <v>1</v>
      </c>
      <c r="AL70">
        <v>0</v>
      </c>
      <c r="AM70" s="14">
        <v>0</v>
      </c>
      <c r="AN70" s="14">
        <v>0</v>
      </c>
      <c r="AO70" s="14">
        <v>0</v>
      </c>
      <c r="AP70" s="14">
        <v>1</v>
      </c>
      <c r="AQ70" s="14">
        <v>0</v>
      </c>
      <c r="AR70" s="14">
        <v>0</v>
      </c>
    </row>
    <row r="71" spans="1:44" x14ac:dyDescent="0.25">
      <c r="A71" s="8">
        <f ca="1">(dane36[[#This Row],[Wiek]]-$A$409)/$A$410</f>
        <v>0.27272727272727271</v>
      </c>
      <c r="B71" s="8">
        <f ca="1">(dane36[[#This Row],[Ciśnienie krwi]]-$B$409)/$B$410</f>
        <v>0.15384615384615385</v>
      </c>
      <c r="C71" s="9">
        <v>0.5</v>
      </c>
      <c r="D71" s="5">
        <v>0</v>
      </c>
      <c r="E71" s="10">
        <v>0.8</v>
      </c>
      <c r="F71" s="5">
        <v>1</v>
      </c>
      <c r="G71" s="5">
        <v>0</v>
      </c>
      <c r="H71" s="5">
        <v>0</v>
      </c>
      <c r="I71" s="8">
        <f ca="1">(dane36[[#This Row],[glukoza we krwi]]-$I$409)/$I$410</f>
        <v>0.48717948717948717</v>
      </c>
      <c r="J71" s="8">
        <f ca="1">(dane36[[#This Row],[mocznik]]-$J$409)/$J$410</f>
        <v>4.7496790757381259E-2</v>
      </c>
      <c r="K71" s="8">
        <f ca="1">(dane36[[#This Row],[kreatynina]]-#REF!)/#REF!</f>
        <v>9.2592592592592605E-3</v>
      </c>
      <c r="L71" s="8">
        <f ca="1">(dane36[[#This Row],[sód]]-#REF!)/#REF!</f>
        <v>0.83930599369085179</v>
      </c>
      <c r="M71" s="8">
        <f ca="1">(dane36[[#This Row],[potas]]-#REF!)/#REF!</f>
        <v>4.7865168539325841E-2</v>
      </c>
      <c r="N71" s="8">
        <f ca="1">(dane36[[#This Row],[hemoglobina]]-#REF!)/#REF!</f>
        <v>0.85034013605442171</v>
      </c>
      <c r="O71" s="8">
        <f ca="1">(dane36[[#This Row],[hematokryt]]-#REF!)/#REF!</f>
        <v>0.9555555555555556</v>
      </c>
      <c r="P71" s="5">
        <v>0</v>
      </c>
      <c r="Q71" s="5">
        <v>1</v>
      </c>
      <c r="R71" s="5">
        <v>0</v>
      </c>
      <c r="S71" s="5">
        <v>1</v>
      </c>
      <c r="T71" s="5">
        <v>0</v>
      </c>
      <c r="U71" s="5">
        <v>0</v>
      </c>
      <c r="V71" s="5">
        <v>1</v>
      </c>
      <c r="X71" s="8">
        <f ca="1">(dane36[[#This Row],[Wiek]]-$A$409)/$A$410</f>
        <v>0.27272727272727271</v>
      </c>
      <c r="Y71" s="8">
        <f ca="1">(dane36[[#This Row],[Ciśnienie krwi]]-$B$409)/$B$410</f>
        <v>0.15384615384615385</v>
      </c>
      <c r="Z71" s="8">
        <f ca="1">(dane36[[#This Row],[glukoza we krwi]]-$I$409)/$I$410</f>
        <v>0.48717948717948717</v>
      </c>
      <c r="AA71" s="8">
        <f ca="1">(dane36[[#This Row],[mocznik]]-$J$409)/$J$410</f>
        <v>4.7496790757381259E-2</v>
      </c>
      <c r="AB71" s="8">
        <f ca="1">(dane36[[#This Row],[kreatynina]]-K$409)/K$410</f>
        <v>9.2592592592592605E-3</v>
      </c>
      <c r="AC71" s="8">
        <f ca="1">(dane36[[#This Row],[sód]]-L$409)/L$410</f>
        <v>0.83930599369085179</v>
      </c>
      <c r="AD71" s="8">
        <f ca="1">(dane36[[#This Row],[potas]]-M$409)/M$410</f>
        <v>4.7865168539325841E-2</v>
      </c>
      <c r="AE71" s="8">
        <f ca="1">(dane36[[#This Row],[hemoglobina]]-N$409)/N$410</f>
        <v>0.85034013605442171</v>
      </c>
      <c r="AF71" s="8">
        <f ca="1">(dane36[[#This Row],[hematokryt]]-O$409)/O$410</f>
        <v>0.9555555555555556</v>
      </c>
      <c r="AG71">
        <v>0.5</v>
      </c>
      <c r="AH71">
        <v>0</v>
      </c>
      <c r="AI71">
        <v>0.8</v>
      </c>
      <c r="AJ71">
        <v>1</v>
      </c>
      <c r="AK71">
        <v>0</v>
      </c>
      <c r="AL71">
        <v>0</v>
      </c>
      <c r="AM71" s="15">
        <v>0</v>
      </c>
      <c r="AN71" s="15">
        <v>1</v>
      </c>
      <c r="AO71" s="15">
        <v>0</v>
      </c>
      <c r="AP71" s="15">
        <v>1</v>
      </c>
      <c r="AQ71" s="15">
        <v>0</v>
      </c>
      <c r="AR71" s="15">
        <v>0</v>
      </c>
    </row>
    <row r="72" spans="1:44" x14ac:dyDescent="0.25">
      <c r="A72" s="8">
        <f ca="1">(dane36[[#This Row],[Wiek]]-$A$409)/$A$410</f>
        <v>0.67045454545454541</v>
      </c>
      <c r="B72" s="8">
        <f ca="1">(dane36[[#This Row],[Ciśnienie krwi]]-$B$409)/$B$410</f>
        <v>0.23076923076923078</v>
      </c>
      <c r="C72" s="9">
        <v>0.5</v>
      </c>
      <c r="D72" s="5">
        <v>0</v>
      </c>
      <c r="E72" s="10">
        <v>0.8</v>
      </c>
      <c r="F72" s="5">
        <v>1</v>
      </c>
      <c r="G72" s="5">
        <v>0</v>
      </c>
      <c r="H72" s="5">
        <v>0</v>
      </c>
      <c r="I72" s="8">
        <f ca="1">(dane36[[#This Row],[glukoza we krwi]]-$I$409)/$I$410</f>
        <v>0.72222222222222221</v>
      </c>
      <c r="J72" s="8">
        <f ca="1">(dane36[[#This Row],[mocznik]]-$J$409)/$J$410</f>
        <v>4.4929396662387676E-2</v>
      </c>
      <c r="K72" s="8">
        <f ca="1">(dane36[[#This Row],[kreatynina]]-#REF!)/#REF!</f>
        <v>3.968253968253968E-3</v>
      </c>
      <c r="L72" s="8">
        <f ca="1">(dane36[[#This Row],[sód]]-#REF!)/#REF!</f>
        <v>0.83596214511041012</v>
      </c>
      <c r="M72" s="8">
        <f ca="1">(dane36[[#This Row],[potas]]-#REF!)/#REF!</f>
        <v>4.2696629213483155E-2</v>
      </c>
      <c r="N72" s="8">
        <f ca="1">(dane36[[#This Row],[hemoglobina]]-#REF!)/#REF!</f>
        <v>0.82312925170068019</v>
      </c>
      <c r="O72" s="8">
        <f ca="1">(dane36[[#This Row],[hematokryt]]-#REF!)/#REF!</f>
        <v>0.77777777777777779</v>
      </c>
      <c r="P72" s="5">
        <v>1</v>
      </c>
      <c r="Q72" s="5">
        <v>1</v>
      </c>
      <c r="R72" s="5">
        <v>0</v>
      </c>
      <c r="S72" s="5">
        <v>1</v>
      </c>
      <c r="T72" s="5">
        <v>0</v>
      </c>
      <c r="U72" s="5">
        <v>0</v>
      </c>
      <c r="V72" s="5">
        <v>1</v>
      </c>
      <c r="X72" s="8">
        <f ca="1">(dane36[[#This Row],[Wiek]]-$A$409)/$A$410</f>
        <v>0.67045454545454541</v>
      </c>
      <c r="Y72" s="8">
        <f ca="1">(dane36[[#This Row],[Ciśnienie krwi]]-$B$409)/$B$410</f>
        <v>0.23076923076923078</v>
      </c>
      <c r="Z72" s="8">
        <f ca="1">(dane36[[#This Row],[glukoza we krwi]]-$I$409)/$I$410</f>
        <v>0.72222222222222221</v>
      </c>
      <c r="AA72" s="8">
        <f ca="1">(dane36[[#This Row],[mocznik]]-$J$409)/$J$410</f>
        <v>4.4929396662387676E-2</v>
      </c>
      <c r="AB72" s="8">
        <f ca="1">(dane36[[#This Row],[kreatynina]]-K$409)/K$410</f>
        <v>3.968253968253968E-3</v>
      </c>
      <c r="AC72" s="8">
        <f ca="1">(dane36[[#This Row],[sód]]-L$409)/L$410</f>
        <v>0.83596214511041012</v>
      </c>
      <c r="AD72" s="8">
        <f ca="1">(dane36[[#This Row],[potas]]-M$409)/M$410</f>
        <v>4.2696629213483155E-2</v>
      </c>
      <c r="AE72" s="8">
        <f ca="1">(dane36[[#This Row],[hemoglobina]]-N$409)/N$410</f>
        <v>0.82312925170068019</v>
      </c>
      <c r="AF72" s="8">
        <f ca="1">(dane36[[#This Row],[hematokryt]]-O$409)/O$410</f>
        <v>0.77777777777777779</v>
      </c>
      <c r="AG72">
        <v>0.5</v>
      </c>
      <c r="AH72">
        <v>0</v>
      </c>
      <c r="AI72">
        <v>0.8</v>
      </c>
      <c r="AJ72">
        <v>1</v>
      </c>
      <c r="AK72">
        <v>0</v>
      </c>
      <c r="AL72">
        <v>0</v>
      </c>
      <c r="AM72" s="14">
        <v>1</v>
      </c>
      <c r="AN72" s="14">
        <v>1</v>
      </c>
      <c r="AO72" s="14">
        <v>0</v>
      </c>
      <c r="AP72" s="14">
        <v>1</v>
      </c>
      <c r="AQ72" s="14">
        <v>0</v>
      </c>
      <c r="AR72" s="14">
        <v>0</v>
      </c>
    </row>
    <row r="73" spans="1:44" x14ac:dyDescent="0.25">
      <c r="A73" s="8">
        <f ca="1">(dane36[[#This Row],[Wiek]]-$A$409)/$A$410</f>
        <v>0.5</v>
      </c>
      <c r="B73" s="8">
        <f ca="1">(dane36[[#This Row],[Ciśnienie krwi]]-$B$409)/$B$410</f>
        <v>7.6923076923076927E-2</v>
      </c>
      <c r="C73" s="9">
        <v>0.25</v>
      </c>
      <c r="D73" s="10">
        <v>0.2</v>
      </c>
      <c r="E73" s="5" t="s">
        <v>2</v>
      </c>
      <c r="F73" s="5">
        <v>1</v>
      </c>
      <c r="G73" s="5">
        <v>0</v>
      </c>
      <c r="H73" s="5">
        <v>0</v>
      </c>
      <c r="I73" s="8">
        <f ca="1">(dane36[[#This Row],[glukoza we krwi]]-$I$409)/$I$410</f>
        <v>0.30128205128205127</v>
      </c>
      <c r="J73" s="8">
        <f ca="1">(dane36[[#This Row],[mocznik]]-$J$409)/$J$410</f>
        <v>0.23234916559691912</v>
      </c>
      <c r="K73" s="8">
        <f ca="1">(dane36[[#This Row],[kreatynina]]-#REF!)/#REF!</f>
        <v>3.8359788359788365E-2</v>
      </c>
      <c r="L73" s="8">
        <f ca="1">(dane36[[#This Row],[sód]]-#REF!)/#REF!</f>
        <v>0.86119873817034698</v>
      </c>
      <c r="M73" s="8">
        <f ca="1">(dane36[[#This Row],[potas]]-#REF!)/#REF!</f>
        <v>3.3707865168539325E-2</v>
      </c>
      <c r="N73" s="8">
        <f ca="1">(dane36[[#This Row],[hemoglobina]]-#REF!)/#REF!</f>
        <v>0.45578231292517013</v>
      </c>
      <c r="O73" s="8">
        <f ca="1">(dane36[[#This Row],[hematokryt]]-#REF!)/#REF!</f>
        <v>0.42222222222222222</v>
      </c>
      <c r="P73" s="5">
        <v>1</v>
      </c>
      <c r="Q73" s="5">
        <v>1</v>
      </c>
      <c r="R73" s="5">
        <v>0</v>
      </c>
      <c r="S73" s="5">
        <v>1</v>
      </c>
      <c r="T73" s="5">
        <v>0</v>
      </c>
      <c r="U73" s="5">
        <v>0</v>
      </c>
      <c r="V73" s="5">
        <v>1</v>
      </c>
      <c r="X73" s="8">
        <f ca="1">(dane36[[#This Row],[Wiek]]-$A$409)/$A$410</f>
        <v>0.5</v>
      </c>
      <c r="Y73" s="8">
        <f ca="1">(dane36[[#This Row],[Ciśnienie krwi]]-$B$409)/$B$410</f>
        <v>7.6923076923076927E-2</v>
      </c>
      <c r="Z73" s="8">
        <f ca="1">(dane36[[#This Row],[glukoza we krwi]]-$I$409)/$I$410</f>
        <v>0.30128205128205127</v>
      </c>
      <c r="AA73" s="8">
        <f ca="1">(dane36[[#This Row],[mocznik]]-$J$409)/$J$410</f>
        <v>0.23234916559691912</v>
      </c>
      <c r="AB73" s="8">
        <f ca="1">(dane36[[#This Row],[kreatynina]]-K$409)/K$410</f>
        <v>3.8359788359788365E-2</v>
      </c>
      <c r="AC73" s="8">
        <f ca="1">(dane36[[#This Row],[sód]]-L$409)/L$410</f>
        <v>0.86119873817034698</v>
      </c>
      <c r="AD73" s="8">
        <f ca="1">(dane36[[#This Row],[potas]]-M$409)/M$410</f>
        <v>3.3707865168539325E-2</v>
      </c>
      <c r="AE73" s="8">
        <f ca="1">(dane36[[#This Row],[hemoglobina]]-N$409)/N$410</f>
        <v>0.45578231292517013</v>
      </c>
      <c r="AF73" s="8">
        <f ca="1">(dane36[[#This Row],[hematokryt]]-O$409)/O$410</f>
        <v>0.42222222222222222</v>
      </c>
      <c r="AG73">
        <v>0.25</v>
      </c>
      <c r="AH73">
        <v>0.2</v>
      </c>
      <c r="AI73">
        <v>0</v>
      </c>
      <c r="AJ73">
        <v>1</v>
      </c>
      <c r="AK73">
        <v>0</v>
      </c>
      <c r="AL73">
        <v>0</v>
      </c>
      <c r="AM73" s="15">
        <v>1</v>
      </c>
      <c r="AN73" s="15">
        <v>1</v>
      </c>
      <c r="AO73" s="15">
        <v>0</v>
      </c>
      <c r="AP73" s="15">
        <v>1</v>
      </c>
      <c r="AQ73" s="15">
        <v>0</v>
      </c>
      <c r="AR73" s="15">
        <v>0</v>
      </c>
    </row>
    <row r="74" spans="1:44" x14ac:dyDescent="0.25">
      <c r="A74" s="8">
        <f ca="1">(dane36[[#This Row],[Wiek]]-$A$409)/$A$410</f>
        <v>0.70454545454545459</v>
      </c>
      <c r="B74" s="8">
        <f ca="1">(dane36[[#This Row],[Ciśnienie krwi]]-$B$409)/$B$410</f>
        <v>0.30769230769230771</v>
      </c>
      <c r="C74" s="9">
        <v>0.25</v>
      </c>
      <c r="D74" s="10">
        <v>0.6</v>
      </c>
      <c r="E74" s="10">
        <v>0.6</v>
      </c>
      <c r="F74" s="5">
        <v>0</v>
      </c>
      <c r="G74" s="5">
        <v>1</v>
      </c>
      <c r="H74" s="5">
        <v>0</v>
      </c>
      <c r="I74" s="8">
        <f ca="1">(dane36[[#This Row],[glukoza we krwi]]-$I$409)/$I$410</f>
        <v>0.26931623931623933</v>
      </c>
      <c r="J74" s="8">
        <f ca="1">(dane36[[#This Row],[mocznik]]-$J$409)/$J$410</f>
        <v>8.6007702182284984E-2</v>
      </c>
      <c r="K74" s="8">
        <f ca="1">(dane36[[#This Row],[kreatynina]]-#REF!)/#REF!</f>
        <v>1.1904761904761906E-2</v>
      </c>
      <c r="L74" s="8">
        <f ca="1">(dane36[[#This Row],[sód]]-#REF!)/#REF!</f>
        <v>0.83930599369085179</v>
      </c>
      <c r="M74" s="8">
        <f ca="1">(dane36[[#This Row],[potas]]-#REF!)/#REF!</f>
        <v>4.7865168539325841E-2</v>
      </c>
      <c r="N74" s="8">
        <f ca="1">(dane36[[#This Row],[hemoglobina]]-#REF!)/#REF!</f>
        <v>0.48979591836734698</v>
      </c>
      <c r="O74" s="8">
        <f ca="1">(dane36[[#This Row],[hematokryt]]-#REF!)/#REF!</f>
        <v>0.66377777777777769</v>
      </c>
      <c r="P74" s="5">
        <v>1</v>
      </c>
      <c r="Q74" s="5">
        <v>1</v>
      </c>
      <c r="R74" s="5">
        <v>0</v>
      </c>
      <c r="S74" s="5">
        <v>1</v>
      </c>
      <c r="T74" s="5">
        <v>1</v>
      </c>
      <c r="U74" s="5">
        <v>0</v>
      </c>
      <c r="V74" s="5">
        <v>1</v>
      </c>
      <c r="X74" s="8">
        <f ca="1">(dane36[[#This Row],[Wiek]]-$A$409)/$A$410</f>
        <v>0.70454545454545459</v>
      </c>
      <c r="Y74" s="8">
        <f ca="1">(dane36[[#This Row],[Ciśnienie krwi]]-$B$409)/$B$410</f>
        <v>0.30769230769230771</v>
      </c>
      <c r="Z74" s="8">
        <f ca="1">(dane36[[#This Row],[glukoza we krwi]]-$I$409)/$I$410</f>
        <v>0.26931623931623933</v>
      </c>
      <c r="AA74" s="8">
        <f ca="1">(dane36[[#This Row],[mocznik]]-$J$409)/$J$410</f>
        <v>8.6007702182284984E-2</v>
      </c>
      <c r="AB74" s="8">
        <f ca="1">(dane36[[#This Row],[kreatynina]]-K$409)/K$410</f>
        <v>1.1904761904761906E-2</v>
      </c>
      <c r="AC74" s="8">
        <f ca="1">(dane36[[#This Row],[sód]]-L$409)/L$410</f>
        <v>0.83930599369085179</v>
      </c>
      <c r="AD74" s="8">
        <f ca="1">(dane36[[#This Row],[potas]]-M$409)/M$410</f>
        <v>4.7865168539325841E-2</v>
      </c>
      <c r="AE74" s="8">
        <f ca="1">(dane36[[#This Row],[hemoglobina]]-N$409)/N$410</f>
        <v>0.48979591836734698</v>
      </c>
      <c r="AF74" s="8">
        <f ca="1">(dane36[[#This Row],[hematokryt]]-O$409)/O$410</f>
        <v>0.66377777777777769</v>
      </c>
      <c r="AG74">
        <v>0.25</v>
      </c>
      <c r="AH74">
        <v>0.6</v>
      </c>
      <c r="AI74">
        <v>0.6</v>
      </c>
      <c r="AJ74">
        <v>0</v>
      </c>
      <c r="AK74">
        <v>1</v>
      </c>
      <c r="AL74">
        <v>0</v>
      </c>
      <c r="AM74" s="14">
        <v>1</v>
      </c>
      <c r="AN74" s="14">
        <v>1</v>
      </c>
      <c r="AO74" s="14">
        <v>0</v>
      </c>
      <c r="AP74" s="14">
        <v>1</v>
      </c>
      <c r="AQ74" s="14">
        <v>1</v>
      </c>
      <c r="AR74" s="14">
        <v>0</v>
      </c>
    </row>
    <row r="75" spans="1:44" x14ac:dyDescent="0.25">
      <c r="A75" s="8">
        <f ca="1">(dane36[[#This Row],[Wiek]]-$A$409)/$A$410</f>
        <v>0.56227272727272726</v>
      </c>
      <c r="B75" s="8">
        <f ca="1">(dane36[[#This Row],[Ciśnienie krwi]]-$B$409)/$B$410</f>
        <v>0.38461538461538464</v>
      </c>
      <c r="C75" s="9">
        <v>0.5</v>
      </c>
      <c r="D75" s="10">
        <v>0.4</v>
      </c>
      <c r="E75" s="5" t="s">
        <v>2</v>
      </c>
      <c r="F75" s="5">
        <v>0</v>
      </c>
      <c r="G75" s="5">
        <v>0</v>
      </c>
      <c r="H75" s="5">
        <v>0</v>
      </c>
      <c r="I75" s="8">
        <f ca="1">(dane36[[#This Row],[glukoza we krwi]]-$I$409)/$I$410</f>
        <v>0.22863247863247863</v>
      </c>
      <c r="J75" s="8">
        <f ca="1">(dane36[[#This Row],[mocznik]]-$J$409)/$J$410</f>
        <v>0.27086007702182285</v>
      </c>
      <c r="K75" s="8">
        <f ca="1">(dane36[[#This Row],[kreatynina]]-#REF!)/#REF!</f>
        <v>8.3333333333333343E-2</v>
      </c>
      <c r="L75" s="8">
        <f ca="1">(dane36[[#This Row],[sód]]-#REF!)/#REF!</f>
        <v>0.80441640378548895</v>
      </c>
      <c r="M75" s="8">
        <f ca="1">(dane36[[#This Row],[potas]]-#REF!)/#REF!</f>
        <v>4.2696629213483155E-2</v>
      </c>
      <c r="N75" s="8">
        <f ca="1">(dane36[[#This Row],[hemoglobina]]-#REF!)/#REF!</f>
        <v>0.11564625850340134</v>
      </c>
      <c r="O75" s="8">
        <f ca="1">(dane36[[#This Row],[hematokryt]]-#REF!)/#REF!</f>
        <v>0.1111111111111111</v>
      </c>
      <c r="P75" s="5">
        <v>1</v>
      </c>
      <c r="Q75" s="5">
        <v>0</v>
      </c>
      <c r="R75" s="5">
        <v>0</v>
      </c>
      <c r="S75" s="5">
        <v>1</v>
      </c>
      <c r="T75" s="5">
        <v>1</v>
      </c>
      <c r="U75" s="5">
        <v>1</v>
      </c>
      <c r="V75" s="5">
        <v>1</v>
      </c>
      <c r="X75" s="8">
        <f ca="1">(dane36[[#This Row],[Wiek]]-$A$409)/$A$410</f>
        <v>0.56227272727272726</v>
      </c>
      <c r="Y75" s="8">
        <f ca="1">(dane36[[#This Row],[Ciśnienie krwi]]-$B$409)/$B$410</f>
        <v>0.38461538461538464</v>
      </c>
      <c r="Z75" s="8">
        <f ca="1">(dane36[[#This Row],[glukoza we krwi]]-$I$409)/$I$410</f>
        <v>0.22863247863247863</v>
      </c>
      <c r="AA75" s="8">
        <f ca="1">(dane36[[#This Row],[mocznik]]-$J$409)/$J$410</f>
        <v>0.27086007702182285</v>
      </c>
      <c r="AB75" s="8">
        <f ca="1">(dane36[[#This Row],[kreatynina]]-K$409)/K$410</f>
        <v>8.3333333333333343E-2</v>
      </c>
      <c r="AC75" s="8">
        <f ca="1">(dane36[[#This Row],[sód]]-L$409)/L$410</f>
        <v>0.80441640378548895</v>
      </c>
      <c r="AD75" s="8">
        <f ca="1">(dane36[[#This Row],[potas]]-M$409)/M$410</f>
        <v>4.2696629213483155E-2</v>
      </c>
      <c r="AE75" s="8">
        <f ca="1">(dane36[[#This Row],[hemoglobina]]-N$409)/N$410</f>
        <v>0.11564625850340134</v>
      </c>
      <c r="AF75" s="8">
        <f ca="1">(dane36[[#This Row],[hematokryt]]-O$409)/O$410</f>
        <v>0.1111111111111111</v>
      </c>
      <c r="AG75">
        <v>0.5</v>
      </c>
      <c r="AH75">
        <v>0.4</v>
      </c>
      <c r="AI75">
        <v>0</v>
      </c>
      <c r="AJ75">
        <v>0</v>
      </c>
      <c r="AK75">
        <v>0</v>
      </c>
      <c r="AL75">
        <v>0</v>
      </c>
      <c r="AM75" s="15">
        <v>1</v>
      </c>
      <c r="AN75" s="15">
        <v>0</v>
      </c>
      <c r="AO75" s="15">
        <v>0</v>
      </c>
      <c r="AP75" s="15">
        <v>1</v>
      </c>
      <c r="AQ75" s="15">
        <v>1</v>
      </c>
      <c r="AR75" s="15">
        <v>1</v>
      </c>
    </row>
    <row r="76" spans="1:44" x14ac:dyDescent="0.25">
      <c r="A76" s="8">
        <f ca="1">(dane36[[#This Row],[Wiek]]-$A$409)/$A$410</f>
        <v>0.61363636363636365</v>
      </c>
      <c r="B76" s="8">
        <f ca="1">(dane36[[#This Row],[Ciśnienie krwi]]-$B$409)/$B$410</f>
        <v>0.30769230769230771</v>
      </c>
      <c r="C76" s="9">
        <v>0.5</v>
      </c>
      <c r="D76" s="10">
        <v>0.4</v>
      </c>
      <c r="E76" s="5" t="s">
        <v>2</v>
      </c>
      <c r="F76" s="5">
        <v>0</v>
      </c>
      <c r="G76" s="5">
        <v>0</v>
      </c>
      <c r="H76" s="5">
        <v>0</v>
      </c>
      <c r="I76" s="8">
        <f ca="1">(dane36[[#This Row],[glukoza we krwi]]-$I$409)/$I$410</f>
        <v>0.22863247863247863</v>
      </c>
      <c r="J76" s="8">
        <f ca="1">(dane36[[#This Row],[mocznik]]-$J$409)/$J$410</f>
        <v>0.27086007702182285</v>
      </c>
      <c r="K76" s="8">
        <f ca="1">(dane36[[#This Row],[kreatynina]]-#REF!)/#REF!</f>
        <v>8.3333333333333343E-2</v>
      </c>
      <c r="L76" s="8">
        <f ca="1">(dane36[[#This Row],[sód]]-#REF!)/#REF!</f>
        <v>0.79810725552050477</v>
      </c>
      <c r="M76" s="8">
        <f ca="1">(dane36[[#This Row],[potas]]-#REF!)/#REF!</f>
        <v>5.1685393258426963E-2</v>
      </c>
      <c r="N76" s="8">
        <f ca="1">(dane36[[#This Row],[hemoglobina]]-#REF!)/#REF!</f>
        <v>0.4081632653061224</v>
      </c>
      <c r="O76" s="8">
        <f ca="1">(dane36[[#This Row],[hematokryt]]-#REF!)/#REF!</f>
        <v>0.44444444444444442</v>
      </c>
      <c r="P76" s="5">
        <v>1</v>
      </c>
      <c r="Q76" s="5">
        <v>0</v>
      </c>
      <c r="R76" s="5">
        <v>0</v>
      </c>
      <c r="S76" s="5">
        <v>1</v>
      </c>
      <c r="T76" s="5">
        <v>0</v>
      </c>
      <c r="U76" s="5">
        <v>0</v>
      </c>
      <c r="V76" s="5">
        <v>1</v>
      </c>
      <c r="X76" s="8">
        <f ca="1">(dane36[[#This Row],[Wiek]]-$A$409)/$A$410</f>
        <v>0.61363636363636365</v>
      </c>
      <c r="Y76" s="8">
        <f ca="1">(dane36[[#This Row],[Ciśnienie krwi]]-$B$409)/$B$410</f>
        <v>0.30769230769230771</v>
      </c>
      <c r="Z76" s="8">
        <f ca="1">(dane36[[#This Row],[glukoza we krwi]]-$I$409)/$I$410</f>
        <v>0.22863247863247863</v>
      </c>
      <c r="AA76" s="8">
        <f ca="1">(dane36[[#This Row],[mocznik]]-$J$409)/$J$410</f>
        <v>0.27086007702182285</v>
      </c>
      <c r="AB76" s="8">
        <f ca="1">(dane36[[#This Row],[kreatynina]]-K$409)/K$410</f>
        <v>8.3333333333333343E-2</v>
      </c>
      <c r="AC76" s="8">
        <f ca="1">(dane36[[#This Row],[sód]]-L$409)/L$410</f>
        <v>0.79810725552050477</v>
      </c>
      <c r="AD76" s="8">
        <f ca="1">(dane36[[#This Row],[potas]]-M$409)/M$410</f>
        <v>5.1685393258426963E-2</v>
      </c>
      <c r="AE76" s="8">
        <f ca="1">(dane36[[#This Row],[hemoglobina]]-N$409)/N$410</f>
        <v>0.4081632653061224</v>
      </c>
      <c r="AF76" s="8">
        <f ca="1">(dane36[[#This Row],[hematokryt]]-O$409)/O$410</f>
        <v>0.44444444444444442</v>
      </c>
      <c r="AG76">
        <v>0.5</v>
      </c>
      <c r="AH76">
        <v>0.4</v>
      </c>
      <c r="AI76">
        <v>0</v>
      </c>
      <c r="AJ76">
        <v>0</v>
      </c>
      <c r="AK76">
        <v>0</v>
      </c>
      <c r="AL76">
        <v>0</v>
      </c>
      <c r="AM76" s="14">
        <v>1</v>
      </c>
      <c r="AN76" s="14">
        <v>0</v>
      </c>
      <c r="AO76" s="14">
        <v>0</v>
      </c>
      <c r="AP76" s="14">
        <v>1</v>
      </c>
      <c r="AQ76" s="14">
        <v>0</v>
      </c>
      <c r="AR76" s="14">
        <v>0</v>
      </c>
    </row>
    <row r="77" spans="1:44" x14ac:dyDescent="0.25">
      <c r="A77" s="8">
        <f ca="1">(dane36[[#This Row],[Wiek]]-$A$409)/$A$410</f>
        <v>3.4090909090909088E-2</v>
      </c>
      <c r="B77" s="8">
        <f ca="1">(dane36[[#This Row],[Ciśnienie krwi]]-$B$409)/$B$410</f>
        <v>0.20361538461538461</v>
      </c>
      <c r="C77" s="9">
        <v>0.5</v>
      </c>
      <c r="D77" s="10">
        <v>0.2</v>
      </c>
      <c r="E77" s="5" t="s">
        <v>2</v>
      </c>
      <c r="F77" s="5">
        <v>1</v>
      </c>
      <c r="G77" s="5">
        <v>0</v>
      </c>
      <c r="H77" s="5">
        <v>0</v>
      </c>
      <c r="I77" s="8">
        <f ca="1">(dane36[[#This Row],[glukoza we krwi]]-$I$409)/$I$410</f>
        <v>0.26931623931623933</v>
      </c>
      <c r="J77" s="8">
        <f ca="1">(dane36[[#This Row],[mocznik]]-$J$409)/$J$410</f>
        <v>3.7227214377406934E-2</v>
      </c>
      <c r="K77" s="8">
        <f ca="1">(dane36[[#This Row],[kreatynina]]-#REF!)/#REF!</f>
        <v>3.968253968253968E-3</v>
      </c>
      <c r="L77" s="8">
        <f ca="1">(dane36[[#This Row],[sód]]-#REF!)/#REF!</f>
        <v>0.8422712933753943</v>
      </c>
      <c r="M77" s="8">
        <f ca="1">(dane36[[#This Row],[potas]]-#REF!)/#REF!</f>
        <v>1.573033707865169E-2</v>
      </c>
      <c r="N77" s="8">
        <f ca="1">(dane36[[#This Row],[hemoglobina]]-#REF!)/#REF!</f>
        <v>0.3401360544217687</v>
      </c>
      <c r="O77" s="8">
        <f ca="1">(dane36[[#This Row],[hematokryt]]-#REF!)/#REF!</f>
        <v>0.66377777777777769</v>
      </c>
      <c r="P77" s="5">
        <v>0</v>
      </c>
      <c r="Q77" s="5">
        <v>0</v>
      </c>
      <c r="R77" s="5">
        <v>0</v>
      </c>
      <c r="S77" s="5">
        <v>1</v>
      </c>
      <c r="T77" s="5">
        <v>0</v>
      </c>
      <c r="U77" s="5">
        <v>1</v>
      </c>
      <c r="V77" s="5">
        <v>1</v>
      </c>
      <c r="X77" s="8">
        <f ca="1">(dane36[[#This Row],[Wiek]]-$A$409)/$A$410</f>
        <v>3.4090909090909088E-2</v>
      </c>
      <c r="Y77" s="8">
        <f ca="1">(dane36[[#This Row],[Ciśnienie krwi]]-$B$409)/$B$410</f>
        <v>0.20361538461538461</v>
      </c>
      <c r="Z77" s="8">
        <f ca="1">(dane36[[#This Row],[glukoza we krwi]]-$I$409)/$I$410</f>
        <v>0.26931623931623933</v>
      </c>
      <c r="AA77" s="8">
        <f ca="1">(dane36[[#This Row],[mocznik]]-$J$409)/$J$410</f>
        <v>3.7227214377406934E-2</v>
      </c>
      <c r="AB77" s="8">
        <f ca="1">(dane36[[#This Row],[kreatynina]]-K$409)/K$410</f>
        <v>3.968253968253968E-3</v>
      </c>
      <c r="AC77" s="8">
        <f ca="1">(dane36[[#This Row],[sód]]-L$409)/L$410</f>
        <v>0.8422712933753943</v>
      </c>
      <c r="AD77" s="8">
        <f ca="1">(dane36[[#This Row],[potas]]-M$409)/M$410</f>
        <v>1.573033707865169E-2</v>
      </c>
      <c r="AE77" s="8">
        <f ca="1">(dane36[[#This Row],[hemoglobina]]-N$409)/N$410</f>
        <v>0.3401360544217687</v>
      </c>
      <c r="AF77" s="8">
        <f ca="1">(dane36[[#This Row],[hematokryt]]-O$409)/O$410</f>
        <v>0.66377777777777769</v>
      </c>
      <c r="AG77">
        <v>0.5</v>
      </c>
      <c r="AH77">
        <v>0.2</v>
      </c>
      <c r="AI77">
        <v>0</v>
      </c>
      <c r="AJ77">
        <v>1</v>
      </c>
      <c r="AK77">
        <v>0</v>
      </c>
      <c r="AL77">
        <v>0</v>
      </c>
      <c r="AM77" s="15">
        <v>0</v>
      </c>
      <c r="AN77" s="15">
        <v>0</v>
      </c>
      <c r="AO77" s="15">
        <v>0</v>
      </c>
      <c r="AP77" s="15">
        <v>1</v>
      </c>
      <c r="AQ77" s="15">
        <v>0</v>
      </c>
      <c r="AR77" s="15">
        <v>1</v>
      </c>
    </row>
    <row r="78" spans="1:44" x14ac:dyDescent="0.25">
      <c r="A78" s="8">
        <f ca="1">(dane36[[#This Row],[Wiek]]-$A$409)/$A$410</f>
        <v>0.52272727272727271</v>
      </c>
      <c r="B78" s="8">
        <f ca="1">(dane36[[#This Row],[Ciśnienie krwi]]-$B$409)/$B$410</f>
        <v>0.23076923076923078</v>
      </c>
      <c r="C78" s="9">
        <v>0</v>
      </c>
      <c r="D78" s="10">
        <v>0.8</v>
      </c>
      <c r="E78" s="5" t="s">
        <v>2</v>
      </c>
      <c r="F78" s="5">
        <v>0</v>
      </c>
      <c r="G78" s="5">
        <v>0</v>
      </c>
      <c r="H78" s="5">
        <v>1</v>
      </c>
      <c r="I78" s="8">
        <f ca="1">(dane36[[#This Row],[glukoza we krwi]]-$I$409)/$I$410</f>
        <v>0.23717948717948717</v>
      </c>
      <c r="J78" s="8">
        <f ca="1">(dane36[[#This Row],[mocznik]]-$J$409)/$J$410</f>
        <v>0.35301668806161746</v>
      </c>
      <c r="K78" s="8">
        <f ca="1">(dane36[[#This Row],[kreatynina]]-#REF!)/#REF!</f>
        <v>0.10714285714285715</v>
      </c>
      <c r="L78" s="8">
        <f ca="1">(dane36[[#This Row],[sód]]-#REF!)/#REF!</f>
        <v>0.80441640378548895</v>
      </c>
      <c r="M78" s="8">
        <f ca="1">(dane36[[#This Row],[potas]]-#REF!)/#REF!</f>
        <v>6.741573033707865E-2</v>
      </c>
      <c r="N78" s="8">
        <f ca="1">(dane36[[#This Row],[hemoglobina]]-#REF!)/#REF!</f>
        <v>0.48979591836734698</v>
      </c>
      <c r="O78" s="8">
        <f ca="1">(dane36[[#This Row],[hematokryt]]-#REF!)/#REF!</f>
        <v>0.6</v>
      </c>
      <c r="P78" s="5">
        <v>0</v>
      </c>
      <c r="Q78" s="5">
        <v>1</v>
      </c>
      <c r="R78" s="5">
        <v>0</v>
      </c>
      <c r="S78" s="5">
        <v>1</v>
      </c>
      <c r="T78" s="5">
        <v>1</v>
      </c>
      <c r="U78" s="5">
        <v>0</v>
      </c>
      <c r="V78" s="5">
        <v>1</v>
      </c>
      <c r="X78" s="8">
        <f ca="1">(dane36[[#This Row],[Wiek]]-$A$409)/$A$410</f>
        <v>0.52272727272727271</v>
      </c>
      <c r="Y78" s="8">
        <f ca="1">(dane36[[#This Row],[Ciśnienie krwi]]-$B$409)/$B$410</f>
        <v>0.23076923076923078</v>
      </c>
      <c r="Z78" s="8">
        <f ca="1">(dane36[[#This Row],[glukoza we krwi]]-$I$409)/$I$410</f>
        <v>0.23717948717948717</v>
      </c>
      <c r="AA78" s="8">
        <f ca="1">(dane36[[#This Row],[mocznik]]-$J$409)/$J$410</f>
        <v>0.35301668806161746</v>
      </c>
      <c r="AB78" s="8">
        <f ca="1">(dane36[[#This Row],[kreatynina]]-K$409)/K$410</f>
        <v>0.10714285714285715</v>
      </c>
      <c r="AC78" s="8">
        <f ca="1">(dane36[[#This Row],[sód]]-L$409)/L$410</f>
        <v>0.80441640378548895</v>
      </c>
      <c r="AD78" s="8">
        <f ca="1">(dane36[[#This Row],[potas]]-M$409)/M$410</f>
        <v>6.741573033707865E-2</v>
      </c>
      <c r="AE78" s="8">
        <f ca="1">(dane36[[#This Row],[hemoglobina]]-N$409)/N$410</f>
        <v>0.48979591836734698</v>
      </c>
      <c r="AF78" s="8">
        <f ca="1">(dane36[[#This Row],[hematokryt]]-O$409)/O$410</f>
        <v>0.6</v>
      </c>
      <c r="AG78">
        <v>0</v>
      </c>
      <c r="AH78">
        <v>0.8</v>
      </c>
      <c r="AI78">
        <v>0</v>
      </c>
      <c r="AJ78">
        <v>0</v>
      </c>
      <c r="AK78">
        <v>0</v>
      </c>
      <c r="AL78">
        <v>1</v>
      </c>
      <c r="AM78" s="14">
        <v>0</v>
      </c>
      <c r="AN78" s="14">
        <v>1</v>
      </c>
      <c r="AO78" s="14">
        <v>0</v>
      </c>
      <c r="AP78" s="14">
        <v>1</v>
      </c>
      <c r="AQ78" s="14">
        <v>1</v>
      </c>
      <c r="AR78" s="14">
        <v>0</v>
      </c>
    </row>
    <row r="79" spans="1:44" x14ac:dyDescent="0.25">
      <c r="A79" s="8">
        <f ca="1">(dane36[[#This Row],[Wiek]]-$A$409)/$A$410</f>
        <v>0.73863636363636365</v>
      </c>
      <c r="B79" s="8">
        <f ca="1">(dane36[[#This Row],[Ciśnienie krwi]]-$B$409)/$B$410</f>
        <v>0.15384615384615385</v>
      </c>
      <c r="C79" s="9">
        <v>0.25</v>
      </c>
      <c r="D79" s="10">
        <v>0.2</v>
      </c>
      <c r="E79" s="5" t="s">
        <v>2</v>
      </c>
      <c r="F79" s="5">
        <v>1</v>
      </c>
      <c r="G79" s="5">
        <v>0</v>
      </c>
      <c r="H79" s="5">
        <v>0</v>
      </c>
      <c r="I79" s="8">
        <f ca="1">(dane36[[#This Row],[glukoza we krwi]]-$I$409)/$I$410</f>
        <v>0.17094017094017094</v>
      </c>
      <c r="J79" s="8">
        <f ca="1">(dane36[[#This Row],[mocznik]]-$J$409)/$J$410</f>
        <v>0.11938382541720154</v>
      </c>
      <c r="K79" s="8">
        <f ca="1">(dane36[[#This Row],[kreatynina]]-#REF!)/#REF!</f>
        <v>3.7037037037037042E-2</v>
      </c>
      <c r="L79" s="8">
        <f ca="1">(dane36[[#This Row],[sód]]-#REF!)/#REF!</f>
        <v>0.83596214511041012</v>
      </c>
      <c r="M79" s="8">
        <f ca="1">(dane36[[#This Row],[potas]]-#REF!)/#REF!</f>
        <v>5.6179775280898875E-2</v>
      </c>
      <c r="N79" s="8">
        <f ca="1">(dane36[[#This Row],[hemoglobina]]-#REF!)/#REF!</f>
        <v>0.59863945578231292</v>
      </c>
      <c r="O79" s="8">
        <f ca="1">(dane36[[#This Row],[hematokryt]]-#REF!)/#REF!</f>
        <v>0.55555555555555558</v>
      </c>
      <c r="P79" s="5">
        <v>1</v>
      </c>
      <c r="Q79" s="5">
        <v>1</v>
      </c>
      <c r="R79" s="5">
        <v>0</v>
      </c>
      <c r="S79" s="5">
        <v>1</v>
      </c>
      <c r="T79" s="5">
        <v>1</v>
      </c>
      <c r="U79" s="5">
        <v>0</v>
      </c>
      <c r="V79" s="5">
        <v>1</v>
      </c>
      <c r="X79" s="8">
        <f ca="1">(dane36[[#This Row],[Wiek]]-$A$409)/$A$410</f>
        <v>0.73863636363636365</v>
      </c>
      <c r="Y79" s="8">
        <f ca="1">(dane36[[#This Row],[Ciśnienie krwi]]-$B$409)/$B$410</f>
        <v>0.15384615384615385</v>
      </c>
      <c r="Z79" s="8">
        <f ca="1">(dane36[[#This Row],[glukoza we krwi]]-$I$409)/$I$410</f>
        <v>0.17094017094017094</v>
      </c>
      <c r="AA79" s="8">
        <f ca="1">(dane36[[#This Row],[mocznik]]-$J$409)/$J$410</f>
        <v>0.11938382541720154</v>
      </c>
      <c r="AB79" s="8">
        <f ca="1">(dane36[[#This Row],[kreatynina]]-K$409)/K$410</f>
        <v>3.7037037037037042E-2</v>
      </c>
      <c r="AC79" s="8">
        <f ca="1">(dane36[[#This Row],[sód]]-L$409)/L$410</f>
        <v>0.83596214511041012</v>
      </c>
      <c r="AD79" s="8">
        <f ca="1">(dane36[[#This Row],[potas]]-M$409)/M$410</f>
        <v>5.6179775280898875E-2</v>
      </c>
      <c r="AE79" s="8">
        <f ca="1">(dane36[[#This Row],[hemoglobina]]-N$409)/N$410</f>
        <v>0.59863945578231292</v>
      </c>
      <c r="AF79" s="8">
        <f ca="1">(dane36[[#This Row],[hematokryt]]-O$409)/O$410</f>
        <v>0.55555555555555558</v>
      </c>
      <c r="AG79">
        <v>0.25</v>
      </c>
      <c r="AH79">
        <v>0.2</v>
      </c>
      <c r="AI79">
        <v>0</v>
      </c>
      <c r="AJ79">
        <v>1</v>
      </c>
      <c r="AK79">
        <v>0</v>
      </c>
      <c r="AL79">
        <v>0</v>
      </c>
      <c r="AM79" s="15">
        <v>1</v>
      </c>
      <c r="AN79" s="15">
        <v>1</v>
      </c>
      <c r="AO79" s="15">
        <v>0</v>
      </c>
      <c r="AP79" s="15">
        <v>1</v>
      </c>
      <c r="AQ79" s="15">
        <v>1</v>
      </c>
      <c r="AR79" s="15">
        <v>0</v>
      </c>
    </row>
    <row r="80" spans="1:44" x14ac:dyDescent="0.25">
      <c r="A80" s="8">
        <f ca="1">(dane36[[#This Row],[Wiek]]-$A$409)/$A$410</f>
        <v>0.77272727272727271</v>
      </c>
      <c r="B80" s="8">
        <f ca="1">(dane36[[#This Row],[Ciśnienie krwi]]-$B$409)/$B$410</f>
        <v>0.23076923076923078</v>
      </c>
      <c r="C80" s="9">
        <v>0.62</v>
      </c>
      <c r="D80" s="10">
        <v>0.2</v>
      </c>
      <c r="E80" s="10">
        <v>0.52</v>
      </c>
      <c r="F80" s="5">
        <v>0.77</v>
      </c>
      <c r="G80" s="5">
        <v>0</v>
      </c>
      <c r="H80" s="5">
        <v>0</v>
      </c>
      <c r="I80" s="8">
        <f ca="1">(dane36[[#This Row],[glukoza we krwi]]-$I$409)/$I$410</f>
        <v>0.29059829059829062</v>
      </c>
      <c r="J80" s="8">
        <f ca="1">(dane36[[#This Row],[mocznik]]-$J$409)/$J$410</f>
        <v>0.21437740693196405</v>
      </c>
      <c r="K80" s="8">
        <f ca="1">(dane36[[#This Row],[kreatynina]]-#REF!)/#REF!</f>
        <v>3.7037037037037042E-2</v>
      </c>
      <c r="L80" s="8">
        <f ca="1">(dane36[[#This Row],[sód]]-#REF!)/#REF!</f>
        <v>0.86119873817034698</v>
      </c>
      <c r="M80" s="8">
        <f ca="1">(dane36[[#This Row],[potas]]-#REF!)/#REF!</f>
        <v>2.247191011235955E-2</v>
      </c>
      <c r="N80" s="8">
        <f ca="1">(dane36[[#This Row],[hemoglobina]]-#REF!)/#REF!</f>
        <v>0.47619047619047616</v>
      </c>
      <c r="O80" s="8">
        <f ca="1">(dane36[[#This Row],[hematokryt]]-#REF!)/#REF!</f>
        <v>0.46666666666666667</v>
      </c>
      <c r="P80" s="5">
        <v>1</v>
      </c>
      <c r="Q80" s="5">
        <v>0</v>
      </c>
      <c r="R80" s="5">
        <v>0</v>
      </c>
      <c r="S80" s="5">
        <v>1</v>
      </c>
      <c r="T80" s="5">
        <v>1</v>
      </c>
      <c r="U80" s="5">
        <v>0</v>
      </c>
      <c r="V80" s="5">
        <v>1</v>
      </c>
      <c r="X80" s="8">
        <f ca="1">(dane36[[#This Row],[Wiek]]-$A$409)/$A$410</f>
        <v>0.77272727272727271</v>
      </c>
      <c r="Y80" s="8">
        <f ca="1">(dane36[[#This Row],[Ciśnienie krwi]]-$B$409)/$B$410</f>
        <v>0.23076923076923078</v>
      </c>
      <c r="Z80" s="8">
        <f ca="1">(dane36[[#This Row],[glukoza we krwi]]-$I$409)/$I$410</f>
        <v>0.29059829059829062</v>
      </c>
      <c r="AA80" s="8">
        <f ca="1">(dane36[[#This Row],[mocznik]]-$J$409)/$J$410</f>
        <v>0.21437740693196405</v>
      </c>
      <c r="AB80" s="8">
        <f ca="1">(dane36[[#This Row],[kreatynina]]-K$409)/K$410</f>
        <v>3.7037037037037042E-2</v>
      </c>
      <c r="AC80" s="8">
        <f ca="1">(dane36[[#This Row],[sód]]-L$409)/L$410</f>
        <v>0.86119873817034698</v>
      </c>
      <c r="AD80" s="8">
        <f ca="1">(dane36[[#This Row],[potas]]-M$409)/M$410</f>
        <v>2.247191011235955E-2</v>
      </c>
      <c r="AE80" s="8">
        <f ca="1">(dane36[[#This Row],[hemoglobina]]-N$409)/N$410</f>
        <v>0.47619047619047616</v>
      </c>
      <c r="AF80" s="8">
        <f ca="1">(dane36[[#This Row],[hematokryt]]-O$409)/O$410</f>
        <v>0.46666666666666667</v>
      </c>
      <c r="AG80">
        <v>0.62</v>
      </c>
      <c r="AH80">
        <v>0.2</v>
      </c>
      <c r="AI80">
        <v>0.5</v>
      </c>
      <c r="AJ80">
        <v>0.77</v>
      </c>
      <c r="AK80">
        <v>0</v>
      </c>
      <c r="AL80">
        <v>0</v>
      </c>
      <c r="AM80" s="14">
        <v>1</v>
      </c>
      <c r="AN80" s="14">
        <v>0</v>
      </c>
      <c r="AO80" s="14">
        <v>0</v>
      </c>
      <c r="AP80" s="14">
        <v>1</v>
      </c>
      <c r="AQ80" s="14">
        <v>1</v>
      </c>
      <c r="AR80" s="14">
        <v>0</v>
      </c>
    </row>
    <row r="81" spans="1:44" x14ac:dyDescent="0.25">
      <c r="A81" s="8">
        <f ca="1">(dane36[[#This Row],[Wiek]]-$A$409)/$A$410</f>
        <v>0.61363636363636365</v>
      </c>
      <c r="B81" s="8">
        <f ca="1">(dane36[[#This Row],[Ciśnienie krwi]]-$B$409)/$B$410</f>
        <v>0.23076923076923078</v>
      </c>
      <c r="C81" s="9">
        <v>0.25</v>
      </c>
      <c r="D81" s="10">
        <v>0.2</v>
      </c>
      <c r="E81" s="5" t="s">
        <v>2</v>
      </c>
      <c r="F81" s="5">
        <v>1</v>
      </c>
      <c r="G81" s="5">
        <v>0</v>
      </c>
      <c r="H81" s="5">
        <v>0</v>
      </c>
      <c r="I81" s="8">
        <f ca="1">(dane36[[#This Row],[glukoza we krwi]]-$I$409)/$I$410</f>
        <v>0.30555555555555558</v>
      </c>
      <c r="J81" s="8">
        <f ca="1">(dane36[[#This Row],[mocznik]]-$J$409)/$J$410</f>
        <v>0.13735558408215662</v>
      </c>
      <c r="K81" s="8">
        <f ca="1">(dane36[[#This Row],[kreatynina]]-#REF!)/#REF!</f>
        <v>1.8518518518518517E-2</v>
      </c>
      <c r="L81" s="8">
        <f ca="1">(dane36[[#This Row],[sód]]-#REF!)/#REF!</f>
        <v>0.83930599369085179</v>
      </c>
      <c r="M81" s="8">
        <f ca="1">(dane36[[#This Row],[potas]]-#REF!)/#REF!</f>
        <v>4.7865168539325841E-2</v>
      </c>
      <c r="N81" s="8">
        <f ca="1">(dane36[[#This Row],[hemoglobina]]-#REF!)/#REF!</f>
        <v>0.70748299319727892</v>
      </c>
      <c r="O81" s="8">
        <f ca="1">(dane36[[#This Row],[hematokryt]]-#REF!)/#REF!</f>
        <v>0.68888888888888888</v>
      </c>
      <c r="P81" s="5">
        <v>1</v>
      </c>
      <c r="Q81" s="5">
        <v>1</v>
      </c>
      <c r="R81" s="5">
        <v>0</v>
      </c>
      <c r="S81" s="5">
        <v>0</v>
      </c>
      <c r="T81" s="5">
        <v>1</v>
      </c>
      <c r="U81" s="5">
        <v>0</v>
      </c>
      <c r="V81" s="5">
        <v>1</v>
      </c>
      <c r="X81" s="8">
        <f ca="1">(dane36[[#This Row],[Wiek]]-$A$409)/$A$410</f>
        <v>0.61363636363636365</v>
      </c>
      <c r="Y81" s="8">
        <f ca="1">(dane36[[#This Row],[Ciśnienie krwi]]-$B$409)/$B$410</f>
        <v>0.23076923076923078</v>
      </c>
      <c r="Z81" s="8">
        <f ca="1">(dane36[[#This Row],[glukoza we krwi]]-$I$409)/$I$410</f>
        <v>0.30555555555555558</v>
      </c>
      <c r="AA81" s="8">
        <f ca="1">(dane36[[#This Row],[mocznik]]-$J$409)/$J$410</f>
        <v>0.13735558408215662</v>
      </c>
      <c r="AB81" s="8">
        <f ca="1">(dane36[[#This Row],[kreatynina]]-K$409)/K$410</f>
        <v>1.8518518518518517E-2</v>
      </c>
      <c r="AC81" s="8">
        <f ca="1">(dane36[[#This Row],[sód]]-L$409)/L$410</f>
        <v>0.83930599369085179</v>
      </c>
      <c r="AD81" s="8">
        <f ca="1">(dane36[[#This Row],[potas]]-M$409)/M$410</f>
        <v>4.7865168539325841E-2</v>
      </c>
      <c r="AE81" s="8">
        <f ca="1">(dane36[[#This Row],[hemoglobina]]-N$409)/N$410</f>
        <v>0.70748299319727892</v>
      </c>
      <c r="AF81" s="8">
        <f ca="1">(dane36[[#This Row],[hematokryt]]-O$409)/O$410</f>
        <v>0.68888888888888888</v>
      </c>
      <c r="AG81">
        <v>0.25</v>
      </c>
      <c r="AH81">
        <v>0.2</v>
      </c>
      <c r="AI81">
        <v>0</v>
      </c>
      <c r="AJ81">
        <v>1</v>
      </c>
      <c r="AK81">
        <v>0</v>
      </c>
      <c r="AL81">
        <v>0</v>
      </c>
      <c r="AM81" s="15">
        <v>1</v>
      </c>
      <c r="AN81" s="15">
        <v>1</v>
      </c>
      <c r="AO81" s="15">
        <v>0</v>
      </c>
      <c r="AP81" s="15">
        <v>0</v>
      </c>
      <c r="AQ81" s="15">
        <v>1</v>
      </c>
      <c r="AR81" s="15">
        <v>0</v>
      </c>
    </row>
    <row r="82" spans="1:44" x14ac:dyDescent="0.25">
      <c r="A82" s="8">
        <f ca="1">(dane36[[#This Row],[Wiek]]-$A$409)/$A$410</f>
        <v>0.81818181818181823</v>
      </c>
      <c r="B82" s="8">
        <f ca="1">(dane36[[#This Row],[Ciśnienie krwi]]-$B$409)/$B$410</f>
        <v>0.23076923076923078</v>
      </c>
      <c r="C82" s="9">
        <v>0.25</v>
      </c>
      <c r="D82" s="5">
        <v>0</v>
      </c>
      <c r="E82" s="5" t="s">
        <v>2</v>
      </c>
      <c r="F82" s="5">
        <v>1</v>
      </c>
      <c r="G82" s="5">
        <v>0</v>
      </c>
      <c r="H82" s="5">
        <v>0</v>
      </c>
      <c r="I82" s="8">
        <f ca="1">(dane36[[#This Row],[glukoza we krwi]]-$I$409)/$I$410</f>
        <v>0.23504273504273504</v>
      </c>
      <c r="J82" s="8">
        <f ca="1">(dane36[[#This Row],[mocznik]]-$J$409)/$J$410</f>
        <v>0.24775353016688062</v>
      </c>
      <c r="K82" s="8">
        <f ca="1">(dane36[[#This Row],[kreatynina]]-#REF!)/#REF!</f>
        <v>3.1746031746031744E-2</v>
      </c>
      <c r="L82" s="8">
        <f ca="1">(dane36[[#This Row],[sód]]-#REF!)/#REF!</f>
        <v>0.81072555205047314</v>
      </c>
      <c r="M82" s="8">
        <f ca="1">(dane36[[#This Row],[potas]]-#REF!)/#REF!</f>
        <v>5.6179775280898875E-2</v>
      </c>
      <c r="N82" s="8">
        <f ca="1">(dane36[[#This Row],[hemoglobina]]-#REF!)/#REF!</f>
        <v>0.52380952380952384</v>
      </c>
      <c r="O82" s="8">
        <f ca="1">(dane36[[#This Row],[hematokryt]]-#REF!)/#REF!</f>
        <v>0.48888888888888887</v>
      </c>
      <c r="P82" s="5">
        <v>1</v>
      </c>
      <c r="Q82" s="5">
        <v>1</v>
      </c>
      <c r="R82" s="5">
        <v>0</v>
      </c>
      <c r="S82" s="5">
        <v>1</v>
      </c>
      <c r="T82" s="5">
        <v>0</v>
      </c>
      <c r="U82" s="5">
        <v>0</v>
      </c>
      <c r="V82" s="5">
        <v>1</v>
      </c>
      <c r="X82" s="8">
        <f ca="1">(dane36[[#This Row],[Wiek]]-$A$409)/$A$410</f>
        <v>0.81818181818181823</v>
      </c>
      <c r="Y82" s="8">
        <f ca="1">(dane36[[#This Row],[Ciśnienie krwi]]-$B$409)/$B$410</f>
        <v>0.23076923076923078</v>
      </c>
      <c r="Z82" s="8">
        <f ca="1">(dane36[[#This Row],[glukoza we krwi]]-$I$409)/$I$410</f>
        <v>0.23504273504273504</v>
      </c>
      <c r="AA82" s="8">
        <f ca="1">(dane36[[#This Row],[mocznik]]-$J$409)/$J$410</f>
        <v>0.24775353016688062</v>
      </c>
      <c r="AB82" s="8">
        <f ca="1">(dane36[[#This Row],[kreatynina]]-K$409)/K$410</f>
        <v>3.1746031746031744E-2</v>
      </c>
      <c r="AC82" s="8">
        <f ca="1">(dane36[[#This Row],[sód]]-L$409)/L$410</f>
        <v>0.81072555205047314</v>
      </c>
      <c r="AD82" s="8">
        <f ca="1">(dane36[[#This Row],[potas]]-M$409)/M$410</f>
        <v>5.6179775280898875E-2</v>
      </c>
      <c r="AE82" s="8">
        <f ca="1">(dane36[[#This Row],[hemoglobina]]-N$409)/N$410</f>
        <v>0.52380952380952384</v>
      </c>
      <c r="AF82" s="8">
        <f ca="1">(dane36[[#This Row],[hematokryt]]-O$409)/O$410</f>
        <v>0.48888888888888887</v>
      </c>
      <c r="AG82">
        <v>0.25</v>
      </c>
      <c r="AH82">
        <v>0</v>
      </c>
      <c r="AI82">
        <v>0</v>
      </c>
      <c r="AJ82">
        <v>1</v>
      </c>
      <c r="AK82">
        <v>0</v>
      </c>
      <c r="AL82">
        <v>0</v>
      </c>
      <c r="AM82" s="14">
        <v>1</v>
      </c>
      <c r="AN82" s="14">
        <v>1</v>
      </c>
      <c r="AO82" s="14">
        <v>0</v>
      </c>
      <c r="AP82" s="14">
        <v>1</v>
      </c>
      <c r="AQ82" s="14">
        <v>0</v>
      </c>
      <c r="AR82" s="14">
        <v>0</v>
      </c>
    </row>
    <row r="83" spans="1:44" x14ac:dyDescent="0.25">
      <c r="A83" s="8">
        <f ca="1">(dane36[[#This Row],[Wiek]]-$A$409)/$A$410</f>
        <v>0.48863636363636365</v>
      </c>
      <c r="B83" s="8">
        <f ca="1">(dane36[[#This Row],[Ciśnienie krwi]]-$B$409)/$B$410</f>
        <v>0.30769230769230771</v>
      </c>
      <c r="C83" s="9">
        <v>0.62</v>
      </c>
      <c r="D83" s="10">
        <v>0.2</v>
      </c>
      <c r="E83" s="10">
        <v>0.52</v>
      </c>
      <c r="F83" s="5">
        <v>0.77</v>
      </c>
      <c r="G83" s="5">
        <v>0</v>
      </c>
      <c r="H83" s="5">
        <v>0</v>
      </c>
      <c r="I83" s="8">
        <f ca="1">(dane36[[#This Row],[glukoza we krwi]]-$I$409)/$I$410</f>
        <v>0.72222222222222221</v>
      </c>
      <c r="J83" s="8">
        <f ca="1">(dane36[[#This Row],[mocznik]]-$J$409)/$J$410</f>
        <v>0.1116816431322208</v>
      </c>
      <c r="K83" s="8">
        <f ca="1">(dane36[[#This Row],[kreatynina]]-#REF!)/#REF!</f>
        <v>2.6455026455026457E-2</v>
      </c>
      <c r="L83" s="8">
        <f ca="1">(dane36[[#This Row],[sód]]-#REF!)/#REF!</f>
        <v>0.77917981072555209</v>
      </c>
      <c r="M83" s="8">
        <f ca="1">(dane36[[#This Row],[potas]]-#REF!)/#REF!</f>
        <v>4.2696629213483155E-2</v>
      </c>
      <c r="N83" s="8">
        <f ca="1">(dane36[[#This Row],[hemoglobina]]-#REF!)/#REF!</f>
        <v>0.35374149659863952</v>
      </c>
      <c r="O83" s="8">
        <f ca="1">(dane36[[#This Row],[hematokryt]]-#REF!)/#REF!</f>
        <v>0.44444444444444442</v>
      </c>
      <c r="P83" s="5">
        <v>1</v>
      </c>
      <c r="Q83" s="5">
        <v>1</v>
      </c>
      <c r="R83" s="5">
        <v>0</v>
      </c>
      <c r="S83" s="5">
        <v>1</v>
      </c>
      <c r="T83" s="5">
        <v>0</v>
      </c>
      <c r="U83" s="5">
        <v>0</v>
      </c>
      <c r="V83" s="5">
        <v>1</v>
      </c>
      <c r="X83" s="8">
        <f ca="1">(dane36[[#This Row],[Wiek]]-$A$409)/$A$410</f>
        <v>0.48863636363636365</v>
      </c>
      <c r="Y83" s="8">
        <f ca="1">(dane36[[#This Row],[Ciśnienie krwi]]-$B$409)/$B$410</f>
        <v>0.30769230769230771</v>
      </c>
      <c r="Z83" s="8">
        <f ca="1">(dane36[[#This Row],[glukoza we krwi]]-$I$409)/$I$410</f>
        <v>0.72222222222222221</v>
      </c>
      <c r="AA83" s="8">
        <f ca="1">(dane36[[#This Row],[mocznik]]-$J$409)/$J$410</f>
        <v>0.1116816431322208</v>
      </c>
      <c r="AB83" s="8">
        <f ca="1">(dane36[[#This Row],[kreatynina]]-K$409)/K$410</f>
        <v>2.6455026455026457E-2</v>
      </c>
      <c r="AC83" s="8">
        <f ca="1">(dane36[[#This Row],[sód]]-L$409)/L$410</f>
        <v>0.77917981072555209</v>
      </c>
      <c r="AD83" s="8">
        <f ca="1">(dane36[[#This Row],[potas]]-M$409)/M$410</f>
        <v>4.2696629213483155E-2</v>
      </c>
      <c r="AE83" s="8">
        <f ca="1">(dane36[[#This Row],[hemoglobina]]-N$409)/N$410</f>
        <v>0.35374149659863952</v>
      </c>
      <c r="AF83" s="8">
        <f ca="1">(dane36[[#This Row],[hematokryt]]-O$409)/O$410</f>
        <v>0.44444444444444442</v>
      </c>
      <c r="AG83">
        <v>0.62</v>
      </c>
      <c r="AH83">
        <v>0.2</v>
      </c>
      <c r="AI83">
        <v>0.5</v>
      </c>
      <c r="AJ83">
        <v>0.77</v>
      </c>
      <c r="AK83">
        <v>0</v>
      </c>
      <c r="AL83">
        <v>0</v>
      </c>
      <c r="AM83" s="15">
        <v>1</v>
      </c>
      <c r="AN83" s="15">
        <v>1</v>
      </c>
      <c r="AO83" s="15">
        <v>0</v>
      </c>
      <c r="AP83" s="15">
        <v>1</v>
      </c>
      <c r="AQ83" s="15">
        <v>0</v>
      </c>
      <c r="AR83" s="15">
        <v>0</v>
      </c>
    </row>
    <row r="84" spans="1:44" x14ac:dyDescent="0.25">
      <c r="A84" s="8">
        <f ca="1">(dane36[[#This Row],[Wiek]]-$A$409)/$A$410</f>
        <v>0.40909090909090912</v>
      </c>
      <c r="B84" s="8">
        <f ca="1">(dane36[[#This Row],[Ciśnienie krwi]]-$B$409)/$B$410</f>
        <v>0.15384615384615385</v>
      </c>
      <c r="C84" s="9">
        <v>0.62</v>
      </c>
      <c r="D84" s="10">
        <v>0.2</v>
      </c>
      <c r="E84" s="10">
        <v>0.52</v>
      </c>
      <c r="F84" s="5">
        <v>0.77</v>
      </c>
      <c r="G84" s="5">
        <v>0</v>
      </c>
      <c r="H84" s="5">
        <v>0</v>
      </c>
      <c r="I84" s="8">
        <f ca="1">(dane36[[#This Row],[glukoza we krwi]]-$I$409)/$I$410</f>
        <v>0.1752136752136752</v>
      </c>
      <c r="J84" s="8">
        <f ca="1">(dane36[[#This Row],[mocznik]]-$J$409)/$J$410</f>
        <v>0.19383825417201542</v>
      </c>
      <c r="K84" s="8">
        <f ca="1">(dane36[[#This Row],[kreatynina]]-#REF!)/#REF!</f>
        <v>1.9841269841269844E-2</v>
      </c>
      <c r="L84" s="8">
        <f ca="1">(dane36[[#This Row],[sód]]-#REF!)/#REF!</f>
        <v>0.85488958990536279</v>
      </c>
      <c r="M84" s="8">
        <f ca="1">(dane36[[#This Row],[potas]]-#REF!)/#REF!</f>
        <v>3.1460674157303366E-2</v>
      </c>
      <c r="N84" s="8">
        <f ca="1">(dane36[[#This Row],[hemoglobina]]-#REF!)/#REF!</f>
        <v>0.64149659863945574</v>
      </c>
      <c r="O84" s="8">
        <f ca="1">(dane36[[#This Row],[hematokryt]]-#REF!)/#REF!</f>
        <v>0.66377777777777769</v>
      </c>
      <c r="P84" s="5">
        <v>1</v>
      </c>
      <c r="Q84" s="5">
        <v>0</v>
      </c>
      <c r="R84" s="5">
        <v>0</v>
      </c>
      <c r="S84" s="5">
        <v>0</v>
      </c>
      <c r="T84" s="5">
        <v>1</v>
      </c>
      <c r="U84" s="5">
        <v>0</v>
      </c>
      <c r="V84" s="5">
        <v>1</v>
      </c>
      <c r="X84" s="8">
        <f ca="1">(dane36[[#This Row],[Wiek]]-$A$409)/$A$410</f>
        <v>0.40909090909090912</v>
      </c>
      <c r="Y84" s="8">
        <f ca="1">(dane36[[#This Row],[Ciśnienie krwi]]-$B$409)/$B$410</f>
        <v>0.15384615384615385</v>
      </c>
      <c r="Z84" s="8">
        <f ca="1">(dane36[[#This Row],[glukoza we krwi]]-$I$409)/$I$410</f>
        <v>0.1752136752136752</v>
      </c>
      <c r="AA84" s="8">
        <f ca="1">(dane36[[#This Row],[mocznik]]-$J$409)/$J$410</f>
        <v>0.19383825417201542</v>
      </c>
      <c r="AB84" s="8">
        <f ca="1">(dane36[[#This Row],[kreatynina]]-K$409)/K$410</f>
        <v>1.9841269841269844E-2</v>
      </c>
      <c r="AC84" s="8">
        <f ca="1">(dane36[[#This Row],[sód]]-L$409)/L$410</f>
        <v>0.85488958990536279</v>
      </c>
      <c r="AD84" s="8">
        <f ca="1">(dane36[[#This Row],[potas]]-M$409)/M$410</f>
        <v>3.1460674157303366E-2</v>
      </c>
      <c r="AE84" s="8">
        <f ca="1">(dane36[[#This Row],[hemoglobina]]-N$409)/N$410</f>
        <v>0.64149659863945574</v>
      </c>
      <c r="AF84" s="8">
        <f ca="1">(dane36[[#This Row],[hematokryt]]-O$409)/O$410</f>
        <v>0.66377777777777769</v>
      </c>
      <c r="AG84">
        <v>0.62</v>
      </c>
      <c r="AH84">
        <v>0.2</v>
      </c>
      <c r="AI84">
        <v>0.5</v>
      </c>
      <c r="AJ84">
        <v>0.77</v>
      </c>
      <c r="AK84">
        <v>0</v>
      </c>
      <c r="AL84">
        <v>0</v>
      </c>
      <c r="AM84" s="14">
        <v>1</v>
      </c>
      <c r="AN84" s="14">
        <v>0</v>
      </c>
      <c r="AO84" s="14">
        <v>0</v>
      </c>
      <c r="AP84" s="14">
        <v>0</v>
      </c>
      <c r="AQ84" s="14">
        <v>1</v>
      </c>
      <c r="AR84" s="14">
        <v>0</v>
      </c>
    </row>
    <row r="85" spans="1:44" x14ac:dyDescent="0.25">
      <c r="A85" s="8">
        <f ca="1">(dane36[[#This Row],[Wiek]]-$A$409)/$A$410</f>
        <v>0.52272727272727271</v>
      </c>
      <c r="B85" s="8">
        <f ca="1">(dane36[[#This Row],[Ciśnienie krwi]]-$B$409)/$B$410</f>
        <v>0.15384615384615385</v>
      </c>
      <c r="C85" s="9">
        <v>0.5</v>
      </c>
      <c r="D85" s="10">
        <v>0.2</v>
      </c>
      <c r="E85" s="5" t="s">
        <v>2</v>
      </c>
      <c r="F85" s="5">
        <v>1</v>
      </c>
      <c r="G85" s="5">
        <v>0</v>
      </c>
      <c r="H85" s="5">
        <v>0</v>
      </c>
      <c r="I85" s="8">
        <f ca="1">(dane36[[#This Row],[glukoza we krwi]]-$I$409)/$I$410</f>
        <v>0.22435897435897437</v>
      </c>
      <c r="J85" s="8">
        <f ca="1">(dane36[[#This Row],[mocznik]]-$J$409)/$J$410</f>
        <v>4.4929396662387676E-2</v>
      </c>
      <c r="K85" s="8">
        <f ca="1">(dane36[[#This Row],[kreatynina]]-#REF!)/#REF!</f>
        <v>7.9365079365079361E-3</v>
      </c>
      <c r="L85" s="8">
        <f ca="1">(dane36[[#This Row],[sód]]-#REF!)/#REF!</f>
        <v>0.81703470031545744</v>
      </c>
      <c r="M85" s="8">
        <f ca="1">(dane36[[#This Row],[potas]]-#REF!)/#REF!</f>
        <v>2.4719101123595509E-2</v>
      </c>
      <c r="N85" s="8">
        <f ca="1">(dane36[[#This Row],[hemoglobina]]-#REF!)/#REF!</f>
        <v>0.64149659863945574</v>
      </c>
      <c r="O85" s="8">
        <f ca="1">(dane36[[#This Row],[hematokryt]]-#REF!)/#REF!</f>
        <v>0.66377777777777769</v>
      </c>
      <c r="P85" s="5">
        <v>1</v>
      </c>
      <c r="Q85" s="5">
        <v>1</v>
      </c>
      <c r="R85" s="5">
        <v>0</v>
      </c>
      <c r="S85" s="5">
        <v>1</v>
      </c>
      <c r="T85" s="5">
        <v>0</v>
      </c>
      <c r="U85" s="5">
        <v>0</v>
      </c>
      <c r="V85" s="5">
        <v>1</v>
      </c>
      <c r="X85" s="8">
        <f ca="1">(dane36[[#This Row],[Wiek]]-$A$409)/$A$410</f>
        <v>0.52272727272727271</v>
      </c>
      <c r="Y85" s="8">
        <f ca="1">(dane36[[#This Row],[Ciśnienie krwi]]-$B$409)/$B$410</f>
        <v>0.15384615384615385</v>
      </c>
      <c r="Z85" s="8">
        <f ca="1">(dane36[[#This Row],[glukoza we krwi]]-$I$409)/$I$410</f>
        <v>0.22435897435897437</v>
      </c>
      <c r="AA85" s="8">
        <f ca="1">(dane36[[#This Row],[mocznik]]-$J$409)/$J$410</f>
        <v>4.4929396662387676E-2</v>
      </c>
      <c r="AB85" s="8">
        <f ca="1">(dane36[[#This Row],[kreatynina]]-K$409)/K$410</f>
        <v>7.9365079365079361E-3</v>
      </c>
      <c r="AC85" s="8">
        <f ca="1">(dane36[[#This Row],[sód]]-L$409)/L$410</f>
        <v>0.81703470031545744</v>
      </c>
      <c r="AD85" s="8">
        <f ca="1">(dane36[[#This Row],[potas]]-M$409)/M$410</f>
        <v>2.4719101123595509E-2</v>
      </c>
      <c r="AE85" s="8">
        <f ca="1">(dane36[[#This Row],[hemoglobina]]-N$409)/N$410</f>
        <v>0.64149659863945574</v>
      </c>
      <c r="AF85" s="8">
        <f ca="1">(dane36[[#This Row],[hematokryt]]-O$409)/O$410</f>
        <v>0.66377777777777769</v>
      </c>
      <c r="AG85">
        <v>0.5</v>
      </c>
      <c r="AH85">
        <v>0.2</v>
      </c>
      <c r="AI85">
        <v>0</v>
      </c>
      <c r="AJ85">
        <v>1</v>
      </c>
      <c r="AK85">
        <v>0</v>
      </c>
      <c r="AL85">
        <v>0</v>
      </c>
      <c r="AM85" s="15">
        <v>1</v>
      </c>
      <c r="AN85" s="15">
        <v>1</v>
      </c>
      <c r="AO85" s="15">
        <v>0</v>
      </c>
      <c r="AP85" s="15">
        <v>1</v>
      </c>
      <c r="AQ85" s="15">
        <v>0</v>
      </c>
      <c r="AR85" s="15">
        <v>0</v>
      </c>
    </row>
    <row r="86" spans="1:44" x14ac:dyDescent="0.25">
      <c r="A86" s="8">
        <f ca="1">(dane36[[#This Row],[Wiek]]-$A$409)/$A$410</f>
        <v>0.64772727272727271</v>
      </c>
      <c r="B86" s="8">
        <f ca="1">(dane36[[#This Row],[Ciśnienie krwi]]-$B$409)/$B$410</f>
        <v>0.15384615384615385</v>
      </c>
      <c r="C86" s="9">
        <v>0.25</v>
      </c>
      <c r="D86" s="10">
        <v>0.6</v>
      </c>
      <c r="E86" s="5" t="s">
        <v>2</v>
      </c>
      <c r="F86" s="5">
        <v>0</v>
      </c>
      <c r="G86" s="5">
        <v>0</v>
      </c>
      <c r="H86" s="5">
        <v>0</v>
      </c>
      <c r="I86" s="8">
        <f ca="1">(dane36[[#This Row],[glukoza we krwi]]-$I$409)/$I$410</f>
        <v>0.11538461538461539</v>
      </c>
      <c r="J86" s="8">
        <f ca="1">(dane36[[#This Row],[mocznik]]-$J$409)/$J$410</f>
        <v>0.47368421052631576</v>
      </c>
      <c r="K86" s="8">
        <f ca="1">(dane36[[#This Row],[kreatynina]]-#REF!)/#REF!</f>
        <v>0.19312169312169314</v>
      </c>
      <c r="L86" s="8">
        <f ca="1">(dane36[[#This Row],[sód]]-#REF!)/#REF!</f>
        <v>0.82334384858044163</v>
      </c>
      <c r="M86" s="8">
        <f ca="1">(dane36[[#This Row],[potas]]-#REF!)/#REF!</f>
        <v>0.1146067415730337</v>
      </c>
      <c r="N86" s="8">
        <f ca="1">(dane36[[#This Row],[hemoglobina]]-#REF!)/#REF!</f>
        <v>0.27210884353741494</v>
      </c>
      <c r="O86" s="8">
        <f ca="1">(dane36[[#This Row],[hematokryt]]-#REF!)/#REF!</f>
        <v>0.28888888888888886</v>
      </c>
      <c r="P86" s="5">
        <v>1</v>
      </c>
      <c r="Q86" s="5">
        <v>0</v>
      </c>
      <c r="R86" s="5">
        <v>0</v>
      </c>
      <c r="S86" s="5">
        <v>0</v>
      </c>
      <c r="T86" s="5">
        <v>1</v>
      </c>
      <c r="U86" s="5">
        <v>1</v>
      </c>
      <c r="V86" s="5">
        <v>1</v>
      </c>
      <c r="X86" s="8">
        <f ca="1">(dane36[[#This Row],[Wiek]]-$A$409)/$A$410</f>
        <v>0.64772727272727271</v>
      </c>
      <c r="Y86" s="8">
        <f ca="1">(dane36[[#This Row],[Ciśnienie krwi]]-$B$409)/$B$410</f>
        <v>0.15384615384615385</v>
      </c>
      <c r="Z86" s="8">
        <f ca="1">(dane36[[#This Row],[glukoza we krwi]]-$I$409)/$I$410</f>
        <v>0.11538461538461539</v>
      </c>
      <c r="AA86" s="8">
        <f ca="1">(dane36[[#This Row],[mocznik]]-$J$409)/$J$410</f>
        <v>0.47368421052631576</v>
      </c>
      <c r="AB86" s="8">
        <f ca="1">(dane36[[#This Row],[kreatynina]]-K$409)/K$410</f>
        <v>0.19312169312169314</v>
      </c>
      <c r="AC86" s="8">
        <f ca="1">(dane36[[#This Row],[sód]]-L$409)/L$410</f>
        <v>0.82334384858044163</v>
      </c>
      <c r="AD86" s="8">
        <f ca="1">(dane36[[#This Row],[potas]]-M$409)/M$410</f>
        <v>0.1146067415730337</v>
      </c>
      <c r="AE86" s="8">
        <f ca="1">(dane36[[#This Row],[hemoglobina]]-N$409)/N$410</f>
        <v>0.27210884353741494</v>
      </c>
      <c r="AF86" s="8">
        <f ca="1">(dane36[[#This Row],[hematokryt]]-O$409)/O$410</f>
        <v>0.28888888888888886</v>
      </c>
      <c r="AG86">
        <v>0.25</v>
      </c>
      <c r="AH86">
        <v>0.6</v>
      </c>
      <c r="AI86">
        <v>0</v>
      </c>
      <c r="AJ86">
        <v>0</v>
      </c>
      <c r="AK86">
        <v>0</v>
      </c>
      <c r="AL86">
        <v>0</v>
      </c>
      <c r="AM86" s="14">
        <v>1</v>
      </c>
      <c r="AN86" s="14">
        <v>0</v>
      </c>
      <c r="AO86" s="14">
        <v>0</v>
      </c>
      <c r="AP86" s="14">
        <v>0</v>
      </c>
      <c r="AQ86" s="14">
        <v>1</v>
      </c>
      <c r="AR86" s="14">
        <v>1</v>
      </c>
    </row>
    <row r="87" spans="1:44" x14ac:dyDescent="0.25">
      <c r="A87" s="8">
        <f ca="1">(dane36[[#This Row],[Wiek]]-$A$409)/$A$410</f>
        <v>0.77272727272727271</v>
      </c>
      <c r="B87" s="8">
        <f ca="1">(dane36[[#This Row],[Ciśnienie krwi]]-$B$409)/$B$410</f>
        <v>0.15384615384615385</v>
      </c>
      <c r="C87" s="9">
        <v>0.5</v>
      </c>
      <c r="D87" s="10">
        <v>0.4</v>
      </c>
      <c r="E87" s="10">
        <v>0.52</v>
      </c>
      <c r="F87" s="5">
        <v>0.77</v>
      </c>
      <c r="G87" s="5">
        <v>0</v>
      </c>
      <c r="H87" s="5">
        <v>0</v>
      </c>
      <c r="I87" s="8">
        <f ca="1">(dane36[[#This Row],[glukoza we krwi]]-$I$409)/$I$410</f>
        <v>0.26931623931623933</v>
      </c>
      <c r="J87" s="8">
        <f ca="1">(dane36[[#This Row],[mocznik]]-$J$409)/$J$410</f>
        <v>0.11424903722721438</v>
      </c>
      <c r="K87" s="8">
        <f ca="1">(dane36[[#This Row],[kreatynina]]-#REF!)/#REF!</f>
        <v>1.4550264550264553E-2</v>
      </c>
      <c r="L87" s="8">
        <f ca="1">(dane36[[#This Row],[sód]]-#REF!)/#REF!</f>
        <v>0.83930599369085179</v>
      </c>
      <c r="M87" s="8">
        <f ca="1">(dane36[[#This Row],[potas]]-#REF!)/#REF!</f>
        <v>4.7865168539325841E-2</v>
      </c>
      <c r="N87" s="8">
        <f ca="1">(dane36[[#This Row],[hemoglobina]]-#REF!)/#REF!</f>
        <v>0.46258503401360546</v>
      </c>
      <c r="O87" s="8">
        <f ca="1">(dane36[[#This Row],[hematokryt]]-#REF!)/#REF!</f>
        <v>0.66377777777777769</v>
      </c>
      <c r="P87" s="5">
        <v>0</v>
      </c>
      <c r="Q87" s="5">
        <v>1</v>
      </c>
      <c r="R87" s="5">
        <v>0</v>
      </c>
      <c r="S87" s="5">
        <v>0</v>
      </c>
      <c r="T87" s="5">
        <v>1</v>
      </c>
      <c r="U87" s="5">
        <v>0</v>
      </c>
      <c r="V87" s="5">
        <v>1</v>
      </c>
      <c r="X87" s="8">
        <f ca="1">(dane36[[#This Row],[Wiek]]-$A$409)/$A$410</f>
        <v>0.77272727272727271</v>
      </c>
      <c r="Y87" s="8">
        <f ca="1">(dane36[[#This Row],[Ciśnienie krwi]]-$B$409)/$B$410</f>
        <v>0.15384615384615385</v>
      </c>
      <c r="Z87" s="8">
        <f ca="1">(dane36[[#This Row],[glukoza we krwi]]-$I$409)/$I$410</f>
        <v>0.26931623931623933</v>
      </c>
      <c r="AA87" s="8">
        <f ca="1">(dane36[[#This Row],[mocznik]]-$J$409)/$J$410</f>
        <v>0.11424903722721438</v>
      </c>
      <c r="AB87" s="8">
        <f ca="1">(dane36[[#This Row],[kreatynina]]-K$409)/K$410</f>
        <v>1.4550264550264553E-2</v>
      </c>
      <c r="AC87" s="8">
        <f ca="1">(dane36[[#This Row],[sód]]-L$409)/L$410</f>
        <v>0.83930599369085179</v>
      </c>
      <c r="AD87" s="8">
        <f ca="1">(dane36[[#This Row],[potas]]-M$409)/M$410</f>
        <v>4.7865168539325841E-2</v>
      </c>
      <c r="AE87" s="8">
        <f ca="1">(dane36[[#This Row],[hemoglobina]]-N$409)/N$410</f>
        <v>0.46258503401360546</v>
      </c>
      <c r="AF87" s="8">
        <f ca="1">(dane36[[#This Row],[hematokryt]]-O$409)/O$410</f>
        <v>0.66377777777777769</v>
      </c>
      <c r="AG87">
        <v>0.5</v>
      </c>
      <c r="AH87">
        <v>0.4</v>
      </c>
      <c r="AI87">
        <v>0.5</v>
      </c>
      <c r="AJ87">
        <v>0.77</v>
      </c>
      <c r="AK87">
        <v>0</v>
      </c>
      <c r="AL87">
        <v>0</v>
      </c>
      <c r="AM87" s="15">
        <v>0</v>
      </c>
      <c r="AN87" s="15">
        <v>1</v>
      </c>
      <c r="AO87" s="15">
        <v>0</v>
      </c>
      <c r="AP87" s="15">
        <v>0</v>
      </c>
      <c r="AQ87" s="15">
        <v>1</v>
      </c>
      <c r="AR87" s="15">
        <v>0</v>
      </c>
    </row>
    <row r="88" spans="1:44" x14ac:dyDescent="0.25">
      <c r="A88" s="8">
        <f ca="1">(dane36[[#This Row],[Wiek]]-$A$409)/$A$410</f>
        <v>0.61363636363636365</v>
      </c>
      <c r="B88" s="8">
        <f ca="1">(dane36[[#This Row],[Ciśnienie krwi]]-$B$409)/$B$410</f>
        <v>0.23076923076923078</v>
      </c>
      <c r="C88" s="9">
        <v>0.62</v>
      </c>
      <c r="D88" s="10">
        <v>0.2</v>
      </c>
      <c r="E88" s="10">
        <v>0.52</v>
      </c>
      <c r="F88" s="5">
        <v>0.77</v>
      </c>
      <c r="G88" s="5">
        <v>0</v>
      </c>
      <c r="H88" s="5">
        <v>0</v>
      </c>
      <c r="I88" s="8">
        <f ca="1">(dane36[[#This Row],[glukoza we krwi]]-$I$409)/$I$410</f>
        <v>0.83974358974358976</v>
      </c>
      <c r="J88" s="8">
        <f ca="1">(dane36[[#This Row],[mocznik]]-$J$409)/$J$410</f>
        <v>9.114249037227215E-2</v>
      </c>
      <c r="K88" s="8">
        <f ca="1">(dane36[[#This Row],[kreatynina]]-#REF!)/#REF!</f>
        <v>1.9841269841269844E-2</v>
      </c>
      <c r="L88" s="8">
        <f ca="1">(dane36[[#This Row],[sód]]-#REF!)/#REF!</f>
        <v>0.83930599369085179</v>
      </c>
      <c r="M88" s="8">
        <f ca="1">(dane36[[#This Row],[potas]]-#REF!)/#REF!</f>
        <v>4.7865168539325841E-2</v>
      </c>
      <c r="N88" s="8">
        <f ca="1">(dane36[[#This Row],[hemoglobina]]-#REF!)/#REF!</f>
        <v>0.64149659863945574</v>
      </c>
      <c r="O88" s="8">
        <f ca="1">(dane36[[#This Row],[hematokryt]]-#REF!)/#REF!</f>
        <v>0.66377777777777769</v>
      </c>
      <c r="P88" s="5">
        <v>0</v>
      </c>
      <c r="Q88" s="5">
        <v>1</v>
      </c>
      <c r="R88" s="5">
        <v>0</v>
      </c>
      <c r="S88" s="5">
        <v>1</v>
      </c>
      <c r="T88" s="5">
        <v>0</v>
      </c>
      <c r="U88" s="5">
        <v>0</v>
      </c>
      <c r="V88" s="5">
        <v>1</v>
      </c>
      <c r="X88" s="8">
        <f ca="1">(dane36[[#This Row],[Wiek]]-$A$409)/$A$410</f>
        <v>0.61363636363636365</v>
      </c>
      <c r="Y88" s="8">
        <f ca="1">(dane36[[#This Row],[Ciśnienie krwi]]-$B$409)/$B$410</f>
        <v>0.23076923076923078</v>
      </c>
      <c r="Z88" s="8">
        <f ca="1">(dane36[[#This Row],[glukoza we krwi]]-$I$409)/$I$410</f>
        <v>0.83974358974358976</v>
      </c>
      <c r="AA88" s="8">
        <f ca="1">(dane36[[#This Row],[mocznik]]-$J$409)/$J$410</f>
        <v>9.114249037227215E-2</v>
      </c>
      <c r="AB88" s="8">
        <f ca="1">(dane36[[#This Row],[kreatynina]]-K$409)/K$410</f>
        <v>1.9841269841269844E-2</v>
      </c>
      <c r="AC88" s="8">
        <f ca="1">(dane36[[#This Row],[sód]]-L$409)/L$410</f>
        <v>0.83930599369085179</v>
      </c>
      <c r="AD88" s="8">
        <f ca="1">(dane36[[#This Row],[potas]]-M$409)/M$410</f>
        <v>4.7865168539325841E-2</v>
      </c>
      <c r="AE88" s="8">
        <f ca="1">(dane36[[#This Row],[hemoglobina]]-N$409)/N$410</f>
        <v>0.64149659863945574</v>
      </c>
      <c r="AF88" s="8">
        <f ca="1">(dane36[[#This Row],[hematokryt]]-O$409)/O$410</f>
        <v>0.66377777777777769</v>
      </c>
      <c r="AG88">
        <v>0.62</v>
      </c>
      <c r="AH88">
        <v>0.2</v>
      </c>
      <c r="AI88">
        <v>0.5</v>
      </c>
      <c r="AJ88">
        <v>0.77</v>
      </c>
      <c r="AK88">
        <v>0</v>
      </c>
      <c r="AL88">
        <v>0</v>
      </c>
      <c r="AM88" s="14">
        <v>0</v>
      </c>
      <c r="AN88" s="14">
        <v>1</v>
      </c>
      <c r="AO88" s="14">
        <v>0</v>
      </c>
      <c r="AP88" s="14">
        <v>1</v>
      </c>
      <c r="AQ88" s="14">
        <v>0</v>
      </c>
      <c r="AR88" s="14">
        <v>0</v>
      </c>
    </row>
    <row r="89" spans="1:44" x14ac:dyDescent="0.25">
      <c r="A89" s="8">
        <f ca="1">(dane36[[#This Row],[Wiek]]-$A$409)/$A$410</f>
        <v>0.77272727272727271</v>
      </c>
      <c r="B89" s="8">
        <f ca="1">(dane36[[#This Row],[Ciśnienie krwi]]-$B$409)/$B$410</f>
        <v>0.38461538461538464</v>
      </c>
      <c r="C89" s="9">
        <v>0</v>
      </c>
      <c r="D89" s="10">
        <v>0.2</v>
      </c>
      <c r="E89" s="5" t="s">
        <v>2</v>
      </c>
      <c r="F89" s="5">
        <v>0</v>
      </c>
      <c r="G89" s="5">
        <v>1</v>
      </c>
      <c r="H89" s="5">
        <v>0</v>
      </c>
      <c r="I89" s="8">
        <f ca="1">(dane36[[#This Row],[glukoza we krwi]]-$I$409)/$I$410</f>
        <v>0.3141025641025641</v>
      </c>
      <c r="J89" s="8">
        <f ca="1">(dane36[[#This Row],[mocznik]]-$J$409)/$J$410</f>
        <v>0.11681643132220795</v>
      </c>
      <c r="K89" s="8">
        <f ca="1">(dane36[[#This Row],[kreatynina]]-#REF!)/#REF!</f>
        <v>3.3068783068783074E-2</v>
      </c>
      <c r="L89" s="8">
        <f ca="1">(dane36[[#This Row],[sód]]-#REF!)/#REF!</f>
        <v>0.83930599369085179</v>
      </c>
      <c r="M89" s="8">
        <f ca="1">(dane36[[#This Row],[potas]]-#REF!)/#REF!</f>
        <v>4.7865168539325841E-2</v>
      </c>
      <c r="N89" s="8">
        <f ca="1">(dane36[[#This Row],[hemoglobina]]-#REF!)/#REF!</f>
        <v>0.54421768707482987</v>
      </c>
      <c r="O89" s="8">
        <f ca="1">(dane36[[#This Row],[hematokryt]]-#REF!)/#REF!</f>
        <v>0.51111111111111107</v>
      </c>
      <c r="P89" s="5">
        <v>1</v>
      </c>
      <c r="Q89" s="5">
        <v>1</v>
      </c>
      <c r="R89" s="5">
        <v>0</v>
      </c>
      <c r="S89" s="5">
        <v>0</v>
      </c>
      <c r="T89" s="5">
        <v>0</v>
      </c>
      <c r="U89" s="5">
        <v>0</v>
      </c>
      <c r="V89" s="5">
        <v>1</v>
      </c>
      <c r="X89" s="8">
        <f ca="1">(dane36[[#This Row],[Wiek]]-$A$409)/$A$410</f>
        <v>0.77272727272727271</v>
      </c>
      <c r="Y89" s="8">
        <f ca="1">(dane36[[#This Row],[Ciśnienie krwi]]-$B$409)/$B$410</f>
        <v>0.38461538461538464</v>
      </c>
      <c r="Z89" s="8">
        <f ca="1">(dane36[[#This Row],[glukoza we krwi]]-$I$409)/$I$410</f>
        <v>0.3141025641025641</v>
      </c>
      <c r="AA89" s="8">
        <f ca="1">(dane36[[#This Row],[mocznik]]-$J$409)/$J$410</f>
        <v>0.11681643132220795</v>
      </c>
      <c r="AB89" s="8">
        <f ca="1">(dane36[[#This Row],[kreatynina]]-K$409)/K$410</f>
        <v>3.3068783068783074E-2</v>
      </c>
      <c r="AC89" s="8">
        <f ca="1">(dane36[[#This Row],[sód]]-L$409)/L$410</f>
        <v>0.83930599369085179</v>
      </c>
      <c r="AD89" s="8">
        <f ca="1">(dane36[[#This Row],[potas]]-M$409)/M$410</f>
        <v>4.7865168539325841E-2</v>
      </c>
      <c r="AE89" s="8">
        <f ca="1">(dane36[[#This Row],[hemoglobina]]-N$409)/N$410</f>
        <v>0.54421768707482987</v>
      </c>
      <c r="AF89" s="8">
        <f ca="1">(dane36[[#This Row],[hematokryt]]-O$409)/O$410</f>
        <v>0.51111111111111107</v>
      </c>
      <c r="AG89">
        <v>0</v>
      </c>
      <c r="AH89">
        <v>0.2</v>
      </c>
      <c r="AI89">
        <v>0</v>
      </c>
      <c r="AJ89">
        <v>0</v>
      </c>
      <c r="AK89">
        <v>1</v>
      </c>
      <c r="AL89">
        <v>0</v>
      </c>
      <c r="AM89" s="15">
        <v>1</v>
      </c>
      <c r="AN89" s="15">
        <v>1</v>
      </c>
      <c r="AO89" s="15">
        <v>0</v>
      </c>
      <c r="AP89" s="15">
        <v>0</v>
      </c>
      <c r="AQ89" s="15">
        <v>0</v>
      </c>
      <c r="AR89" s="15">
        <v>0</v>
      </c>
    </row>
    <row r="90" spans="1:44" x14ac:dyDescent="0.25">
      <c r="A90" s="8">
        <f ca="1">(dane36[[#This Row],[Wiek]]-$A$409)/$A$410</f>
        <v>0.63636363636363635</v>
      </c>
      <c r="B90" s="8">
        <f ca="1">(dane36[[#This Row],[Ciśnienie krwi]]-$B$409)/$B$410</f>
        <v>0.46153846153846156</v>
      </c>
      <c r="C90" s="9">
        <v>0.25</v>
      </c>
      <c r="D90" s="10">
        <v>0.8</v>
      </c>
      <c r="E90" s="5" t="s">
        <v>2</v>
      </c>
      <c r="F90" s="5">
        <v>1</v>
      </c>
      <c r="G90" s="5">
        <v>0</v>
      </c>
      <c r="H90" s="5">
        <v>0</v>
      </c>
      <c r="I90" s="8">
        <f ca="1">(dane36[[#This Row],[glukoza we krwi]]-$I$409)/$I$410</f>
        <v>0.4893162393162393</v>
      </c>
      <c r="J90" s="8">
        <f ca="1">(dane36[[#This Row],[mocznik]]-$J$409)/$J$410</f>
        <v>0.12965340179717585</v>
      </c>
      <c r="K90" s="8">
        <f ca="1">(dane36[[#This Row],[kreatynina]]-#REF!)/#REF!</f>
        <v>2.3809523809523815E-2</v>
      </c>
      <c r="L90" s="8">
        <f ca="1">(dane36[[#This Row],[sód]]-#REF!)/#REF!</f>
        <v>0.83930599369085179</v>
      </c>
      <c r="M90" s="8">
        <f ca="1">(dane36[[#This Row],[potas]]-#REF!)/#REF!</f>
        <v>4.7865168539325841E-2</v>
      </c>
      <c r="N90" s="8">
        <f ca="1">(dane36[[#This Row],[hemoglobina]]-#REF!)/#REF!</f>
        <v>0.64149659863945574</v>
      </c>
      <c r="O90" s="8">
        <f ca="1">(dane36[[#This Row],[hematokryt]]-#REF!)/#REF!</f>
        <v>0.66377777777777769</v>
      </c>
      <c r="P90" s="5">
        <v>1</v>
      </c>
      <c r="Q90" s="5" t="s">
        <v>69</v>
      </c>
      <c r="R90" s="5">
        <v>0</v>
      </c>
      <c r="S90" s="5">
        <v>1</v>
      </c>
      <c r="T90" s="5">
        <v>0</v>
      </c>
      <c r="U90" s="5">
        <v>0</v>
      </c>
      <c r="V90" s="5">
        <v>1</v>
      </c>
      <c r="X90" s="8">
        <f ca="1">(dane36[[#This Row],[Wiek]]-$A$409)/$A$410</f>
        <v>0.63636363636363635</v>
      </c>
      <c r="Y90" s="8">
        <f ca="1">(dane36[[#This Row],[Ciśnienie krwi]]-$B$409)/$B$410</f>
        <v>0.46153846153846156</v>
      </c>
      <c r="Z90" s="8">
        <f ca="1">(dane36[[#This Row],[glukoza we krwi]]-$I$409)/$I$410</f>
        <v>0.4893162393162393</v>
      </c>
      <c r="AA90" s="8">
        <f ca="1">(dane36[[#This Row],[mocznik]]-$J$409)/$J$410</f>
        <v>0.12965340179717585</v>
      </c>
      <c r="AB90" s="8">
        <f ca="1">(dane36[[#This Row],[kreatynina]]-K$409)/K$410</f>
        <v>2.3809523809523815E-2</v>
      </c>
      <c r="AC90" s="8">
        <f ca="1">(dane36[[#This Row],[sód]]-L$409)/L$410</f>
        <v>0.83930599369085179</v>
      </c>
      <c r="AD90" s="8">
        <f ca="1">(dane36[[#This Row],[potas]]-M$409)/M$410</f>
        <v>4.7865168539325841E-2</v>
      </c>
      <c r="AE90" s="8">
        <f ca="1">(dane36[[#This Row],[hemoglobina]]-N$409)/N$410</f>
        <v>0.64149659863945574</v>
      </c>
      <c r="AF90" s="8">
        <f ca="1">(dane36[[#This Row],[hematokryt]]-O$409)/O$410</f>
        <v>0.66377777777777769</v>
      </c>
      <c r="AG90">
        <v>0.25</v>
      </c>
      <c r="AH90">
        <v>0.8</v>
      </c>
      <c r="AI90">
        <v>0</v>
      </c>
      <c r="AJ90">
        <v>1</v>
      </c>
      <c r="AK90">
        <v>0</v>
      </c>
      <c r="AL90">
        <v>0</v>
      </c>
      <c r="AM90" s="14">
        <v>1</v>
      </c>
      <c r="AN90" s="14" t="s">
        <v>69</v>
      </c>
      <c r="AO90" s="14">
        <v>0</v>
      </c>
      <c r="AP90" s="14">
        <v>1</v>
      </c>
      <c r="AQ90" s="14">
        <v>0</v>
      </c>
      <c r="AR90" s="14">
        <v>0</v>
      </c>
    </row>
    <row r="91" spans="1:44" x14ac:dyDescent="0.25">
      <c r="A91" s="8">
        <f ca="1">(dane36[[#This Row],[Wiek]]-$A$409)/$A$410</f>
        <v>0.54545454545454541</v>
      </c>
      <c r="B91" s="8">
        <f ca="1">(dane36[[#This Row],[Ciśnienie krwi]]-$B$409)/$B$410</f>
        <v>0.15384615384615385</v>
      </c>
      <c r="C91" s="9">
        <v>0.75</v>
      </c>
      <c r="D91" s="5">
        <v>0</v>
      </c>
      <c r="E91" s="5" t="s">
        <v>2</v>
      </c>
      <c r="F91" s="5">
        <v>1</v>
      </c>
      <c r="G91" s="5">
        <v>0</v>
      </c>
      <c r="H91" s="5">
        <v>0</v>
      </c>
      <c r="I91" s="8">
        <f ca="1">(dane36[[#This Row],[glukoza we krwi]]-$I$409)/$I$410</f>
        <v>0.1858974358974359</v>
      </c>
      <c r="J91" s="8">
        <f ca="1">(dane36[[#This Row],[mocznik]]-$J$409)/$J$410</f>
        <v>7.8305519897304235E-2</v>
      </c>
      <c r="K91" s="8">
        <f ca="1">(dane36[[#This Row],[kreatynina]]-#REF!)/#REF!</f>
        <v>1.3227513227513227E-2</v>
      </c>
      <c r="L91" s="8">
        <f ca="1">(dane36[[#This Row],[sód]]-#REF!)/#REF!</f>
        <v>0.8485804416403786</v>
      </c>
      <c r="M91" s="8">
        <f ca="1">(dane36[[#This Row],[potas]]-#REF!)/#REF!</f>
        <v>4.9438202247191018E-2</v>
      </c>
      <c r="N91" s="8">
        <f ca="1">(dane36[[#This Row],[hemoglobina]]-#REF!)/#REF!</f>
        <v>0.64149659863945574</v>
      </c>
      <c r="O91" s="8">
        <f ca="1">(dane36[[#This Row],[hematokryt]]-#REF!)/#REF!</f>
        <v>0.66377777777777769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1</v>
      </c>
      <c r="X91" s="8">
        <f ca="1">(dane36[[#This Row],[Wiek]]-$A$409)/$A$410</f>
        <v>0.54545454545454541</v>
      </c>
      <c r="Y91" s="8">
        <f ca="1">(dane36[[#This Row],[Ciśnienie krwi]]-$B$409)/$B$410</f>
        <v>0.15384615384615385</v>
      </c>
      <c r="Z91" s="8">
        <f ca="1">(dane36[[#This Row],[glukoza we krwi]]-$I$409)/$I$410</f>
        <v>0.1858974358974359</v>
      </c>
      <c r="AA91" s="8">
        <f ca="1">(dane36[[#This Row],[mocznik]]-$J$409)/$J$410</f>
        <v>7.8305519897304235E-2</v>
      </c>
      <c r="AB91" s="8">
        <f ca="1">(dane36[[#This Row],[kreatynina]]-K$409)/K$410</f>
        <v>1.3227513227513227E-2</v>
      </c>
      <c r="AC91" s="8">
        <f ca="1">(dane36[[#This Row],[sód]]-L$409)/L$410</f>
        <v>0.8485804416403786</v>
      </c>
      <c r="AD91" s="8">
        <f ca="1">(dane36[[#This Row],[potas]]-M$409)/M$410</f>
        <v>4.9438202247191018E-2</v>
      </c>
      <c r="AE91" s="8">
        <f ca="1">(dane36[[#This Row],[hemoglobina]]-N$409)/N$410</f>
        <v>0.64149659863945574</v>
      </c>
      <c r="AF91" s="8">
        <f ca="1">(dane36[[#This Row],[hematokryt]]-O$409)/O$410</f>
        <v>0.66377777777777769</v>
      </c>
      <c r="AG91">
        <v>0.75</v>
      </c>
      <c r="AH91">
        <v>0</v>
      </c>
      <c r="AI91">
        <v>0</v>
      </c>
      <c r="AJ91">
        <v>1</v>
      </c>
      <c r="AK91">
        <v>0</v>
      </c>
      <c r="AL91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</row>
    <row r="92" spans="1:44" x14ac:dyDescent="0.25">
      <c r="A92" s="8">
        <f ca="1">(dane36[[#This Row],[Wiek]]-$A$409)/$A$410</f>
        <v>0.69318181818181823</v>
      </c>
      <c r="B92" s="8">
        <f ca="1">(dane36[[#This Row],[Ciśnienie krwi]]-$B$409)/$B$410</f>
        <v>0.38461538461538464</v>
      </c>
      <c r="C92" s="9">
        <v>0.25</v>
      </c>
      <c r="D92" s="10">
        <v>0.4</v>
      </c>
      <c r="E92" s="10">
        <v>0.4</v>
      </c>
      <c r="F92" s="5">
        <v>1</v>
      </c>
      <c r="G92" s="5">
        <v>0</v>
      </c>
      <c r="H92" s="5">
        <v>1</v>
      </c>
      <c r="I92" s="8">
        <f ca="1">(dane36[[#This Row],[glukoza we krwi]]-$I$409)/$I$410</f>
        <v>0.55128205128205132</v>
      </c>
      <c r="J92" s="8">
        <f ca="1">(dane36[[#This Row],[mocznik]]-$J$409)/$J$410</f>
        <v>8.6007702182284984E-2</v>
      </c>
      <c r="K92" s="8">
        <f ca="1">(dane36[[#This Row],[kreatynina]]-#REF!)/#REF!</f>
        <v>3.7037037037037042E-2</v>
      </c>
      <c r="L92" s="8">
        <f ca="1">(dane36[[#This Row],[sód]]-#REF!)/#REF!</f>
        <v>0.87381703470031546</v>
      </c>
      <c r="M92" s="8">
        <f ca="1">(dane36[[#This Row],[potas]]-#REF!)/#REF!</f>
        <v>2.247191011235955E-2</v>
      </c>
      <c r="N92" s="8">
        <f ca="1">(dane36[[#This Row],[hemoglobina]]-#REF!)/#REF!</f>
        <v>0.67346938775510201</v>
      </c>
      <c r="O92" s="8">
        <f ca="1">(dane36[[#This Row],[hematokryt]]-#REF!)/#REF!</f>
        <v>0.68888888888888888</v>
      </c>
      <c r="P92" s="5">
        <v>1</v>
      </c>
      <c r="Q92" s="5">
        <v>0</v>
      </c>
      <c r="R92" s="5">
        <v>1</v>
      </c>
      <c r="S92" s="5">
        <v>1</v>
      </c>
      <c r="T92" s="5">
        <v>0</v>
      </c>
      <c r="U92" s="5">
        <v>0</v>
      </c>
      <c r="V92" s="5">
        <v>1</v>
      </c>
      <c r="X92" s="8">
        <f ca="1">(dane36[[#This Row],[Wiek]]-$A$409)/$A$410</f>
        <v>0.69318181818181823</v>
      </c>
      <c r="Y92" s="8">
        <f ca="1">(dane36[[#This Row],[Ciśnienie krwi]]-$B$409)/$B$410</f>
        <v>0.38461538461538464</v>
      </c>
      <c r="Z92" s="8">
        <f ca="1">(dane36[[#This Row],[glukoza we krwi]]-$I$409)/$I$410</f>
        <v>0.55128205128205132</v>
      </c>
      <c r="AA92" s="8">
        <f ca="1">(dane36[[#This Row],[mocznik]]-$J$409)/$J$410</f>
        <v>8.6007702182284984E-2</v>
      </c>
      <c r="AB92" s="8">
        <f ca="1">(dane36[[#This Row],[kreatynina]]-K$409)/K$410</f>
        <v>3.7037037037037042E-2</v>
      </c>
      <c r="AC92" s="8">
        <f ca="1">(dane36[[#This Row],[sód]]-L$409)/L$410</f>
        <v>0.87381703470031546</v>
      </c>
      <c r="AD92" s="8">
        <f ca="1">(dane36[[#This Row],[potas]]-M$409)/M$410</f>
        <v>2.247191011235955E-2</v>
      </c>
      <c r="AE92" s="8">
        <f ca="1">(dane36[[#This Row],[hemoglobina]]-N$409)/N$410</f>
        <v>0.67346938775510201</v>
      </c>
      <c r="AF92" s="8">
        <f ca="1">(dane36[[#This Row],[hematokryt]]-O$409)/O$410</f>
        <v>0.68888888888888888</v>
      </c>
      <c r="AG92">
        <v>0.25</v>
      </c>
      <c r="AH92">
        <v>0.4</v>
      </c>
      <c r="AI92">
        <v>0.4</v>
      </c>
      <c r="AJ92">
        <v>1</v>
      </c>
      <c r="AK92">
        <v>0</v>
      </c>
      <c r="AL92">
        <v>1</v>
      </c>
      <c r="AM92" s="14">
        <v>1</v>
      </c>
      <c r="AN92" s="14">
        <v>0</v>
      </c>
      <c r="AO92" s="14">
        <v>1</v>
      </c>
      <c r="AP92" s="14">
        <v>1</v>
      </c>
      <c r="AQ92" s="14">
        <v>0</v>
      </c>
      <c r="AR92" s="14">
        <v>0</v>
      </c>
    </row>
    <row r="93" spans="1:44" x14ac:dyDescent="0.25">
      <c r="A93" s="8">
        <f ca="1">(dane36[[#This Row],[Wiek]]-$A$409)/$A$410</f>
        <v>0.61363636363636365</v>
      </c>
      <c r="B93" s="8">
        <f ca="1">(dane36[[#This Row],[Ciśnienie krwi]]-$B$409)/$B$410</f>
        <v>0.15384615384615385</v>
      </c>
      <c r="C93" s="9">
        <v>0.5</v>
      </c>
      <c r="D93" s="10">
        <v>0.8</v>
      </c>
      <c r="E93" s="10">
        <v>0.2</v>
      </c>
      <c r="F93" s="5">
        <v>1</v>
      </c>
      <c r="G93" s="5">
        <v>0</v>
      </c>
      <c r="H93" s="5">
        <v>0</v>
      </c>
      <c r="I93" s="8">
        <f ca="1">(dane36[[#This Row],[glukoza we krwi]]-$I$409)/$I$410</f>
        <v>0.40170940170940173</v>
      </c>
      <c r="J93" s="8">
        <f ca="1">(dane36[[#This Row],[mocznik]]-$J$409)/$J$410</f>
        <v>6.290115532734275E-2</v>
      </c>
      <c r="K93" s="8">
        <f ca="1">(dane36[[#This Row],[kreatynina]]-#REF!)/#REF!</f>
        <v>1.7195767195767195E-2</v>
      </c>
      <c r="L93" s="8">
        <f ca="1">(dane36[[#This Row],[sód]]-#REF!)/#REF!</f>
        <v>0.82965299684542582</v>
      </c>
      <c r="M93" s="8">
        <f ca="1">(dane36[[#This Row],[potas]]-#REF!)/#REF!</f>
        <v>2.921348314606741E-2</v>
      </c>
      <c r="N93" s="8">
        <f ca="1">(dane36[[#This Row],[hemoglobina]]-#REF!)/#REF!</f>
        <v>0.88435374149659873</v>
      </c>
      <c r="O93" s="8">
        <f ca="1">(dane36[[#This Row],[hematokryt]]-#REF!)/#REF!</f>
        <v>0.9555555555555556</v>
      </c>
      <c r="P93" s="5">
        <v>0</v>
      </c>
      <c r="Q93" s="5">
        <v>0</v>
      </c>
      <c r="R93" s="5">
        <v>0</v>
      </c>
      <c r="S93" s="5">
        <v>1</v>
      </c>
      <c r="T93" s="5">
        <v>0</v>
      </c>
      <c r="U93" s="5">
        <v>0</v>
      </c>
      <c r="V93" s="5">
        <v>1</v>
      </c>
      <c r="X93" s="8">
        <f ca="1">(dane36[[#This Row],[Wiek]]-$A$409)/$A$410</f>
        <v>0.61363636363636365</v>
      </c>
      <c r="Y93" s="8">
        <f ca="1">(dane36[[#This Row],[Ciśnienie krwi]]-$B$409)/$B$410</f>
        <v>0.15384615384615385</v>
      </c>
      <c r="Z93" s="8">
        <f ca="1">(dane36[[#This Row],[glukoza we krwi]]-$I$409)/$I$410</f>
        <v>0.40170940170940173</v>
      </c>
      <c r="AA93" s="8">
        <f ca="1">(dane36[[#This Row],[mocznik]]-$J$409)/$J$410</f>
        <v>6.290115532734275E-2</v>
      </c>
      <c r="AB93" s="8">
        <f ca="1">(dane36[[#This Row],[kreatynina]]-K$409)/K$410</f>
        <v>1.7195767195767195E-2</v>
      </c>
      <c r="AC93" s="8">
        <f ca="1">(dane36[[#This Row],[sód]]-L$409)/L$410</f>
        <v>0.82965299684542582</v>
      </c>
      <c r="AD93" s="8">
        <f ca="1">(dane36[[#This Row],[potas]]-M$409)/M$410</f>
        <v>2.921348314606741E-2</v>
      </c>
      <c r="AE93" s="8">
        <f ca="1">(dane36[[#This Row],[hemoglobina]]-N$409)/N$410</f>
        <v>0.88435374149659873</v>
      </c>
      <c r="AF93" s="8">
        <f ca="1">(dane36[[#This Row],[hematokryt]]-O$409)/O$410</f>
        <v>0.9555555555555556</v>
      </c>
      <c r="AG93">
        <v>0.5</v>
      </c>
      <c r="AH93">
        <v>0.8</v>
      </c>
      <c r="AI93">
        <v>0.2</v>
      </c>
      <c r="AJ93">
        <v>1</v>
      </c>
      <c r="AK93">
        <v>0</v>
      </c>
      <c r="AL93">
        <v>0</v>
      </c>
      <c r="AM93" s="15">
        <v>0</v>
      </c>
      <c r="AN93" s="15">
        <v>0</v>
      </c>
      <c r="AO93" s="15">
        <v>0</v>
      </c>
      <c r="AP93" s="15">
        <v>1</v>
      </c>
      <c r="AQ93" s="15">
        <v>0</v>
      </c>
      <c r="AR93" s="15">
        <v>0</v>
      </c>
    </row>
    <row r="94" spans="1:44" x14ac:dyDescent="0.25">
      <c r="A94" s="8">
        <f ca="1">(dane36[[#This Row],[Wiek]]-$A$409)/$A$410</f>
        <v>0.78409090909090906</v>
      </c>
      <c r="B94" s="8">
        <f ca="1">(dane36[[#This Row],[Ciśnienie krwi]]-$B$409)/$B$410</f>
        <v>0.15384615384615385</v>
      </c>
      <c r="C94" s="9">
        <v>0.25</v>
      </c>
      <c r="D94" s="10">
        <v>0.6</v>
      </c>
      <c r="E94" s="5" t="s">
        <v>2</v>
      </c>
      <c r="F94" s="5">
        <v>0</v>
      </c>
      <c r="G94" s="5">
        <v>1</v>
      </c>
      <c r="H94" s="5">
        <v>1</v>
      </c>
      <c r="I94" s="8">
        <f ca="1">(dane36[[#This Row],[glukoza we krwi]]-$I$409)/$I$410</f>
        <v>0.42094017094017094</v>
      </c>
      <c r="J94" s="8">
        <f ca="1">(dane36[[#This Row],[mocznik]]-$J$409)/$J$410</f>
        <v>0.20667522464698332</v>
      </c>
      <c r="K94" s="8">
        <f ca="1">(dane36[[#This Row],[kreatynina]]-#REF!)/#REF!</f>
        <v>4.2328042328042333E-2</v>
      </c>
      <c r="L94" s="8">
        <f ca="1">(dane36[[#This Row],[sód]]-#REF!)/#REF!</f>
        <v>0.81072555205047314</v>
      </c>
      <c r="M94" s="8">
        <f ca="1">(dane36[[#This Row],[potas]]-#REF!)/#REF!</f>
        <v>4.2696629213483155E-2</v>
      </c>
      <c r="N94" s="8">
        <f ca="1">(dane36[[#This Row],[hemoglobina]]-#REF!)/#REF!</f>
        <v>0.49659863945578231</v>
      </c>
      <c r="O94" s="8">
        <f ca="1">(dane36[[#This Row],[hematokryt]]-#REF!)/#REF!</f>
        <v>0.53333333333333333</v>
      </c>
      <c r="P94" s="5">
        <v>1</v>
      </c>
      <c r="Q94" s="5">
        <v>1</v>
      </c>
      <c r="R94" s="5">
        <v>1</v>
      </c>
      <c r="S94" s="5">
        <v>1</v>
      </c>
      <c r="T94" s="5">
        <v>0</v>
      </c>
      <c r="U94" s="5">
        <v>0</v>
      </c>
      <c r="V94" s="5">
        <v>1</v>
      </c>
      <c r="X94" s="8">
        <f ca="1">(dane36[[#This Row],[Wiek]]-$A$409)/$A$410</f>
        <v>0.78409090909090906</v>
      </c>
      <c r="Y94" s="8">
        <f ca="1">(dane36[[#This Row],[Ciśnienie krwi]]-$B$409)/$B$410</f>
        <v>0.15384615384615385</v>
      </c>
      <c r="Z94" s="8">
        <f ca="1">(dane36[[#This Row],[glukoza we krwi]]-$I$409)/$I$410</f>
        <v>0.42094017094017094</v>
      </c>
      <c r="AA94" s="8">
        <f ca="1">(dane36[[#This Row],[mocznik]]-$J$409)/$J$410</f>
        <v>0.20667522464698332</v>
      </c>
      <c r="AB94" s="8">
        <f ca="1">(dane36[[#This Row],[kreatynina]]-K$409)/K$410</f>
        <v>4.2328042328042333E-2</v>
      </c>
      <c r="AC94" s="8">
        <f ca="1">(dane36[[#This Row],[sód]]-L$409)/L$410</f>
        <v>0.81072555205047314</v>
      </c>
      <c r="AD94" s="8">
        <f ca="1">(dane36[[#This Row],[potas]]-M$409)/M$410</f>
        <v>4.2696629213483155E-2</v>
      </c>
      <c r="AE94" s="8">
        <f ca="1">(dane36[[#This Row],[hemoglobina]]-N$409)/N$410</f>
        <v>0.49659863945578231</v>
      </c>
      <c r="AF94" s="8">
        <f ca="1">(dane36[[#This Row],[hematokryt]]-O$409)/O$410</f>
        <v>0.53333333333333333</v>
      </c>
      <c r="AG94">
        <v>0.25</v>
      </c>
      <c r="AH94">
        <v>0.6</v>
      </c>
      <c r="AI94">
        <v>0</v>
      </c>
      <c r="AJ94">
        <v>0</v>
      </c>
      <c r="AK94">
        <v>1</v>
      </c>
      <c r="AL94">
        <v>1</v>
      </c>
      <c r="AM94" s="14">
        <v>1</v>
      </c>
      <c r="AN94" s="14">
        <v>1</v>
      </c>
      <c r="AO94" s="14">
        <v>1</v>
      </c>
      <c r="AP94" s="14">
        <v>1</v>
      </c>
      <c r="AQ94" s="14">
        <v>0</v>
      </c>
      <c r="AR94" s="14">
        <v>0</v>
      </c>
    </row>
    <row r="95" spans="1:44" x14ac:dyDescent="0.25">
      <c r="A95" s="8">
        <f ca="1">(dane36[[#This Row],[Wiek]]-$A$409)/$A$410</f>
        <v>0.80681818181818177</v>
      </c>
      <c r="B95" s="8">
        <f ca="1">(dane36[[#This Row],[Ciśnienie krwi]]-$B$409)/$B$410</f>
        <v>0.38461538461538464</v>
      </c>
      <c r="C95" s="9">
        <v>0.25</v>
      </c>
      <c r="D95" s="10">
        <v>0.6</v>
      </c>
      <c r="E95" s="10">
        <v>0.4</v>
      </c>
      <c r="F95" s="5">
        <v>0</v>
      </c>
      <c r="G95" s="5">
        <v>1</v>
      </c>
      <c r="H95" s="5">
        <v>0</v>
      </c>
      <c r="I95" s="8">
        <f ca="1">(dane36[[#This Row],[glukoza we krwi]]-$I$409)/$I$410</f>
        <v>0.58333333333333337</v>
      </c>
      <c r="J95" s="8">
        <f ca="1">(dane36[[#This Row],[mocznik]]-$J$409)/$J$410</f>
        <v>0.22721437740693196</v>
      </c>
      <c r="K95" s="8">
        <f ca="1">(dane36[[#This Row],[kreatynina]]-#REF!)/#REF!</f>
        <v>6.8783068783068779E-2</v>
      </c>
      <c r="L95" s="8">
        <f ca="1">(dane36[[#This Row],[sód]]-#REF!)/#REF!</f>
        <v>0.85488958990536279</v>
      </c>
      <c r="M95" s="8">
        <f ca="1">(dane36[[#This Row],[potas]]-#REF!)/#REF!</f>
        <v>8.9887640449438175E-3</v>
      </c>
      <c r="N95" s="8">
        <f ca="1">(dane36[[#This Row],[hemoglobina]]-#REF!)/#REF!</f>
        <v>0.41496598639455778</v>
      </c>
      <c r="O95" s="8">
        <f ca="1">(dane36[[#This Row],[hematokryt]]-#REF!)/#REF!</f>
        <v>0.46666666666666667</v>
      </c>
      <c r="P95" s="5">
        <v>1</v>
      </c>
      <c r="Q95" s="5">
        <v>1</v>
      </c>
      <c r="R95" s="5">
        <v>1</v>
      </c>
      <c r="S95" s="5">
        <v>0</v>
      </c>
      <c r="T95" s="5">
        <v>0</v>
      </c>
      <c r="U95" s="5">
        <v>0</v>
      </c>
      <c r="V95" s="5">
        <v>1</v>
      </c>
      <c r="X95" s="8">
        <f ca="1">(dane36[[#This Row],[Wiek]]-$A$409)/$A$410</f>
        <v>0.80681818181818177</v>
      </c>
      <c r="Y95" s="8">
        <f ca="1">(dane36[[#This Row],[Ciśnienie krwi]]-$B$409)/$B$410</f>
        <v>0.38461538461538464</v>
      </c>
      <c r="Z95" s="8">
        <f ca="1">(dane36[[#This Row],[glukoza we krwi]]-$I$409)/$I$410</f>
        <v>0.58333333333333337</v>
      </c>
      <c r="AA95" s="8">
        <f ca="1">(dane36[[#This Row],[mocznik]]-$J$409)/$J$410</f>
        <v>0.22721437740693196</v>
      </c>
      <c r="AB95" s="8">
        <f ca="1">(dane36[[#This Row],[kreatynina]]-K$409)/K$410</f>
        <v>6.8783068783068779E-2</v>
      </c>
      <c r="AC95" s="8">
        <f ca="1">(dane36[[#This Row],[sód]]-L$409)/L$410</f>
        <v>0.85488958990536279</v>
      </c>
      <c r="AD95" s="8">
        <f ca="1">(dane36[[#This Row],[potas]]-M$409)/M$410</f>
        <v>8.9887640449438175E-3</v>
      </c>
      <c r="AE95" s="8">
        <f ca="1">(dane36[[#This Row],[hemoglobina]]-N$409)/N$410</f>
        <v>0.41496598639455778</v>
      </c>
      <c r="AF95" s="8">
        <f ca="1">(dane36[[#This Row],[hematokryt]]-O$409)/O$410</f>
        <v>0.46666666666666667</v>
      </c>
      <c r="AG95">
        <v>0.25</v>
      </c>
      <c r="AH95">
        <v>0.6</v>
      </c>
      <c r="AI95">
        <v>0.4</v>
      </c>
      <c r="AJ95">
        <v>0</v>
      </c>
      <c r="AK95">
        <v>1</v>
      </c>
      <c r="AL95">
        <v>0</v>
      </c>
      <c r="AM95" s="15">
        <v>1</v>
      </c>
      <c r="AN95" s="15">
        <v>1</v>
      </c>
      <c r="AO95" s="15">
        <v>1</v>
      </c>
      <c r="AP95" s="15">
        <v>0</v>
      </c>
      <c r="AQ95" s="15">
        <v>0</v>
      </c>
      <c r="AR95" s="15">
        <v>0</v>
      </c>
    </row>
    <row r="96" spans="1:44" x14ac:dyDescent="0.25">
      <c r="A96" s="8">
        <f ca="1">(dane36[[#This Row],[Wiek]]-$A$409)/$A$410</f>
        <v>0.71590909090909094</v>
      </c>
      <c r="B96" s="8">
        <f ca="1">(dane36[[#This Row],[Ciśnienie krwi]]-$B$409)/$B$410</f>
        <v>0.15384615384615385</v>
      </c>
      <c r="C96" s="9">
        <v>0.25</v>
      </c>
      <c r="D96" s="5">
        <v>0</v>
      </c>
      <c r="E96" s="5" t="s">
        <v>2</v>
      </c>
      <c r="F96" s="5">
        <v>1</v>
      </c>
      <c r="G96" s="5">
        <v>0</v>
      </c>
      <c r="H96" s="5">
        <v>0</v>
      </c>
      <c r="I96" s="8">
        <f ca="1">(dane36[[#This Row],[glukoza we krwi]]-$I$409)/$I$410</f>
        <v>0.1517094017094017</v>
      </c>
      <c r="J96" s="8">
        <f ca="1">(dane36[[#This Row],[mocznik]]-$J$409)/$J$410</f>
        <v>0.16559691912708602</v>
      </c>
      <c r="K96" s="8">
        <f ca="1">(dane36[[#This Row],[kreatynina]]-#REF!)/#REF!</f>
        <v>1.5873015873015876E-2</v>
      </c>
      <c r="L96" s="8">
        <f ca="1">(dane36[[#This Row],[sód]]-#REF!)/#REF!</f>
        <v>0.83596214511041012</v>
      </c>
      <c r="M96" s="8">
        <f ca="1">(dane36[[#This Row],[potas]]-#REF!)/#REF!</f>
        <v>4.49438202247191E-2</v>
      </c>
      <c r="N96" s="8">
        <f ca="1">(dane36[[#This Row],[hemoglobina]]-#REF!)/#REF!</f>
        <v>0.57823129251700678</v>
      </c>
      <c r="O96" s="8">
        <f ca="1">(dane36[[#This Row],[hematokryt]]-#REF!)/#REF!</f>
        <v>0.6</v>
      </c>
      <c r="P96" s="5">
        <v>0</v>
      </c>
      <c r="Q96" s="5">
        <v>1</v>
      </c>
      <c r="R96" s="5">
        <v>0</v>
      </c>
      <c r="S96" s="5">
        <v>1</v>
      </c>
      <c r="T96" s="5">
        <v>0</v>
      </c>
      <c r="U96" s="5">
        <v>0</v>
      </c>
      <c r="V96" s="5">
        <v>1</v>
      </c>
      <c r="X96" s="8">
        <f ca="1">(dane36[[#This Row],[Wiek]]-$A$409)/$A$410</f>
        <v>0.71590909090909094</v>
      </c>
      <c r="Y96" s="8">
        <f ca="1">(dane36[[#This Row],[Ciśnienie krwi]]-$B$409)/$B$410</f>
        <v>0.15384615384615385</v>
      </c>
      <c r="Z96" s="8">
        <f ca="1">(dane36[[#This Row],[glukoza we krwi]]-$I$409)/$I$410</f>
        <v>0.1517094017094017</v>
      </c>
      <c r="AA96" s="8">
        <f ca="1">(dane36[[#This Row],[mocznik]]-$J$409)/$J$410</f>
        <v>0.16559691912708602</v>
      </c>
      <c r="AB96" s="8">
        <f ca="1">(dane36[[#This Row],[kreatynina]]-K$409)/K$410</f>
        <v>1.5873015873015876E-2</v>
      </c>
      <c r="AC96" s="8">
        <f ca="1">(dane36[[#This Row],[sód]]-L$409)/L$410</f>
        <v>0.83596214511041012</v>
      </c>
      <c r="AD96" s="8">
        <f ca="1">(dane36[[#This Row],[potas]]-M$409)/M$410</f>
        <v>4.49438202247191E-2</v>
      </c>
      <c r="AE96" s="8">
        <f ca="1">(dane36[[#This Row],[hemoglobina]]-N$409)/N$410</f>
        <v>0.57823129251700678</v>
      </c>
      <c r="AF96" s="8">
        <f ca="1">(dane36[[#This Row],[hematokryt]]-O$409)/O$410</f>
        <v>0.6</v>
      </c>
      <c r="AG96">
        <v>0.25</v>
      </c>
      <c r="AH96">
        <v>0</v>
      </c>
      <c r="AI96">
        <v>0</v>
      </c>
      <c r="AJ96">
        <v>1</v>
      </c>
      <c r="AK96">
        <v>0</v>
      </c>
      <c r="AL96">
        <v>0</v>
      </c>
      <c r="AM96" s="14">
        <v>0</v>
      </c>
      <c r="AN96" s="14">
        <v>1</v>
      </c>
      <c r="AO96" s="14">
        <v>0</v>
      </c>
      <c r="AP96" s="14">
        <v>1</v>
      </c>
      <c r="AQ96" s="14">
        <v>0</v>
      </c>
      <c r="AR96" s="14">
        <v>0</v>
      </c>
    </row>
    <row r="97" spans="1:44" x14ac:dyDescent="0.25">
      <c r="A97" s="8">
        <f ca="1">(dane36[[#This Row],[Wiek]]-$A$409)/$A$410</f>
        <v>0.68181818181818177</v>
      </c>
      <c r="B97" s="8">
        <f ca="1">(dane36[[#This Row],[Ciśnienie krwi]]-$B$409)/$B$410</f>
        <v>0.30769230769230771</v>
      </c>
      <c r="C97" s="9">
        <v>0.5</v>
      </c>
      <c r="D97" s="10">
        <v>0.2</v>
      </c>
      <c r="E97" s="5" t="s">
        <v>2</v>
      </c>
      <c r="F97" s="5">
        <v>1</v>
      </c>
      <c r="G97" s="5">
        <v>0</v>
      </c>
      <c r="H97" s="5">
        <v>0</v>
      </c>
      <c r="I97" s="8">
        <f ca="1">(dane36[[#This Row],[glukoza we krwi]]-$I$409)/$I$410</f>
        <v>0.15384615384615385</v>
      </c>
      <c r="J97" s="8">
        <f ca="1">(dane36[[#This Row],[mocznik]]-$J$409)/$J$410</f>
        <v>6.0333761232349167E-2</v>
      </c>
      <c r="K97" s="8">
        <f ca="1">(dane36[[#This Row],[kreatynina]]-#REF!)/#REF!</f>
        <v>9.2592592592592605E-3</v>
      </c>
      <c r="L97" s="8">
        <f ca="1">(dane36[[#This Row],[sód]]-#REF!)/#REF!</f>
        <v>0.79810725552050477</v>
      </c>
      <c r="M97" s="8">
        <f ca="1">(dane36[[#This Row],[potas]]-#REF!)/#REF!</f>
        <v>2.6966292134831465E-2</v>
      </c>
      <c r="N97" s="8">
        <f ca="1">(dane36[[#This Row],[hemoglobina]]-#REF!)/#REF!</f>
        <v>0.64149659863945574</v>
      </c>
      <c r="O97" s="8">
        <f ca="1">(dane36[[#This Row],[hematokryt]]-#REF!)/#REF!</f>
        <v>0.66377777777777769</v>
      </c>
      <c r="P97" s="5">
        <v>1</v>
      </c>
      <c r="Q97" s="5">
        <v>0</v>
      </c>
      <c r="R97" s="5">
        <v>0</v>
      </c>
      <c r="S97" s="5">
        <v>1</v>
      </c>
      <c r="T97" s="5">
        <v>1</v>
      </c>
      <c r="U97" s="5">
        <v>1</v>
      </c>
      <c r="V97" s="5">
        <v>1</v>
      </c>
      <c r="X97" s="8">
        <f ca="1">(dane36[[#This Row],[Wiek]]-$A$409)/$A$410</f>
        <v>0.68181818181818177</v>
      </c>
      <c r="Y97" s="8">
        <f ca="1">(dane36[[#This Row],[Ciśnienie krwi]]-$B$409)/$B$410</f>
        <v>0.30769230769230771</v>
      </c>
      <c r="Z97" s="8">
        <f ca="1">(dane36[[#This Row],[glukoza we krwi]]-$I$409)/$I$410</f>
        <v>0.15384615384615385</v>
      </c>
      <c r="AA97" s="8">
        <f ca="1">(dane36[[#This Row],[mocznik]]-$J$409)/$J$410</f>
        <v>6.0333761232349167E-2</v>
      </c>
      <c r="AB97" s="8">
        <f ca="1">(dane36[[#This Row],[kreatynina]]-K$409)/K$410</f>
        <v>9.2592592592592605E-3</v>
      </c>
      <c r="AC97" s="8">
        <f ca="1">(dane36[[#This Row],[sód]]-L$409)/L$410</f>
        <v>0.79810725552050477</v>
      </c>
      <c r="AD97" s="8">
        <f ca="1">(dane36[[#This Row],[potas]]-M$409)/M$410</f>
        <v>2.6966292134831465E-2</v>
      </c>
      <c r="AE97" s="8">
        <f ca="1">(dane36[[#This Row],[hemoglobina]]-N$409)/N$410</f>
        <v>0.64149659863945574</v>
      </c>
      <c r="AF97" s="8">
        <f ca="1">(dane36[[#This Row],[hematokryt]]-O$409)/O$410</f>
        <v>0.66377777777777769</v>
      </c>
      <c r="AG97">
        <v>0.5</v>
      </c>
      <c r="AH97">
        <v>0.2</v>
      </c>
      <c r="AI97">
        <v>0</v>
      </c>
      <c r="AJ97">
        <v>1</v>
      </c>
      <c r="AK97">
        <v>0</v>
      </c>
      <c r="AL97">
        <v>0</v>
      </c>
      <c r="AM97" s="15">
        <v>1</v>
      </c>
      <c r="AN97" s="15">
        <v>0</v>
      </c>
      <c r="AO97" s="15">
        <v>0</v>
      </c>
      <c r="AP97" s="15">
        <v>1</v>
      </c>
      <c r="AQ97" s="15">
        <v>1</v>
      </c>
      <c r="AR97" s="15">
        <v>1</v>
      </c>
    </row>
    <row r="98" spans="1:44" x14ac:dyDescent="0.25">
      <c r="A98" s="8">
        <f ca="1">(dane36[[#This Row],[Wiek]]-$A$409)/$A$410</f>
        <v>0.65909090909090906</v>
      </c>
      <c r="B98" s="8">
        <f ca="1">(dane36[[#This Row],[Ciśnienie krwi]]-$B$409)/$B$410</f>
        <v>0.23076923076923078</v>
      </c>
      <c r="C98" s="9">
        <v>0.25</v>
      </c>
      <c r="D98" s="10">
        <v>0.2</v>
      </c>
      <c r="E98" s="10">
        <v>0.2</v>
      </c>
      <c r="F98" s="5">
        <v>1</v>
      </c>
      <c r="G98" s="5">
        <v>0</v>
      </c>
      <c r="H98" s="5">
        <v>0</v>
      </c>
      <c r="I98" s="8">
        <f ca="1">(dane36[[#This Row],[glukoza we krwi]]-$I$409)/$I$410</f>
        <v>0.32051282051282054</v>
      </c>
      <c r="J98" s="8">
        <f ca="1">(dane36[[#This Row],[mocznik]]-$J$409)/$J$410</f>
        <v>7.8305519897304235E-2</v>
      </c>
      <c r="K98" s="8">
        <f ca="1">(dane36[[#This Row],[kreatynina]]-#REF!)/#REF!</f>
        <v>3.0423280423280429E-2</v>
      </c>
      <c r="L98" s="8">
        <f ca="1">(dane36[[#This Row],[sód]]-#REF!)/#REF!</f>
        <v>0.83930599369085179</v>
      </c>
      <c r="M98" s="8">
        <f ca="1">(dane36[[#This Row],[potas]]-#REF!)/#REF!</f>
        <v>4.7865168539325841E-2</v>
      </c>
      <c r="N98" s="8">
        <f ca="1">(dane36[[#This Row],[hemoglobina]]-#REF!)/#REF!</f>
        <v>0.55102040816326525</v>
      </c>
      <c r="O98" s="8">
        <f ca="1">(dane36[[#This Row],[hematokryt]]-#REF!)/#REF!</f>
        <v>0.6</v>
      </c>
      <c r="P98" s="5">
        <v>0</v>
      </c>
      <c r="Q98" s="5">
        <v>1</v>
      </c>
      <c r="R98" s="5">
        <v>1</v>
      </c>
      <c r="S98" s="5">
        <v>0</v>
      </c>
      <c r="T98" s="5">
        <v>0</v>
      </c>
      <c r="U98" s="5">
        <v>0</v>
      </c>
      <c r="V98" s="5">
        <v>1</v>
      </c>
      <c r="X98" s="8">
        <f ca="1">(dane36[[#This Row],[Wiek]]-$A$409)/$A$410</f>
        <v>0.65909090909090906</v>
      </c>
      <c r="Y98" s="8">
        <f ca="1">(dane36[[#This Row],[Ciśnienie krwi]]-$B$409)/$B$410</f>
        <v>0.23076923076923078</v>
      </c>
      <c r="Z98" s="8">
        <f ca="1">(dane36[[#This Row],[glukoza we krwi]]-$I$409)/$I$410</f>
        <v>0.32051282051282054</v>
      </c>
      <c r="AA98" s="8">
        <f ca="1">(dane36[[#This Row],[mocznik]]-$J$409)/$J$410</f>
        <v>7.8305519897304235E-2</v>
      </c>
      <c r="AB98" s="8">
        <f ca="1">(dane36[[#This Row],[kreatynina]]-K$409)/K$410</f>
        <v>3.0423280423280429E-2</v>
      </c>
      <c r="AC98" s="8">
        <f ca="1">(dane36[[#This Row],[sód]]-L$409)/L$410</f>
        <v>0.83930599369085179</v>
      </c>
      <c r="AD98" s="8">
        <f ca="1">(dane36[[#This Row],[potas]]-M$409)/M$410</f>
        <v>4.7865168539325841E-2</v>
      </c>
      <c r="AE98" s="8">
        <f ca="1">(dane36[[#This Row],[hemoglobina]]-N$409)/N$410</f>
        <v>0.55102040816326525</v>
      </c>
      <c r="AF98" s="8">
        <f ca="1">(dane36[[#This Row],[hematokryt]]-O$409)/O$410</f>
        <v>0.6</v>
      </c>
      <c r="AG98">
        <v>0.25</v>
      </c>
      <c r="AH98">
        <v>0.2</v>
      </c>
      <c r="AI98">
        <v>0.2</v>
      </c>
      <c r="AJ98">
        <v>1</v>
      </c>
      <c r="AK98">
        <v>0</v>
      </c>
      <c r="AL98">
        <v>0</v>
      </c>
      <c r="AM98" s="14">
        <v>0</v>
      </c>
      <c r="AN98" s="14">
        <v>1</v>
      </c>
      <c r="AO98" s="14">
        <v>1</v>
      </c>
      <c r="AP98" s="14">
        <v>0</v>
      </c>
      <c r="AQ98" s="14">
        <v>0</v>
      </c>
      <c r="AR98" s="14">
        <v>0</v>
      </c>
    </row>
    <row r="99" spans="1:44" x14ac:dyDescent="0.25">
      <c r="A99" s="8">
        <f ca="1">(dane36[[#This Row],[Wiek]]-$A$409)/$A$410</f>
        <v>0.71590909090909094</v>
      </c>
      <c r="B99" s="8">
        <f ca="1">(dane36[[#This Row],[Ciśnienie krwi]]-$B$409)/$B$410</f>
        <v>7.6923076923076927E-2</v>
      </c>
      <c r="C99" s="9">
        <v>0.5</v>
      </c>
      <c r="D99" s="10">
        <v>0.2</v>
      </c>
      <c r="E99" s="5" t="s">
        <v>2</v>
      </c>
      <c r="F99" s="5">
        <v>1</v>
      </c>
      <c r="G99" s="5">
        <v>0</v>
      </c>
      <c r="H99" s="5">
        <v>0</v>
      </c>
      <c r="I99" s="8">
        <f ca="1">(dane36[[#This Row],[glukoza we krwi]]-$I$409)/$I$410</f>
        <v>0.14743589743589744</v>
      </c>
      <c r="J99" s="8">
        <f ca="1">(dane36[[#This Row],[mocznik]]-$J$409)/$J$410</f>
        <v>0.12708600770218229</v>
      </c>
      <c r="K99" s="8">
        <f ca="1">(dane36[[#This Row],[kreatynina]]-#REF!)/#REF!</f>
        <v>2.3809523809523815E-2</v>
      </c>
      <c r="L99" s="8">
        <f ca="1">(dane36[[#This Row],[sód]]-#REF!)/#REF!</f>
        <v>0.80441640378548895</v>
      </c>
      <c r="M99" s="8">
        <f ca="1">(dane36[[#This Row],[potas]]-#REF!)/#REF!</f>
        <v>2.921348314606741E-2</v>
      </c>
      <c r="N99" s="8">
        <f ca="1">(dane36[[#This Row],[hemoglobina]]-#REF!)/#REF!</f>
        <v>0.46938775510204078</v>
      </c>
      <c r="O99" s="8">
        <f ca="1">(dane36[[#This Row],[hematokryt]]-#REF!)/#REF!</f>
        <v>0.51111111111111107</v>
      </c>
      <c r="P99" s="5">
        <v>1</v>
      </c>
      <c r="Q99" s="5">
        <v>1</v>
      </c>
      <c r="R99" s="5">
        <v>0</v>
      </c>
      <c r="S99" s="5">
        <v>0</v>
      </c>
      <c r="T99" s="5">
        <v>1</v>
      </c>
      <c r="U99" s="5">
        <v>0</v>
      </c>
      <c r="V99" s="5">
        <v>1</v>
      </c>
      <c r="X99" s="8">
        <f ca="1">(dane36[[#This Row],[Wiek]]-$A$409)/$A$410</f>
        <v>0.71590909090909094</v>
      </c>
      <c r="Y99" s="8">
        <f ca="1">(dane36[[#This Row],[Ciśnienie krwi]]-$B$409)/$B$410</f>
        <v>7.6923076923076927E-2</v>
      </c>
      <c r="Z99" s="8">
        <f ca="1">(dane36[[#This Row],[glukoza we krwi]]-$I$409)/$I$410</f>
        <v>0.14743589743589744</v>
      </c>
      <c r="AA99" s="8">
        <f ca="1">(dane36[[#This Row],[mocznik]]-$J$409)/$J$410</f>
        <v>0.12708600770218229</v>
      </c>
      <c r="AB99" s="8">
        <f ca="1">(dane36[[#This Row],[kreatynina]]-K$409)/K$410</f>
        <v>2.3809523809523815E-2</v>
      </c>
      <c r="AC99" s="8">
        <f ca="1">(dane36[[#This Row],[sód]]-L$409)/L$410</f>
        <v>0.80441640378548895</v>
      </c>
      <c r="AD99" s="8">
        <f ca="1">(dane36[[#This Row],[potas]]-M$409)/M$410</f>
        <v>2.921348314606741E-2</v>
      </c>
      <c r="AE99" s="8">
        <f ca="1">(dane36[[#This Row],[hemoglobina]]-N$409)/N$410</f>
        <v>0.46938775510204078</v>
      </c>
      <c r="AF99" s="8">
        <f ca="1">(dane36[[#This Row],[hematokryt]]-O$409)/O$410</f>
        <v>0.51111111111111107</v>
      </c>
      <c r="AG99">
        <v>0.5</v>
      </c>
      <c r="AH99">
        <v>0.2</v>
      </c>
      <c r="AI99">
        <v>0</v>
      </c>
      <c r="AJ99">
        <v>1</v>
      </c>
      <c r="AK99">
        <v>0</v>
      </c>
      <c r="AL99">
        <v>0</v>
      </c>
      <c r="AM99" s="15">
        <v>1</v>
      </c>
      <c r="AN99" s="15">
        <v>1</v>
      </c>
      <c r="AO99" s="15">
        <v>0</v>
      </c>
      <c r="AP99" s="15">
        <v>0</v>
      </c>
      <c r="AQ99" s="15">
        <v>1</v>
      </c>
      <c r="AR99" s="15">
        <v>0</v>
      </c>
    </row>
    <row r="100" spans="1:44" x14ac:dyDescent="0.25">
      <c r="A100" s="8">
        <f ca="1">(dane36[[#This Row],[Wiek]]-$A$409)/$A$410</f>
        <v>0.54545454545454541</v>
      </c>
      <c r="B100" s="8">
        <f ca="1">(dane36[[#This Row],[Ciśnienie krwi]]-$B$409)/$B$410</f>
        <v>0.69230769230769229</v>
      </c>
      <c r="C100" s="9">
        <v>0.62</v>
      </c>
      <c r="D100" s="10">
        <v>0.2</v>
      </c>
      <c r="E100" s="10">
        <v>0.52</v>
      </c>
      <c r="F100" s="5">
        <v>0.77</v>
      </c>
      <c r="G100" s="5">
        <v>0</v>
      </c>
      <c r="H100" s="5">
        <v>0</v>
      </c>
      <c r="I100" s="8">
        <f ca="1">(dane36[[#This Row],[glukoza we krwi]]-$I$409)/$I$410</f>
        <v>0.16880341880341881</v>
      </c>
      <c r="J100" s="8">
        <f ca="1">(dane36[[#This Row],[mocznik]]-$J$409)/$J$410</f>
        <v>0.26829268292682928</v>
      </c>
      <c r="K100" s="8">
        <f ca="1">(dane36[[#This Row],[kreatynina]]-#REF!)/#REF!</f>
        <v>8.0687830687830683E-2</v>
      </c>
      <c r="L100" s="8">
        <f ca="1">(dane36[[#This Row],[sód]]-#REF!)/#REF!</f>
        <v>0.82334384858044163</v>
      </c>
      <c r="M100" s="8">
        <f ca="1">(dane36[[#This Row],[potas]]-#REF!)/#REF!</f>
        <v>4.0449438202247189E-2</v>
      </c>
      <c r="N100" s="8">
        <f ca="1">(dane36[[#This Row],[hemoglobina]]-#REF!)/#REF!</f>
        <v>0.21088435374149658</v>
      </c>
      <c r="O100" s="8">
        <f ca="1">(dane36[[#This Row],[hematokryt]]-#REF!)/#REF!</f>
        <v>0.2</v>
      </c>
      <c r="P100" s="5">
        <v>1</v>
      </c>
      <c r="Q100" s="5">
        <v>1</v>
      </c>
      <c r="R100" s="5">
        <v>0</v>
      </c>
      <c r="S100" s="5">
        <v>0</v>
      </c>
      <c r="T100" s="5">
        <v>0</v>
      </c>
      <c r="U100" s="5">
        <v>1</v>
      </c>
      <c r="V100" s="5">
        <v>1</v>
      </c>
      <c r="X100" s="8">
        <f ca="1">(dane36[[#This Row],[Wiek]]-$A$409)/$A$410</f>
        <v>0.54545454545454541</v>
      </c>
      <c r="Y100" s="8">
        <f ca="1">(dane36[[#This Row],[Ciśnienie krwi]]-$B$409)/$B$410</f>
        <v>0.69230769230769229</v>
      </c>
      <c r="Z100" s="8">
        <f ca="1">(dane36[[#This Row],[glukoza we krwi]]-$I$409)/$I$410</f>
        <v>0.16880341880341881</v>
      </c>
      <c r="AA100" s="8">
        <f ca="1">(dane36[[#This Row],[mocznik]]-$J$409)/$J$410</f>
        <v>0.26829268292682928</v>
      </c>
      <c r="AB100" s="8">
        <f ca="1">(dane36[[#This Row],[kreatynina]]-K$409)/K$410</f>
        <v>8.0687830687830683E-2</v>
      </c>
      <c r="AC100" s="8">
        <f ca="1">(dane36[[#This Row],[sód]]-L$409)/L$410</f>
        <v>0.82334384858044163</v>
      </c>
      <c r="AD100" s="8">
        <f ca="1">(dane36[[#This Row],[potas]]-M$409)/M$410</f>
        <v>4.0449438202247189E-2</v>
      </c>
      <c r="AE100" s="8">
        <f ca="1">(dane36[[#This Row],[hemoglobina]]-N$409)/N$410</f>
        <v>0.21088435374149658</v>
      </c>
      <c r="AF100" s="8">
        <f ca="1">(dane36[[#This Row],[hematokryt]]-O$409)/O$410</f>
        <v>0.2</v>
      </c>
      <c r="AG100">
        <v>0.62</v>
      </c>
      <c r="AH100">
        <v>0.2</v>
      </c>
      <c r="AI100">
        <v>0.5</v>
      </c>
      <c r="AJ100">
        <v>0.77</v>
      </c>
      <c r="AK100">
        <v>0</v>
      </c>
      <c r="AL100">
        <v>0</v>
      </c>
      <c r="AM100" s="14">
        <v>1</v>
      </c>
      <c r="AN100" s="14">
        <v>1</v>
      </c>
      <c r="AO100" s="14">
        <v>0</v>
      </c>
      <c r="AP100" s="14">
        <v>0</v>
      </c>
      <c r="AQ100" s="14">
        <v>0</v>
      </c>
      <c r="AR100" s="14">
        <v>1</v>
      </c>
    </row>
    <row r="101" spans="1:44" x14ac:dyDescent="0.25">
      <c r="A101" s="8">
        <f ca="1">(dane36[[#This Row],[Wiek]]-$A$409)/$A$410</f>
        <v>0.61363636363636365</v>
      </c>
      <c r="B101" s="8">
        <f ca="1">(dane36[[#This Row],[Ciśnienie krwi]]-$B$409)/$B$410</f>
        <v>1</v>
      </c>
      <c r="C101" s="9">
        <v>0.62</v>
      </c>
      <c r="D101" s="5">
        <v>0</v>
      </c>
      <c r="E101" s="10">
        <v>0.8</v>
      </c>
      <c r="F101" s="5">
        <v>0</v>
      </c>
      <c r="G101" s="5">
        <v>0</v>
      </c>
      <c r="H101" s="5">
        <v>0</v>
      </c>
      <c r="I101" s="8">
        <f ca="1">(dane36[[#This Row],[glukoza we krwi]]-$I$409)/$I$410</f>
        <v>0.58974358974358976</v>
      </c>
      <c r="J101" s="8">
        <f ca="1">(dane36[[#This Row],[mocznik]]-$J$409)/$J$410</f>
        <v>5.7766367137355584E-2</v>
      </c>
      <c r="K101" s="8">
        <f ca="1">(dane36[[#This Row],[kreatynina]]-#REF!)/#REF!</f>
        <v>1.0582010582010581E-2</v>
      </c>
      <c r="L101" s="8">
        <f ca="1">(dane36[[#This Row],[sód]]-#REF!)/#REF!</f>
        <v>0.8485804416403786</v>
      </c>
      <c r="M101" s="8">
        <f ca="1">(dane36[[#This Row],[potas]]-#REF!)/#REF!</f>
        <v>3.1460674157303366E-2</v>
      </c>
      <c r="N101" s="8">
        <f ca="1">(dane36[[#This Row],[hemoglobina]]-#REF!)/#REF!</f>
        <v>0.55102040816326525</v>
      </c>
      <c r="O101" s="8">
        <f ca="1">(dane36[[#This Row],[hematokryt]]-#REF!)/#REF!</f>
        <v>0.51111111111111107</v>
      </c>
      <c r="P101" s="5">
        <v>1</v>
      </c>
      <c r="Q101" s="5">
        <v>1</v>
      </c>
      <c r="R101" s="5">
        <v>0</v>
      </c>
      <c r="S101" s="5">
        <v>0</v>
      </c>
      <c r="T101" s="5">
        <v>1</v>
      </c>
      <c r="U101" s="5">
        <v>0</v>
      </c>
      <c r="V101" s="5">
        <v>1</v>
      </c>
      <c r="X101" s="8">
        <f ca="1">(dane36[[#This Row],[Wiek]]-$A$409)/$A$410</f>
        <v>0.61363636363636365</v>
      </c>
      <c r="Y101" s="8">
        <f ca="1">(dane36[[#This Row],[Ciśnienie krwi]]-$B$409)/$B$410</f>
        <v>1</v>
      </c>
      <c r="Z101" s="8">
        <f ca="1">(dane36[[#This Row],[glukoza we krwi]]-$I$409)/$I$410</f>
        <v>0.58974358974358976</v>
      </c>
      <c r="AA101" s="8">
        <f ca="1">(dane36[[#This Row],[mocznik]]-$J$409)/$J$410</f>
        <v>5.7766367137355584E-2</v>
      </c>
      <c r="AB101" s="8">
        <f ca="1">(dane36[[#This Row],[kreatynina]]-K$409)/K$410</f>
        <v>1.0582010582010581E-2</v>
      </c>
      <c r="AC101" s="8">
        <f ca="1">(dane36[[#This Row],[sód]]-L$409)/L$410</f>
        <v>0.8485804416403786</v>
      </c>
      <c r="AD101" s="8">
        <f ca="1">(dane36[[#This Row],[potas]]-M$409)/M$410</f>
        <v>3.1460674157303366E-2</v>
      </c>
      <c r="AE101" s="8">
        <f ca="1">(dane36[[#This Row],[hemoglobina]]-N$409)/N$410</f>
        <v>0.55102040816326525</v>
      </c>
      <c r="AF101" s="8">
        <f ca="1">(dane36[[#This Row],[hematokryt]]-O$409)/O$410</f>
        <v>0.51111111111111107</v>
      </c>
      <c r="AG101">
        <v>0.62</v>
      </c>
      <c r="AH101">
        <v>0</v>
      </c>
      <c r="AI101">
        <v>0.8</v>
      </c>
      <c r="AJ101">
        <v>0</v>
      </c>
      <c r="AK101">
        <v>0</v>
      </c>
      <c r="AL101">
        <v>0</v>
      </c>
      <c r="AM101" s="15">
        <v>1</v>
      </c>
      <c r="AN101" s="15">
        <v>1</v>
      </c>
      <c r="AO101" s="15">
        <v>0</v>
      </c>
      <c r="AP101" s="15">
        <v>0</v>
      </c>
      <c r="AQ101" s="15">
        <v>1</v>
      </c>
      <c r="AR101" s="15">
        <v>0</v>
      </c>
    </row>
    <row r="102" spans="1:44" x14ac:dyDescent="0.25">
      <c r="A102" s="8">
        <f ca="1">(dane36[[#This Row],[Wiek]]-$A$409)/$A$410</f>
        <v>0.36363636363636365</v>
      </c>
      <c r="B102" s="8">
        <f ca="1">(dane36[[#This Row],[Ciśnienie krwi]]-$B$409)/$B$410</f>
        <v>0.15384615384615385</v>
      </c>
      <c r="C102" s="9">
        <v>0.5</v>
      </c>
      <c r="D102" s="10">
        <v>0.8</v>
      </c>
      <c r="E102" s="5" t="s">
        <v>2</v>
      </c>
      <c r="F102" s="5">
        <v>0</v>
      </c>
      <c r="G102" s="5">
        <v>0</v>
      </c>
      <c r="H102" s="5">
        <v>0</v>
      </c>
      <c r="I102" s="8">
        <f ca="1">(dane36[[#This Row],[glukoza we krwi]]-$I$409)/$I$410</f>
        <v>0.27991452991452992</v>
      </c>
      <c r="J102" s="8">
        <f ca="1">(dane36[[#This Row],[mocznik]]-$J$409)/$J$410</f>
        <v>5.2631578947368418E-2</v>
      </c>
      <c r="K102" s="8">
        <f ca="1">(dane36[[#This Row],[kreatynina]]-#REF!)/#REF!</f>
        <v>6.6137566137566143E-3</v>
      </c>
      <c r="L102" s="8">
        <f ca="1">(dane36[[#This Row],[sód]]-#REF!)/#REF!</f>
        <v>0.81072555205047314</v>
      </c>
      <c r="M102" s="8">
        <f ca="1">(dane36[[#This Row],[potas]]-#REF!)/#REF!</f>
        <v>2.921348314606741E-2</v>
      </c>
      <c r="N102" s="8">
        <f ca="1">(dane36[[#This Row],[hemoglobina]]-#REF!)/#REF!</f>
        <v>0.64149659863945574</v>
      </c>
      <c r="O102" s="8">
        <f ca="1">(dane36[[#This Row],[hematokryt]]-#REF!)/#REF!</f>
        <v>0.66377777777777769</v>
      </c>
      <c r="P102" s="5">
        <v>0</v>
      </c>
      <c r="Q102" s="5">
        <v>0</v>
      </c>
      <c r="R102" s="5">
        <v>0</v>
      </c>
      <c r="S102" s="5">
        <v>1</v>
      </c>
      <c r="T102" s="5">
        <v>1</v>
      </c>
      <c r="U102" s="5">
        <v>0</v>
      </c>
      <c r="V102" s="5">
        <v>1</v>
      </c>
      <c r="X102" s="8">
        <f ca="1">(dane36[[#This Row],[Wiek]]-$A$409)/$A$410</f>
        <v>0.36363636363636365</v>
      </c>
      <c r="Y102" s="8">
        <f ca="1">(dane36[[#This Row],[Ciśnienie krwi]]-$B$409)/$B$410</f>
        <v>0.15384615384615385</v>
      </c>
      <c r="Z102" s="8">
        <f ca="1">(dane36[[#This Row],[glukoza we krwi]]-$I$409)/$I$410</f>
        <v>0.27991452991452992</v>
      </c>
      <c r="AA102" s="8">
        <f ca="1">(dane36[[#This Row],[mocznik]]-$J$409)/$J$410</f>
        <v>5.2631578947368418E-2</v>
      </c>
      <c r="AB102" s="8">
        <f ca="1">(dane36[[#This Row],[kreatynina]]-K$409)/K$410</f>
        <v>6.6137566137566143E-3</v>
      </c>
      <c r="AC102" s="8">
        <f ca="1">(dane36[[#This Row],[sód]]-L$409)/L$410</f>
        <v>0.81072555205047314</v>
      </c>
      <c r="AD102" s="8">
        <f ca="1">(dane36[[#This Row],[potas]]-M$409)/M$410</f>
        <v>2.921348314606741E-2</v>
      </c>
      <c r="AE102" s="8">
        <f ca="1">(dane36[[#This Row],[hemoglobina]]-N$409)/N$410</f>
        <v>0.64149659863945574</v>
      </c>
      <c r="AF102" s="8">
        <f ca="1">(dane36[[#This Row],[hematokryt]]-O$409)/O$410</f>
        <v>0.66377777777777769</v>
      </c>
      <c r="AG102">
        <v>0.5</v>
      </c>
      <c r="AH102">
        <v>0.8</v>
      </c>
      <c r="AI102">
        <v>0</v>
      </c>
      <c r="AJ102">
        <v>0</v>
      </c>
      <c r="AK102">
        <v>0</v>
      </c>
      <c r="AL102">
        <v>0</v>
      </c>
      <c r="AM102" s="14">
        <v>0</v>
      </c>
      <c r="AN102" s="14">
        <v>0</v>
      </c>
      <c r="AO102" s="14">
        <v>0</v>
      </c>
      <c r="AP102" s="14">
        <v>1</v>
      </c>
      <c r="AQ102" s="14">
        <v>1</v>
      </c>
      <c r="AR102" s="14">
        <v>0</v>
      </c>
    </row>
    <row r="103" spans="1:44" x14ac:dyDescent="0.25">
      <c r="A103" s="8">
        <f ca="1">(dane36[[#This Row],[Wiek]]-$A$409)/$A$410</f>
        <v>0.78409090909090906</v>
      </c>
      <c r="B103" s="8">
        <f ca="1">(dane36[[#This Row],[Ciśnienie krwi]]-$B$409)/$B$410</f>
        <v>0.30769230769230771</v>
      </c>
      <c r="C103" s="9">
        <v>0.5</v>
      </c>
      <c r="D103" s="10">
        <v>0.4</v>
      </c>
      <c r="E103" s="5" t="s">
        <v>2</v>
      </c>
      <c r="F103" s="5">
        <v>0</v>
      </c>
      <c r="G103" s="5">
        <v>1</v>
      </c>
      <c r="H103" s="5">
        <v>1</v>
      </c>
      <c r="I103" s="8">
        <f ca="1">(dane36[[#This Row],[glukoza we krwi]]-$I$409)/$I$410</f>
        <v>0.14102564102564102</v>
      </c>
      <c r="J103" s="8">
        <f ca="1">(dane36[[#This Row],[mocznik]]-$J$409)/$J$410</f>
        <v>0.20154043645699615</v>
      </c>
      <c r="K103" s="8">
        <f ca="1">(dane36[[#This Row],[kreatynina]]-#REF!)/#REF!</f>
        <v>5.2910052910052914E-2</v>
      </c>
      <c r="L103" s="8">
        <f ca="1">(dane36[[#This Row],[sód]]-#REF!)/#REF!</f>
        <v>0.8485804416403786</v>
      </c>
      <c r="M103" s="8">
        <f ca="1">(dane36[[#This Row],[potas]]-#REF!)/#REF!</f>
        <v>7.1910112359550568E-2</v>
      </c>
      <c r="N103" s="8">
        <f ca="1">(dane36[[#This Row],[hemoglobina]]-#REF!)/#REF!</f>
        <v>0.55782312925170074</v>
      </c>
      <c r="O103" s="8">
        <f ca="1">(dane36[[#This Row],[hematokryt]]-#REF!)/#REF!</f>
        <v>0.53333333333333333</v>
      </c>
      <c r="P103" s="5">
        <v>0</v>
      </c>
      <c r="Q103" s="5">
        <v>0</v>
      </c>
      <c r="R103" s="5">
        <v>0</v>
      </c>
      <c r="S103" s="5">
        <v>1</v>
      </c>
      <c r="T103" s="5">
        <v>0</v>
      </c>
      <c r="U103" s="5">
        <v>0</v>
      </c>
      <c r="V103" s="5">
        <v>1</v>
      </c>
      <c r="X103" s="8">
        <f ca="1">(dane36[[#This Row],[Wiek]]-$A$409)/$A$410</f>
        <v>0.78409090909090906</v>
      </c>
      <c r="Y103" s="8">
        <f ca="1">(dane36[[#This Row],[Ciśnienie krwi]]-$B$409)/$B$410</f>
        <v>0.30769230769230771</v>
      </c>
      <c r="Z103" s="8">
        <f ca="1">(dane36[[#This Row],[glukoza we krwi]]-$I$409)/$I$410</f>
        <v>0.14102564102564102</v>
      </c>
      <c r="AA103" s="8">
        <f ca="1">(dane36[[#This Row],[mocznik]]-$J$409)/$J$410</f>
        <v>0.20154043645699615</v>
      </c>
      <c r="AB103" s="8">
        <f ca="1">(dane36[[#This Row],[kreatynina]]-K$409)/K$410</f>
        <v>5.2910052910052914E-2</v>
      </c>
      <c r="AC103" s="8">
        <f ca="1">(dane36[[#This Row],[sód]]-L$409)/L$410</f>
        <v>0.8485804416403786</v>
      </c>
      <c r="AD103" s="8">
        <f ca="1">(dane36[[#This Row],[potas]]-M$409)/M$410</f>
        <v>7.1910112359550568E-2</v>
      </c>
      <c r="AE103" s="8">
        <f ca="1">(dane36[[#This Row],[hemoglobina]]-N$409)/N$410</f>
        <v>0.55782312925170074</v>
      </c>
      <c r="AF103" s="8">
        <f ca="1">(dane36[[#This Row],[hematokryt]]-O$409)/O$410</f>
        <v>0.53333333333333333</v>
      </c>
      <c r="AG103">
        <v>0.5</v>
      </c>
      <c r="AH103">
        <v>0.4</v>
      </c>
      <c r="AI103">
        <v>0</v>
      </c>
      <c r="AJ103">
        <v>0</v>
      </c>
      <c r="AK103">
        <v>1</v>
      </c>
      <c r="AL103">
        <v>1</v>
      </c>
      <c r="AM103" s="15">
        <v>0</v>
      </c>
      <c r="AN103" s="15">
        <v>0</v>
      </c>
      <c r="AO103" s="15">
        <v>0</v>
      </c>
      <c r="AP103" s="15">
        <v>1</v>
      </c>
      <c r="AQ103" s="15">
        <v>0</v>
      </c>
      <c r="AR103" s="15">
        <v>0</v>
      </c>
    </row>
    <row r="104" spans="1:44" x14ac:dyDescent="0.25">
      <c r="A104" s="8">
        <f ca="1">(dane36[[#This Row],[Wiek]]-$A$409)/$A$410</f>
        <v>0.17045454545454544</v>
      </c>
      <c r="B104" s="8">
        <f ca="1">(dane36[[#This Row],[Ciśnienie krwi]]-$B$409)/$B$410</f>
        <v>7.6923076923076927E-2</v>
      </c>
      <c r="C104" s="9">
        <v>0.25</v>
      </c>
      <c r="D104" s="5">
        <v>0</v>
      </c>
      <c r="E104" s="5" t="s">
        <v>2</v>
      </c>
      <c r="F104" s="5">
        <v>1</v>
      </c>
      <c r="G104" s="5">
        <v>0</v>
      </c>
      <c r="H104" s="5">
        <v>0</v>
      </c>
      <c r="I104" s="8">
        <f ca="1">(dane36[[#This Row],[glukoza we krwi]]-$I$409)/$I$410</f>
        <v>0.14957264957264957</v>
      </c>
      <c r="J104" s="8">
        <f ca="1">(dane36[[#This Row],[mocznik]]-$J$409)/$J$410</f>
        <v>7.8305519897304235E-2</v>
      </c>
      <c r="K104" s="8">
        <f ca="1">(dane36[[#This Row],[kreatynina]]-#REF!)/#REF!</f>
        <v>2.2486772486772492E-2</v>
      </c>
      <c r="L104" s="8">
        <f ca="1">(dane36[[#This Row],[sód]]-#REF!)/#REF!</f>
        <v>0.86119873817034698</v>
      </c>
      <c r="M104" s="8">
        <f ca="1">(dane36[[#This Row],[potas]]-#REF!)/#REF!</f>
        <v>3.8202247191011243E-2</v>
      </c>
      <c r="N104" s="8">
        <f ca="1">(dane36[[#This Row],[hemoglobina]]-#REF!)/#REF!</f>
        <v>0.73469387755102045</v>
      </c>
      <c r="O104" s="8">
        <f ca="1">(dane36[[#This Row],[hematokryt]]-#REF!)/#REF!</f>
        <v>0.9555555555555556</v>
      </c>
      <c r="P104" s="5">
        <v>0</v>
      </c>
      <c r="Q104" s="5">
        <v>0</v>
      </c>
      <c r="R104" s="5">
        <v>0</v>
      </c>
      <c r="S104" s="5">
        <v>1</v>
      </c>
      <c r="T104" s="5">
        <v>0</v>
      </c>
      <c r="U104" s="5">
        <v>0</v>
      </c>
      <c r="V104" s="5">
        <v>1</v>
      </c>
      <c r="X104" s="8">
        <f ca="1">(dane36[[#This Row],[Wiek]]-$A$409)/$A$410</f>
        <v>0.17045454545454544</v>
      </c>
      <c r="Y104" s="8">
        <f ca="1">(dane36[[#This Row],[Ciśnienie krwi]]-$B$409)/$B$410</f>
        <v>7.6923076923076927E-2</v>
      </c>
      <c r="Z104" s="8">
        <f ca="1">(dane36[[#This Row],[glukoza we krwi]]-$I$409)/$I$410</f>
        <v>0.14957264957264957</v>
      </c>
      <c r="AA104" s="8">
        <f ca="1">(dane36[[#This Row],[mocznik]]-$J$409)/$J$410</f>
        <v>7.8305519897304235E-2</v>
      </c>
      <c r="AB104" s="8">
        <f ca="1">(dane36[[#This Row],[kreatynina]]-K$409)/K$410</f>
        <v>2.2486772486772492E-2</v>
      </c>
      <c r="AC104" s="8">
        <f ca="1">(dane36[[#This Row],[sód]]-L$409)/L$410</f>
        <v>0.86119873817034698</v>
      </c>
      <c r="AD104" s="8">
        <f ca="1">(dane36[[#This Row],[potas]]-M$409)/M$410</f>
        <v>3.8202247191011243E-2</v>
      </c>
      <c r="AE104" s="8">
        <f ca="1">(dane36[[#This Row],[hemoglobina]]-N$409)/N$410</f>
        <v>0.73469387755102045</v>
      </c>
      <c r="AF104" s="8">
        <f ca="1">(dane36[[#This Row],[hematokryt]]-O$409)/O$410</f>
        <v>0.9555555555555556</v>
      </c>
      <c r="AG104">
        <v>0.25</v>
      </c>
      <c r="AH104">
        <v>0</v>
      </c>
      <c r="AI104">
        <v>0</v>
      </c>
      <c r="AJ104">
        <v>1</v>
      </c>
      <c r="AK104">
        <v>0</v>
      </c>
      <c r="AL104">
        <v>0</v>
      </c>
      <c r="AM104" s="14">
        <v>0</v>
      </c>
      <c r="AN104" s="14">
        <v>0</v>
      </c>
      <c r="AO104" s="14">
        <v>0</v>
      </c>
      <c r="AP104" s="14">
        <v>1</v>
      </c>
      <c r="AQ104" s="14">
        <v>0</v>
      </c>
      <c r="AR104" s="14">
        <v>0</v>
      </c>
    </row>
    <row r="105" spans="1:44" x14ac:dyDescent="0.25">
      <c r="A105" s="8">
        <f ca="1">(dane36[[#This Row],[Wiek]]-$A$409)/$A$410</f>
        <v>0.84090909090909094</v>
      </c>
      <c r="B105" s="8">
        <f ca="1">(dane36[[#This Row],[Ciśnienie krwi]]-$B$409)/$B$410</f>
        <v>0.15384615384615385</v>
      </c>
      <c r="C105" s="9">
        <v>0.5</v>
      </c>
      <c r="D105" s="10">
        <v>0.4</v>
      </c>
      <c r="E105" s="5" t="s">
        <v>2</v>
      </c>
      <c r="F105" s="5">
        <v>0</v>
      </c>
      <c r="G105" s="5">
        <v>1</v>
      </c>
      <c r="H105" s="5">
        <v>0</v>
      </c>
      <c r="I105" s="8">
        <f ca="1">(dane36[[#This Row],[glukoza we krwi]]-$I$409)/$I$410</f>
        <v>0.4358974358974359</v>
      </c>
      <c r="J105" s="8">
        <f ca="1">(dane36[[#This Row],[mocznik]]-$J$409)/$J$410</f>
        <v>0.55327342747111685</v>
      </c>
      <c r="K105" s="8">
        <f ca="1">(dane36[[#This Row],[kreatynina]]-#REF!)/#REF!</f>
        <v>0.12962962962962962</v>
      </c>
      <c r="L105" s="8">
        <f ca="1">(dane36[[#This Row],[sód]]-#REF!)/#REF!</f>
        <v>0.83930599369085179</v>
      </c>
      <c r="M105" s="8">
        <f ca="1">(dane36[[#This Row],[potas]]-#REF!)/#REF!</f>
        <v>4.7865168539325841E-2</v>
      </c>
      <c r="N105" s="8">
        <f ca="1">(dane36[[#This Row],[hemoglobina]]-#REF!)/#REF!</f>
        <v>0.48299319727891149</v>
      </c>
      <c r="O105" s="8">
        <f ca="1">(dane36[[#This Row],[hematokryt]]-#REF!)/#REF!</f>
        <v>0.6</v>
      </c>
      <c r="P105" s="5">
        <v>1</v>
      </c>
      <c r="Q105" s="5">
        <v>0</v>
      </c>
      <c r="R105" s="5">
        <v>0</v>
      </c>
      <c r="S105" s="5">
        <v>0</v>
      </c>
      <c r="T105" s="5">
        <v>1</v>
      </c>
      <c r="U105" s="5">
        <v>1</v>
      </c>
      <c r="V105" s="5">
        <v>1</v>
      </c>
      <c r="X105" s="8">
        <f ca="1">(dane36[[#This Row],[Wiek]]-$A$409)/$A$410</f>
        <v>0.84090909090909094</v>
      </c>
      <c r="Y105" s="8">
        <f ca="1">(dane36[[#This Row],[Ciśnienie krwi]]-$B$409)/$B$410</f>
        <v>0.15384615384615385</v>
      </c>
      <c r="Z105" s="8">
        <f ca="1">(dane36[[#This Row],[glukoza we krwi]]-$I$409)/$I$410</f>
        <v>0.4358974358974359</v>
      </c>
      <c r="AA105" s="8">
        <f ca="1">(dane36[[#This Row],[mocznik]]-$J$409)/$J$410</f>
        <v>0.55327342747111685</v>
      </c>
      <c r="AB105" s="8">
        <f ca="1">(dane36[[#This Row],[kreatynina]]-K$409)/K$410</f>
        <v>0.12962962962962962</v>
      </c>
      <c r="AC105" s="8">
        <f ca="1">(dane36[[#This Row],[sód]]-L$409)/L$410</f>
        <v>0.83930599369085179</v>
      </c>
      <c r="AD105" s="8">
        <f ca="1">(dane36[[#This Row],[potas]]-M$409)/M$410</f>
        <v>4.7865168539325841E-2</v>
      </c>
      <c r="AE105" s="8">
        <f ca="1">(dane36[[#This Row],[hemoglobina]]-N$409)/N$410</f>
        <v>0.48299319727891149</v>
      </c>
      <c r="AF105" s="8">
        <f ca="1">(dane36[[#This Row],[hematokryt]]-O$409)/O$410</f>
        <v>0.6</v>
      </c>
      <c r="AG105">
        <v>0.5</v>
      </c>
      <c r="AH105">
        <v>0.4</v>
      </c>
      <c r="AI105">
        <v>0</v>
      </c>
      <c r="AJ105">
        <v>0</v>
      </c>
      <c r="AK105">
        <v>1</v>
      </c>
      <c r="AL105">
        <v>0</v>
      </c>
      <c r="AM105" s="15">
        <v>1</v>
      </c>
      <c r="AN105" s="15">
        <v>0</v>
      </c>
      <c r="AO105" s="15">
        <v>0</v>
      </c>
      <c r="AP105" s="15">
        <v>0</v>
      </c>
      <c r="AQ105" s="15">
        <v>1</v>
      </c>
      <c r="AR105" s="15">
        <v>1</v>
      </c>
    </row>
    <row r="106" spans="1:44" x14ac:dyDescent="0.25">
      <c r="A106" s="8">
        <f ca="1">(dane36[[#This Row],[Wiek]]-$A$409)/$A$410</f>
        <v>0.60227272727272729</v>
      </c>
      <c r="B106" s="8">
        <f ca="1">(dane36[[#This Row],[Ciśnienie krwi]]-$B$409)/$B$410</f>
        <v>0.30769230769230771</v>
      </c>
      <c r="C106" s="9">
        <v>0.62</v>
      </c>
      <c r="D106" s="10">
        <v>0.2</v>
      </c>
      <c r="E106" s="10">
        <v>0.52</v>
      </c>
      <c r="F106" s="5">
        <v>0.77</v>
      </c>
      <c r="G106" s="5">
        <v>0</v>
      </c>
      <c r="H106" s="5">
        <v>0</v>
      </c>
      <c r="I106" s="8">
        <f ca="1">(dane36[[#This Row],[glukoza we krwi]]-$I$409)/$I$410</f>
        <v>0.25854700854700857</v>
      </c>
      <c r="J106" s="8">
        <f ca="1">(dane36[[#This Row],[mocznik]]-$J$409)/$J$410</f>
        <v>0.22207958921694479</v>
      </c>
      <c r="K106" s="8">
        <f ca="1">(dane36[[#This Row],[kreatynina]]-#REF!)/#REF!</f>
        <v>2.1164021164021166E-2</v>
      </c>
      <c r="L106" s="8">
        <f ca="1">(dane36[[#This Row],[sód]]-#REF!)/#REF!</f>
        <v>0.83930599369085179</v>
      </c>
      <c r="M106" s="8">
        <f ca="1">(dane36[[#This Row],[potas]]-#REF!)/#REF!</f>
        <v>4.7865168539325841E-2</v>
      </c>
      <c r="N106" s="8">
        <f ca="1">(dane36[[#This Row],[hemoglobina]]-#REF!)/#REF!</f>
        <v>0.64149659863945574</v>
      </c>
      <c r="O106" s="8">
        <f ca="1">(dane36[[#This Row],[hematokryt]]-#REF!)/#REF!</f>
        <v>0.66377777777777769</v>
      </c>
      <c r="P106" s="5">
        <v>1</v>
      </c>
      <c r="Q106" s="5">
        <v>1</v>
      </c>
      <c r="R106" s="5">
        <v>0</v>
      </c>
      <c r="S106" s="5">
        <v>0</v>
      </c>
      <c r="T106" s="5">
        <v>1</v>
      </c>
      <c r="U106" s="5">
        <v>0</v>
      </c>
      <c r="V106" s="5">
        <v>1</v>
      </c>
      <c r="X106" s="8">
        <f ca="1">(dane36[[#This Row],[Wiek]]-$A$409)/$A$410</f>
        <v>0.60227272727272729</v>
      </c>
      <c r="Y106" s="8">
        <f ca="1">(dane36[[#This Row],[Ciśnienie krwi]]-$B$409)/$B$410</f>
        <v>0.30769230769230771</v>
      </c>
      <c r="Z106" s="8">
        <f ca="1">(dane36[[#This Row],[glukoza we krwi]]-$I$409)/$I$410</f>
        <v>0.25854700854700857</v>
      </c>
      <c r="AA106" s="8">
        <f ca="1">(dane36[[#This Row],[mocznik]]-$J$409)/$J$410</f>
        <v>0.22207958921694479</v>
      </c>
      <c r="AB106" s="8">
        <f ca="1">(dane36[[#This Row],[kreatynina]]-K$409)/K$410</f>
        <v>2.1164021164021166E-2</v>
      </c>
      <c r="AC106" s="8">
        <f ca="1">(dane36[[#This Row],[sód]]-L$409)/L$410</f>
        <v>0.83930599369085179</v>
      </c>
      <c r="AD106" s="8">
        <f ca="1">(dane36[[#This Row],[potas]]-M$409)/M$410</f>
        <v>4.7865168539325841E-2</v>
      </c>
      <c r="AE106" s="8">
        <f ca="1">(dane36[[#This Row],[hemoglobina]]-N$409)/N$410</f>
        <v>0.64149659863945574</v>
      </c>
      <c r="AF106" s="8">
        <f ca="1">(dane36[[#This Row],[hematokryt]]-O$409)/O$410</f>
        <v>0.66377777777777769</v>
      </c>
      <c r="AG106">
        <v>0.62</v>
      </c>
      <c r="AH106">
        <v>0.2</v>
      </c>
      <c r="AI106">
        <v>0.5</v>
      </c>
      <c r="AJ106">
        <v>0.77</v>
      </c>
      <c r="AK106">
        <v>0</v>
      </c>
      <c r="AL106">
        <v>0</v>
      </c>
      <c r="AM106" s="14">
        <v>1</v>
      </c>
      <c r="AN106" s="14">
        <v>1</v>
      </c>
      <c r="AO106" s="14">
        <v>0</v>
      </c>
      <c r="AP106" s="14">
        <v>0</v>
      </c>
      <c r="AQ106" s="14">
        <v>1</v>
      </c>
      <c r="AR106" s="14">
        <v>0</v>
      </c>
    </row>
    <row r="107" spans="1:44" x14ac:dyDescent="0.25">
      <c r="A107" s="8">
        <f ca="1">(dane36[[#This Row],[Wiek]]-$A$409)/$A$410</f>
        <v>0.71590909090909094</v>
      </c>
      <c r="B107" s="8">
        <f ca="1">(dane36[[#This Row],[Ciśnienie krwi]]-$B$409)/$B$410</f>
        <v>0.23076923076923078</v>
      </c>
      <c r="C107" s="9">
        <v>0.5</v>
      </c>
      <c r="D107" s="5">
        <v>0</v>
      </c>
      <c r="E107" s="5" t="s">
        <v>2</v>
      </c>
      <c r="F107" s="5">
        <v>1</v>
      </c>
      <c r="G107" s="5">
        <v>0</v>
      </c>
      <c r="H107" s="5">
        <v>0</v>
      </c>
      <c r="I107" s="8">
        <f ca="1">(dane36[[#This Row],[glukoza we krwi]]-$I$409)/$I$410</f>
        <v>0.19871794871794871</v>
      </c>
      <c r="J107" s="8">
        <f ca="1">(dane36[[#This Row],[mocznik]]-$J$409)/$J$410</f>
        <v>7.8305519897304235E-2</v>
      </c>
      <c r="K107" s="8">
        <f ca="1">(dane36[[#This Row],[kreatynina]]-#REF!)/#REF!</f>
        <v>0.14682539682539683</v>
      </c>
      <c r="L107" s="8">
        <f ca="1">(dane36[[#This Row],[sód]]-#REF!)/#REF!</f>
        <v>0.8485804416403786</v>
      </c>
      <c r="M107" s="8">
        <f ca="1">(dane36[[#This Row],[potas]]-#REF!)/#REF!</f>
        <v>3.3707865168539325E-2</v>
      </c>
      <c r="N107" s="8">
        <f ca="1">(dane36[[#This Row],[hemoglobina]]-#REF!)/#REF!</f>
        <v>0.7482993197278911</v>
      </c>
      <c r="O107" s="8">
        <f ca="1">(dane36[[#This Row],[hematokryt]]-#REF!)/#REF!</f>
        <v>0.73333333333333328</v>
      </c>
      <c r="P107" s="5">
        <v>0</v>
      </c>
      <c r="Q107" s="5">
        <v>0</v>
      </c>
      <c r="R107" s="5">
        <v>0</v>
      </c>
      <c r="S107" s="5">
        <v>1</v>
      </c>
      <c r="T107" s="5">
        <v>0</v>
      </c>
      <c r="U107" s="5">
        <v>0</v>
      </c>
      <c r="V107" s="5">
        <v>1</v>
      </c>
      <c r="X107" s="8">
        <f ca="1">(dane36[[#This Row],[Wiek]]-$A$409)/$A$410</f>
        <v>0.71590909090909094</v>
      </c>
      <c r="Y107" s="8">
        <f ca="1">(dane36[[#This Row],[Ciśnienie krwi]]-$B$409)/$B$410</f>
        <v>0.23076923076923078</v>
      </c>
      <c r="Z107" s="8">
        <f ca="1">(dane36[[#This Row],[glukoza we krwi]]-$I$409)/$I$410</f>
        <v>0.19871794871794871</v>
      </c>
      <c r="AA107" s="8">
        <f ca="1">(dane36[[#This Row],[mocznik]]-$J$409)/$J$410</f>
        <v>7.8305519897304235E-2</v>
      </c>
      <c r="AB107" s="8">
        <f ca="1">(dane36[[#This Row],[kreatynina]]-K$409)/K$410</f>
        <v>0.14682539682539683</v>
      </c>
      <c r="AC107" s="8">
        <f ca="1">(dane36[[#This Row],[sód]]-L$409)/L$410</f>
        <v>0.8485804416403786</v>
      </c>
      <c r="AD107" s="8">
        <f ca="1">(dane36[[#This Row],[potas]]-M$409)/M$410</f>
        <v>3.3707865168539325E-2</v>
      </c>
      <c r="AE107" s="8">
        <f ca="1">(dane36[[#This Row],[hemoglobina]]-N$409)/N$410</f>
        <v>0.7482993197278911</v>
      </c>
      <c r="AF107" s="8">
        <f ca="1">(dane36[[#This Row],[hematokryt]]-O$409)/O$410</f>
        <v>0.73333333333333328</v>
      </c>
      <c r="AG107">
        <v>0.5</v>
      </c>
      <c r="AH107">
        <v>0</v>
      </c>
      <c r="AI107">
        <v>0</v>
      </c>
      <c r="AJ107">
        <v>1</v>
      </c>
      <c r="AK107">
        <v>0</v>
      </c>
      <c r="AL107">
        <v>0</v>
      </c>
      <c r="AM107" s="15">
        <v>0</v>
      </c>
      <c r="AN107" s="15">
        <v>0</v>
      </c>
      <c r="AO107" s="15">
        <v>0</v>
      </c>
      <c r="AP107" s="15">
        <v>1</v>
      </c>
      <c r="AQ107" s="15">
        <v>0</v>
      </c>
      <c r="AR107" s="15">
        <v>0</v>
      </c>
    </row>
    <row r="108" spans="1:44" x14ac:dyDescent="0.25">
      <c r="A108" s="8">
        <f ca="1">(dane36[[#This Row],[Wiek]]-$A$409)/$A$410</f>
        <v>0.54545454545454541</v>
      </c>
      <c r="B108" s="8">
        <f ca="1">(dane36[[#This Row],[Ciśnienie krwi]]-$B$409)/$B$410</f>
        <v>0.30769230769230771</v>
      </c>
      <c r="C108" s="9">
        <v>0.62</v>
      </c>
      <c r="D108" s="10">
        <v>0.2</v>
      </c>
      <c r="E108" s="10">
        <v>0.52</v>
      </c>
      <c r="F108" s="5">
        <v>0.77</v>
      </c>
      <c r="G108" s="5">
        <v>0</v>
      </c>
      <c r="H108" s="5">
        <v>0</v>
      </c>
      <c r="I108" s="8">
        <f ca="1">(dane36[[#This Row],[glukoza we krwi]]-$I$409)/$I$410</f>
        <v>0.14316239316239315</v>
      </c>
      <c r="J108" s="8">
        <f ca="1">(dane36[[#This Row],[mocznik]]-$J$409)/$J$410</f>
        <v>0.29910141206675223</v>
      </c>
      <c r="K108" s="8">
        <f ca="1">(dane36[[#This Row],[kreatynina]]-#REF!)/#REF!</f>
        <v>7.5396825396825393E-2</v>
      </c>
      <c r="L108" s="8">
        <f ca="1">(dane36[[#This Row],[sód]]-#REF!)/#REF!</f>
        <v>0.77287066246056779</v>
      </c>
      <c r="M108" s="8">
        <f ca="1">(dane36[[#This Row],[potas]]-#REF!)/#REF!</f>
        <v>4.2696629213483155E-2</v>
      </c>
      <c r="N108" s="8">
        <f ca="1">(dane36[[#This Row],[hemoglobina]]-#REF!)/#REF!</f>
        <v>0.19727891156462582</v>
      </c>
      <c r="O108" s="8">
        <f ca="1">(dane36[[#This Row],[hematokryt]]-#REF!)/#REF!</f>
        <v>0.17777777777777778</v>
      </c>
      <c r="P108" s="5">
        <v>1</v>
      </c>
      <c r="Q108" s="5">
        <v>1</v>
      </c>
      <c r="R108" s="5">
        <v>0</v>
      </c>
      <c r="S108" s="5">
        <v>1</v>
      </c>
      <c r="T108" s="5">
        <v>1</v>
      </c>
      <c r="U108" s="5">
        <v>1</v>
      </c>
      <c r="V108" s="5">
        <v>1</v>
      </c>
      <c r="X108" s="8">
        <f ca="1">(dane36[[#This Row],[Wiek]]-$A$409)/$A$410</f>
        <v>0.54545454545454541</v>
      </c>
      <c r="Y108" s="8">
        <f ca="1">(dane36[[#This Row],[Ciśnienie krwi]]-$B$409)/$B$410</f>
        <v>0.30769230769230771</v>
      </c>
      <c r="Z108" s="8">
        <f ca="1">(dane36[[#This Row],[glukoza we krwi]]-$I$409)/$I$410</f>
        <v>0.14316239316239315</v>
      </c>
      <c r="AA108" s="8">
        <f ca="1">(dane36[[#This Row],[mocznik]]-$J$409)/$J$410</f>
        <v>0.29910141206675223</v>
      </c>
      <c r="AB108" s="8">
        <f ca="1">(dane36[[#This Row],[kreatynina]]-K$409)/K$410</f>
        <v>7.5396825396825393E-2</v>
      </c>
      <c r="AC108" s="8">
        <f ca="1">(dane36[[#This Row],[sód]]-L$409)/L$410</f>
        <v>0.77287066246056779</v>
      </c>
      <c r="AD108" s="8">
        <f ca="1">(dane36[[#This Row],[potas]]-M$409)/M$410</f>
        <v>4.2696629213483155E-2</v>
      </c>
      <c r="AE108" s="8">
        <f ca="1">(dane36[[#This Row],[hemoglobina]]-N$409)/N$410</f>
        <v>0.19727891156462582</v>
      </c>
      <c r="AF108" s="8">
        <f ca="1">(dane36[[#This Row],[hematokryt]]-O$409)/O$410</f>
        <v>0.17777777777777778</v>
      </c>
      <c r="AG108">
        <v>0.62</v>
      </c>
      <c r="AH108">
        <v>0.2</v>
      </c>
      <c r="AI108">
        <v>0.5</v>
      </c>
      <c r="AJ108">
        <v>0.77</v>
      </c>
      <c r="AK108">
        <v>0</v>
      </c>
      <c r="AL108">
        <v>0</v>
      </c>
      <c r="AM108" s="14">
        <v>1</v>
      </c>
      <c r="AN108" s="14">
        <v>1</v>
      </c>
      <c r="AO108" s="14">
        <v>0</v>
      </c>
      <c r="AP108" s="14">
        <v>1</v>
      </c>
      <c r="AQ108" s="14">
        <v>1</v>
      </c>
      <c r="AR108" s="14">
        <v>1</v>
      </c>
    </row>
    <row r="109" spans="1:44" x14ac:dyDescent="0.25">
      <c r="A109" s="8">
        <f ca="1">(dane36[[#This Row],[Wiek]]-$A$409)/$A$410</f>
        <v>0.60227272727272729</v>
      </c>
      <c r="B109" s="8">
        <f ca="1">(dane36[[#This Row],[Ciśnienie krwi]]-$B$409)/$B$410</f>
        <v>0.38461538461538464</v>
      </c>
      <c r="C109" s="9">
        <v>0.5</v>
      </c>
      <c r="D109" s="10">
        <v>0.2</v>
      </c>
      <c r="E109" s="10">
        <v>0.8</v>
      </c>
      <c r="F109" s="5">
        <v>0.77</v>
      </c>
      <c r="G109" s="5">
        <v>0</v>
      </c>
      <c r="H109" s="5">
        <v>0</v>
      </c>
      <c r="I109" s="8">
        <f ca="1">(dane36[[#This Row],[glukoza we krwi]]-$I$409)/$I$410</f>
        <v>0.58760683760683763</v>
      </c>
      <c r="J109" s="8">
        <f ca="1">(dane36[[#This Row],[mocznik]]-$J$409)/$J$410</f>
        <v>0.13222079589216945</v>
      </c>
      <c r="K109" s="8">
        <f ca="1">(dane36[[#This Row],[kreatynina]]-#REF!)/#REF!</f>
        <v>3.1746031746031744E-2</v>
      </c>
      <c r="L109" s="8">
        <f ca="1">(dane36[[#This Row],[sód]]-#REF!)/#REF!</f>
        <v>0.8485804416403786</v>
      </c>
      <c r="M109" s="8">
        <f ca="1">(dane36[[#This Row],[potas]]-#REF!)/#REF!</f>
        <v>4.49438202247191E-2</v>
      </c>
      <c r="N109" s="8">
        <f ca="1">(dane36[[#This Row],[hemoglobina]]-#REF!)/#REF!</f>
        <v>0.55102040816326525</v>
      </c>
      <c r="O109" s="8">
        <f ca="1">(dane36[[#This Row],[hematokryt]]-#REF!)/#REF!</f>
        <v>0.55555555555555558</v>
      </c>
      <c r="P109" s="5">
        <v>1</v>
      </c>
      <c r="Q109" s="5">
        <v>1</v>
      </c>
      <c r="R109" s="5">
        <v>0</v>
      </c>
      <c r="S109" s="5">
        <v>1</v>
      </c>
      <c r="T109" s="5">
        <v>0</v>
      </c>
      <c r="U109" s="5">
        <v>0</v>
      </c>
      <c r="V109" s="5">
        <v>1</v>
      </c>
      <c r="X109" s="8">
        <f ca="1">(dane36[[#This Row],[Wiek]]-$A$409)/$A$410</f>
        <v>0.60227272727272729</v>
      </c>
      <c r="Y109" s="8">
        <f ca="1">(dane36[[#This Row],[Ciśnienie krwi]]-$B$409)/$B$410</f>
        <v>0.38461538461538464</v>
      </c>
      <c r="Z109" s="8">
        <f ca="1">(dane36[[#This Row],[glukoza we krwi]]-$I$409)/$I$410</f>
        <v>0.58760683760683763</v>
      </c>
      <c r="AA109" s="8">
        <f ca="1">(dane36[[#This Row],[mocznik]]-$J$409)/$J$410</f>
        <v>0.13222079589216945</v>
      </c>
      <c r="AB109" s="8">
        <f ca="1">(dane36[[#This Row],[kreatynina]]-K$409)/K$410</f>
        <v>3.1746031746031744E-2</v>
      </c>
      <c r="AC109" s="8">
        <f ca="1">(dane36[[#This Row],[sód]]-L$409)/L$410</f>
        <v>0.8485804416403786</v>
      </c>
      <c r="AD109" s="8">
        <f ca="1">(dane36[[#This Row],[potas]]-M$409)/M$410</f>
        <v>4.49438202247191E-2</v>
      </c>
      <c r="AE109" s="8">
        <f ca="1">(dane36[[#This Row],[hemoglobina]]-N$409)/N$410</f>
        <v>0.55102040816326525</v>
      </c>
      <c r="AF109" s="8">
        <f ca="1">(dane36[[#This Row],[hematokryt]]-O$409)/O$410</f>
        <v>0.55555555555555558</v>
      </c>
      <c r="AG109">
        <v>0.5</v>
      </c>
      <c r="AH109">
        <v>0.2</v>
      </c>
      <c r="AI109">
        <v>0.8</v>
      </c>
      <c r="AJ109">
        <v>0.77</v>
      </c>
      <c r="AK109">
        <v>0</v>
      </c>
      <c r="AL109">
        <v>0</v>
      </c>
      <c r="AM109" s="15">
        <v>1</v>
      </c>
      <c r="AN109" s="15">
        <v>1</v>
      </c>
      <c r="AO109" s="15">
        <v>0</v>
      </c>
      <c r="AP109" s="15">
        <v>1</v>
      </c>
      <c r="AQ109" s="15">
        <v>0</v>
      </c>
      <c r="AR109" s="15">
        <v>0</v>
      </c>
    </row>
    <row r="110" spans="1:44" x14ac:dyDescent="0.25">
      <c r="A110" s="8">
        <f ca="1">(dane36[[#This Row],[Wiek]]-$A$409)/$A$410</f>
        <v>0.48863636363636365</v>
      </c>
      <c r="B110" s="8">
        <f ca="1">(dane36[[#This Row],[Ciśnienie krwi]]-$B$409)/$B$410</f>
        <v>0.23076923076923078</v>
      </c>
      <c r="C110" s="9">
        <v>0.5</v>
      </c>
      <c r="D110" s="5">
        <v>0</v>
      </c>
      <c r="E110" s="5" t="s">
        <v>2</v>
      </c>
      <c r="F110" s="5">
        <v>0</v>
      </c>
      <c r="G110" s="5">
        <v>0</v>
      </c>
      <c r="H110" s="5">
        <v>0</v>
      </c>
      <c r="I110" s="8">
        <f ca="1">(dane36[[#This Row],[glukoza we krwi]]-$I$409)/$I$410</f>
        <v>0.18162393162393162</v>
      </c>
      <c r="J110" s="8">
        <f ca="1">(dane36[[#This Row],[mocznik]]-$J$409)/$J$410</f>
        <v>3.4659820282413351E-2</v>
      </c>
      <c r="K110" s="8">
        <f ca="1">(dane36[[#This Row],[kreatynina]]-#REF!)/#REF!</f>
        <v>7.9365079365079361E-3</v>
      </c>
      <c r="L110" s="8">
        <f ca="1">(dane36[[#This Row],[sód]]-#REF!)/#REF!</f>
        <v>0.86119873817034698</v>
      </c>
      <c r="M110" s="8">
        <f ca="1">(dane36[[#This Row],[potas]]-#REF!)/#REF!</f>
        <v>3.8202247191011243E-2</v>
      </c>
      <c r="N110" s="8">
        <f ca="1">(dane36[[#This Row],[hemoglobina]]-#REF!)/#REF!</f>
        <v>0.59183673469387754</v>
      </c>
      <c r="O110" s="8">
        <f ca="1">(dane36[[#This Row],[hematokryt]]-#REF!)/#REF!</f>
        <v>0.62222222222222223</v>
      </c>
      <c r="P110" s="5">
        <v>0</v>
      </c>
      <c r="Q110" s="5">
        <v>0</v>
      </c>
      <c r="R110" s="5">
        <v>0</v>
      </c>
      <c r="S110" s="5">
        <v>1</v>
      </c>
      <c r="T110" s="5">
        <v>0</v>
      </c>
      <c r="U110" s="5">
        <v>0</v>
      </c>
      <c r="V110" s="5">
        <v>1</v>
      </c>
      <c r="X110" s="8">
        <f ca="1">(dane36[[#This Row],[Wiek]]-$A$409)/$A$410</f>
        <v>0.48863636363636365</v>
      </c>
      <c r="Y110" s="8">
        <f ca="1">(dane36[[#This Row],[Ciśnienie krwi]]-$B$409)/$B$410</f>
        <v>0.23076923076923078</v>
      </c>
      <c r="Z110" s="8">
        <f ca="1">(dane36[[#This Row],[glukoza we krwi]]-$I$409)/$I$410</f>
        <v>0.18162393162393162</v>
      </c>
      <c r="AA110" s="8">
        <f ca="1">(dane36[[#This Row],[mocznik]]-$J$409)/$J$410</f>
        <v>3.4659820282413351E-2</v>
      </c>
      <c r="AB110" s="8">
        <f ca="1">(dane36[[#This Row],[kreatynina]]-K$409)/K$410</f>
        <v>7.9365079365079361E-3</v>
      </c>
      <c r="AC110" s="8">
        <f ca="1">(dane36[[#This Row],[sód]]-L$409)/L$410</f>
        <v>0.86119873817034698</v>
      </c>
      <c r="AD110" s="8">
        <f ca="1">(dane36[[#This Row],[potas]]-M$409)/M$410</f>
        <v>3.8202247191011243E-2</v>
      </c>
      <c r="AE110" s="8">
        <f ca="1">(dane36[[#This Row],[hemoglobina]]-N$409)/N$410</f>
        <v>0.59183673469387754</v>
      </c>
      <c r="AF110" s="8">
        <f ca="1">(dane36[[#This Row],[hematokryt]]-O$409)/O$410</f>
        <v>0.62222222222222223</v>
      </c>
      <c r="AG110">
        <v>0.5</v>
      </c>
      <c r="AH110">
        <v>0</v>
      </c>
      <c r="AI110">
        <v>0</v>
      </c>
      <c r="AJ110">
        <v>0</v>
      </c>
      <c r="AK110">
        <v>0</v>
      </c>
      <c r="AL110">
        <v>0</v>
      </c>
      <c r="AM110" s="14">
        <v>0</v>
      </c>
      <c r="AN110" s="14">
        <v>0</v>
      </c>
      <c r="AO110" s="14">
        <v>0</v>
      </c>
      <c r="AP110" s="14">
        <v>1</v>
      </c>
      <c r="AQ110" s="14">
        <v>0</v>
      </c>
      <c r="AR110" s="14">
        <v>0</v>
      </c>
    </row>
    <row r="111" spans="1:44" x14ac:dyDescent="0.25">
      <c r="A111" s="8">
        <f ca="1">(dane36[[#This Row],[Wiek]]-$A$409)/$A$410</f>
        <v>0.59090909090909094</v>
      </c>
      <c r="B111" s="8">
        <f ca="1">(dane36[[#This Row],[Ciśnienie krwi]]-$B$409)/$B$410</f>
        <v>0.15384615384615385</v>
      </c>
      <c r="C111" s="9">
        <v>0.62</v>
      </c>
      <c r="D111" s="10">
        <v>0.2</v>
      </c>
      <c r="E111" s="10">
        <v>0.52</v>
      </c>
      <c r="F111" s="5">
        <v>0.77</v>
      </c>
      <c r="G111" s="5">
        <v>0</v>
      </c>
      <c r="H111" s="5">
        <v>0</v>
      </c>
      <c r="I111" s="8">
        <f ca="1">(dane36[[#This Row],[glukoza we krwi]]-$I$409)/$I$410</f>
        <v>0.45085470085470086</v>
      </c>
      <c r="J111" s="8">
        <f ca="1">(dane36[[#This Row],[mocznik]]-$J$409)/$J$410</f>
        <v>0.12477535301668806</v>
      </c>
      <c r="K111" s="8">
        <f ca="1">(dane36[[#This Row],[kreatynina]]-#REF!)/#REF!</f>
        <v>1.9841269841269844E-2</v>
      </c>
      <c r="L111" s="8">
        <f ca="1">(dane36[[#This Row],[sód]]-#REF!)/#REF!</f>
        <v>0.83930599369085179</v>
      </c>
      <c r="M111" s="8">
        <f ca="1">(dane36[[#This Row],[potas]]-#REF!)/#REF!</f>
        <v>4.7865168539325841E-2</v>
      </c>
      <c r="N111" s="8">
        <f ca="1">(dane36[[#This Row],[hemoglobina]]-#REF!)/#REF!</f>
        <v>0.58503401360544216</v>
      </c>
      <c r="O111" s="8">
        <f ca="1">(dane36[[#This Row],[hematokryt]]-#REF!)/#REF!</f>
        <v>0.66377777777777769</v>
      </c>
      <c r="P111" s="5">
        <v>0</v>
      </c>
      <c r="Q111" s="5">
        <v>1</v>
      </c>
      <c r="R111" s="5">
        <v>0</v>
      </c>
      <c r="S111" s="5">
        <v>1</v>
      </c>
      <c r="T111" s="5">
        <v>0</v>
      </c>
      <c r="U111" s="5">
        <v>0</v>
      </c>
      <c r="V111" s="5">
        <v>1</v>
      </c>
      <c r="X111" s="8">
        <f ca="1">(dane36[[#This Row],[Wiek]]-$A$409)/$A$410</f>
        <v>0.59090909090909094</v>
      </c>
      <c r="Y111" s="8">
        <f ca="1">(dane36[[#This Row],[Ciśnienie krwi]]-$B$409)/$B$410</f>
        <v>0.15384615384615385</v>
      </c>
      <c r="Z111" s="8">
        <f ca="1">(dane36[[#This Row],[glukoza we krwi]]-$I$409)/$I$410</f>
        <v>0.45085470085470086</v>
      </c>
      <c r="AA111" s="8">
        <f ca="1">(dane36[[#This Row],[mocznik]]-$J$409)/$J$410</f>
        <v>0.12477535301668806</v>
      </c>
      <c r="AB111" s="8">
        <f ca="1">(dane36[[#This Row],[kreatynina]]-K$409)/K$410</f>
        <v>1.9841269841269844E-2</v>
      </c>
      <c r="AC111" s="8">
        <f ca="1">(dane36[[#This Row],[sód]]-L$409)/L$410</f>
        <v>0.83930599369085179</v>
      </c>
      <c r="AD111" s="8">
        <f ca="1">(dane36[[#This Row],[potas]]-M$409)/M$410</f>
        <v>4.7865168539325841E-2</v>
      </c>
      <c r="AE111" s="8">
        <f ca="1">(dane36[[#This Row],[hemoglobina]]-N$409)/N$410</f>
        <v>0.58503401360544216</v>
      </c>
      <c r="AF111" s="8">
        <f ca="1">(dane36[[#This Row],[hematokryt]]-O$409)/O$410</f>
        <v>0.66377777777777769</v>
      </c>
      <c r="AG111">
        <v>0.62</v>
      </c>
      <c r="AH111">
        <v>0.2</v>
      </c>
      <c r="AI111">
        <v>0.5</v>
      </c>
      <c r="AJ111">
        <v>0.77</v>
      </c>
      <c r="AK111">
        <v>0</v>
      </c>
      <c r="AL111">
        <v>0</v>
      </c>
      <c r="AM111" s="15">
        <v>0</v>
      </c>
      <c r="AN111" s="15">
        <v>1</v>
      </c>
      <c r="AO111" s="15">
        <v>0</v>
      </c>
      <c r="AP111" s="15">
        <v>1</v>
      </c>
      <c r="AQ111" s="15">
        <v>0</v>
      </c>
      <c r="AR111" s="15">
        <v>0</v>
      </c>
    </row>
    <row r="112" spans="1:44" x14ac:dyDescent="0.25">
      <c r="A112" s="8">
        <f ca="1">(dane36[[#This Row],[Wiek]]-$A$409)/$A$410</f>
        <v>0.69318181818181823</v>
      </c>
      <c r="B112" s="8">
        <f ca="1">(dane36[[#This Row],[Ciśnienie krwi]]-$B$409)/$B$410</f>
        <v>0.30769230769230771</v>
      </c>
      <c r="C112" s="9">
        <v>0.5</v>
      </c>
      <c r="D112" s="5">
        <v>0</v>
      </c>
      <c r="E112" s="5" t="s">
        <v>2</v>
      </c>
      <c r="F112" s="5">
        <v>1</v>
      </c>
      <c r="G112" s="5">
        <v>0</v>
      </c>
      <c r="H112" s="5">
        <v>0</v>
      </c>
      <c r="I112" s="8">
        <f ca="1">(dane36[[#This Row],[glukoza we krwi]]-$I$409)/$I$410</f>
        <v>0.21581196581196582</v>
      </c>
      <c r="J112" s="8">
        <f ca="1">(dane36[[#This Row],[mocznik]]-$J$409)/$J$410</f>
        <v>4.4929396662387676E-2</v>
      </c>
      <c r="K112" s="8">
        <f ca="1">(dane36[[#This Row],[kreatynina]]-#REF!)/#REF!</f>
        <v>2.1164021164021166E-2</v>
      </c>
      <c r="L112" s="8">
        <f ca="1">(dane36[[#This Row],[sód]]-#REF!)/#REF!</f>
        <v>0.86750788643533128</v>
      </c>
      <c r="M112" s="8">
        <f ca="1">(dane36[[#This Row],[potas]]-#REF!)/#REF!</f>
        <v>2.921348314606741E-2</v>
      </c>
      <c r="N112" s="8">
        <f ca="1">(dane36[[#This Row],[hemoglobina]]-#REF!)/#REF!</f>
        <v>0.58503401360544216</v>
      </c>
      <c r="O112" s="8">
        <f ca="1">(dane36[[#This Row],[hematokryt]]-#REF!)/#REF!</f>
        <v>0.55555555555555558</v>
      </c>
      <c r="P112" s="5">
        <v>0</v>
      </c>
      <c r="Q112" s="5">
        <v>0</v>
      </c>
      <c r="R112" s="5">
        <v>0</v>
      </c>
      <c r="S112" s="5">
        <v>1</v>
      </c>
      <c r="T112" s="5">
        <v>0</v>
      </c>
      <c r="U112" s="5">
        <v>0</v>
      </c>
      <c r="V112" s="5">
        <v>1</v>
      </c>
      <c r="X112" s="8">
        <f ca="1">(dane36[[#This Row],[Wiek]]-$A$409)/$A$410</f>
        <v>0.69318181818181823</v>
      </c>
      <c r="Y112" s="8">
        <f ca="1">(dane36[[#This Row],[Ciśnienie krwi]]-$B$409)/$B$410</f>
        <v>0.30769230769230771</v>
      </c>
      <c r="Z112" s="8">
        <f ca="1">(dane36[[#This Row],[glukoza we krwi]]-$I$409)/$I$410</f>
        <v>0.21581196581196582</v>
      </c>
      <c r="AA112" s="8">
        <f ca="1">(dane36[[#This Row],[mocznik]]-$J$409)/$J$410</f>
        <v>4.4929396662387676E-2</v>
      </c>
      <c r="AB112" s="8">
        <f ca="1">(dane36[[#This Row],[kreatynina]]-K$409)/K$410</f>
        <v>2.1164021164021166E-2</v>
      </c>
      <c r="AC112" s="8">
        <f ca="1">(dane36[[#This Row],[sód]]-L$409)/L$410</f>
        <v>0.86750788643533128</v>
      </c>
      <c r="AD112" s="8">
        <f ca="1">(dane36[[#This Row],[potas]]-M$409)/M$410</f>
        <v>2.921348314606741E-2</v>
      </c>
      <c r="AE112" s="8">
        <f ca="1">(dane36[[#This Row],[hemoglobina]]-N$409)/N$410</f>
        <v>0.58503401360544216</v>
      </c>
      <c r="AF112" s="8">
        <f ca="1">(dane36[[#This Row],[hematokryt]]-O$409)/O$410</f>
        <v>0.55555555555555558</v>
      </c>
      <c r="AG112">
        <v>0.5</v>
      </c>
      <c r="AH112">
        <v>0</v>
      </c>
      <c r="AI112">
        <v>0</v>
      </c>
      <c r="AJ112">
        <v>1</v>
      </c>
      <c r="AK112">
        <v>0</v>
      </c>
      <c r="AL112">
        <v>0</v>
      </c>
      <c r="AM112" s="14">
        <v>0</v>
      </c>
      <c r="AN112" s="14">
        <v>0</v>
      </c>
      <c r="AO112" s="14">
        <v>0</v>
      </c>
      <c r="AP112" s="14">
        <v>1</v>
      </c>
      <c r="AQ112" s="14">
        <v>0</v>
      </c>
      <c r="AR112" s="14">
        <v>0</v>
      </c>
    </row>
    <row r="113" spans="1:44" x14ac:dyDescent="0.25">
      <c r="A113" s="8">
        <f ca="1">(dane36[[#This Row],[Wiek]]-$A$409)/$A$410</f>
        <v>0.71590909090909094</v>
      </c>
      <c r="B113" s="8">
        <f ca="1">(dane36[[#This Row],[Ciśnienie krwi]]-$B$409)/$B$410</f>
        <v>0.23076923076923078</v>
      </c>
      <c r="C113" s="9">
        <v>0.25</v>
      </c>
      <c r="D113" s="10">
        <v>0.6</v>
      </c>
      <c r="E113" s="10">
        <v>0.6</v>
      </c>
      <c r="F113" s="5">
        <v>1</v>
      </c>
      <c r="G113" s="5">
        <v>0</v>
      </c>
      <c r="H113" s="5">
        <v>0</v>
      </c>
      <c r="I113" s="8">
        <f ca="1">(dane36[[#This Row],[glukoza we krwi]]-$I$409)/$I$410</f>
        <v>0.58119658119658124</v>
      </c>
      <c r="J113" s="8">
        <f ca="1">(dane36[[#This Row],[mocznik]]-$J$409)/$J$410</f>
        <v>0.17843388960205392</v>
      </c>
      <c r="K113" s="8">
        <f ca="1">(dane36[[#This Row],[kreatynina]]-#REF!)/#REF!</f>
        <v>5.2910052910052914E-2</v>
      </c>
      <c r="L113" s="8">
        <f ca="1">(dane36[[#This Row],[sód]]-#REF!)/#REF!</f>
        <v>0.77917981072555209</v>
      </c>
      <c r="M113" s="8">
        <f ca="1">(dane36[[#This Row],[potas]]-#REF!)/#REF!</f>
        <v>6.5168539325842711E-2</v>
      </c>
      <c r="N113" s="8">
        <f ca="1">(dane36[[#This Row],[hemoglobina]]-#REF!)/#REF!</f>
        <v>0.46938775510204078</v>
      </c>
      <c r="O113" s="8">
        <f ca="1">(dane36[[#This Row],[hematokryt]]-#REF!)/#REF!</f>
        <v>0.51111111111111107</v>
      </c>
      <c r="P113" s="5">
        <v>1</v>
      </c>
      <c r="Q113" s="5">
        <v>1</v>
      </c>
      <c r="R113" s="5">
        <v>1</v>
      </c>
      <c r="S113" s="5">
        <v>1</v>
      </c>
      <c r="T113" s="5">
        <v>0</v>
      </c>
      <c r="U113" s="5">
        <v>0</v>
      </c>
      <c r="V113" s="5">
        <v>1</v>
      </c>
      <c r="X113" s="8">
        <f ca="1">(dane36[[#This Row],[Wiek]]-$A$409)/$A$410</f>
        <v>0.71590909090909094</v>
      </c>
      <c r="Y113" s="8">
        <f ca="1">(dane36[[#This Row],[Ciśnienie krwi]]-$B$409)/$B$410</f>
        <v>0.23076923076923078</v>
      </c>
      <c r="Z113" s="8">
        <f ca="1">(dane36[[#This Row],[glukoza we krwi]]-$I$409)/$I$410</f>
        <v>0.58119658119658124</v>
      </c>
      <c r="AA113" s="8">
        <f ca="1">(dane36[[#This Row],[mocznik]]-$J$409)/$J$410</f>
        <v>0.17843388960205392</v>
      </c>
      <c r="AB113" s="8">
        <f ca="1">(dane36[[#This Row],[kreatynina]]-K$409)/K$410</f>
        <v>5.2910052910052914E-2</v>
      </c>
      <c r="AC113" s="8">
        <f ca="1">(dane36[[#This Row],[sód]]-L$409)/L$410</f>
        <v>0.77917981072555209</v>
      </c>
      <c r="AD113" s="8">
        <f ca="1">(dane36[[#This Row],[potas]]-M$409)/M$410</f>
        <v>6.5168539325842711E-2</v>
      </c>
      <c r="AE113" s="8">
        <f ca="1">(dane36[[#This Row],[hemoglobina]]-N$409)/N$410</f>
        <v>0.46938775510204078</v>
      </c>
      <c r="AF113" s="8">
        <f ca="1">(dane36[[#This Row],[hematokryt]]-O$409)/O$410</f>
        <v>0.51111111111111107</v>
      </c>
      <c r="AG113">
        <v>0.25</v>
      </c>
      <c r="AH113">
        <v>0.6</v>
      </c>
      <c r="AI113">
        <v>0.6</v>
      </c>
      <c r="AJ113">
        <v>1</v>
      </c>
      <c r="AK113">
        <v>0</v>
      </c>
      <c r="AL113">
        <v>0</v>
      </c>
      <c r="AM113" s="15">
        <v>1</v>
      </c>
      <c r="AN113" s="15">
        <v>1</v>
      </c>
      <c r="AO113" s="15">
        <v>1</v>
      </c>
      <c r="AP113" s="15">
        <v>1</v>
      </c>
      <c r="AQ113" s="15">
        <v>0</v>
      </c>
      <c r="AR113" s="15">
        <v>0</v>
      </c>
    </row>
    <row r="114" spans="1:44" x14ac:dyDescent="0.25">
      <c r="A114" s="8">
        <f ca="1">(dane36[[#This Row],[Wiek]]-$A$409)/$A$410</f>
        <v>0.56227272727272726</v>
      </c>
      <c r="B114" s="8">
        <f ca="1">(dane36[[#This Row],[Ciśnienie krwi]]-$B$409)/$B$410</f>
        <v>7.6923076923076927E-2</v>
      </c>
      <c r="C114" s="9">
        <v>0.5</v>
      </c>
      <c r="D114" s="10">
        <v>0.6</v>
      </c>
      <c r="E114" s="5" t="s">
        <v>2</v>
      </c>
      <c r="F114" s="5">
        <v>0</v>
      </c>
      <c r="G114" s="5">
        <v>0</v>
      </c>
      <c r="H114" s="5">
        <v>0</v>
      </c>
      <c r="I114" s="8">
        <f ca="1">(dane36[[#This Row],[glukoza we krwi]]-$I$409)/$I$410</f>
        <v>0.26931623931623933</v>
      </c>
      <c r="J114" s="8">
        <f ca="1">(dane36[[#This Row],[mocznik]]-$J$409)/$J$410</f>
        <v>8.3440308087291401E-2</v>
      </c>
      <c r="K114" s="8">
        <f ca="1">(dane36[[#This Row],[kreatynina]]-#REF!)/#REF!</f>
        <v>1.0582010582010581E-2</v>
      </c>
      <c r="L114" s="8">
        <f ca="1">(dane36[[#This Row],[sód]]-#REF!)/#REF!</f>
        <v>0.83930599369085179</v>
      </c>
      <c r="M114" s="8">
        <f ca="1">(dane36[[#This Row],[potas]]-#REF!)/#REF!</f>
        <v>4.7865168539325841E-2</v>
      </c>
      <c r="N114" s="8">
        <f ca="1">(dane36[[#This Row],[hemoglobina]]-#REF!)/#REF!</f>
        <v>0.52380952380952384</v>
      </c>
      <c r="O114" s="8">
        <f ca="1">(dane36[[#This Row],[hematokryt]]-#REF!)/#REF!</f>
        <v>0.53333333333333333</v>
      </c>
      <c r="P114" s="5">
        <v>0</v>
      </c>
      <c r="Q114" s="5">
        <v>0</v>
      </c>
      <c r="R114" s="5">
        <v>0</v>
      </c>
      <c r="S114" s="5">
        <v>1</v>
      </c>
      <c r="T114" s="5">
        <v>0</v>
      </c>
      <c r="U114" s="5">
        <v>0</v>
      </c>
      <c r="V114" s="5">
        <v>1</v>
      </c>
      <c r="X114" s="8">
        <f ca="1">(dane36[[#This Row],[Wiek]]-$A$409)/$A$410</f>
        <v>0.56227272727272726</v>
      </c>
      <c r="Y114" s="8">
        <f ca="1">(dane36[[#This Row],[Ciśnienie krwi]]-$B$409)/$B$410</f>
        <v>7.6923076923076927E-2</v>
      </c>
      <c r="Z114" s="8">
        <f ca="1">(dane36[[#This Row],[glukoza we krwi]]-$I$409)/$I$410</f>
        <v>0.26931623931623933</v>
      </c>
      <c r="AA114" s="8">
        <f ca="1">(dane36[[#This Row],[mocznik]]-$J$409)/$J$410</f>
        <v>8.3440308087291401E-2</v>
      </c>
      <c r="AB114" s="8">
        <f ca="1">(dane36[[#This Row],[kreatynina]]-K$409)/K$410</f>
        <v>1.0582010582010581E-2</v>
      </c>
      <c r="AC114" s="8">
        <f ca="1">(dane36[[#This Row],[sód]]-L$409)/L$410</f>
        <v>0.83930599369085179</v>
      </c>
      <c r="AD114" s="8">
        <f ca="1">(dane36[[#This Row],[potas]]-M$409)/M$410</f>
        <v>4.7865168539325841E-2</v>
      </c>
      <c r="AE114" s="8">
        <f ca="1">(dane36[[#This Row],[hemoglobina]]-N$409)/N$410</f>
        <v>0.52380952380952384</v>
      </c>
      <c r="AF114" s="8">
        <f ca="1">(dane36[[#This Row],[hematokryt]]-O$409)/O$410</f>
        <v>0.53333333333333333</v>
      </c>
      <c r="AG114">
        <v>0.5</v>
      </c>
      <c r="AH114">
        <v>0.6</v>
      </c>
      <c r="AI114">
        <v>0</v>
      </c>
      <c r="AJ114">
        <v>0</v>
      </c>
      <c r="AK114">
        <v>0</v>
      </c>
      <c r="AL114">
        <v>0</v>
      </c>
      <c r="AM114" s="14">
        <v>0</v>
      </c>
      <c r="AN114" s="14">
        <v>0</v>
      </c>
      <c r="AO114" s="14">
        <v>0</v>
      </c>
      <c r="AP114" s="14">
        <v>1</v>
      </c>
      <c r="AQ114" s="14">
        <v>0</v>
      </c>
      <c r="AR114" s="14">
        <v>0</v>
      </c>
    </row>
    <row r="115" spans="1:44" x14ac:dyDescent="0.25">
      <c r="A115" s="8">
        <f ca="1">(dane36[[#This Row],[Wiek]]-$A$409)/$A$410</f>
        <v>0.67045454545454541</v>
      </c>
      <c r="B115" s="8">
        <f ca="1">(dane36[[#This Row],[Ciśnienie krwi]]-$B$409)/$B$410</f>
        <v>0.30769230769230771</v>
      </c>
      <c r="C115" s="9">
        <v>0.5</v>
      </c>
      <c r="D115" s="5">
        <v>0</v>
      </c>
      <c r="E115" s="10">
        <v>0.4</v>
      </c>
      <c r="F115" s="5">
        <v>1</v>
      </c>
      <c r="G115" s="5">
        <v>0</v>
      </c>
      <c r="H115" s="5">
        <v>0</v>
      </c>
      <c r="I115" s="8">
        <f ca="1">(dane36[[#This Row],[glukoza we krwi]]-$I$409)/$I$410</f>
        <v>0.26931623931623933</v>
      </c>
      <c r="J115" s="8">
        <f ca="1">(dane36[[#This Row],[mocznik]]-$J$409)/$J$410</f>
        <v>0.14359435173299101</v>
      </c>
      <c r="K115" s="8">
        <f ca="1">(dane36[[#This Row],[kreatynina]]-#REF!)/#REF!</f>
        <v>3.5317460317460317E-2</v>
      </c>
      <c r="L115" s="8">
        <f ca="1">(dane36[[#This Row],[sód]]-#REF!)/#REF!</f>
        <v>0.83930599369085179</v>
      </c>
      <c r="M115" s="8">
        <f ca="1">(dane36[[#This Row],[potas]]-#REF!)/#REF!</f>
        <v>4.7865168539325841E-2</v>
      </c>
      <c r="N115" s="8">
        <f ca="1">(dane36[[#This Row],[hemoglobina]]-#REF!)/#REF!</f>
        <v>0.64149659863945574</v>
      </c>
      <c r="O115" s="8">
        <f ca="1">(dane36[[#This Row],[hematokryt]]-#REF!)/#REF!</f>
        <v>0.66377777777777769</v>
      </c>
      <c r="P115" s="5">
        <v>0</v>
      </c>
      <c r="Q115" s="5">
        <v>1</v>
      </c>
      <c r="R115" s="5">
        <v>0</v>
      </c>
      <c r="S115" s="5">
        <v>0</v>
      </c>
      <c r="T115" s="5">
        <v>0</v>
      </c>
      <c r="U115" s="5">
        <v>1</v>
      </c>
      <c r="V115" s="5">
        <v>1</v>
      </c>
      <c r="X115" s="8">
        <f ca="1">(dane36[[#This Row],[Wiek]]-$A$409)/$A$410</f>
        <v>0.67045454545454541</v>
      </c>
      <c r="Y115" s="8">
        <f ca="1">(dane36[[#This Row],[Ciśnienie krwi]]-$B$409)/$B$410</f>
        <v>0.30769230769230771</v>
      </c>
      <c r="Z115" s="8">
        <f ca="1">(dane36[[#This Row],[glukoza we krwi]]-$I$409)/$I$410</f>
        <v>0.26931623931623933</v>
      </c>
      <c r="AA115" s="8">
        <f ca="1">(dane36[[#This Row],[mocznik]]-$J$409)/$J$410</f>
        <v>0.14359435173299101</v>
      </c>
      <c r="AB115" s="8">
        <f ca="1">(dane36[[#This Row],[kreatynina]]-K$409)/K$410</f>
        <v>3.5317460317460317E-2</v>
      </c>
      <c r="AC115" s="8">
        <f ca="1">(dane36[[#This Row],[sód]]-L$409)/L$410</f>
        <v>0.83930599369085179</v>
      </c>
      <c r="AD115" s="8">
        <f ca="1">(dane36[[#This Row],[potas]]-M$409)/M$410</f>
        <v>4.7865168539325841E-2</v>
      </c>
      <c r="AE115" s="8">
        <f ca="1">(dane36[[#This Row],[hemoglobina]]-N$409)/N$410</f>
        <v>0.64149659863945574</v>
      </c>
      <c r="AF115" s="8">
        <f ca="1">(dane36[[#This Row],[hematokryt]]-O$409)/O$410</f>
        <v>0.66377777777777769</v>
      </c>
      <c r="AG115">
        <v>0.5</v>
      </c>
      <c r="AH115">
        <v>0</v>
      </c>
      <c r="AI115">
        <v>0.4</v>
      </c>
      <c r="AJ115">
        <v>1</v>
      </c>
      <c r="AK115">
        <v>0</v>
      </c>
      <c r="AL115">
        <v>0</v>
      </c>
      <c r="AM115" s="15">
        <v>0</v>
      </c>
      <c r="AN115" s="15">
        <v>1</v>
      </c>
      <c r="AO115" s="15">
        <v>0</v>
      </c>
      <c r="AP115" s="15">
        <v>0</v>
      </c>
      <c r="AQ115" s="15">
        <v>0</v>
      </c>
      <c r="AR115" s="15">
        <v>1</v>
      </c>
    </row>
    <row r="116" spans="1:44" x14ac:dyDescent="0.25">
      <c r="A116" s="8">
        <f ca="1">(dane36[[#This Row],[Wiek]]-$A$409)/$A$410</f>
        <v>0.11363636363636363</v>
      </c>
      <c r="B116" s="8">
        <f ca="1">(dane36[[#This Row],[Ciśnienie krwi]]-$B$409)/$B$410</f>
        <v>7.6923076923076927E-2</v>
      </c>
      <c r="C116" s="9">
        <v>0.5</v>
      </c>
      <c r="D116" s="10">
        <v>0.6</v>
      </c>
      <c r="E116" s="5" t="s">
        <v>2</v>
      </c>
      <c r="F116" s="5">
        <v>0</v>
      </c>
      <c r="G116" s="5">
        <v>1</v>
      </c>
      <c r="H116" s="5">
        <v>0</v>
      </c>
      <c r="I116" s="8">
        <f ca="1">(dane36[[#This Row],[glukoza we krwi]]-$I$409)/$I$410</f>
        <v>0.26931623931623933</v>
      </c>
      <c r="J116" s="8">
        <f ca="1">(dane36[[#This Row],[mocznik]]-$J$409)/$J$410</f>
        <v>0.12708600770218229</v>
      </c>
      <c r="K116" s="8">
        <f ca="1">(dane36[[#This Row],[kreatynina]]-#REF!)/#REF!</f>
        <v>1.8518518518518517E-2</v>
      </c>
      <c r="L116" s="8">
        <f ca="1">(dane36[[#This Row],[sód]]-#REF!)/#REF!</f>
        <v>0.83930599369085179</v>
      </c>
      <c r="M116" s="8">
        <f ca="1">(dane36[[#This Row],[potas]]-#REF!)/#REF!</f>
        <v>4.7865168539325841E-2</v>
      </c>
      <c r="N116" s="8">
        <f ca="1">(dane36[[#This Row],[hemoglobina]]-#REF!)/#REF!</f>
        <v>0.61224489795918358</v>
      </c>
      <c r="O116" s="8">
        <f ca="1">(dane36[[#This Row],[hematokryt]]-#REF!)/#REF!</f>
        <v>0.66377777777777769</v>
      </c>
      <c r="P116" s="5">
        <v>0</v>
      </c>
      <c r="Q116" s="5">
        <v>0</v>
      </c>
      <c r="R116" s="5">
        <v>0</v>
      </c>
      <c r="S116" s="5">
        <v>1</v>
      </c>
      <c r="T116" s="5">
        <v>0</v>
      </c>
      <c r="U116" s="5">
        <v>0</v>
      </c>
      <c r="V116" s="5">
        <v>1</v>
      </c>
      <c r="X116" s="8">
        <f ca="1">(dane36[[#This Row],[Wiek]]-$A$409)/$A$410</f>
        <v>0.11363636363636363</v>
      </c>
      <c r="Y116" s="8">
        <f ca="1">(dane36[[#This Row],[Ciśnienie krwi]]-$B$409)/$B$410</f>
        <v>7.6923076923076927E-2</v>
      </c>
      <c r="Z116" s="8">
        <f ca="1">(dane36[[#This Row],[glukoza we krwi]]-$I$409)/$I$410</f>
        <v>0.26931623931623933</v>
      </c>
      <c r="AA116" s="8">
        <f ca="1">(dane36[[#This Row],[mocznik]]-$J$409)/$J$410</f>
        <v>0.12708600770218229</v>
      </c>
      <c r="AB116" s="8">
        <f ca="1">(dane36[[#This Row],[kreatynina]]-K$409)/K$410</f>
        <v>1.8518518518518517E-2</v>
      </c>
      <c r="AC116" s="8">
        <f ca="1">(dane36[[#This Row],[sód]]-L$409)/L$410</f>
        <v>0.83930599369085179</v>
      </c>
      <c r="AD116" s="8">
        <f ca="1">(dane36[[#This Row],[potas]]-M$409)/M$410</f>
        <v>4.7865168539325841E-2</v>
      </c>
      <c r="AE116" s="8">
        <f ca="1">(dane36[[#This Row],[hemoglobina]]-N$409)/N$410</f>
        <v>0.61224489795918358</v>
      </c>
      <c r="AF116" s="8">
        <f ca="1">(dane36[[#This Row],[hematokryt]]-O$409)/O$410</f>
        <v>0.66377777777777769</v>
      </c>
      <c r="AG116">
        <v>0.5</v>
      </c>
      <c r="AH116">
        <v>0.6</v>
      </c>
      <c r="AI116">
        <v>0</v>
      </c>
      <c r="AJ116">
        <v>0</v>
      </c>
      <c r="AK116">
        <v>1</v>
      </c>
      <c r="AL116">
        <v>0</v>
      </c>
      <c r="AM116" s="14">
        <v>0</v>
      </c>
      <c r="AN116" s="14">
        <v>0</v>
      </c>
      <c r="AO116" s="14">
        <v>0</v>
      </c>
      <c r="AP116" s="14">
        <v>1</v>
      </c>
      <c r="AQ116" s="14">
        <v>0</v>
      </c>
      <c r="AR116" s="14">
        <v>0</v>
      </c>
    </row>
    <row r="117" spans="1:44" x14ac:dyDescent="0.25">
      <c r="A117" s="8">
        <f ca="1">(dane36[[#This Row],[Wiek]]-$A$409)/$A$410</f>
        <v>0.51136363636363635</v>
      </c>
      <c r="B117" s="8">
        <f ca="1">(dane36[[#This Row],[Ciśnienie krwi]]-$B$409)/$B$410</f>
        <v>0.23076923076923078</v>
      </c>
      <c r="C117" s="9">
        <v>0.25</v>
      </c>
      <c r="D117" s="5">
        <v>0</v>
      </c>
      <c r="E117" s="5" t="s">
        <v>2</v>
      </c>
      <c r="F117" s="5">
        <v>0</v>
      </c>
      <c r="G117" s="5">
        <v>0</v>
      </c>
      <c r="H117" s="5">
        <v>0</v>
      </c>
      <c r="I117" s="8">
        <f ca="1">(dane36[[#This Row],[glukoza we krwi]]-$I$409)/$I$410</f>
        <v>0.26931623931623933</v>
      </c>
      <c r="J117" s="8">
        <f ca="1">(dane36[[#This Row],[mocznik]]-$J$409)/$J$410</f>
        <v>6.8035943517329917E-2</v>
      </c>
      <c r="K117" s="8">
        <f ca="1">(dane36[[#This Row],[kreatynina]]-#REF!)/#REF!</f>
        <v>6.6137566137566143E-3</v>
      </c>
      <c r="L117" s="8">
        <f ca="1">(dane36[[#This Row],[sód]]-#REF!)/#REF!</f>
        <v>0.83930599369085179</v>
      </c>
      <c r="M117" s="8">
        <f ca="1">(dane36[[#This Row],[potas]]-#REF!)/#REF!</f>
        <v>4.7865168539325841E-2</v>
      </c>
      <c r="N117" s="8">
        <f ca="1">(dane36[[#This Row],[hemoglobina]]-#REF!)/#REF!</f>
        <v>0.63265306122448983</v>
      </c>
      <c r="O117" s="8">
        <f ca="1">(dane36[[#This Row],[hematokryt]]-#REF!)/#REF!</f>
        <v>0.77777777777777779</v>
      </c>
      <c r="P117" s="5">
        <v>0</v>
      </c>
      <c r="Q117" s="5">
        <v>0</v>
      </c>
      <c r="R117" s="5">
        <v>0</v>
      </c>
      <c r="S117" s="5">
        <v>1</v>
      </c>
      <c r="T117" s="5">
        <v>0</v>
      </c>
      <c r="U117" s="5">
        <v>1</v>
      </c>
      <c r="V117" s="5">
        <v>1</v>
      </c>
      <c r="X117" s="8">
        <f ca="1">(dane36[[#This Row],[Wiek]]-$A$409)/$A$410</f>
        <v>0.51136363636363635</v>
      </c>
      <c r="Y117" s="8">
        <f ca="1">(dane36[[#This Row],[Ciśnienie krwi]]-$B$409)/$B$410</f>
        <v>0.23076923076923078</v>
      </c>
      <c r="Z117" s="8">
        <f ca="1">(dane36[[#This Row],[glukoza we krwi]]-$I$409)/$I$410</f>
        <v>0.26931623931623933</v>
      </c>
      <c r="AA117" s="8">
        <f ca="1">(dane36[[#This Row],[mocznik]]-$J$409)/$J$410</f>
        <v>6.8035943517329917E-2</v>
      </c>
      <c r="AB117" s="8">
        <f ca="1">(dane36[[#This Row],[kreatynina]]-K$409)/K$410</f>
        <v>6.6137566137566143E-3</v>
      </c>
      <c r="AC117" s="8">
        <f ca="1">(dane36[[#This Row],[sód]]-L$409)/L$410</f>
        <v>0.83930599369085179</v>
      </c>
      <c r="AD117" s="8">
        <f ca="1">(dane36[[#This Row],[potas]]-M$409)/M$410</f>
        <v>4.7865168539325841E-2</v>
      </c>
      <c r="AE117" s="8">
        <f ca="1">(dane36[[#This Row],[hemoglobina]]-N$409)/N$410</f>
        <v>0.63265306122448983</v>
      </c>
      <c r="AF117" s="8">
        <f ca="1">(dane36[[#This Row],[hematokryt]]-O$409)/O$410</f>
        <v>0.77777777777777779</v>
      </c>
      <c r="AG117">
        <v>0.25</v>
      </c>
      <c r="AH117">
        <v>0</v>
      </c>
      <c r="AI117">
        <v>0</v>
      </c>
      <c r="AJ117">
        <v>0</v>
      </c>
      <c r="AK117">
        <v>0</v>
      </c>
      <c r="AL117">
        <v>0</v>
      </c>
      <c r="AM117" s="15">
        <v>0</v>
      </c>
      <c r="AN117" s="15">
        <v>0</v>
      </c>
      <c r="AO117" s="15">
        <v>0</v>
      </c>
      <c r="AP117" s="15">
        <v>1</v>
      </c>
      <c r="AQ117" s="15">
        <v>0</v>
      </c>
      <c r="AR117" s="15">
        <v>1</v>
      </c>
    </row>
    <row r="118" spans="1:44" x14ac:dyDescent="0.25">
      <c r="A118" s="8">
        <f ca="1">(dane36[[#This Row],[Wiek]]-$A$409)/$A$410</f>
        <v>0.56227272727272726</v>
      </c>
      <c r="B118" s="8">
        <f ca="1">(dane36[[#This Row],[Ciśnienie krwi]]-$B$409)/$B$410</f>
        <v>0.15384615384615385</v>
      </c>
      <c r="C118" s="9">
        <v>0.5</v>
      </c>
      <c r="D118" s="10">
        <v>0.8</v>
      </c>
      <c r="E118" s="5" t="s">
        <v>2</v>
      </c>
      <c r="F118" s="5">
        <v>1</v>
      </c>
      <c r="G118" s="5">
        <v>0</v>
      </c>
      <c r="H118" s="5">
        <v>0</v>
      </c>
      <c r="I118" s="8">
        <f ca="1">(dane36[[#This Row],[glukoza we krwi]]-$I$409)/$I$410</f>
        <v>0.1752136752136752</v>
      </c>
      <c r="J118" s="8">
        <f ca="1">(dane36[[#This Row],[mocznik]]-$J$409)/$J$410</f>
        <v>3.7227214377406934E-2</v>
      </c>
      <c r="K118" s="8">
        <f ca="1">(dane36[[#This Row],[kreatynina]]-#REF!)/#REF!</f>
        <v>1.3227513227513225E-3</v>
      </c>
      <c r="L118" s="8">
        <f ca="1">(dane36[[#This Row],[sód]]-#REF!)/#REF!</f>
        <v>0.83930599369085179</v>
      </c>
      <c r="M118" s="8">
        <f ca="1">(dane36[[#This Row],[potas]]-#REF!)/#REF!</f>
        <v>4.7865168539325841E-2</v>
      </c>
      <c r="N118" s="8">
        <f ca="1">(dane36[[#This Row],[hemoglobina]]-#REF!)/#REF!</f>
        <v>0.64149659863945574</v>
      </c>
      <c r="O118" s="8">
        <f ca="1">(dane36[[#This Row],[hematokryt]]-#REF!)/#REF!</f>
        <v>0.66377777777777769</v>
      </c>
      <c r="P118" s="5">
        <v>0</v>
      </c>
      <c r="Q118" s="5">
        <v>0</v>
      </c>
      <c r="R118" s="5">
        <v>0</v>
      </c>
      <c r="S118" s="5">
        <v>1</v>
      </c>
      <c r="T118" s="5">
        <v>1</v>
      </c>
      <c r="U118" s="5">
        <v>0</v>
      </c>
      <c r="V118" s="5">
        <v>1</v>
      </c>
      <c r="X118" s="8">
        <f ca="1">(dane36[[#This Row],[Wiek]]-$A$409)/$A$410</f>
        <v>0.56227272727272726</v>
      </c>
      <c r="Y118" s="8">
        <f ca="1">(dane36[[#This Row],[Ciśnienie krwi]]-$B$409)/$B$410</f>
        <v>0.15384615384615385</v>
      </c>
      <c r="Z118" s="8">
        <f ca="1">(dane36[[#This Row],[glukoza we krwi]]-$I$409)/$I$410</f>
        <v>0.1752136752136752</v>
      </c>
      <c r="AA118" s="8">
        <f ca="1">(dane36[[#This Row],[mocznik]]-$J$409)/$J$410</f>
        <v>3.7227214377406934E-2</v>
      </c>
      <c r="AB118" s="8">
        <f ca="1">(dane36[[#This Row],[kreatynina]]-K$409)/K$410</f>
        <v>1.3227513227513225E-3</v>
      </c>
      <c r="AC118" s="8">
        <f ca="1">(dane36[[#This Row],[sód]]-L$409)/L$410</f>
        <v>0.83930599369085179</v>
      </c>
      <c r="AD118" s="8">
        <f ca="1">(dane36[[#This Row],[potas]]-M$409)/M$410</f>
        <v>4.7865168539325841E-2</v>
      </c>
      <c r="AE118" s="8">
        <f ca="1">(dane36[[#This Row],[hemoglobina]]-N$409)/N$410</f>
        <v>0.64149659863945574</v>
      </c>
      <c r="AF118" s="8">
        <f ca="1">(dane36[[#This Row],[hematokryt]]-O$409)/O$410</f>
        <v>0.66377777777777769</v>
      </c>
      <c r="AG118">
        <v>0.5</v>
      </c>
      <c r="AH118">
        <v>0.8</v>
      </c>
      <c r="AI118">
        <v>0</v>
      </c>
      <c r="AJ118">
        <v>1</v>
      </c>
      <c r="AK118">
        <v>0</v>
      </c>
      <c r="AL118">
        <v>0</v>
      </c>
      <c r="AM118" s="14">
        <v>0</v>
      </c>
      <c r="AN118" s="14">
        <v>0</v>
      </c>
      <c r="AO118" s="14">
        <v>0</v>
      </c>
      <c r="AP118" s="14">
        <v>1</v>
      </c>
      <c r="AQ118" s="14">
        <v>1</v>
      </c>
      <c r="AR118" s="14">
        <v>0</v>
      </c>
    </row>
    <row r="119" spans="1:44" x14ac:dyDescent="0.25">
      <c r="A119" s="8">
        <f ca="1">(dane36[[#This Row],[Wiek]]-$A$409)/$A$410</f>
        <v>0.56227272727272726</v>
      </c>
      <c r="B119" s="8">
        <f ca="1">(dane36[[#This Row],[Ciśnienie krwi]]-$B$409)/$B$410</f>
        <v>0.15384615384615385</v>
      </c>
      <c r="C119" s="9">
        <v>0.75</v>
      </c>
      <c r="D119" s="5">
        <v>0</v>
      </c>
      <c r="E119" s="5" t="s">
        <v>2</v>
      </c>
      <c r="F119" s="5">
        <v>0.77</v>
      </c>
      <c r="G119" s="5">
        <v>0</v>
      </c>
      <c r="H119" s="5">
        <v>0</v>
      </c>
      <c r="I119" s="8">
        <f ca="1">(dane36[[#This Row],[glukoza we krwi]]-$I$409)/$I$410</f>
        <v>0.42094017094017094</v>
      </c>
      <c r="J119" s="8">
        <f ca="1">(dane36[[#This Row],[mocznik]]-$J$409)/$J$410</f>
        <v>8.8575096277278567E-2</v>
      </c>
      <c r="K119" s="8">
        <f ca="1">(dane36[[#This Row],[kreatynina]]-#REF!)/#REF!</f>
        <v>1.1904761904761906E-2</v>
      </c>
      <c r="L119" s="8">
        <f ca="1">(dane36[[#This Row],[sód]]-#REF!)/#REF!</f>
        <v>0.8485804416403786</v>
      </c>
      <c r="M119" s="8">
        <f ca="1">(dane36[[#This Row],[potas]]-#REF!)/#REF!</f>
        <v>2.6966292134831465E-2</v>
      </c>
      <c r="N119" s="8">
        <f ca="1">(dane36[[#This Row],[hemoglobina]]-#REF!)/#REF!</f>
        <v>0.6394557823129251</v>
      </c>
      <c r="O119" s="8">
        <f ca="1">(dane36[[#This Row],[hematokryt]]-#REF!)/#REF!</f>
        <v>0.62222222222222223</v>
      </c>
      <c r="P119" s="5">
        <v>0</v>
      </c>
      <c r="Q119" s="5">
        <v>0</v>
      </c>
      <c r="R119" s="5">
        <v>0</v>
      </c>
      <c r="S119" s="5">
        <v>1</v>
      </c>
      <c r="T119" s="5">
        <v>0</v>
      </c>
      <c r="U119" s="5">
        <v>0</v>
      </c>
      <c r="V119" s="5">
        <v>1</v>
      </c>
      <c r="X119" s="8">
        <f ca="1">(dane36[[#This Row],[Wiek]]-$A$409)/$A$410</f>
        <v>0.56227272727272726</v>
      </c>
      <c r="Y119" s="8">
        <f ca="1">(dane36[[#This Row],[Ciśnienie krwi]]-$B$409)/$B$410</f>
        <v>0.15384615384615385</v>
      </c>
      <c r="Z119" s="8">
        <f ca="1">(dane36[[#This Row],[glukoza we krwi]]-$I$409)/$I$410</f>
        <v>0.42094017094017094</v>
      </c>
      <c r="AA119" s="8">
        <f ca="1">(dane36[[#This Row],[mocznik]]-$J$409)/$J$410</f>
        <v>8.8575096277278567E-2</v>
      </c>
      <c r="AB119" s="8">
        <f ca="1">(dane36[[#This Row],[kreatynina]]-K$409)/K$410</f>
        <v>1.1904761904761906E-2</v>
      </c>
      <c r="AC119" s="8">
        <f ca="1">(dane36[[#This Row],[sód]]-L$409)/L$410</f>
        <v>0.8485804416403786</v>
      </c>
      <c r="AD119" s="8">
        <f ca="1">(dane36[[#This Row],[potas]]-M$409)/M$410</f>
        <v>2.6966292134831465E-2</v>
      </c>
      <c r="AE119" s="8">
        <f ca="1">(dane36[[#This Row],[hemoglobina]]-N$409)/N$410</f>
        <v>0.6394557823129251</v>
      </c>
      <c r="AF119" s="8">
        <f ca="1">(dane36[[#This Row],[hematokryt]]-O$409)/O$410</f>
        <v>0.62222222222222223</v>
      </c>
      <c r="AG119">
        <v>0.75</v>
      </c>
      <c r="AH119">
        <v>0</v>
      </c>
      <c r="AI119">
        <v>0</v>
      </c>
      <c r="AJ119">
        <v>0.77</v>
      </c>
      <c r="AK119">
        <v>0</v>
      </c>
      <c r="AL119">
        <v>0</v>
      </c>
      <c r="AM119" s="15">
        <v>0</v>
      </c>
      <c r="AN119" s="15">
        <v>0</v>
      </c>
      <c r="AO119" s="15">
        <v>0</v>
      </c>
      <c r="AP119" s="15">
        <v>1</v>
      </c>
      <c r="AQ119" s="15">
        <v>0</v>
      </c>
      <c r="AR119" s="15">
        <v>0</v>
      </c>
    </row>
    <row r="120" spans="1:44" x14ac:dyDescent="0.25">
      <c r="A120" s="8">
        <f ca="1">(dane36[[#This Row],[Wiek]]-$A$409)/$A$410</f>
        <v>0.60227272727272729</v>
      </c>
      <c r="B120" s="8">
        <f ca="1">(dane36[[#This Row],[Ciśnienie krwi]]-$B$409)/$B$410</f>
        <v>0.15384615384615385</v>
      </c>
      <c r="C120" s="9">
        <v>0.25</v>
      </c>
      <c r="D120" s="10">
        <v>0.6</v>
      </c>
      <c r="E120" s="5" t="s">
        <v>2</v>
      </c>
      <c r="F120" s="5">
        <v>1</v>
      </c>
      <c r="G120" s="5">
        <v>0</v>
      </c>
      <c r="H120" s="5">
        <v>0</v>
      </c>
      <c r="I120" s="8">
        <f ca="1">(dane36[[#This Row],[glukoza we krwi]]-$I$409)/$I$410</f>
        <v>0.16452991452991453</v>
      </c>
      <c r="J120" s="8">
        <f ca="1">(dane36[[#This Row],[mocznik]]-$J$409)/$J$410</f>
        <v>6.0333761232349167E-2</v>
      </c>
      <c r="K120" s="8">
        <f ca="1">(dane36[[#This Row],[kreatynina]]-#REF!)/#REF!</f>
        <v>1.0582010582010581E-2</v>
      </c>
      <c r="L120" s="8">
        <f ca="1">(dane36[[#This Row],[sód]]-#REF!)/#REF!</f>
        <v>0.83930599369085179</v>
      </c>
      <c r="M120" s="8">
        <f ca="1">(dane36[[#This Row],[potas]]-#REF!)/#REF!</f>
        <v>4.7865168539325841E-2</v>
      </c>
      <c r="N120" s="8">
        <f ca="1">(dane36[[#This Row],[hemoglobina]]-#REF!)/#REF!</f>
        <v>0.56462585034013602</v>
      </c>
      <c r="O120" s="8">
        <f ca="1">(dane36[[#This Row],[hematokryt]]-#REF!)/#REF!</f>
        <v>0.66377777777777769</v>
      </c>
      <c r="P120" s="5">
        <v>0</v>
      </c>
      <c r="Q120" s="5">
        <v>0</v>
      </c>
      <c r="R120" s="5">
        <v>0</v>
      </c>
      <c r="S120" s="5">
        <v>0</v>
      </c>
      <c r="T120" s="5">
        <v>1</v>
      </c>
      <c r="U120" s="5">
        <v>0</v>
      </c>
      <c r="V120" s="5">
        <v>1</v>
      </c>
      <c r="X120" s="8">
        <f ca="1">(dane36[[#This Row],[Wiek]]-$A$409)/$A$410</f>
        <v>0.60227272727272729</v>
      </c>
      <c r="Y120" s="8">
        <f ca="1">(dane36[[#This Row],[Ciśnienie krwi]]-$B$409)/$B$410</f>
        <v>0.15384615384615385</v>
      </c>
      <c r="Z120" s="8">
        <f ca="1">(dane36[[#This Row],[glukoza we krwi]]-$I$409)/$I$410</f>
        <v>0.16452991452991453</v>
      </c>
      <c r="AA120" s="8">
        <f ca="1">(dane36[[#This Row],[mocznik]]-$J$409)/$J$410</f>
        <v>6.0333761232349167E-2</v>
      </c>
      <c r="AB120" s="8">
        <f ca="1">(dane36[[#This Row],[kreatynina]]-K$409)/K$410</f>
        <v>1.0582010582010581E-2</v>
      </c>
      <c r="AC120" s="8">
        <f ca="1">(dane36[[#This Row],[sód]]-L$409)/L$410</f>
        <v>0.83930599369085179</v>
      </c>
      <c r="AD120" s="8">
        <f ca="1">(dane36[[#This Row],[potas]]-M$409)/M$410</f>
        <v>4.7865168539325841E-2</v>
      </c>
      <c r="AE120" s="8">
        <f ca="1">(dane36[[#This Row],[hemoglobina]]-N$409)/N$410</f>
        <v>0.56462585034013602</v>
      </c>
      <c r="AF120" s="8">
        <f ca="1">(dane36[[#This Row],[hematokryt]]-O$409)/O$410</f>
        <v>0.66377777777777769</v>
      </c>
      <c r="AG120">
        <v>0.25</v>
      </c>
      <c r="AH120">
        <v>0.6</v>
      </c>
      <c r="AI120">
        <v>0</v>
      </c>
      <c r="AJ120">
        <v>1</v>
      </c>
      <c r="AK120">
        <v>0</v>
      </c>
      <c r="AL120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1</v>
      </c>
      <c r="AR120" s="14">
        <v>0</v>
      </c>
    </row>
    <row r="121" spans="1:44" x14ac:dyDescent="0.25">
      <c r="A121" s="8">
        <f ca="1">(dane36[[#This Row],[Wiek]]-$A$409)/$A$410</f>
        <v>0.65909090909090906</v>
      </c>
      <c r="B121" s="8">
        <f ca="1">(dane36[[#This Row],[Ciśnienie krwi]]-$B$409)/$B$410</f>
        <v>0.15384615384615385</v>
      </c>
      <c r="C121" s="9">
        <v>0.25</v>
      </c>
      <c r="D121" s="5">
        <v>0</v>
      </c>
      <c r="E121" s="5" t="s">
        <v>2</v>
      </c>
      <c r="F121" s="5">
        <v>1</v>
      </c>
      <c r="G121" s="5">
        <v>0</v>
      </c>
      <c r="H121" s="5">
        <v>0</v>
      </c>
      <c r="I121" s="8">
        <f ca="1">(dane36[[#This Row],[glukoza we krwi]]-$I$409)/$I$410</f>
        <v>0.25213675213675213</v>
      </c>
      <c r="J121" s="8">
        <f ca="1">(dane36[[#This Row],[mocznik]]-$J$409)/$J$410</f>
        <v>6.5468549422336333E-2</v>
      </c>
      <c r="K121" s="8">
        <f ca="1">(dane36[[#This Row],[kreatynina]]-#REF!)/#REF!</f>
        <v>1.0582010582010581E-2</v>
      </c>
      <c r="L121" s="8">
        <f ca="1">(dane36[[#This Row],[sód]]-#REF!)/#REF!</f>
        <v>0.83930599369085179</v>
      </c>
      <c r="M121" s="8">
        <f ca="1">(dane36[[#This Row],[potas]]-#REF!)/#REF!</f>
        <v>4.7865168539325841E-2</v>
      </c>
      <c r="N121" s="8">
        <f ca="1">(dane36[[#This Row],[hemoglobina]]-#REF!)/#REF!</f>
        <v>0.64149659863945574</v>
      </c>
      <c r="O121" s="8">
        <f ca="1">(dane36[[#This Row],[hematokryt]]-#REF!)/#REF!</f>
        <v>0.66377777777777769</v>
      </c>
      <c r="P121" s="5">
        <v>0</v>
      </c>
      <c r="Q121" s="5">
        <v>0</v>
      </c>
      <c r="R121" s="5">
        <v>0</v>
      </c>
      <c r="S121" s="5">
        <v>1</v>
      </c>
      <c r="T121" s="5">
        <v>0</v>
      </c>
      <c r="U121" s="5">
        <v>0</v>
      </c>
      <c r="V121" s="5">
        <v>1</v>
      </c>
      <c r="X121" s="8">
        <f ca="1">(dane36[[#This Row],[Wiek]]-$A$409)/$A$410</f>
        <v>0.65909090909090906</v>
      </c>
      <c r="Y121" s="8">
        <f ca="1">(dane36[[#This Row],[Ciśnienie krwi]]-$B$409)/$B$410</f>
        <v>0.15384615384615385</v>
      </c>
      <c r="Z121" s="8">
        <f ca="1">(dane36[[#This Row],[glukoza we krwi]]-$I$409)/$I$410</f>
        <v>0.25213675213675213</v>
      </c>
      <c r="AA121" s="8">
        <f ca="1">(dane36[[#This Row],[mocznik]]-$J$409)/$J$410</f>
        <v>6.5468549422336333E-2</v>
      </c>
      <c r="AB121" s="8">
        <f ca="1">(dane36[[#This Row],[kreatynina]]-K$409)/K$410</f>
        <v>1.0582010582010581E-2</v>
      </c>
      <c r="AC121" s="8">
        <f ca="1">(dane36[[#This Row],[sód]]-L$409)/L$410</f>
        <v>0.83930599369085179</v>
      </c>
      <c r="AD121" s="8">
        <f ca="1">(dane36[[#This Row],[potas]]-M$409)/M$410</f>
        <v>4.7865168539325841E-2</v>
      </c>
      <c r="AE121" s="8">
        <f ca="1">(dane36[[#This Row],[hemoglobina]]-N$409)/N$410</f>
        <v>0.64149659863945574</v>
      </c>
      <c r="AF121" s="8">
        <f ca="1">(dane36[[#This Row],[hematokryt]]-O$409)/O$410</f>
        <v>0.66377777777777769</v>
      </c>
      <c r="AG121">
        <v>0.25</v>
      </c>
      <c r="AH121">
        <v>0</v>
      </c>
      <c r="AI121">
        <v>0</v>
      </c>
      <c r="AJ121">
        <v>1</v>
      </c>
      <c r="AK121">
        <v>0</v>
      </c>
      <c r="AL121">
        <v>0</v>
      </c>
      <c r="AM121" s="15">
        <v>0</v>
      </c>
      <c r="AN121" s="15">
        <v>0</v>
      </c>
      <c r="AO121" s="15">
        <v>0</v>
      </c>
      <c r="AP121" s="15">
        <v>1</v>
      </c>
      <c r="AQ121" s="15">
        <v>0</v>
      </c>
      <c r="AR121" s="15">
        <v>0</v>
      </c>
    </row>
    <row r="122" spans="1:44" x14ac:dyDescent="0.25">
      <c r="A122" s="8">
        <f ca="1">(dane36[[#This Row],[Wiek]]-$A$409)/$A$410</f>
        <v>0.79545454545454541</v>
      </c>
      <c r="B122" s="8">
        <f ca="1">(dane36[[#This Row],[Ciśnienie krwi]]-$B$409)/$B$410</f>
        <v>0.30769230769230771</v>
      </c>
      <c r="C122" s="9">
        <v>1</v>
      </c>
      <c r="D122" s="10">
        <v>0.2</v>
      </c>
      <c r="E122" s="10">
        <v>0.6</v>
      </c>
      <c r="F122" s="5">
        <v>1</v>
      </c>
      <c r="G122" s="5">
        <v>0</v>
      </c>
      <c r="H122" s="5">
        <v>0</v>
      </c>
      <c r="I122" s="8">
        <f ca="1">(dane36[[#This Row],[glukoza we krwi]]-$I$409)/$I$410</f>
        <v>0.64316239316239321</v>
      </c>
      <c r="J122" s="8">
        <f ca="1">(dane36[[#This Row],[mocznik]]-$J$409)/$J$410</f>
        <v>9.8844672657252886E-2</v>
      </c>
      <c r="K122" s="8">
        <f ca="1">(dane36[[#This Row],[kreatynina]]-#REF!)/#REF!</f>
        <v>2.3809523809523815E-2</v>
      </c>
      <c r="L122" s="8">
        <f ca="1">(dane36[[#This Row],[sód]]-#REF!)/#REF!</f>
        <v>0.83596214511041012</v>
      </c>
      <c r="M122" s="8">
        <f ca="1">(dane36[[#This Row],[potas]]-#REF!)/#REF!</f>
        <v>6.2921348314606731E-2</v>
      </c>
      <c r="N122" s="8">
        <f ca="1">(dane36[[#This Row],[hemoglobina]]-#REF!)/#REF!</f>
        <v>0.64625850340136048</v>
      </c>
      <c r="O122" s="8">
        <f ca="1">(dane36[[#This Row],[hematokryt]]-#REF!)/#REF!</f>
        <v>0.66377777777777769</v>
      </c>
      <c r="P122" s="5">
        <v>0</v>
      </c>
      <c r="Q122" s="5">
        <v>1</v>
      </c>
      <c r="R122" s="5">
        <v>1</v>
      </c>
      <c r="S122" s="5">
        <v>0</v>
      </c>
      <c r="T122" s="5">
        <v>0</v>
      </c>
      <c r="U122" s="5">
        <v>0</v>
      </c>
      <c r="V122" s="5">
        <v>1</v>
      </c>
      <c r="X122" s="8">
        <f ca="1">(dane36[[#This Row],[Wiek]]-$A$409)/$A$410</f>
        <v>0.79545454545454541</v>
      </c>
      <c r="Y122" s="8">
        <f ca="1">(dane36[[#This Row],[Ciśnienie krwi]]-$B$409)/$B$410</f>
        <v>0.30769230769230771</v>
      </c>
      <c r="Z122" s="8">
        <f ca="1">(dane36[[#This Row],[glukoza we krwi]]-$I$409)/$I$410</f>
        <v>0.64316239316239321</v>
      </c>
      <c r="AA122" s="8">
        <f ca="1">(dane36[[#This Row],[mocznik]]-$J$409)/$J$410</f>
        <v>9.8844672657252886E-2</v>
      </c>
      <c r="AB122" s="8">
        <f ca="1">(dane36[[#This Row],[kreatynina]]-K$409)/K$410</f>
        <v>2.3809523809523815E-2</v>
      </c>
      <c r="AC122" s="8">
        <f ca="1">(dane36[[#This Row],[sód]]-L$409)/L$410</f>
        <v>0.83596214511041012</v>
      </c>
      <c r="AD122" s="8">
        <f ca="1">(dane36[[#This Row],[potas]]-M$409)/M$410</f>
        <v>6.2921348314606731E-2</v>
      </c>
      <c r="AE122" s="8">
        <f ca="1">(dane36[[#This Row],[hemoglobina]]-N$409)/N$410</f>
        <v>0.64625850340136048</v>
      </c>
      <c r="AF122" s="8">
        <f ca="1">(dane36[[#This Row],[hematokryt]]-O$409)/O$410</f>
        <v>0.66377777777777769</v>
      </c>
      <c r="AG122">
        <v>1</v>
      </c>
      <c r="AH122">
        <v>0.2</v>
      </c>
      <c r="AI122">
        <v>0.6</v>
      </c>
      <c r="AJ122">
        <v>1</v>
      </c>
      <c r="AK122">
        <v>0</v>
      </c>
      <c r="AL122">
        <v>0</v>
      </c>
      <c r="AM122" s="14">
        <v>0</v>
      </c>
      <c r="AN122" s="14">
        <v>1</v>
      </c>
      <c r="AO122" s="14">
        <v>1</v>
      </c>
      <c r="AP122" s="14">
        <v>0</v>
      </c>
      <c r="AQ122" s="14">
        <v>0</v>
      </c>
      <c r="AR122" s="14">
        <v>0</v>
      </c>
    </row>
    <row r="123" spans="1:44" x14ac:dyDescent="0.25">
      <c r="A123" s="8">
        <f ca="1">(dane36[[#This Row],[Wiek]]-$A$409)/$A$410</f>
        <v>0.59090909090909094</v>
      </c>
      <c r="B123" s="8">
        <f ca="1">(dane36[[#This Row],[Ciśnienie krwi]]-$B$409)/$B$410</f>
        <v>7.6923076923076927E-2</v>
      </c>
      <c r="C123" s="9">
        <v>0.62</v>
      </c>
      <c r="D123" s="10">
        <v>0.6</v>
      </c>
      <c r="E123" s="10">
        <v>0.52</v>
      </c>
      <c r="F123" s="5">
        <v>0.77</v>
      </c>
      <c r="G123" s="5">
        <v>0</v>
      </c>
      <c r="H123" s="5">
        <v>0</v>
      </c>
      <c r="I123" s="8">
        <f ca="1">(dane36[[#This Row],[glukoza we krwi]]-$I$409)/$I$410</f>
        <v>0.22008547008547008</v>
      </c>
      <c r="J123" s="8">
        <f ca="1">(dane36[[#This Row],[mocznik]]-$J$409)/$J$410</f>
        <v>5.0064184852374842E-2</v>
      </c>
      <c r="K123" s="8">
        <f ca="1">(dane36[[#This Row],[kreatynina]]-#REF!)/#REF!</f>
        <v>1.1904761904761906E-2</v>
      </c>
      <c r="L123" s="8">
        <f ca="1">(dane36[[#This Row],[sód]]-#REF!)/#REF!</f>
        <v>0.83596214511041012</v>
      </c>
      <c r="M123" s="8">
        <f ca="1">(dane36[[#This Row],[potas]]-#REF!)/#REF!</f>
        <v>2.0224719101123594E-2</v>
      </c>
      <c r="N123" s="8">
        <f ca="1">(dane36[[#This Row],[hemoglobina]]-#REF!)/#REF!</f>
        <v>0.80952380952380953</v>
      </c>
      <c r="O123" s="8">
        <f ca="1">(dane36[[#This Row],[hematokryt]]-#REF!)/#REF!</f>
        <v>0.82222222222222219</v>
      </c>
      <c r="P123" s="5">
        <v>1</v>
      </c>
      <c r="Q123" s="5">
        <v>1</v>
      </c>
      <c r="R123" s="5">
        <v>0</v>
      </c>
      <c r="S123" s="5">
        <v>1</v>
      </c>
      <c r="T123" s="5">
        <v>1</v>
      </c>
      <c r="U123" s="5">
        <v>0</v>
      </c>
      <c r="V123" s="5">
        <v>1</v>
      </c>
      <c r="X123" s="8">
        <f ca="1">(dane36[[#This Row],[Wiek]]-$A$409)/$A$410</f>
        <v>0.59090909090909094</v>
      </c>
      <c r="Y123" s="8">
        <f ca="1">(dane36[[#This Row],[Ciśnienie krwi]]-$B$409)/$B$410</f>
        <v>7.6923076923076927E-2</v>
      </c>
      <c r="Z123" s="8">
        <f ca="1">(dane36[[#This Row],[glukoza we krwi]]-$I$409)/$I$410</f>
        <v>0.22008547008547008</v>
      </c>
      <c r="AA123" s="8">
        <f ca="1">(dane36[[#This Row],[mocznik]]-$J$409)/$J$410</f>
        <v>5.0064184852374842E-2</v>
      </c>
      <c r="AB123" s="8">
        <f ca="1">(dane36[[#This Row],[kreatynina]]-K$409)/K$410</f>
        <v>1.1904761904761906E-2</v>
      </c>
      <c r="AC123" s="8">
        <f ca="1">(dane36[[#This Row],[sód]]-L$409)/L$410</f>
        <v>0.83596214511041012</v>
      </c>
      <c r="AD123" s="8">
        <f ca="1">(dane36[[#This Row],[potas]]-M$409)/M$410</f>
        <v>2.0224719101123594E-2</v>
      </c>
      <c r="AE123" s="8">
        <f ca="1">(dane36[[#This Row],[hemoglobina]]-N$409)/N$410</f>
        <v>0.80952380952380953</v>
      </c>
      <c r="AF123" s="8">
        <f ca="1">(dane36[[#This Row],[hematokryt]]-O$409)/O$410</f>
        <v>0.82222222222222219</v>
      </c>
      <c r="AG123">
        <v>0.62</v>
      </c>
      <c r="AH123">
        <v>0.6</v>
      </c>
      <c r="AI123">
        <v>0.5</v>
      </c>
      <c r="AJ123">
        <v>0.77</v>
      </c>
      <c r="AK123">
        <v>0</v>
      </c>
      <c r="AL123">
        <v>0</v>
      </c>
      <c r="AM123" s="15">
        <v>1</v>
      </c>
      <c r="AN123" s="15">
        <v>1</v>
      </c>
      <c r="AO123" s="15">
        <v>0</v>
      </c>
      <c r="AP123" s="15">
        <v>1</v>
      </c>
      <c r="AQ123" s="15">
        <v>1</v>
      </c>
      <c r="AR123" s="15">
        <v>0</v>
      </c>
    </row>
    <row r="124" spans="1:44" x14ac:dyDescent="0.25">
      <c r="A124" s="8">
        <f ca="1">(dane36[[#This Row],[Wiek]]-$A$409)/$A$410</f>
        <v>0.36363636363636365</v>
      </c>
      <c r="B124" s="8">
        <f ca="1">(dane36[[#This Row],[Ciśnienie krwi]]-$B$409)/$B$410</f>
        <v>0.15384615384615385</v>
      </c>
      <c r="C124" s="9">
        <v>0.62</v>
      </c>
      <c r="D124" s="10">
        <v>0.2</v>
      </c>
      <c r="E124" s="10">
        <v>0.52</v>
      </c>
      <c r="F124" s="5">
        <v>0.77</v>
      </c>
      <c r="G124" s="5">
        <v>0</v>
      </c>
      <c r="H124" s="5">
        <v>0</v>
      </c>
      <c r="I124" s="8">
        <f ca="1">(dane36[[#This Row],[glukoza we krwi]]-$I$409)/$I$410</f>
        <v>0.26931623931623933</v>
      </c>
      <c r="J124" s="8">
        <f ca="1">(dane36[[#This Row],[mocznik]]-$J$409)/$J$410</f>
        <v>0.55840821566110399</v>
      </c>
      <c r="K124" s="8">
        <f ca="1">(dane36[[#This Row],[kreatynina]]-#REF!)/#REF!</f>
        <v>0.15608465608465608</v>
      </c>
      <c r="L124" s="8">
        <f ca="1">(dane36[[#This Row],[sód]]-#REF!)/#REF!</f>
        <v>0.79179810725552047</v>
      </c>
      <c r="M124" s="8">
        <f ca="1">(dane36[[#This Row],[potas]]-#REF!)/#REF!</f>
        <v>2.921348314606741E-2</v>
      </c>
      <c r="N124" s="8">
        <f ca="1">(dane36[[#This Row],[hemoglobina]]-#REF!)/#REF!</f>
        <v>0.19727891156462582</v>
      </c>
      <c r="O124" s="8">
        <f ca="1">(dane36[[#This Row],[hematokryt]]-#REF!)/#REF!</f>
        <v>0.66377777777777769</v>
      </c>
      <c r="P124" s="5">
        <v>1</v>
      </c>
      <c r="Q124" s="5">
        <v>0</v>
      </c>
      <c r="R124" s="5">
        <v>0</v>
      </c>
      <c r="S124" s="5">
        <v>1</v>
      </c>
      <c r="T124" s="5">
        <v>0</v>
      </c>
      <c r="U124" s="5">
        <v>1</v>
      </c>
      <c r="V124" s="5">
        <v>1</v>
      </c>
      <c r="X124" s="8">
        <f ca="1">(dane36[[#This Row],[Wiek]]-$A$409)/$A$410</f>
        <v>0.36363636363636365</v>
      </c>
      <c r="Y124" s="8">
        <f ca="1">(dane36[[#This Row],[Ciśnienie krwi]]-$B$409)/$B$410</f>
        <v>0.15384615384615385</v>
      </c>
      <c r="Z124" s="8">
        <f ca="1">(dane36[[#This Row],[glukoza we krwi]]-$I$409)/$I$410</f>
        <v>0.26931623931623933</v>
      </c>
      <c r="AA124" s="8">
        <f ca="1">(dane36[[#This Row],[mocznik]]-$J$409)/$J$410</f>
        <v>0.55840821566110399</v>
      </c>
      <c r="AB124" s="8">
        <f ca="1">(dane36[[#This Row],[kreatynina]]-K$409)/K$410</f>
        <v>0.15608465608465608</v>
      </c>
      <c r="AC124" s="8">
        <f ca="1">(dane36[[#This Row],[sód]]-L$409)/L$410</f>
        <v>0.79179810725552047</v>
      </c>
      <c r="AD124" s="8">
        <f ca="1">(dane36[[#This Row],[potas]]-M$409)/M$410</f>
        <v>2.921348314606741E-2</v>
      </c>
      <c r="AE124" s="8">
        <f ca="1">(dane36[[#This Row],[hemoglobina]]-N$409)/N$410</f>
        <v>0.19727891156462582</v>
      </c>
      <c r="AF124" s="8">
        <f ca="1">(dane36[[#This Row],[hematokryt]]-O$409)/O$410</f>
        <v>0.66377777777777769</v>
      </c>
      <c r="AG124">
        <v>0.62</v>
      </c>
      <c r="AH124">
        <v>0.2</v>
      </c>
      <c r="AI124">
        <v>0.5</v>
      </c>
      <c r="AJ124">
        <v>0.77</v>
      </c>
      <c r="AK124">
        <v>0</v>
      </c>
      <c r="AL124">
        <v>0</v>
      </c>
      <c r="AM124" s="14">
        <v>1</v>
      </c>
      <c r="AN124" s="14">
        <v>0</v>
      </c>
      <c r="AO124" s="14">
        <v>0</v>
      </c>
      <c r="AP124" s="14">
        <v>1</v>
      </c>
      <c r="AQ124" s="14">
        <v>0</v>
      </c>
      <c r="AR124" s="14">
        <v>1</v>
      </c>
    </row>
    <row r="125" spans="1:44" x14ac:dyDescent="0.25">
      <c r="A125" s="8">
        <f ca="1">(dane36[[#This Row],[Wiek]]-$A$409)/$A$410</f>
        <v>0.46590909090909088</v>
      </c>
      <c r="B125" s="8">
        <f ca="1">(dane36[[#This Row],[Ciśnienie krwi]]-$B$409)/$B$410</f>
        <v>0.23076923076923078</v>
      </c>
      <c r="C125" s="9">
        <v>0.5</v>
      </c>
      <c r="D125" s="10">
        <v>0.4</v>
      </c>
      <c r="E125" s="10">
        <v>0.6</v>
      </c>
      <c r="F125" s="5">
        <v>0</v>
      </c>
      <c r="G125" s="5">
        <v>1</v>
      </c>
      <c r="H125" s="5">
        <v>1</v>
      </c>
      <c r="I125" s="8">
        <f ca="1">(dane36[[#This Row],[glukoza we krwi]]-$I$409)/$I$410</f>
        <v>0.26931623931623933</v>
      </c>
      <c r="J125" s="8">
        <f ca="1">(dane36[[#This Row],[mocznik]]-$J$409)/$J$410</f>
        <v>7.3170731707317069E-2</v>
      </c>
      <c r="K125" s="8">
        <f ca="1">(dane36[[#This Row],[kreatynina]]-#REF!)/#REF!</f>
        <v>9.2592592592592605E-3</v>
      </c>
      <c r="L125" s="8">
        <f ca="1">(dane36[[#This Row],[sód]]-#REF!)/#REF!</f>
        <v>0.83930599369085179</v>
      </c>
      <c r="M125" s="8">
        <f ca="1">(dane36[[#This Row],[potas]]-#REF!)/#REF!</f>
        <v>4.7865168539325841E-2</v>
      </c>
      <c r="N125" s="8">
        <f ca="1">(dane36[[#This Row],[hemoglobina]]-#REF!)/#REF!</f>
        <v>0.74149659863945572</v>
      </c>
      <c r="O125" s="8">
        <f ca="1">(dane36[[#This Row],[hematokryt]]-#REF!)/#REF!</f>
        <v>0.73333333333333328</v>
      </c>
      <c r="P125" s="5">
        <v>0</v>
      </c>
      <c r="Q125" s="5">
        <v>0</v>
      </c>
      <c r="R125" s="5">
        <v>0</v>
      </c>
      <c r="S125" s="5">
        <v>1</v>
      </c>
      <c r="T125" s="5">
        <v>0</v>
      </c>
      <c r="U125" s="5">
        <v>0</v>
      </c>
      <c r="V125" s="5">
        <v>1</v>
      </c>
      <c r="X125" s="8">
        <f ca="1">(dane36[[#This Row],[Wiek]]-$A$409)/$A$410</f>
        <v>0.46590909090909088</v>
      </c>
      <c r="Y125" s="8">
        <f ca="1">(dane36[[#This Row],[Ciśnienie krwi]]-$B$409)/$B$410</f>
        <v>0.23076923076923078</v>
      </c>
      <c r="Z125" s="8">
        <f ca="1">(dane36[[#This Row],[glukoza we krwi]]-$I$409)/$I$410</f>
        <v>0.26931623931623933</v>
      </c>
      <c r="AA125" s="8">
        <f ca="1">(dane36[[#This Row],[mocznik]]-$J$409)/$J$410</f>
        <v>7.3170731707317069E-2</v>
      </c>
      <c r="AB125" s="8">
        <f ca="1">(dane36[[#This Row],[kreatynina]]-K$409)/K$410</f>
        <v>9.2592592592592605E-3</v>
      </c>
      <c r="AC125" s="8">
        <f ca="1">(dane36[[#This Row],[sód]]-L$409)/L$410</f>
        <v>0.83930599369085179</v>
      </c>
      <c r="AD125" s="8">
        <f ca="1">(dane36[[#This Row],[potas]]-M$409)/M$410</f>
        <v>4.7865168539325841E-2</v>
      </c>
      <c r="AE125" s="8">
        <f ca="1">(dane36[[#This Row],[hemoglobina]]-N$409)/N$410</f>
        <v>0.74149659863945572</v>
      </c>
      <c r="AF125" s="8">
        <f ca="1">(dane36[[#This Row],[hematokryt]]-O$409)/O$410</f>
        <v>0.73333333333333328</v>
      </c>
      <c r="AG125">
        <v>0.5</v>
      </c>
      <c r="AH125">
        <v>0.4</v>
      </c>
      <c r="AI125">
        <v>0.6</v>
      </c>
      <c r="AJ125">
        <v>0</v>
      </c>
      <c r="AK125">
        <v>1</v>
      </c>
      <c r="AL125">
        <v>1</v>
      </c>
      <c r="AM125" s="15">
        <v>0</v>
      </c>
      <c r="AN125" s="15">
        <v>0</v>
      </c>
      <c r="AO125" s="15">
        <v>0</v>
      </c>
      <c r="AP125" s="15">
        <v>1</v>
      </c>
      <c r="AQ125" s="15">
        <v>0</v>
      </c>
      <c r="AR125" s="15">
        <v>0</v>
      </c>
    </row>
    <row r="126" spans="1:44" x14ac:dyDescent="0.25">
      <c r="A126" s="8">
        <f ca="1">(dane36[[#This Row],[Wiek]]-$A$409)/$A$410</f>
        <v>0.71590909090909094</v>
      </c>
      <c r="B126" s="8">
        <f ca="1">(dane36[[#This Row],[Ciśnienie krwi]]-$B$409)/$B$410</f>
        <v>0.38461538461538464</v>
      </c>
      <c r="C126" s="9">
        <v>0.5</v>
      </c>
      <c r="D126" s="5">
        <v>0</v>
      </c>
      <c r="E126" s="5" t="s">
        <v>2</v>
      </c>
      <c r="F126" s="5">
        <v>1</v>
      </c>
      <c r="G126" s="5">
        <v>0</v>
      </c>
      <c r="H126" s="5">
        <v>0</v>
      </c>
      <c r="I126" s="8">
        <f ca="1">(dane36[[#This Row],[glukoza we krwi]]-$I$409)/$I$410</f>
        <v>0.14529914529914531</v>
      </c>
      <c r="J126" s="8">
        <f ca="1">(dane36[[#This Row],[mocznik]]-$J$409)/$J$410</f>
        <v>0.24775353016688062</v>
      </c>
      <c r="K126" s="8">
        <f ca="1">(dane36[[#This Row],[kreatynina]]-#REF!)/#REF!</f>
        <v>2.777777777777778E-2</v>
      </c>
      <c r="L126" s="8">
        <f ca="1">(dane36[[#This Row],[sód]]-#REF!)/#REF!</f>
        <v>0.83930599369085179</v>
      </c>
      <c r="M126" s="8">
        <f ca="1">(dane36[[#This Row],[potas]]-#REF!)/#REF!</f>
        <v>4.7865168539325841E-2</v>
      </c>
      <c r="N126" s="8">
        <f ca="1">(dane36[[#This Row],[hemoglobina]]-#REF!)/#REF!</f>
        <v>0.4081632653061224</v>
      </c>
      <c r="O126" s="8">
        <f ca="1">(dane36[[#This Row],[hematokryt]]-#REF!)/#REF!</f>
        <v>0.42222222222222222</v>
      </c>
      <c r="P126" s="5">
        <v>1</v>
      </c>
      <c r="Q126" s="5">
        <v>0</v>
      </c>
      <c r="R126" s="5">
        <v>0</v>
      </c>
      <c r="S126" s="5">
        <v>1</v>
      </c>
      <c r="T126" s="5">
        <v>0</v>
      </c>
      <c r="U126" s="5">
        <v>0</v>
      </c>
      <c r="V126" s="5">
        <v>1</v>
      </c>
      <c r="X126" s="8">
        <f ca="1">(dane36[[#This Row],[Wiek]]-$A$409)/$A$410</f>
        <v>0.71590909090909094</v>
      </c>
      <c r="Y126" s="8">
        <f ca="1">(dane36[[#This Row],[Ciśnienie krwi]]-$B$409)/$B$410</f>
        <v>0.38461538461538464</v>
      </c>
      <c r="Z126" s="8">
        <f ca="1">(dane36[[#This Row],[glukoza we krwi]]-$I$409)/$I$410</f>
        <v>0.14529914529914531</v>
      </c>
      <c r="AA126" s="8">
        <f ca="1">(dane36[[#This Row],[mocznik]]-$J$409)/$J$410</f>
        <v>0.24775353016688062</v>
      </c>
      <c r="AB126" s="8">
        <f ca="1">(dane36[[#This Row],[kreatynina]]-K$409)/K$410</f>
        <v>2.777777777777778E-2</v>
      </c>
      <c r="AC126" s="8">
        <f ca="1">(dane36[[#This Row],[sód]]-L$409)/L$410</f>
        <v>0.83930599369085179</v>
      </c>
      <c r="AD126" s="8">
        <f ca="1">(dane36[[#This Row],[potas]]-M$409)/M$410</f>
        <v>4.7865168539325841E-2</v>
      </c>
      <c r="AE126" s="8">
        <f ca="1">(dane36[[#This Row],[hemoglobina]]-N$409)/N$410</f>
        <v>0.4081632653061224</v>
      </c>
      <c r="AF126" s="8">
        <f ca="1">(dane36[[#This Row],[hematokryt]]-O$409)/O$410</f>
        <v>0.42222222222222222</v>
      </c>
      <c r="AG126">
        <v>0.5</v>
      </c>
      <c r="AH126">
        <v>0</v>
      </c>
      <c r="AI126">
        <v>0</v>
      </c>
      <c r="AJ126">
        <v>1</v>
      </c>
      <c r="AK126">
        <v>0</v>
      </c>
      <c r="AL126">
        <v>0</v>
      </c>
      <c r="AM126" s="14">
        <v>1</v>
      </c>
      <c r="AN126" s="14">
        <v>0</v>
      </c>
      <c r="AO126" s="14">
        <v>0</v>
      </c>
      <c r="AP126" s="14">
        <v>1</v>
      </c>
      <c r="AQ126" s="14">
        <v>0</v>
      </c>
      <c r="AR126" s="14">
        <v>0</v>
      </c>
    </row>
    <row r="127" spans="1:44" x14ac:dyDescent="0.25">
      <c r="A127" s="8">
        <f ca="1">(dane36[[#This Row],[Wiek]]-$A$409)/$A$410</f>
        <v>0.79545454545454541</v>
      </c>
      <c r="B127" s="8">
        <f ca="1">(dane36[[#This Row],[Ciśnienie krwi]]-$B$409)/$B$410</f>
        <v>0.30769230769230771</v>
      </c>
      <c r="C127" s="9">
        <v>0.62</v>
      </c>
      <c r="D127" s="10">
        <v>0.2</v>
      </c>
      <c r="E127" s="10">
        <v>0.52</v>
      </c>
      <c r="F127" s="5">
        <v>0.77</v>
      </c>
      <c r="G127" s="5">
        <v>0</v>
      </c>
      <c r="H127" s="5">
        <v>0</v>
      </c>
      <c r="I127" s="8">
        <f ca="1">(dane36[[#This Row],[glukoza we krwi]]-$I$409)/$I$410</f>
        <v>0.61111111111111116</v>
      </c>
      <c r="J127" s="8">
        <f ca="1">(dane36[[#This Row],[mocznik]]-$J$409)/$J$410</f>
        <v>8.8575096277278567E-2</v>
      </c>
      <c r="K127" s="8">
        <f ca="1">(dane36[[#This Row],[kreatynina]]-#REF!)/#REF!</f>
        <v>2.777777777777778E-2</v>
      </c>
      <c r="L127" s="8">
        <f ca="1">(dane36[[#This Row],[sód]]-#REF!)/#REF!</f>
        <v>0.79810725552050477</v>
      </c>
      <c r="M127" s="8">
        <f ca="1">(dane36[[#This Row],[potas]]-#REF!)/#REF!</f>
        <v>4.0449438202247189E-2</v>
      </c>
      <c r="N127" s="8">
        <f ca="1">(dane36[[#This Row],[hemoglobina]]-#REF!)/#REF!</f>
        <v>0.64149659863945574</v>
      </c>
      <c r="O127" s="8">
        <f ca="1">(dane36[[#This Row],[hematokryt]]-#REF!)/#REF!</f>
        <v>0.66377777777777769</v>
      </c>
      <c r="P127" s="5">
        <v>1</v>
      </c>
      <c r="Q127" s="5">
        <v>1</v>
      </c>
      <c r="R127" s="5">
        <v>0</v>
      </c>
      <c r="S127" s="5">
        <v>0</v>
      </c>
      <c r="T127" s="5">
        <v>0</v>
      </c>
      <c r="U127" s="5">
        <v>0</v>
      </c>
      <c r="V127" s="5">
        <v>1</v>
      </c>
      <c r="X127" s="8">
        <f ca="1">(dane36[[#This Row],[Wiek]]-$A$409)/$A$410</f>
        <v>0.79545454545454541</v>
      </c>
      <c r="Y127" s="8">
        <f ca="1">(dane36[[#This Row],[Ciśnienie krwi]]-$B$409)/$B$410</f>
        <v>0.30769230769230771</v>
      </c>
      <c r="Z127" s="8">
        <f ca="1">(dane36[[#This Row],[glukoza we krwi]]-$I$409)/$I$410</f>
        <v>0.61111111111111116</v>
      </c>
      <c r="AA127" s="8">
        <f ca="1">(dane36[[#This Row],[mocznik]]-$J$409)/$J$410</f>
        <v>8.8575096277278567E-2</v>
      </c>
      <c r="AB127" s="8">
        <f ca="1">(dane36[[#This Row],[kreatynina]]-K$409)/K$410</f>
        <v>2.777777777777778E-2</v>
      </c>
      <c r="AC127" s="8">
        <f ca="1">(dane36[[#This Row],[sód]]-L$409)/L$410</f>
        <v>0.79810725552050477</v>
      </c>
      <c r="AD127" s="8">
        <f ca="1">(dane36[[#This Row],[potas]]-M$409)/M$410</f>
        <v>4.0449438202247189E-2</v>
      </c>
      <c r="AE127" s="8">
        <f ca="1">(dane36[[#This Row],[hemoglobina]]-N$409)/N$410</f>
        <v>0.64149659863945574</v>
      </c>
      <c r="AF127" s="8">
        <f ca="1">(dane36[[#This Row],[hematokryt]]-O$409)/O$410</f>
        <v>0.66377777777777769</v>
      </c>
      <c r="AG127">
        <v>0.62</v>
      </c>
      <c r="AH127">
        <v>0.2</v>
      </c>
      <c r="AI127">
        <v>0.5</v>
      </c>
      <c r="AJ127">
        <v>0.77</v>
      </c>
      <c r="AK127">
        <v>0</v>
      </c>
      <c r="AL127">
        <v>0</v>
      </c>
      <c r="AM127" s="15">
        <v>1</v>
      </c>
      <c r="AN127" s="15">
        <v>1</v>
      </c>
      <c r="AO127" s="15">
        <v>0</v>
      </c>
      <c r="AP127" s="15">
        <v>0</v>
      </c>
      <c r="AQ127" s="15">
        <v>0</v>
      </c>
      <c r="AR127" s="15">
        <v>0</v>
      </c>
    </row>
    <row r="128" spans="1:44" x14ac:dyDescent="0.25">
      <c r="A128" s="8">
        <f ca="1">(dane36[[#This Row],[Wiek]]-$A$409)/$A$410</f>
        <v>0.77272727272727271</v>
      </c>
      <c r="B128" s="8">
        <f ca="1">(dane36[[#This Row],[Ciśnienie krwi]]-$B$409)/$B$410</f>
        <v>0.30769230769230771</v>
      </c>
      <c r="C128" s="9">
        <v>0.5</v>
      </c>
      <c r="D128" s="5">
        <v>0</v>
      </c>
      <c r="E128" s="5" t="s">
        <v>2</v>
      </c>
      <c r="F128" s="5">
        <v>1</v>
      </c>
      <c r="G128" s="5">
        <v>0</v>
      </c>
      <c r="H128" s="5">
        <v>0</v>
      </c>
      <c r="I128" s="8">
        <f ca="1">(dane36[[#This Row],[glukoza we krwi]]-$I$409)/$I$410</f>
        <v>0.2606837606837607</v>
      </c>
      <c r="J128" s="8">
        <f ca="1">(dane36[[#This Row],[mocznik]]-$J$409)/$J$410</f>
        <v>0.31707317073170732</v>
      </c>
      <c r="K128" s="8">
        <f ca="1">(dane36[[#This Row],[kreatynina]]-#REF!)/#REF!</f>
        <v>4.7619047619047623E-2</v>
      </c>
      <c r="L128" s="8">
        <f ca="1">(dane36[[#This Row],[sód]]-#REF!)/#REF!</f>
        <v>0.82965299684542582</v>
      </c>
      <c r="M128" s="8">
        <f ca="1">(dane36[[#This Row],[potas]]-#REF!)/#REF!</f>
        <v>4.7191011235955045E-2</v>
      </c>
      <c r="N128" s="8">
        <f ca="1">(dane36[[#This Row],[hemoglobina]]-#REF!)/#REF!</f>
        <v>0.60544217687074831</v>
      </c>
      <c r="O128" s="8">
        <f ca="1">(dane36[[#This Row],[hematokryt]]-#REF!)/#REF!</f>
        <v>0.62222222222222223</v>
      </c>
      <c r="P128" s="5">
        <v>1</v>
      </c>
      <c r="Q128" s="5">
        <v>1</v>
      </c>
      <c r="R128" s="5">
        <v>0</v>
      </c>
      <c r="S128" s="5">
        <v>0</v>
      </c>
      <c r="T128" s="5">
        <v>1</v>
      </c>
      <c r="U128" s="5">
        <v>0</v>
      </c>
      <c r="V128" s="5">
        <v>1</v>
      </c>
      <c r="X128" s="8">
        <f ca="1">(dane36[[#This Row],[Wiek]]-$A$409)/$A$410</f>
        <v>0.77272727272727271</v>
      </c>
      <c r="Y128" s="8">
        <f ca="1">(dane36[[#This Row],[Ciśnienie krwi]]-$B$409)/$B$410</f>
        <v>0.30769230769230771</v>
      </c>
      <c r="Z128" s="8">
        <f ca="1">(dane36[[#This Row],[glukoza we krwi]]-$I$409)/$I$410</f>
        <v>0.2606837606837607</v>
      </c>
      <c r="AA128" s="8">
        <f ca="1">(dane36[[#This Row],[mocznik]]-$J$409)/$J$410</f>
        <v>0.31707317073170732</v>
      </c>
      <c r="AB128" s="8">
        <f ca="1">(dane36[[#This Row],[kreatynina]]-K$409)/K$410</f>
        <v>4.7619047619047623E-2</v>
      </c>
      <c r="AC128" s="8">
        <f ca="1">(dane36[[#This Row],[sód]]-L$409)/L$410</f>
        <v>0.82965299684542582</v>
      </c>
      <c r="AD128" s="8">
        <f ca="1">(dane36[[#This Row],[potas]]-M$409)/M$410</f>
        <v>4.7191011235955045E-2</v>
      </c>
      <c r="AE128" s="8">
        <f ca="1">(dane36[[#This Row],[hemoglobina]]-N$409)/N$410</f>
        <v>0.60544217687074831</v>
      </c>
      <c r="AF128" s="8">
        <f ca="1">(dane36[[#This Row],[hematokryt]]-O$409)/O$410</f>
        <v>0.62222222222222223</v>
      </c>
      <c r="AG128">
        <v>0.5</v>
      </c>
      <c r="AH128">
        <v>0</v>
      </c>
      <c r="AI128">
        <v>0</v>
      </c>
      <c r="AJ128">
        <v>1</v>
      </c>
      <c r="AK128">
        <v>0</v>
      </c>
      <c r="AL128">
        <v>0</v>
      </c>
      <c r="AM128" s="14">
        <v>1</v>
      </c>
      <c r="AN128" s="14">
        <v>1</v>
      </c>
      <c r="AO128" s="14">
        <v>0</v>
      </c>
      <c r="AP128" s="14">
        <v>0</v>
      </c>
      <c r="AQ128" s="14">
        <v>1</v>
      </c>
      <c r="AR128" s="14">
        <v>0</v>
      </c>
    </row>
    <row r="129" spans="1:44" x14ac:dyDescent="0.25">
      <c r="A129" s="8">
        <f ca="1">(dane36[[#This Row],[Wiek]]-$A$409)/$A$410</f>
        <v>0.78409090909090906</v>
      </c>
      <c r="B129" s="8">
        <f ca="1">(dane36[[#This Row],[Ciśnienie krwi]]-$B$409)/$B$410</f>
        <v>7.6923076923076927E-2</v>
      </c>
      <c r="C129" s="9">
        <v>0.5</v>
      </c>
      <c r="D129" s="10">
        <v>0.8</v>
      </c>
      <c r="E129" s="5" t="s">
        <v>2</v>
      </c>
      <c r="F129" s="5">
        <v>1</v>
      </c>
      <c r="G129" s="5">
        <v>0</v>
      </c>
      <c r="H129" s="5">
        <v>0</v>
      </c>
      <c r="I129" s="8">
        <f ca="1">(dane36[[#This Row],[glukoza we krwi]]-$I$409)/$I$410</f>
        <v>0.20512820512820512</v>
      </c>
      <c r="J129" s="8">
        <f ca="1">(dane36[[#This Row],[mocznik]]-$J$409)/$J$410</f>
        <v>0.31707317073170732</v>
      </c>
      <c r="K129" s="8">
        <f ca="1">(dane36[[#This Row],[kreatynina]]-#REF!)/#REF!</f>
        <v>6.4814814814814811E-2</v>
      </c>
      <c r="L129" s="8">
        <f ca="1">(dane36[[#This Row],[sód]]-#REF!)/#REF!</f>
        <v>0.82965299684542582</v>
      </c>
      <c r="M129" s="8">
        <f ca="1">(dane36[[#This Row],[potas]]-#REF!)/#REF!</f>
        <v>5.393258426966293E-2</v>
      </c>
      <c r="N129" s="8">
        <f ca="1">(dane36[[#This Row],[hemoglobina]]-#REF!)/#REF!</f>
        <v>0.56462585034013602</v>
      </c>
      <c r="O129" s="8">
        <f ca="1">(dane36[[#This Row],[hematokryt]]-#REF!)/#REF!</f>
        <v>0.57777777777777772</v>
      </c>
      <c r="P129" s="5">
        <v>1</v>
      </c>
      <c r="Q129" s="5">
        <v>1</v>
      </c>
      <c r="R129" s="5">
        <v>0</v>
      </c>
      <c r="S129" s="5">
        <v>0</v>
      </c>
      <c r="T129" s="5">
        <v>1</v>
      </c>
      <c r="U129" s="5">
        <v>0</v>
      </c>
      <c r="V129" s="5">
        <v>1</v>
      </c>
      <c r="X129" s="8">
        <f ca="1">(dane36[[#This Row],[Wiek]]-$A$409)/$A$410</f>
        <v>0.78409090909090906</v>
      </c>
      <c r="Y129" s="8">
        <f ca="1">(dane36[[#This Row],[Ciśnienie krwi]]-$B$409)/$B$410</f>
        <v>7.6923076923076927E-2</v>
      </c>
      <c r="Z129" s="8">
        <f ca="1">(dane36[[#This Row],[glukoza we krwi]]-$I$409)/$I$410</f>
        <v>0.20512820512820512</v>
      </c>
      <c r="AA129" s="8">
        <f ca="1">(dane36[[#This Row],[mocznik]]-$J$409)/$J$410</f>
        <v>0.31707317073170732</v>
      </c>
      <c r="AB129" s="8">
        <f ca="1">(dane36[[#This Row],[kreatynina]]-K$409)/K$410</f>
        <v>6.4814814814814811E-2</v>
      </c>
      <c r="AC129" s="8">
        <f ca="1">(dane36[[#This Row],[sód]]-L$409)/L$410</f>
        <v>0.82965299684542582</v>
      </c>
      <c r="AD129" s="8">
        <f ca="1">(dane36[[#This Row],[potas]]-M$409)/M$410</f>
        <v>5.393258426966293E-2</v>
      </c>
      <c r="AE129" s="8">
        <f ca="1">(dane36[[#This Row],[hemoglobina]]-N$409)/N$410</f>
        <v>0.56462585034013602</v>
      </c>
      <c r="AF129" s="8">
        <f ca="1">(dane36[[#This Row],[hematokryt]]-O$409)/O$410</f>
        <v>0.57777777777777772</v>
      </c>
      <c r="AG129">
        <v>0.5</v>
      </c>
      <c r="AH129">
        <v>0.8</v>
      </c>
      <c r="AI129">
        <v>0</v>
      </c>
      <c r="AJ129">
        <v>1</v>
      </c>
      <c r="AK129">
        <v>0</v>
      </c>
      <c r="AL129">
        <v>0</v>
      </c>
      <c r="AM129" s="15">
        <v>1</v>
      </c>
      <c r="AN129" s="15">
        <v>1</v>
      </c>
      <c r="AO129" s="15">
        <v>0</v>
      </c>
      <c r="AP129" s="15">
        <v>0</v>
      </c>
      <c r="AQ129" s="15">
        <v>1</v>
      </c>
      <c r="AR129" s="15">
        <v>0</v>
      </c>
    </row>
    <row r="130" spans="1:44" x14ac:dyDescent="0.25">
      <c r="A130" s="8">
        <f ca="1">(dane36[[#This Row],[Wiek]]-$A$409)/$A$410</f>
        <v>0.56818181818181823</v>
      </c>
      <c r="B130" s="8">
        <f ca="1">(dane36[[#This Row],[Ciśnienie krwi]]-$B$409)/$B$410</f>
        <v>0.30769230769230771</v>
      </c>
      <c r="C130" s="9">
        <v>0.5</v>
      </c>
      <c r="D130" s="10">
        <v>0.8</v>
      </c>
      <c r="E130" s="10">
        <v>0.6</v>
      </c>
      <c r="F130" s="5">
        <v>0</v>
      </c>
      <c r="G130" s="5">
        <v>0</v>
      </c>
      <c r="H130" s="5">
        <v>0</v>
      </c>
      <c r="I130" s="8">
        <f ca="1">(dane36[[#This Row],[glukoza we krwi]]-$I$409)/$I$410</f>
        <v>0.43162393162393164</v>
      </c>
      <c r="J130" s="8">
        <f ca="1">(dane36[[#This Row],[mocznik]]-$J$409)/$J$410</f>
        <v>0.42233632862644416</v>
      </c>
      <c r="K130" s="8">
        <f ca="1">(dane36[[#This Row],[kreatynina]]-#REF!)/#REF!</f>
        <v>6.8783068783068779E-2</v>
      </c>
      <c r="L130" s="8">
        <f ca="1">(dane36[[#This Row],[sód]]-#REF!)/#REF!</f>
        <v>0.81072555205047314</v>
      </c>
      <c r="M130" s="8">
        <f ca="1">(dane36[[#This Row],[potas]]-#REF!)/#REF!</f>
        <v>1</v>
      </c>
      <c r="N130" s="8">
        <f ca="1">(dane36[[#This Row],[hemoglobina]]-#REF!)/#REF!</f>
        <v>0.3401360544217687</v>
      </c>
      <c r="O130" s="8">
        <f ca="1">(dane36[[#This Row],[hematokryt]]-#REF!)/#REF!</f>
        <v>0.31111111111111112</v>
      </c>
      <c r="P130" s="5">
        <v>1</v>
      </c>
      <c r="Q130" s="5">
        <v>1</v>
      </c>
      <c r="R130" s="5">
        <v>0</v>
      </c>
      <c r="S130" s="5">
        <v>1</v>
      </c>
      <c r="T130" s="5">
        <v>0</v>
      </c>
      <c r="U130" s="5">
        <v>1</v>
      </c>
      <c r="V130" s="5">
        <v>1</v>
      </c>
      <c r="X130" s="8">
        <f ca="1">(dane36[[#This Row],[Wiek]]-$A$409)/$A$410</f>
        <v>0.56818181818181823</v>
      </c>
      <c r="Y130" s="8">
        <f ca="1">(dane36[[#This Row],[Ciśnienie krwi]]-$B$409)/$B$410</f>
        <v>0.30769230769230771</v>
      </c>
      <c r="Z130" s="8">
        <f ca="1">(dane36[[#This Row],[glukoza we krwi]]-$I$409)/$I$410</f>
        <v>0.43162393162393164</v>
      </c>
      <c r="AA130" s="8">
        <f ca="1">(dane36[[#This Row],[mocznik]]-$J$409)/$J$410</f>
        <v>0.42233632862644416</v>
      </c>
      <c r="AB130" s="8">
        <f ca="1">(dane36[[#This Row],[kreatynina]]-K$409)/K$410</f>
        <v>6.8783068783068779E-2</v>
      </c>
      <c r="AC130" s="8">
        <f ca="1">(dane36[[#This Row],[sód]]-L$409)/L$410</f>
        <v>0.81072555205047314</v>
      </c>
      <c r="AD130" s="8">
        <f ca="1">(dane36[[#This Row],[potas]]-M$409)/M$410</f>
        <v>1</v>
      </c>
      <c r="AE130" s="8">
        <f ca="1">(dane36[[#This Row],[hemoglobina]]-N$409)/N$410</f>
        <v>0.3401360544217687</v>
      </c>
      <c r="AF130" s="8">
        <f ca="1">(dane36[[#This Row],[hematokryt]]-O$409)/O$410</f>
        <v>0.31111111111111112</v>
      </c>
      <c r="AG130">
        <v>0.5</v>
      </c>
      <c r="AH130">
        <v>0.8</v>
      </c>
      <c r="AI130">
        <v>0.6</v>
      </c>
      <c r="AJ130">
        <v>0</v>
      </c>
      <c r="AK130">
        <v>0</v>
      </c>
      <c r="AL130">
        <v>0</v>
      </c>
      <c r="AM130" s="14">
        <v>1</v>
      </c>
      <c r="AN130" s="14">
        <v>1</v>
      </c>
      <c r="AO130" s="14">
        <v>0</v>
      </c>
      <c r="AP130" s="14">
        <v>1</v>
      </c>
      <c r="AQ130" s="14">
        <v>0</v>
      </c>
      <c r="AR130" s="14">
        <v>1</v>
      </c>
    </row>
    <row r="131" spans="1:44" x14ac:dyDescent="0.25">
      <c r="A131" s="8">
        <f ca="1">(dane36[[#This Row],[Wiek]]-$A$409)/$A$410</f>
        <v>0.82954545454545459</v>
      </c>
      <c r="B131" s="8">
        <f ca="1">(dane36[[#This Row],[Ciśnienie krwi]]-$B$409)/$B$410</f>
        <v>0.15384615384615385</v>
      </c>
      <c r="C131" s="9">
        <v>1</v>
      </c>
      <c r="D131" s="10">
        <v>0.2</v>
      </c>
      <c r="E131" s="5" t="s">
        <v>2</v>
      </c>
      <c r="F131" s="5">
        <v>1</v>
      </c>
      <c r="G131" s="5">
        <v>0</v>
      </c>
      <c r="H131" s="5">
        <v>0</v>
      </c>
      <c r="I131" s="8">
        <f ca="1">(dane36[[#This Row],[glukoza we krwi]]-$I$409)/$I$410</f>
        <v>0.29059829059829062</v>
      </c>
      <c r="J131" s="8">
        <f ca="1">(dane36[[#This Row],[mocznik]]-$J$409)/$J$410</f>
        <v>0.12195121951219512</v>
      </c>
      <c r="K131" s="8">
        <f ca="1">(dane36[[#This Row],[kreatynina]]-#REF!)/#REF!</f>
        <v>1.3227513227513227E-2</v>
      </c>
      <c r="L131" s="8">
        <f ca="1">(dane36[[#This Row],[sód]]-#REF!)/#REF!</f>
        <v>0.82334384858044163</v>
      </c>
      <c r="M131" s="8">
        <f ca="1">(dane36[[#This Row],[potas]]-#REF!)/#REF!</f>
        <v>4.9438202247191018E-2</v>
      </c>
      <c r="N131" s="8">
        <f ca="1">(dane36[[#This Row],[hemoglobina]]-#REF!)/#REF!</f>
        <v>0.54421768707482987</v>
      </c>
      <c r="O131" s="8">
        <f ca="1">(dane36[[#This Row],[hematokryt]]-#REF!)/#REF!</f>
        <v>0.66377777777777769</v>
      </c>
      <c r="P131" s="5">
        <v>1</v>
      </c>
      <c r="Q131" s="5">
        <v>0</v>
      </c>
      <c r="R131" s="5">
        <v>0</v>
      </c>
      <c r="S131" s="5">
        <v>0</v>
      </c>
      <c r="T131" s="5">
        <v>1</v>
      </c>
      <c r="U131" s="5">
        <v>0</v>
      </c>
      <c r="V131" s="5">
        <v>1</v>
      </c>
      <c r="X131" s="8">
        <f ca="1">(dane36[[#This Row],[Wiek]]-$A$409)/$A$410</f>
        <v>0.82954545454545459</v>
      </c>
      <c r="Y131" s="8">
        <f ca="1">(dane36[[#This Row],[Ciśnienie krwi]]-$B$409)/$B$410</f>
        <v>0.15384615384615385</v>
      </c>
      <c r="Z131" s="8">
        <f ca="1">(dane36[[#This Row],[glukoza we krwi]]-$I$409)/$I$410</f>
        <v>0.29059829059829062</v>
      </c>
      <c r="AA131" s="8">
        <f ca="1">(dane36[[#This Row],[mocznik]]-$J$409)/$J$410</f>
        <v>0.12195121951219512</v>
      </c>
      <c r="AB131" s="8">
        <f ca="1">(dane36[[#This Row],[kreatynina]]-K$409)/K$410</f>
        <v>1.3227513227513227E-2</v>
      </c>
      <c r="AC131" s="8">
        <f ca="1">(dane36[[#This Row],[sód]]-L$409)/L$410</f>
        <v>0.82334384858044163</v>
      </c>
      <c r="AD131" s="8">
        <f ca="1">(dane36[[#This Row],[potas]]-M$409)/M$410</f>
        <v>4.9438202247191018E-2</v>
      </c>
      <c r="AE131" s="8">
        <f ca="1">(dane36[[#This Row],[hemoglobina]]-N$409)/N$410</f>
        <v>0.54421768707482987</v>
      </c>
      <c r="AF131" s="8">
        <f ca="1">(dane36[[#This Row],[hematokryt]]-O$409)/O$410</f>
        <v>0.66377777777777769</v>
      </c>
      <c r="AG131">
        <v>1</v>
      </c>
      <c r="AH131">
        <v>0.2</v>
      </c>
      <c r="AI131">
        <v>0</v>
      </c>
      <c r="AJ131">
        <v>1</v>
      </c>
      <c r="AK131">
        <v>0</v>
      </c>
      <c r="AL131">
        <v>0</v>
      </c>
      <c r="AM131" s="15">
        <v>1</v>
      </c>
      <c r="AN131" s="15">
        <v>0</v>
      </c>
      <c r="AO131" s="15">
        <v>0</v>
      </c>
      <c r="AP131" s="15">
        <v>0</v>
      </c>
      <c r="AQ131" s="15">
        <v>1</v>
      </c>
      <c r="AR131" s="15">
        <v>0</v>
      </c>
    </row>
    <row r="132" spans="1:44" x14ac:dyDescent="0.25">
      <c r="A132" s="8">
        <f ca="1">(dane36[[#This Row],[Wiek]]-$A$409)/$A$410</f>
        <v>0.54545454545454541</v>
      </c>
      <c r="B132" s="8">
        <f ca="1">(dane36[[#This Row],[Ciśnienie krwi]]-$B$409)/$B$410</f>
        <v>0.30769230769230771</v>
      </c>
      <c r="C132" s="9">
        <v>0.25</v>
      </c>
      <c r="D132" s="10">
        <v>0.4</v>
      </c>
      <c r="E132" s="5" t="s">
        <v>2</v>
      </c>
      <c r="F132" s="5">
        <v>0</v>
      </c>
      <c r="G132" s="5">
        <v>1</v>
      </c>
      <c r="H132" s="5">
        <v>1</v>
      </c>
      <c r="I132" s="8">
        <f ca="1">(dane36[[#This Row],[glukoza we krwi]]-$I$409)/$I$410</f>
        <v>0.2264957264957265</v>
      </c>
      <c r="J132" s="8">
        <f ca="1">(dane36[[#This Row],[mocznik]]-$J$409)/$J$410</f>
        <v>0.53016688061617456</v>
      </c>
      <c r="K132" s="8">
        <f ca="1">(dane36[[#This Row],[kreatynina]]-#REF!)/#REF!</f>
        <v>0.1164021164021164</v>
      </c>
      <c r="L132" s="8">
        <f ca="1">(dane36[[#This Row],[sód]]-#REF!)/#REF!</f>
        <v>0.81703470031545744</v>
      </c>
      <c r="M132" s="8">
        <f ca="1">(dane36[[#This Row],[potas]]-#REF!)/#REF!</f>
        <v>5.1685393258426963E-2</v>
      </c>
      <c r="N132" s="8">
        <f ca="1">(dane36[[#This Row],[hemoglobina]]-#REF!)/#REF!</f>
        <v>0.34693877551020402</v>
      </c>
      <c r="O132" s="8">
        <f ca="1">(dane36[[#This Row],[hematokryt]]-#REF!)/#REF!</f>
        <v>0.28888888888888886</v>
      </c>
      <c r="P132" s="5">
        <v>0</v>
      </c>
      <c r="Q132" s="5">
        <v>0</v>
      </c>
      <c r="R132" s="5">
        <v>0</v>
      </c>
      <c r="S132" s="5">
        <v>0</v>
      </c>
      <c r="T132" s="5">
        <v>1</v>
      </c>
      <c r="U132" s="5">
        <v>1</v>
      </c>
      <c r="V132" s="5">
        <v>1</v>
      </c>
      <c r="X132" s="8">
        <f ca="1">(dane36[[#This Row],[Wiek]]-$A$409)/$A$410</f>
        <v>0.54545454545454541</v>
      </c>
      <c r="Y132" s="8">
        <f ca="1">(dane36[[#This Row],[Ciśnienie krwi]]-$B$409)/$B$410</f>
        <v>0.30769230769230771</v>
      </c>
      <c r="Z132" s="8">
        <f ca="1">(dane36[[#This Row],[glukoza we krwi]]-$I$409)/$I$410</f>
        <v>0.2264957264957265</v>
      </c>
      <c r="AA132" s="8">
        <f ca="1">(dane36[[#This Row],[mocznik]]-$J$409)/$J$410</f>
        <v>0.53016688061617456</v>
      </c>
      <c r="AB132" s="8">
        <f ca="1">(dane36[[#This Row],[kreatynina]]-K$409)/K$410</f>
        <v>0.1164021164021164</v>
      </c>
      <c r="AC132" s="8">
        <f ca="1">(dane36[[#This Row],[sód]]-L$409)/L$410</f>
        <v>0.81703470031545744</v>
      </c>
      <c r="AD132" s="8">
        <f ca="1">(dane36[[#This Row],[potas]]-M$409)/M$410</f>
        <v>5.1685393258426963E-2</v>
      </c>
      <c r="AE132" s="8">
        <f ca="1">(dane36[[#This Row],[hemoglobina]]-N$409)/N$410</f>
        <v>0.34693877551020402</v>
      </c>
      <c r="AF132" s="8">
        <f ca="1">(dane36[[#This Row],[hematokryt]]-O$409)/O$410</f>
        <v>0.28888888888888886</v>
      </c>
      <c r="AG132">
        <v>0.25</v>
      </c>
      <c r="AH132">
        <v>0.4</v>
      </c>
      <c r="AI132">
        <v>0</v>
      </c>
      <c r="AJ132">
        <v>0</v>
      </c>
      <c r="AK132">
        <v>1</v>
      </c>
      <c r="AL132">
        <v>1</v>
      </c>
      <c r="AM132" s="14">
        <v>0</v>
      </c>
      <c r="AN132" s="14">
        <v>0</v>
      </c>
      <c r="AO132" s="14">
        <v>0</v>
      </c>
      <c r="AP132" s="14">
        <v>0</v>
      </c>
      <c r="AQ132" s="14">
        <v>1</v>
      </c>
      <c r="AR132" s="14">
        <v>1</v>
      </c>
    </row>
    <row r="133" spans="1:44" x14ac:dyDescent="0.25">
      <c r="A133" s="8">
        <f ca="1">(dane36[[#This Row],[Wiek]]-$A$409)/$A$410</f>
        <v>3.4090909090909088E-2</v>
      </c>
      <c r="B133" s="8">
        <f ca="1">(dane36[[#This Row],[Ciśnienie krwi]]-$B$409)/$B$410</f>
        <v>0</v>
      </c>
      <c r="C133" s="9">
        <v>0.25</v>
      </c>
      <c r="D133" s="5">
        <v>0</v>
      </c>
      <c r="E133" s="5" t="s">
        <v>2</v>
      </c>
      <c r="F133" s="5">
        <v>1</v>
      </c>
      <c r="G133" s="5">
        <v>0</v>
      </c>
      <c r="H133" s="5">
        <v>0</v>
      </c>
      <c r="I133" s="8">
        <f ca="1">(dane36[[#This Row],[glukoza we krwi]]-$I$409)/$I$410</f>
        <v>0.26931623931623933</v>
      </c>
      <c r="J133" s="8">
        <f ca="1">(dane36[[#This Row],[mocznik]]-$J$409)/$J$410</f>
        <v>6.0333761232349167E-2</v>
      </c>
      <c r="K133" s="8">
        <f ca="1">(dane36[[#This Row],[kreatynina]]-#REF!)/#REF!</f>
        <v>2.6455026455026449E-3</v>
      </c>
      <c r="L133" s="8">
        <f ca="1">(dane36[[#This Row],[sód]]-#REF!)/#REF!</f>
        <v>0.83930599369085179</v>
      </c>
      <c r="M133" s="8">
        <f ca="1">(dane36[[#This Row],[potas]]-#REF!)/#REF!</f>
        <v>4.7865168539325841E-2</v>
      </c>
      <c r="N133" s="8">
        <f ca="1">(dane36[[#This Row],[hemoglobina]]-#REF!)/#REF!</f>
        <v>0.59183673469387754</v>
      </c>
      <c r="O133" s="8">
        <f ca="1">(dane36[[#This Row],[hematokryt]]-#REF!)/#REF!</f>
        <v>0.6</v>
      </c>
      <c r="P133" s="5">
        <v>0</v>
      </c>
      <c r="Q133" s="5">
        <v>0</v>
      </c>
      <c r="R133" s="5">
        <v>0</v>
      </c>
      <c r="S133" s="5">
        <v>1</v>
      </c>
      <c r="T133" s="5">
        <v>0</v>
      </c>
      <c r="U133" s="5">
        <v>0</v>
      </c>
      <c r="V133" s="5">
        <v>1</v>
      </c>
      <c r="X133" s="8">
        <f ca="1">(dane36[[#This Row],[Wiek]]-$A$409)/$A$410</f>
        <v>3.4090909090909088E-2</v>
      </c>
      <c r="Y133" s="8">
        <f ca="1">(dane36[[#This Row],[Ciśnienie krwi]]-$B$409)/$B$410</f>
        <v>0</v>
      </c>
      <c r="Z133" s="8">
        <f ca="1">(dane36[[#This Row],[glukoza we krwi]]-$I$409)/$I$410</f>
        <v>0.26931623931623933</v>
      </c>
      <c r="AA133" s="8">
        <f ca="1">(dane36[[#This Row],[mocznik]]-$J$409)/$J$410</f>
        <v>6.0333761232349167E-2</v>
      </c>
      <c r="AB133" s="8">
        <f ca="1">(dane36[[#This Row],[kreatynina]]-K$409)/K$410</f>
        <v>2.6455026455026449E-3</v>
      </c>
      <c r="AC133" s="8">
        <f ca="1">(dane36[[#This Row],[sód]]-L$409)/L$410</f>
        <v>0.83930599369085179</v>
      </c>
      <c r="AD133" s="8">
        <f ca="1">(dane36[[#This Row],[potas]]-M$409)/M$410</f>
        <v>4.7865168539325841E-2</v>
      </c>
      <c r="AE133" s="8">
        <f ca="1">(dane36[[#This Row],[hemoglobina]]-N$409)/N$410</f>
        <v>0.59183673469387754</v>
      </c>
      <c r="AF133" s="8">
        <f ca="1">(dane36[[#This Row],[hematokryt]]-O$409)/O$410</f>
        <v>0.6</v>
      </c>
      <c r="AG133">
        <v>0.25</v>
      </c>
      <c r="AH133">
        <v>0</v>
      </c>
      <c r="AI133">
        <v>0</v>
      </c>
      <c r="AJ133">
        <v>1</v>
      </c>
      <c r="AK133">
        <v>0</v>
      </c>
      <c r="AL133">
        <v>0</v>
      </c>
      <c r="AM133" s="15">
        <v>0</v>
      </c>
      <c r="AN133" s="15">
        <v>0</v>
      </c>
      <c r="AO133" s="15">
        <v>0</v>
      </c>
      <c r="AP133" s="15">
        <v>1</v>
      </c>
      <c r="AQ133" s="15">
        <v>0</v>
      </c>
      <c r="AR133" s="15">
        <v>0</v>
      </c>
    </row>
    <row r="134" spans="1:44" x14ac:dyDescent="0.25">
      <c r="A134" s="8">
        <f ca="1">(dane36[[#This Row],[Wiek]]-$A$409)/$A$410</f>
        <v>0.54545454545454541</v>
      </c>
      <c r="B134" s="8">
        <f ca="1">(dane36[[#This Row],[Ciśnienie krwi]]-$B$409)/$B$410</f>
        <v>0.20361538461538461</v>
      </c>
      <c r="C134" s="9">
        <v>0.62</v>
      </c>
      <c r="D134" s="10">
        <v>0.2</v>
      </c>
      <c r="E134" s="10">
        <v>0.52</v>
      </c>
      <c r="F134" s="5">
        <v>0.77</v>
      </c>
      <c r="G134" s="5">
        <v>0</v>
      </c>
      <c r="H134" s="5">
        <v>0</v>
      </c>
      <c r="I134" s="8">
        <f ca="1">(dane36[[#This Row],[glukoza we krwi]]-$I$409)/$I$410</f>
        <v>0.42094017094017094</v>
      </c>
      <c r="J134" s="8">
        <f ca="1">(dane36[[#This Row],[mocznik]]-$J$409)/$J$410</f>
        <v>0.44801026957637996</v>
      </c>
      <c r="K134" s="8">
        <f ca="1">(dane36[[#This Row],[kreatynina]]-#REF!)/#REF!</f>
        <v>0.17724867724867727</v>
      </c>
      <c r="L134" s="8">
        <f ca="1">(dane36[[#This Row],[sód]]-#REF!)/#REF!</f>
        <v>0.82965299684542582</v>
      </c>
      <c r="M134" s="8">
        <f ca="1">(dane36[[#This Row],[potas]]-#REF!)/#REF!</f>
        <v>4.49438202247191E-2</v>
      </c>
      <c r="N134" s="8">
        <f ca="1">(dane36[[#This Row],[hemoglobina]]-#REF!)/#REF!</f>
        <v>0.37414965986394555</v>
      </c>
      <c r="O134" s="8">
        <f ca="1">(dane36[[#This Row],[hematokryt]]-#REF!)/#REF!</f>
        <v>0.33333333333333331</v>
      </c>
      <c r="P134" s="5">
        <v>1</v>
      </c>
      <c r="Q134" s="5">
        <v>0</v>
      </c>
      <c r="R134" s="5">
        <v>0</v>
      </c>
      <c r="S134" s="5">
        <v>1</v>
      </c>
      <c r="T134" s="5">
        <v>1</v>
      </c>
      <c r="U134" s="5">
        <v>1</v>
      </c>
      <c r="V134" s="5">
        <v>1</v>
      </c>
      <c r="X134" s="8">
        <f ca="1">(dane36[[#This Row],[Wiek]]-$A$409)/$A$410</f>
        <v>0.54545454545454541</v>
      </c>
      <c r="Y134" s="8">
        <f ca="1">(dane36[[#This Row],[Ciśnienie krwi]]-$B$409)/$B$410</f>
        <v>0.20361538461538461</v>
      </c>
      <c r="Z134" s="8">
        <f ca="1">(dane36[[#This Row],[glukoza we krwi]]-$I$409)/$I$410</f>
        <v>0.42094017094017094</v>
      </c>
      <c r="AA134" s="8">
        <f ca="1">(dane36[[#This Row],[mocznik]]-$J$409)/$J$410</f>
        <v>0.44801026957637996</v>
      </c>
      <c r="AB134" s="8">
        <f ca="1">(dane36[[#This Row],[kreatynina]]-K$409)/K$410</f>
        <v>0.17724867724867727</v>
      </c>
      <c r="AC134" s="8">
        <f ca="1">(dane36[[#This Row],[sód]]-L$409)/L$410</f>
        <v>0.82965299684542582</v>
      </c>
      <c r="AD134" s="8">
        <f ca="1">(dane36[[#This Row],[potas]]-M$409)/M$410</f>
        <v>4.49438202247191E-2</v>
      </c>
      <c r="AE134" s="8">
        <f ca="1">(dane36[[#This Row],[hemoglobina]]-N$409)/N$410</f>
        <v>0.37414965986394555</v>
      </c>
      <c r="AF134" s="8">
        <f ca="1">(dane36[[#This Row],[hematokryt]]-O$409)/O$410</f>
        <v>0.33333333333333331</v>
      </c>
      <c r="AG134">
        <v>0.62</v>
      </c>
      <c r="AH134">
        <v>0.2</v>
      </c>
      <c r="AI134">
        <v>0.5</v>
      </c>
      <c r="AJ134">
        <v>0.77</v>
      </c>
      <c r="AK134">
        <v>0</v>
      </c>
      <c r="AL134">
        <v>0</v>
      </c>
      <c r="AM134" s="14">
        <v>1</v>
      </c>
      <c r="AN134" s="14">
        <v>0</v>
      </c>
      <c r="AO134" s="14">
        <v>0</v>
      </c>
      <c r="AP134" s="14">
        <v>1</v>
      </c>
      <c r="AQ134" s="14">
        <v>1</v>
      </c>
      <c r="AR134" s="14">
        <v>1</v>
      </c>
    </row>
    <row r="135" spans="1:44" x14ac:dyDescent="0.25">
      <c r="A135" s="8">
        <f ca="1">(dane36[[#This Row],[Wiek]]-$A$409)/$A$410</f>
        <v>0.77272727272727271</v>
      </c>
      <c r="B135" s="8">
        <f ca="1">(dane36[[#This Row],[Ciśnienie krwi]]-$B$409)/$B$410</f>
        <v>0.38461538461538464</v>
      </c>
      <c r="C135" s="9">
        <v>0.5</v>
      </c>
      <c r="D135" s="10">
        <v>0.8</v>
      </c>
      <c r="E135" s="5" t="s">
        <v>2</v>
      </c>
      <c r="F135" s="5">
        <v>1</v>
      </c>
      <c r="G135" s="5">
        <v>0</v>
      </c>
      <c r="H135" s="5">
        <v>0</v>
      </c>
      <c r="I135" s="8">
        <f ca="1">(dane36[[#This Row],[glukoza we krwi]]-$I$409)/$I$410</f>
        <v>0.20512820512820512</v>
      </c>
      <c r="J135" s="8">
        <f ca="1">(dane36[[#This Row],[mocznik]]-$J$409)/$J$410</f>
        <v>0.31707317073170732</v>
      </c>
      <c r="K135" s="8">
        <f ca="1">(dane36[[#This Row],[kreatynina]]-#REF!)/#REF!</f>
        <v>6.4814814814814811E-2</v>
      </c>
      <c r="L135" s="8">
        <f ca="1">(dane36[[#This Row],[sód]]-#REF!)/#REF!</f>
        <v>0.82965299684542582</v>
      </c>
      <c r="M135" s="8">
        <f ca="1">(dane36[[#This Row],[potas]]-#REF!)/#REF!</f>
        <v>5.393258426966293E-2</v>
      </c>
      <c r="N135" s="8">
        <f ca="1">(dane36[[#This Row],[hemoglobina]]-#REF!)/#REF!</f>
        <v>0.60544217687074831</v>
      </c>
      <c r="O135" s="8">
        <f ca="1">(dane36[[#This Row],[hematokryt]]-#REF!)/#REF!</f>
        <v>0.62222222222222223</v>
      </c>
      <c r="P135" s="5">
        <v>1</v>
      </c>
      <c r="Q135" s="5">
        <v>0</v>
      </c>
      <c r="R135" s="5">
        <v>0</v>
      </c>
      <c r="S135" s="5">
        <v>1</v>
      </c>
      <c r="T135" s="5">
        <v>0</v>
      </c>
      <c r="U135" s="5">
        <v>0</v>
      </c>
      <c r="V135" s="5">
        <v>1</v>
      </c>
      <c r="X135" s="8">
        <f ca="1">(dane36[[#This Row],[Wiek]]-$A$409)/$A$410</f>
        <v>0.77272727272727271</v>
      </c>
      <c r="Y135" s="8">
        <f ca="1">(dane36[[#This Row],[Ciśnienie krwi]]-$B$409)/$B$410</f>
        <v>0.38461538461538464</v>
      </c>
      <c r="Z135" s="8">
        <f ca="1">(dane36[[#This Row],[glukoza we krwi]]-$I$409)/$I$410</f>
        <v>0.20512820512820512</v>
      </c>
      <c r="AA135" s="8">
        <f ca="1">(dane36[[#This Row],[mocznik]]-$J$409)/$J$410</f>
        <v>0.31707317073170732</v>
      </c>
      <c r="AB135" s="8">
        <f ca="1">(dane36[[#This Row],[kreatynina]]-K$409)/K$410</f>
        <v>6.4814814814814811E-2</v>
      </c>
      <c r="AC135" s="8">
        <f ca="1">(dane36[[#This Row],[sód]]-L$409)/L$410</f>
        <v>0.82965299684542582</v>
      </c>
      <c r="AD135" s="8">
        <f ca="1">(dane36[[#This Row],[potas]]-M$409)/M$410</f>
        <v>5.393258426966293E-2</v>
      </c>
      <c r="AE135" s="8">
        <f ca="1">(dane36[[#This Row],[hemoglobina]]-N$409)/N$410</f>
        <v>0.60544217687074831</v>
      </c>
      <c r="AF135" s="8">
        <f ca="1">(dane36[[#This Row],[hematokryt]]-O$409)/O$410</f>
        <v>0.62222222222222223</v>
      </c>
      <c r="AG135">
        <v>0.5</v>
      </c>
      <c r="AH135">
        <v>0.8</v>
      </c>
      <c r="AI135">
        <v>0</v>
      </c>
      <c r="AJ135">
        <v>1</v>
      </c>
      <c r="AK135">
        <v>0</v>
      </c>
      <c r="AL135">
        <v>0</v>
      </c>
      <c r="AM135" s="15">
        <v>1</v>
      </c>
      <c r="AN135" s="15">
        <v>0</v>
      </c>
      <c r="AO135" s="15">
        <v>0</v>
      </c>
      <c r="AP135" s="15">
        <v>1</v>
      </c>
      <c r="AQ135" s="15">
        <v>0</v>
      </c>
      <c r="AR135" s="15">
        <v>0</v>
      </c>
    </row>
    <row r="136" spans="1:44" x14ac:dyDescent="0.25">
      <c r="A136" s="8">
        <f ca="1">(dane36[[#This Row],[Wiek]]-$A$409)/$A$410</f>
        <v>0.51136363636363635</v>
      </c>
      <c r="B136" s="8">
        <f ca="1">(dane36[[#This Row],[Ciśnienie krwi]]-$B$409)/$B$410</f>
        <v>0.38461538461538464</v>
      </c>
      <c r="C136" s="9">
        <v>0.25</v>
      </c>
      <c r="D136" s="10">
        <v>0.2</v>
      </c>
      <c r="E136" s="10">
        <v>0.52</v>
      </c>
      <c r="F136" s="5">
        <v>0.77</v>
      </c>
      <c r="G136" s="5">
        <v>0</v>
      </c>
      <c r="H136" s="5">
        <v>0</v>
      </c>
      <c r="I136" s="8">
        <f ca="1">(dane36[[#This Row],[glukoza we krwi]]-$I$409)/$I$410</f>
        <v>0.21367521367521367</v>
      </c>
      <c r="J136" s="8">
        <f ca="1">(dane36[[#This Row],[mocznik]]-$J$409)/$J$410</f>
        <v>0.14359435173299101</v>
      </c>
      <c r="K136" s="8">
        <f ca="1">(dane36[[#This Row],[kreatynina]]-#REF!)/#REF!</f>
        <v>0.21825396825396828</v>
      </c>
      <c r="L136" s="8">
        <f ca="1">(dane36[[#This Row],[sód]]-#REF!)/#REF!</f>
        <v>0.8422712933753943</v>
      </c>
      <c r="M136" s="8">
        <f ca="1">(dane36[[#This Row],[potas]]-#REF!)/#REF!</f>
        <v>6.0674157303370793E-2</v>
      </c>
      <c r="N136" s="8">
        <f ca="1">(dane36[[#This Row],[hemoglobina]]-#REF!)/#REF!</f>
        <v>0.52380952380952384</v>
      </c>
      <c r="O136" s="8">
        <f ca="1">(dane36[[#This Row],[hematokryt]]-#REF!)/#REF!</f>
        <v>0.53333333333333333</v>
      </c>
      <c r="P136" s="5">
        <v>0</v>
      </c>
      <c r="Q136" s="5">
        <v>1</v>
      </c>
      <c r="R136" s="5">
        <v>0</v>
      </c>
      <c r="S136" s="5">
        <v>1</v>
      </c>
      <c r="T136" s="5">
        <v>0</v>
      </c>
      <c r="U136" s="5">
        <v>0</v>
      </c>
      <c r="V136" s="5">
        <v>1</v>
      </c>
      <c r="X136" s="8">
        <f ca="1">(dane36[[#This Row],[Wiek]]-$A$409)/$A$410</f>
        <v>0.51136363636363635</v>
      </c>
      <c r="Y136" s="8">
        <f ca="1">(dane36[[#This Row],[Ciśnienie krwi]]-$B$409)/$B$410</f>
        <v>0.38461538461538464</v>
      </c>
      <c r="Z136" s="8">
        <f ca="1">(dane36[[#This Row],[glukoza we krwi]]-$I$409)/$I$410</f>
        <v>0.21367521367521367</v>
      </c>
      <c r="AA136" s="8">
        <f ca="1">(dane36[[#This Row],[mocznik]]-$J$409)/$J$410</f>
        <v>0.14359435173299101</v>
      </c>
      <c r="AB136" s="8">
        <f ca="1">(dane36[[#This Row],[kreatynina]]-K$409)/K$410</f>
        <v>0.21825396825396828</v>
      </c>
      <c r="AC136" s="8">
        <f ca="1">(dane36[[#This Row],[sód]]-L$409)/L$410</f>
        <v>0.8422712933753943</v>
      </c>
      <c r="AD136" s="8">
        <f ca="1">(dane36[[#This Row],[potas]]-M$409)/M$410</f>
        <v>6.0674157303370793E-2</v>
      </c>
      <c r="AE136" s="8">
        <f ca="1">(dane36[[#This Row],[hemoglobina]]-N$409)/N$410</f>
        <v>0.52380952380952384</v>
      </c>
      <c r="AF136" s="8">
        <f ca="1">(dane36[[#This Row],[hematokryt]]-O$409)/O$410</f>
        <v>0.53333333333333333</v>
      </c>
      <c r="AG136">
        <v>0.25</v>
      </c>
      <c r="AH136">
        <v>0.2</v>
      </c>
      <c r="AI136">
        <v>0.5</v>
      </c>
      <c r="AJ136">
        <v>0.77</v>
      </c>
      <c r="AK136">
        <v>0</v>
      </c>
      <c r="AL136">
        <v>0</v>
      </c>
      <c r="AM136" s="14">
        <v>0</v>
      </c>
      <c r="AN136" s="14">
        <v>1</v>
      </c>
      <c r="AO136" s="14">
        <v>0</v>
      </c>
      <c r="AP136" s="14">
        <v>1</v>
      </c>
      <c r="AQ136" s="14">
        <v>0</v>
      </c>
      <c r="AR136" s="14">
        <v>0</v>
      </c>
    </row>
    <row r="137" spans="1:44" x14ac:dyDescent="0.25">
      <c r="A137" s="8">
        <f ca="1">(dane36[[#This Row],[Wiek]]-$A$409)/$A$410</f>
        <v>0.52272727272727271</v>
      </c>
      <c r="B137" s="8">
        <f ca="1">(dane36[[#This Row],[Ciśnienie krwi]]-$B$409)/$B$410</f>
        <v>0.23076923076923078</v>
      </c>
      <c r="C137" s="9">
        <v>0.5</v>
      </c>
      <c r="D137" s="5">
        <v>0</v>
      </c>
      <c r="E137" s="10">
        <v>0.4</v>
      </c>
      <c r="F137" s="5">
        <v>1</v>
      </c>
      <c r="G137" s="5">
        <v>0</v>
      </c>
      <c r="H137" s="5">
        <v>0</v>
      </c>
      <c r="I137" s="8">
        <f ca="1">(dane36[[#This Row],[glukoza we krwi]]-$I$409)/$I$410</f>
        <v>0.41025641025641024</v>
      </c>
      <c r="J137" s="8">
        <f ca="1">(dane36[[#This Row],[mocznik]]-$J$409)/$J$410</f>
        <v>5.7766367137355584E-2</v>
      </c>
      <c r="K137" s="8">
        <f ca="1">(dane36[[#This Row],[kreatynina]]-#REF!)/#REF!</f>
        <v>1.1904761904761906E-2</v>
      </c>
      <c r="L137" s="8">
        <f ca="1">(dane36[[#This Row],[sód]]-#REF!)/#REF!</f>
        <v>0.85488958990536279</v>
      </c>
      <c r="M137" s="8">
        <f ca="1">(dane36[[#This Row],[potas]]-#REF!)/#REF!</f>
        <v>3.3707865168539325E-2</v>
      </c>
      <c r="N137" s="8">
        <f ca="1">(dane36[[#This Row],[hemoglobina]]-#REF!)/#REF!</f>
        <v>0.68707482993197266</v>
      </c>
      <c r="O137" s="8">
        <f ca="1">(dane36[[#This Row],[hematokryt]]-#REF!)/#REF!</f>
        <v>0.66666666666666663</v>
      </c>
      <c r="P137" s="5">
        <v>0</v>
      </c>
      <c r="Q137" s="5">
        <v>1</v>
      </c>
      <c r="R137" s="5">
        <v>0</v>
      </c>
      <c r="S137" s="5">
        <v>0</v>
      </c>
      <c r="T137" s="5">
        <v>0</v>
      </c>
      <c r="U137" s="5">
        <v>0</v>
      </c>
      <c r="V137" s="5">
        <v>1</v>
      </c>
      <c r="X137" s="8">
        <f ca="1">(dane36[[#This Row],[Wiek]]-$A$409)/$A$410</f>
        <v>0.52272727272727271</v>
      </c>
      <c r="Y137" s="8">
        <f ca="1">(dane36[[#This Row],[Ciśnienie krwi]]-$B$409)/$B$410</f>
        <v>0.23076923076923078</v>
      </c>
      <c r="Z137" s="8">
        <f ca="1">(dane36[[#This Row],[glukoza we krwi]]-$I$409)/$I$410</f>
        <v>0.41025641025641024</v>
      </c>
      <c r="AA137" s="8">
        <f ca="1">(dane36[[#This Row],[mocznik]]-$J$409)/$J$410</f>
        <v>5.7766367137355584E-2</v>
      </c>
      <c r="AB137" s="8">
        <f ca="1">(dane36[[#This Row],[kreatynina]]-K$409)/K$410</f>
        <v>1.1904761904761906E-2</v>
      </c>
      <c r="AC137" s="8">
        <f ca="1">(dane36[[#This Row],[sód]]-L$409)/L$410</f>
        <v>0.85488958990536279</v>
      </c>
      <c r="AD137" s="8">
        <f ca="1">(dane36[[#This Row],[potas]]-M$409)/M$410</f>
        <v>3.3707865168539325E-2</v>
      </c>
      <c r="AE137" s="8">
        <f ca="1">(dane36[[#This Row],[hemoglobina]]-N$409)/N$410</f>
        <v>0.68707482993197266</v>
      </c>
      <c r="AF137" s="8">
        <f ca="1">(dane36[[#This Row],[hematokryt]]-O$409)/O$410</f>
        <v>0.66666666666666663</v>
      </c>
      <c r="AG137">
        <v>0.5</v>
      </c>
      <c r="AH137">
        <v>0</v>
      </c>
      <c r="AI137">
        <v>0.4</v>
      </c>
      <c r="AJ137">
        <v>1</v>
      </c>
      <c r="AK137">
        <v>0</v>
      </c>
      <c r="AL137">
        <v>0</v>
      </c>
      <c r="AM137" s="15">
        <v>0</v>
      </c>
      <c r="AN137" s="15">
        <v>1</v>
      </c>
      <c r="AO137" s="15">
        <v>0</v>
      </c>
      <c r="AP137" s="15">
        <v>0</v>
      </c>
      <c r="AQ137" s="15">
        <v>0</v>
      </c>
      <c r="AR137" s="15">
        <v>0</v>
      </c>
    </row>
    <row r="138" spans="1:44" x14ac:dyDescent="0.25">
      <c r="A138" s="8">
        <f ca="1">(dane36[[#This Row],[Wiek]]-$A$409)/$A$410</f>
        <v>0.5</v>
      </c>
      <c r="B138" s="8">
        <f ca="1">(dane36[[#This Row],[Ciśnienie krwi]]-$B$409)/$B$410</f>
        <v>0.30769230769230771</v>
      </c>
      <c r="C138" s="9">
        <v>0.75</v>
      </c>
      <c r="D138" s="10">
        <v>0.2</v>
      </c>
      <c r="E138" s="10">
        <v>0.52</v>
      </c>
      <c r="F138" s="5">
        <v>1</v>
      </c>
      <c r="G138" s="5">
        <v>0</v>
      </c>
      <c r="H138" s="5">
        <v>0</v>
      </c>
      <c r="I138" s="8">
        <f ca="1">(dane36[[#This Row],[glukoza we krwi]]-$I$409)/$I$410</f>
        <v>0.40811965811965811</v>
      </c>
      <c r="J138" s="8">
        <f ca="1">(dane36[[#This Row],[mocznik]]-$J$409)/$J$410</f>
        <v>0.17073170731707318</v>
      </c>
      <c r="K138" s="8">
        <f ca="1">(dane36[[#This Row],[kreatynina]]-#REF!)/#REF!</f>
        <v>3.1746031746031744E-2</v>
      </c>
      <c r="L138" s="8">
        <f ca="1">(dane36[[#This Row],[sód]]-#REF!)/#REF!</f>
        <v>0.89274447949526814</v>
      </c>
      <c r="M138" s="8">
        <f ca="1">(dane36[[#This Row],[potas]]-#REF!)/#REF!</f>
        <v>8.5393258426966281E-2</v>
      </c>
      <c r="N138" s="8">
        <f ca="1">(dane36[[#This Row],[hemoglobina]]-#REF!)/#REF!</f>
        <v>0.42176870748299322</v>
      </c>
      <c r="O138" s="8">
        <f ca="1">(dane36[[#This Row],[hematokryt]]-#REF!)/#REF!</f>
        <v>0.66377777777777769</v>
      </c>
      <c r="P138" s="5">
        <v>1</v>
      </c>
      <c r="Q138" s="5">
        <v>1</v>
      </c>
      <c r="R138" s="5">
        <v>0</v>
      </c>
      <c r="S138" s="5">
        <v>1</v>
      </c>
      <c r="T138" s="5">
        <v>0</v>
      </c>
      <c r="U138" s="5">
        <v>0</v>
      </c>
      <c r="V138" s="5">
        <v>1</v>
      </c>
      <c r="X138" s="8">
        <f ca="1">(dane36[[#This Row],[Wiek]]-$A$409)/$A$410</f>
        <v>0.5</v>
      </c>
      <c r="Y138" s="8">
        <f ca="1">(dane36[[#This Row],[Ciśnienie krwi]]-$B$409)/$B$410</f>
        <v>0.30769230769230771</v>
      </c>
      <c r="Z138" s="8">
        <f ca="1">(dane36[[#This Row],[glukoza we krwi]]-$I$409)/$I$410</f>
        <v>0.40811965811965811</v>
      </c>
      <c r="AA138" s="8">
        <f ca="1">(dane36[[#This Row],[mocznik]]-$J$409)/$J$410</f>
        <v>0.17073170731707318</v>
      </c>
      <c r="AB138" s="8">
        <f ca="1">(dane36[[#This Row],[kreatynina]]-K$409)/K$410</f>
        <v>3.1746031746031744E-2</v>
      </c>
      <c r="AC138" s="8">
        <f ca="1">(dane36[[#This Row],[sód]]-L$409)/L$410</f>
        <v>0.89274447949526814</v>
      </c>
      <c r="AD138" s="8">
        <f ca="1">(dane36[[#This Row],[potas]]-M$409)/M$410</f>
        <v>8.5393258426966281E-2</v>
      </c>
      <c r="AE138" s="8">
        <f ca="1">(dane36[[#This Row],[hemoglobina]]-N$409)/N$410</f>
        <v>0.42176870748299322</v>
      </c>
      <c r="AF138" s="8">
        <f ca="1">(dane36[[#This Row],[hematokryt]]-O$409)/O$410</f>
        <v>0.66377777777777769</v>
      </c>
      <c r="AG138">
        <v>0.75</v>
      </c>
      <c r="AH138">
        <v>0.2</v>
      </c>
      <c r="AI138">
        <v>0.5</v>
      </c>
      <c r="AJ138">
        <v>1</v>
      </c>
      <c r="AK138">
        <v>0</v>
      </c>
      <c r="AL138">
        <v>0</v>
      </c>
      <c r="AM138" s="14">
        <v>1</v>
      </c>
      <c r="AN138" s="14">
        <v>1</v>
      </c>
      <c r="AO138" s="14">
        <v>0</v>
      </c>
      <c r="AP138" s="14">
        <v>1</v>
      </c>
      <c r="AQ138" s="14">
        <v>0</v>
      </c>
      <c r="AR138" s="14">
        <v>0</v>
      </c>
    </row>
    <row r="139" spans="1:44" x14ac:dyDescent="0.25">
      <c r="A139" s="8">
        <f ca="1">(dane36[[#This Row],[Wiek]]-$A$409)/$A$410</f>
        <v>0.48863636363636365</v>
      </c>
      <c r="B139" s="8">
        <f ca="1">(dane36[[#This Row],[Ciśnienie krwi]]-$B$409)/$B$410</f>
        <v>7.6923076923076927E-2</v>
      </c>
      <c r="C139" s="9">
        <v>0.25</v>
      </c>
      <c r="D139" s="10">
        <v>0.4</v>
      </c>
      <c r="E139" s="5" t="s">
        <v>2</v>
      </c>
      <c r="F139" s="5">
        <v>0</v>
      </c>
      <c r="G139" s="5">
        <v>1</v>
      </c>
      <c r="H139" s="5">
        <v>0</v>
      </c>
      <c r="I139" s="8">
        <f ca="1">(dane36[[#This Row],[glukoza we krwi]]-$I$409)/$I$410</f>
        <v>0.52564102564102566</v>
      </c>
      <c r="J139" s="8">
        <f ca="1">(dane36[[#This Row],[mocznik]]-$J$409)/$J$410</f>
        <v>0.21694480102695765</v>
      </c>
      <c r="K139" s="8">
        <f ca="1">(dane36[[#This Row],[kreatynina]]-#REF!)/#REF!</f>
        <v>4.7619047619047623E-2</v>
      </c>
      <c r="L139" s="8">
        <f ca="1">(dane36[[#This Row],[sód]]-#REF!)/#REF!</f>
        <v>0.81703470031545744</v>
      </c>
      <c r="M139" s="8">
        <f ca="1">(dane36[[#This Row],[potas]]-#REF!)/#REF!</f>
        <v>5.842696629213482E-2</v>
      </c>
      <c r="N139" s="8">
        <f ca="1">(dane36[[#This Row],[hemoglobina]]-#REF!)/#REF!</f>
        <v>0.46938775510204078</v>
      </c>
      <c r="O139" s="8">
        <f ca="1">(dane36[[#This Row],[hematokryt]]-#REF!)/#REF!</f>
        <v>0.44444444444444442</v>
      </c>
      <c r="P139" s="5">
        <v>1</v>
      </c>
      <c r="Q139" s="5">
        <v>1</v>
      </c>
      <c r="R139" s="5">
        <v>0</v>
      </c>
      <c r="S139" s="5">
        <v>1</v>
      </c>
      <c r="T139" s="5">
        <v>0</v>
      </c>
      <c r="U139" s="5">
        <v>0</v>
      </c>
      <c r="V139" s="5">
        <v>1</v>
      </c>
      <c r="X139" s="8">
        <f ca="1">(dane36[[#This Row],[Wiek]]-$A$409)/$A$410</f>
        <v>0.48863636363636365</v>
      </c>
      <c r="Y139" s="8">
        <f ca="1">(dane36[[#This Row],[Ciśnienie krwi]]-$B$409)/$B$410</f>
        <v>7.6923076923076927E-2</v>
      </c>
      <c r="Z139" s="8">
        <f ca="1">(dane36[[#This Row],[glukoza we krwi]]-$I$409)/$I$410</f>
        <v>0.52564102564102566</v>
      </c>
      <c r="AA139" s="8">
        <f ca="1">(dane36[[#This Row],[mocznik]]-$J$409)/$J$410</f>
        <v>0.21694480102695765</v>
      </c>
      <c r="AB139" s="8">
        <f ca="1">(dane36[[#This Row],[kreatynina]]-K$409)/K$410</f>
        <v>4.7619047619047623E-2</v>
      </c>
      <c r="AC139" s="8">
        <f ca="1">(dane36[[#This Row],[sód]]-L$409)/L$410</f>
        <v>0.81703470031545744</v>
      </c>
      <c r="AD139" s="8">
        <f ca="1">(dane36[[#This Row],[potas]]-M$409)/M$410</f>
        <v>5.842696629213482E-2</v>
      </c>
      <c r="AE139" s="8">
        <f ca="1">(dane36[[#This Row],[hemoglobina]]-N$409)/N$410</f>
        <v>0.46938775510204078</v>
      </c>
      <c r="AF139" s="8">
        <f ca="1">(dane36[[#This Row],[hematokryt]]-O$409)/O$410</f>
        <v>0.44444444444444442</v>
      </c>
      <c r="AG139">
        <v>0.25</v>
      </c>
      <c r="AH139">
        <v>0.4</v>
      </c>
      <c r="AI139">
        <v>0</v>
      </c>
      <c r="AJ139">
        <v>0</v>
      </c>
      <c r="AK139">
        <v>1</v>
      </c>
      <c r="AL139">
        <v>0</v>
      </c>
      <c r="AM139" s="15">
        <v>1</v>
      </c>
      <c r="AN139" s="15">
        <v>1</v>
      </c>
      <c r="AO139" s="15">
        <v>0</v>
      </c>
      <c r="AP139" s="15">
        <v>1</v>
      </c>
      <c r="AQ139" s="15">
        <v>0</v>
      </c>
      <c r="AR139" s="15">
        <v>0</v>
      </c>
    </row>
    <row r="140" spans="1:44" x14ac:dyDescent="0.25">
      <c r="A140" s="8">
        <f ca="1">(dane36[[#This Row],[Wiek]]-$A$409)/$A$410</f>
        <v>0.80681818181818177</v>
      </c>
      <c r="B140" s="8">
        <f ca="1">(dane36[[#This Row],[Ciśnienie krwi]]-$B$409)/$B$410</f>
        <v>0.20361538461538461</v>
      </c>
      <c r="C140" s="9">
        <v>0.25</v>
      </c>
      <c r="D140" s="10">
        <v>0.2</v>
      </c>
      <c r="E140" s="5" t="s">
        <v>2</v>
      </c>
      <c r="F140" s="5">
        <v>0.77</v>
      </c>
      <c r="G140" s="5">
        <v>0</v>
      </c>
      <c r="H140" s="5">
        <v>0</v>
      </c>
      <c r="I140" s="8">
        <f ca="1">(dane36[[#This Row],[glukoza we krwi]]-$I$409)/$I$410</f>
        <v>0.15598290598290598</v>
      </c>
      <c r="J140" s="8">
        <f ca="1">(dane36[[#This Row],[mocznik]]-$J$409)/$J$410</f>
        <v>0.12708600770218229</v>
      </c>
      <c r="K140" s="8">
        <f ca="1">(dane36[[#This Row],[kreatynina]]-#REF!)/#REF!</f>
        <v>1.5873015873015876E-2</v>
      </c>
      <c r="L140" s="8">
        <f ca="1">(dane36[[#This Row],[sód]]-#REF!)/#REF!</f>
        <v>0.86750788643533128</v>
      </c>
      <c r="M140" s="8">
        <f ca="1">(dane36[[#This Row],[potas]]-#REF!)/#REF!</f>
        <v>2.247191011235955E-2</v>
      </c>
      <c r="N140" s="8">
        <f ca="1">(dane36[[#This Row],[hemoglobina]]-#REF!)/#REF!</f>
        <v>0.64149659863945574</v>
      </c>
      <c r="O140" s="8">
        <f ca="1">(dane36[[#This Row],[hematokryt]]-#REF!)/#REF!</f>
        <v>0.66377777777777769</v>
      </c>
      <c r="P140" s="5">
        <v>0</v>
      </c>
      <c r="Q140" s="5" t="s">
        <v>70</v>
      </c>
      <c r="R140" s="5">
        <v>0</v>
      </c>
      <c r="S140" s="5">
        <v>1</v>
      </c>
      <c r="T140" s="5">
        <v>0</v>
      </c>
      <c r="U140" s="5">
        <v>0</v>
      </c>
      <c r="V140" s="5">
        <v>1</v>
      </c>
      <c r="X140" s="8">
        <f ca="1">(dane36[[#This Row],[Wiek]]-$A$409)/$A$410</f>
        <v>0.80681818181818177</v>
      </c>
      <c r="Y140" s="8">
        <f ca="1">(dane36[[#This Row],[Ciśnienie krwi]]-$B$409)/$B$410</f>
        <v>0.20361538461538461</v>
      </c>
      <c r="Z140" s="8">
        <f ca="1">(dane36[[#This Row],[glukoza we krwi]]-$I$409)/$I$410</f>
        <v>0.15598290598290598</v>
      </c>
      <c r="AA140" s="8">
        <f ca="1">(dane36[[#This Row],[mocznik]]-$J$409)/$J$410</f>
        <v>0.12708600770218229</v>
      </c>
      <c r="AB140" s="8">
        <f ca="1">(dane36[[#This Row],[kreatynina]]-K$409)/K$410</f>
        <v>1.5873015873015876E-2</v>
      </c>
      <c r="AC140" s="8">
        <f ca="1">(dane36[[#This Row],[sód]]-L$409)/L$410</f>
        <v>0.86750788643533128</v>
      </c>
      <c r="AD140" s="8">
        <f ca="1">(dane36[[#This Row],[potas]]-M$409)/M$410</f>
        <v>2.247191011235955E-2</v>
      </c>
      <c r="AE140" s="8">
        <f ca="1">(dane36[[#This Row],[hemoglobina]]-N$409)/N$410</f>
        <v>0.64149659863945574</v>
      </c>
      <c r="AF140" s="8">
        <f ca="1">(dane36[[#This Row],[hematokryt]]-O$409)/O$410</f>
        <v>0.66377777777777769</v>
      </c>
      <c r="AG140">
        <v>0.25</v>
      </c>
      <c r="AH140">
        <v>0.2</v>
      </c>
      <c r="AI140">
        <v>0</v>
      </c>
      <c r="AJ140">
        <v>0.77</v>
      </c>
      <c r="AK140">
        <v>0</v>
      </c>
      <c r="AL140">
        <v>0</v>
      </c>
      <c r="AM140" s="14">
        <v>0</v>
      </c>
      <c r="AN140" s="14" t="s">
        <v>70</v>
      </c>
      <c r="AO140" s="14">
        <v>0</v>
      </c>
      <c r="AP140" s="14">
        <v>1</v>
      </c>
      <c r="AQ140" s="14">
        <v>0</v>
      </c>
      <c r="AR140" s="14">
        <v>0</v>
      </c>
    </row>
    <row r="141" spans="1:44" x14ac:dyDescent="0.25">
      <c r="A141" s="8">
        <f ca="1">(dane36[[#This Row],[Wiek]]-$A$409)/$A$410</f>
        <v>0.44318181818181818</v>
      </c>
      <c r="B141" s="8">
        <f ca="1">(dane36[[#This Row],[Ciśnienie krwi]]-$B$409)/$B$410</f>
        <v>0.15384615384615385</v>
      </c>
      <c r="C141" s="9">
        <v>0.5</v>
      </c>
      <c r="D141" s="10">
        <v>0.4</v>
      </c>
      <c r="E141" s="5" t="s">
        <v>2</v>
      </c>
      <c r="F141" s="5">
        <v>0</v>
      </c>
      <c r="G141" s="5">
        <v>0</v>
      </c>
      <c r="H141" s="5">
        <v>1</v>
      </c>
      <c r="I141" s="8">
        <f ca="1">(dane36[[#This Row],[glukoza we krwi]]-$I$409)/$I$410</f>
        <v>0.26931623931623933</v>
      </c>
      <c r="J141" s="8">
        <f ca="1">(dane36[[#This Row],[mocznik]]-$J$409)/$J$410</f>
        <v>0.17073170731707318</v>
      </c>
      <c r="K141" s="8">
        <f ca="1">(dane36[[#This Row],[kreatynina]]-#REF!)/#REF!</f>
        <v>3.1746031746031744E-2</v>
      </c>
      <c r="L141" s="8">
        <f ca="1">(dane36[[#This Row],[sód]]-#REF!)/#REF!</f>
        <v>0.80441640378548895</v>
      </c>
      <c r="M141" s="8">
        <f ca="1">(dane36[[#This Row],[potas]]-#REF!)/#REF!</f>
        <v>3.595505617977527E-2</v>
      </c>
      <c r="N141" s="8">
        <f ca="1">(dane36[[#This Row],[hemoglobina]]-#REF!)/#REF!</f>
        <v>0.54421768707482987</v>
      </c>
      <c r="O141" s="8">
        <f ca="1">(dane36[[#This Row],[hematokryt]]-#REF!)/#REF!</f>
        <v>0.53333333333333333</v>
      </c>
      <c r="P141" s="5">
        <v>1</v>
      </c>
      <c r="Q141" s="5">
        <v>0</v>
      </c>
      <c r="R141" s="5">
        <v>0</v>
      </c>
      <c r="S141" s="5">
        <v>1</v>
      </c>
      <c r="T141" s="5">
        <v>1</v>
      </c>
      <c r="U141" s="5">
        <v>1</v>
      </c>
      <c r="V141" s="5">
        <v>1</v>
      </c>
      <c r="X141" s="8">
        <f ca="1">(dane36[[#This Row],[Wiek]]-$A$409)/$A$410</f>
        <v>0.44318181818181818</v>
      </c>
      <c r="Y141" s="8">
        <f ca="1">(dane36[[#This Row],[Ciśnienie krwi]]-$B$409)/$B$410</f>
        <v>0.15384615384615385</v>
      </c>
      <c r="Z141" s="8">
        <f ca="1">(dane36[[#This Row],[glukoza we krwi]]-$I$409)/$I$410</f>
        <v>0.26931623931623933</v>
      </c>
      <c r="AA141" s="8">
        <f ca="1">(dane36[[#This Row],[mocznik]]-$J$409)/$J$410</f>
        <v>0.17073170731707318</v>
      </c>
      <c r="AB141" s="8">
        <f ca="1">(dane36[[#This Row],[kreatynina]]-K$409)/K$410</f>
        <v>3.1746031746031744E-2</v>
      </c>
      <c r="AC141" s="8">
        <f ca="1">(dane36[[#This Row],[sód]]-L$409)/L$410</f>
        <v>0.80441640378548895</v>
      </c>
      <c r="AD141" s="8">
        <f ca="1">(dane36[[#This Row],[potas]]-M$409)/M$410</f>
        <v>3.595505617977527E-2</v>
      </c>
      <c r="AE141" s="8">
        <f ca="1">(dane36[[#This Row],[hemoglobina]]-N$409)/N$410</f>
        <v>0.54421768707482987</v>
      </c>
      <c r="AF141" s="8">
        <f ca="1">(dane36[[#This Row],[hematokryt]]-O$409)/O$410</f>
        <v>0.53333333333333333</v>
      </c>
      <c r="AG141">
        <v>0.5</v>
      </c>
      <c r="AH141">
        <v>0.4</v>
      </c>
      <c r="AI141">
        <v>0</v>
      </c>
      <c r="AJ141">
        <v>0</v>
      </c>
      <c r="AK141">
        <v>0</v>
      </c>
      <c r="AL141">
        <v>1</v>
      </c>
      <c r="AM141" s="15">
        <v>1</v>
      </c>
      <c r="AN141" s="15">
        <v>0</v>
      </c>
      <c r="AO141" s="15">
        <v>0</v>
      </c>
      <c r="AP141" s="15">
        <v>1</v>
      </c>
      <c r="AQ141" s="15">
        <v>1</v>
      </c>
      <c r="AR141" s="15">
        <v>1</v>
      </c>
    </row>
    <row r="142" spans="1:44" x14ac:dyDescent="0.25">
      <c r="A142" s="8">
        <f ca="1">(dane36[[#This Row],[Wiek]]-$A$409)/$A$410</f>
        <v>0.76136363636363635</v>
      </c>
      <c r="B142" s="8">
        <f ca="1">(dane36[[#This Row],[Ciśnienie krwi]]-$B$409)/$B$410</f>
        <v>0.15384615384615385</v>
      </c>
      <c r="C142" s="9">
        <v>0.25</v>
      </c>
      <c r="D142" s="5">
        <v>0</v>
      </c>
      <c r="E142" s="10">
        <v>0.8</v>
      </c>
      <c r="F142" s="5">
        <v>1</v>
      </c>
      <c r="G142" s="5">
        <v>0</v>
      </c>
      <c r="H142" s="5">
        <v>0</v>
      </c>
      <c r="I142" s="8">
        <f ca="1">(dane36[[#This Row],[glukoza we krwi]]-$I$409)/$I$410</f>
        <v>0.5</v>
      </c>
      <c r="J142" s="8">
        <f ca="1">(dane36[[#This Row],[mocznik]]-$J$409)/$J$410</f>
        <v>9.8844672657252886E-2</v>
      </c>
      <c r="K142" s="8">
        <f ca="1">(dane36[[#This Row],[kreatynina]]-#REF!)/#REF!</f>
        <v>1.0582010582010581E-2</v>
      </c>
      <c r="L142" s="8">
        <f ca="1">(dane36[[#This Row],[sód]]-#REF!)/#REF!</f>
        <v>0.86750788643533128</v>
      </c>
      <c r="M142" s="8">
        <f ca="1">(dane36[[#This Row],[potas]]-#REF!)/#REF!</f>
        <v>6.9662921348314602E-2</v>
      </c>
      <c r="N142" s="8">
        <f ca="1">(dane36[[#This Row],[hemoglobina]]-#REF!)/#REF!</f>
        <v>0.64149659863945574</v>
      </c>
      <c r="O142" s="8">
        <f ca="1">(dane36[[#This Row],[hematokryt]]-#REF!)/#REF!</f>
        <v>0.66377777777777769</v>
      </c>
      <c r="P142" s="5">
        <v>0</v>
      </c>
      <c r="Q142" s="5">
        <v>0</v>
      </c>
      <c r="R142" s="5">
        <v>0</v>
      </c>
      <c r="S142" s="5">
        <v>1</v>
      </c>
      <c r="T142" s="5">
        <v>0</v>
      </c>
      <c r="U142" s="5">
        <v>0</v>
      </c>
      <c r="V142" s="5">
        <v>1</v>
      </c>
      <c r="X142" s="8">
        <f ca="1">(dane36[[#This Row],[Wiek]]-$A$409)/$A$410</f>
        <v>0.76136363636363635</v>
      </c>
      <c r="Y142" s="8">
        <f ca="1">(dane36[[#This Row],[Ciśnienie krwi]]-$B$409)/$B$410</f>
        <v>0.15384615384615385</v>
      </c>
      <c r="Z142" s="8">
        <f ca="1">(dane36[[#This Row],[glukoza we krwi]]-$I$409)/$I$410</f>
        <v>0.5</v>
      </c>
      <c r="AA142" s="8">
        <f ca="1">(dane36[[#This Row],[mocznik]]-$J$409)/$J$410</f>
        <v>9.8844672657252886E-2</v>
      </c>
      <c r="AB142" s="8">
        <f ca="1">(dane36[[#This Row],[kreatynina]]-K$409)/K$410</f>
        <v>1.0582010582010581E-2</v>
      </c>
      <c r="AC142" s="8">
        <f ca="1">(dane36[[#This Row],[sód]]-L$409)/L$410</f>
        <v>0.86750788643533128</v>
      </c>
      <c r="AD142" s="8">
        <f ca="1">(dane36[[#This Row],[potas]]-M$409)/M$410</f>
        <v>6.9662921348314602E-2</v>
      </c>
      <c r="AE142" s="8">
        <f ca="1">(dane36[[#This Row],[hemoglobina]]-N$409)/N$410</f>
        <v>0.64149659863945574</v>
      </c>
      <c r="AF142" s="8">
        <f ca="1">(dane36[[#This Row],[hematokryt]]-O$409)/O$410</f>
        <v>0.66377777777777769</v>
      </c>
      <c r="AG142">
        <v>0.25</v>
      </c>
      <c r="AH142">
        <v>0</v>
      </c>
      <c r="AI142">
        <v>0.8</v>
      </c>
      <c r="AJ142">
        <v>1</v>
      </c>
      <c r="AK142">
        <v>0</v>
      </c>
      <c r="AL142">
        <v>0</v>
      </c>
      <c r="AM142" s="14">
        <v>0</v>
      </c>
      <c r="AN142" s="14">
        <v>0</v>
      </c>
      <c r="AO142" s="14">
        <v>0</v>
      </c>
      <c r="AP142" s="14">
        <v>1</v>
      </c>
      <c r="AQ142" s="14">
        <v>0</v>
      </c>
      <c r="AR142" s="14">
        <v>0</v>
      </c>
    </row>
    <row r="143" spans="1:44" x14ac:dyDescent="0.25">
      <c r="A143" s="8">
        <f ca="1">(dane36[[#This Row],[Wiek]]-$A$409)/$A$410</f>
        <v>0.73863636363636365</v>
      </c>
      <c r="B143" s="8">
        <f ca="1">(dane36[[#This Row],[Ciśnienie krwi]]-$B$409)/$B$410</f>
        <v>0.15384615384615385</v>
      </c>
      <c r="C143" s="9">
        <v>0.25</v>
      </c>
      <c r="D143" s="10">
        <v>0.2</v>
      </c>
      <c r="E143" s="5" t="s">
        <v>2</v>
      </c>
      <c r="F143" s="5">
        <v>1</v>
      </c>
      <c r="G143" s="5">
        <v>0</v>
      </c>
      <c r="H143" s="5">
        <v>0</v>
      </c>
      <c r="I143" s="8">
        <f ca="1">(dane36[[#This Row],[glukoza we krwi]]-$I$409)/$I$410</f>
        <v>0.26931623931623933</v>
      </c>
      <c r="J143" s="8">
        <f ca="1">(dane36[[#This Row],[mocznik]]-$J$409)/$J$410</f>
        <v>0.26829268292682928</v>
      </c>
      <c r="K143" s="8">
        <f ca="1">(dane36[[#This Row],[kreatynina]]-#REF!)/#REF!</f>
        <v>7.407407407407407E-2</v>
      </c>
      <c r="L143" s="8">
        <f ca="1">(dane36[[#This Row],[sód]]-#REF!)/#REF!</f>
        <v>0.83596214511041012</v>
      </c>
      <c r="M143" s="8">
        <f ca="1">(dane36[[#This Row],[potas]]-#REF!)/#REF!</f>
        <v>5.393258426966293E-2</v>
      </c>
      <c r="N143" s="8">
        <f ca="1">(dane36[[#This Row],[hemoglobina]]-#REF!)/#REF!</f>
        <v>0.20408163265306117</v>
      </c>
      <c r="O143" s="8">
        <f ca="1">(dane36[[#This Row],[hematokryt]]-#REF!)/#REF!</f>
        <v>0.22222222222222221</v>
      </c>
      <c r="P143" s="5">
        <v>1</v>
      </c>
      <c r="Q143" s="5">
        <v>0</v>
      </c>
      <c r="R143" s="5">
        <v>0</v>
      </c>
      <c r="S143" s="5">
        <v>1</v>
      </c>
      <c r="T143" s="5">
        <v>0</v>
      </c>
      <c r="U143" s="5">
        <v>1</v>
      </c>
      <c r="V143" s="5">
        <v>1</v>
      </c>
      <c r="X143" s="8">
        <f ca="1">(dane36[[#This Row],[Wiek]]-$A$409)/$A$410</f>
        <v>0.73863636363636365</v>
      </c>
      <c r="Y143" s="8">
        <f ca="1">(dane36[[#This Row],[Ciśnienie krwi]]-$B$409)/$B$410</f>
        <v>0.15384615384615385</v>
      </c>
      <c r="Z143" s="8">
        <f ca="1">(dane36[[#This Row],[glukoza we krwi]]-$I$409)/$I$410</f>
        <v>0.26931623931623933</v>
      </c>
      <c r="AA143" s="8">
        <f ca="1">(dane36[[#This Row],[mocznik]]-$J$409)/$J$410</f>
        <v>0.26829268292682928</v>
      </c>
      <c r="AB143" s="8">
        <f ca="1">(dane36[[#This Row],[kreatynina]]-K$409)/K$410</f>
        <v>7.407407407407407E-2</v>
      </c>
      <c r="AC143" s="8">
        <f ca="1">(dane36[[#This Row],[sód]]-L$409)/L$410</f>
        <v>0.83596214511041012</v>
      </c>
      <c r="AD143" s="8">
        <f ca="1">(dane36[[#This Row],[potas]]-M$409)/M$410</f>
        <v>5.393258426966293E-2</v>
      </c>
      <c r="AE143" s="8">
        <f ca="1">(dane36[[#This Row],[hemoglobina]]-N$409)/N$410</f>
        <v>0.20408163265306117</v>
      </c>
      <c r="AF143" s="8">
        <f ca="1">(dane36[[#This Row],[hematokryt]]-O$409)/O$410</f>
        <v>0.22222222222222221</v>
      </c>
      <c r="AG143">
        <v>0.25</v>
      </c>
      <c r="AH143">
        <v>0.2</v>
      </c>
      <c r="AI143">
        <v>0</v>
      </c>
      <c r="AJ143">
        <v>1</v>
      </c>
      <c r="AK143">
        <v>0</v>
      </c>
      <c r="AL143">
        <v>0</v>
      </c>
      <c r="AM143" s="15">
        <v>1</v>
      </c>
      <c r="AN143" s="15">
        <v>0</v>
      </c>
      <c r="AO143" s="15">
        <v>0</v>
      </c>
      <c r="AP143" s="15">
        <v>1</v>
      </c>
      <c r="AQ143" s="15">
        <v>0</v>
      </c>
      <c r="AR143" s="15">
        <v>1</v>
      </c>
    </row>
    <row r="144" spans="1:44" x14ac:dyDescent="0.25">
      <c r="A144" s="8">
        <f ca="1">(dane36[[#This Row],[Wiek]]-$A$409)/$A$410</f>
        <v>0.79545454545454541</v>
      </c>
      <c r="B144" s="8">
        <f ca="1">(dane36[[#This Row],[Ciśnienie krwi]]-$B$409)/$B$410</f>
        <v>0.30769230769230771</v>
      </c>
      <c r="C144" s="9">
        <v>0.62</v>
      </c>
      <c r="D144" s="10">
        <v>0.2</v>
      </c>
      <c r="E144" s="10">
        <v>0.52</v>
      </c>
      <c r="F144" s="5">
        <v>0.77</v>
      </c>
      <c r="G144" s="5">
        <v>0</v>
      </c>
      <c r="H144" s="5">
        <v>0</v>
      </c>
      <c r="I144" s="8">
        <f ca="1">(dane36[[#This Row],[glukoza we krwi]]-$I$409)/$I$410</f>
        <v>0.13247863247863248</v>
      </c>
      <c r="J144" s="8">
        <f ca="1">(dane36[[#This Row],[mocznik]]-$J$409)/$J$410</f>
        <v>0.36842105263157893</v>
      </c>
      <c r="K144" s="8">
        <f ca="1">(dane36[[#This Row],[kreatynina]]-#REF!)/#REF!</f>
        <v>8.8624338624338619E-2</v>
      </c>
      <c r="L144" s="8">
        <f ca="1">(dane36[[#This Row],[sód]]-#REF!)/#REF!</f>
        <v>0.82334384858044163</v>
      </c>
      <c r="M144" s="8">
        <f ca="1">(dane36[[#This Row],[potas]]-#REF!)/#REF!</f>
        <v>6.2921348314606731E-2</v>
      </c>
      <c r="N144" s="8">
        <f ca="1">(dane36[[#This Row],[hemoglobina]]-#REF!)/#REF!</f>
        <v>0.64149659863945574</v>
      </c>
      <c r="O144" s="8">
        <f ca="1">(dane36[[#This Row],[hematokryt]]-#REF!)/#REF!</f>
        <v>0.66377777777777769</v>
      </c>
      <c r="P144" s="5">
        <v>0</v>
      </c>
      <c r="Q144" s="5">
        <v>1</v>
      </c>
      <c r="R144" s="5">
        <v>0</v>
      </c>
      <c r="S144" s="5">
        <v>1</v>
      </c>
      <c r="T144" s="5">
        <v>0</v>
      </c>
      <c r="U144" s="5">
        <v>0</v>
      </c>
      <c r="V144" s="5">
        <v>1</v>
      </c>
      <c r="X144" s="8">
        <f ca="1">(dane36[[#This Row],[Wiek]]-$A$409)/$A$410</f>
        <v>0.79545454545454541</v>
      </c>
      <c r="Y144" s="8">
        <f ca="1">(dane36[[#This Row],[Ciśnienie krwi]]-$B$409)/$B$410</f>
        <v>0.30769230769230771</v>
      </c>
      <c r="Z144" s="8">
        <f ca="1">(dane36[[#This Row],[glukoza we krwi]]-$I$409)/$I$410</f>
        <v>0.13247863247863248</v>
      </c>
      <c r="AA144" s="8">
        <f ca="1">(dane36[[#This Row],[mocznik]]-$J$409)/$J$410</f>
        <v>0.36842105263157893</v>
      </c>
      <c r="AB144" s="8">
        <f ca="1">(dane36[[#This Row],[kreatynina]]-K$409)/K$410</f>
        <v>8.8624338624338619E-2</v>
      </c>
      <c r="AC144" s="8">
        <f ca="1">(dane36[[#This Row],[sód]]-L$409)/L$410</f>
        <v>0.82334384858044163</v>
      </c>
      <c r="AD144" s="8">
        <f ca="1">(dane36[[#This Row],[potas]]-M$409)/M$410</f>
        <v>6.2921348314606731E-2</v>
      </c>
      <c r="AE144" s="8">
        <f ca="1">(dane36[[#This Row],[hemoglobina]]-N$409)/N$410</f>
        <v>0.64149659863945574</v>
      </c>
      <c r="AF144" s="8">
        <f ca="1">(dane36[[#This Row],[hematokryt]]-O$409)/O$410</f>
        <v>0.66377777777777769</v>
      </c>
      <c r="AG144">
        <v>0.62</v>
      </c>
      <c r="AH144">
        <v>0.2</v>
      </c>
      <c r="AI144">
        <v>0.5</v>
      </c>
      <c r="AJ144">
        <v>0.77</v>
      </c>
      <c r="AK144">
        <v>0</v>
      </c>
      <c r="AL144">
        <v>0</v>
      </c>
      <c r="AM144" s="14">
        <v>0</v>
      </c>
      <c r="AN144" s="14">
        <v>1</v>
      </c>
      <c r="AO144" s="14">
        <v>0</v>
      </c>
      <c r="AP144" s="14">
        <v>1</v>
      </c>
      <c r="AQ144" s="14">
        <v>0</v>
      </c>
      <c r="AR144" s="14">
        <v>0</v>
      </c>
    </row>
    <row r="145" spans="1:44" x14ac:dyDescent="0.25">
      <c r="A145" s="8">
        <f ca="1">(dane36[[#This Row],[Wiek]]-$A$409)/$A$410</f>
        <v>0.44318181818181818</v>
      </c>
      <c r="B145" s="8">
        <f ca="1">(dane36[[#This Row],[Ciśnienie krwi]]-$B$409)/$B$410</f>
        <v>0.23076923076923078</v>
      </c>
      <c r="C145" s="9">
        <v>0.5</v>
      </c>
      <c r="D145" s="10">
        <v>0.2</v>
      </c>
      <c r="E145" s="10">
        <v>0.8</v>
      </c>
      <c r="F145" s="5">
        <v>1</v>
      </c>
      <c r="G145" s="5">
        <v>0</v>
      </c>
      <c r="H145" s="5">
        <v>0</v>
      </c>
      <c r="I145" s="8">
        <f ca="1">(dane36[[#This Row],[glukoza we krwi]]-$I$409)/$I$410</f>
        <v>0.40170940170940173</v>
      </c>
      <c r="J145" s="8">
        <f ca="1">(dane36[[#This Row],[mocznik]]-$J$409)/$J$410</f>
        <v>0.41976893453145059</v>
      </c>
      <c r="K145" s="8">
        <f ca="1">(dane36[[#This Row],[kreatynina]]-#REF!)/#REF!</f>
        <v>0.23280423280423285</v>
      </c>
      <c r="L145" s="8">
        <f ca="1">(dane36[[#This Row],[sód]]-#REF!)/#REF!</f>
        <v>0.82334384858044163</v>
      </c>
      <c r="M145" s="8">
        <f ca="1">(dane36[[#This Row],[potas]]-#REF!)/#REF!</f>
        <v>4.9438202247191018E-2</v>
      </c>
      <c r="N145" s="8">
        <f ca="1">(dane36[[#This Row],[hemoglobina]]-#REF!)/#REF!</f>
        <v>0.64149659863945574</v>
      </c>
      <c r="O145" s="8">
        <f ca="1">(dane36[[#This Row],[hematokryt]]-#REF!)/#REF!</f>
        <v>0.66377777777777769</v>
      </c>
      <c r="P145" s="5">
        <v>0</v>
      </c>
      <c r="Q145" s="5">
        <v>1</v>
      </c>
      <c r="R145" s="5">
        <v>0</v>
      </c>
      <c r="S145" s="5">
        <v>1</v>
      </c>
      <c r="T145" s="5">
        <v>0</v>
      </c>
      <c r="U145" s="5">
        <v>0</v>
      </c>
      <c r="V145" s="5">
        <v>1</v>
      </c>
      <c r="X145" s="8">
        <f ca="1">(dane36[[#This Row],[Wiek]]-$A$409)/$A$410</f>
        <v>0.44318181818181818</v>
      </c>
      <c r="Y145" s="8">
        <f ca="1">(dane36[[#This Row],[Ciśnienie krwi]]-$B$409)/$B$410</f>
        <v>0.23076923076923078</v>
      </c>
      <c r="Z145" s="8">
        <f ca="1">(dane36[[#This Row],[glukoza we krwi]]-$I$409)/$I$410</f>
        <v>0.40170940170940173</v>
      </c>
      <c r="AA145" s="8">
        <f ca="1">(dane36[[#This Row],[mocznik]]-$J$409)/$J$410</f>
        <v>0.41976893453145059</v>
      </c>
      <c r="AB145" s="8">
        <f ca="1">(dane36[[#This Row],[kreatynina]]-K$409)/K$410</f>
        <v>0.23280423280423285</v>
      </c>
      <c r="AC145" s="8">
        <f ca="1">(dane36[[#This Row],[sód]]-L$409)/L$410</f>
        <v>0.82334384858044163</v>
      </c>
      <c r="AD145" s="8">
        <f ca="1">(dane36[[#This Row],[potas]]-M$409)/M$410</f>
        <v>4.9438202247191018E-2</v>
      </c>
      <c r="AE145" s="8">
        <f ca="1">(dane36[[#This Row],[hemoglobina]]-N$409)/N$410</f>
        <v>0.64149659863945574</v>
      </c>
      <c r="AF145" s="8">
        <f ca="1">(dane36[[#This Row],[hematokryt]]-O$409)/O$410</f>
        <v>0.66377777777777769</v>
      </c>
      <c r="AG145">
        <v>0.5</v>
      </c>
      <c r="AH145">
        <v>0.2</v>
      </c>
      <c r="AI145">
        <v>0.8</v>
      </c>
      <c r="AJ145">
        <v>1</v>
      </c>
      <c r="AK145">
        <v>0</v>
      </c>
      <c r="AL145">
        <v>0</v>
      </c>
      <c r="AM145" s="15">
        <v>0</v>
      </c>
      <c r="AN145" s="15">
        <v>1</v>
      </c>
      <c r="AO145" s="15">
        <v>0</v>
      </c>
      <c r="AP145" s="15">
        <v>1</v>
      </c>
      <c r="AQ145" s="15">
        <v>0</v>
      </c>
      <c r="AR145" s="15">
        <v>0</v>
      </c>
    </row>
    <row r="146" spans="1:44" x14ac:dyDescent="0.25">
      <c r="A146" s="8">
        <f ca="1">(dane36[[#This Row],[Wiek]]-$A$409)/$A$410</f>
        <v>0.65909090909090906</v>
      </c>
      <c r="B146" s="8">
        <f ca="1">(dane36[[#This Row],[Ciśnienie krwi]]-$B$409)/$B$410</f>
        <v>0.30769230769230771</v>
      </c>
      <c r="C146" s="9">
        <v>0.25</v>
      </c>
      <c r="D146" s="10">
        <v>0.4</v>
      </c>
      <c r="E146" s="5" t="s">
        <v>2</v>
      </c>
      <c r="F146" s="5">
        <v>1</v>
      </c>
      <c r="G146" s="5">
        <v>0</v>
      </c>
      <c r="H146" s="5">
        <v>0</v>
      </c>
      <c r="I146" s="8">
        <f ca="1">(dane36[[#This Row],[glukoza we krwi]]-$I$409)/$I$410</f>
        <v>0.17735042735042736</v>
      </c>
      <c r="J146" s="8">
        <f ca="1">(dane36[[#This Row],[mocznik]]-$J$409)/$J$410</f>
        <v>0.13222079589216945</v>
      </c>
      <c r="K146" s="8">
        <f ca="1">(dane36[[#This Row],[kreatynina]]-#REF!)/#REF!</f>
        <v>2.5132275132275134E-2</v>
      </c>
      <c r="L146" s="8">
        <f ca="1">(dane36[[#This Row],[sód]]-#REF!)/#REF!</f>
        <v>0.82965299684542582</v>
      </c>
      <c r="M146" s="8">
        <f ca="1">(dane36[[#This Row],[potas]]-#REF!)/#REF!</f>
        <v>6.0674157303370793E-2</v>
      </c>
      <c r="N146" s="8">
        <f ca="1">(dane36[[#This Row],[hemoglobina]]-#REF!)/#REF!</f>
        <v>0.54421768707482987</v>
      </c>
      <c r="O146" s="8">
        <f ca="1">(dane36[[#This Row],[hematokryt]]-#REF!)/#REF!</f>
        <v>0.53333333333333333</v>
      </c>
      <c r="P146" s="5">
        <v>0</v>
      </c>
      <c r="Q146" s="5">
        <v>0</v>
      </c>
      <c r="R146" s="5">
        <v>0</v>
      </c>
      <c r="S146" s="5">
        <v>1</v>
      </c>
      <c r="T146" s="5">
        <v>0</v>
      </c>
      <c r="U146" s="5">
        <v>0</v>
      </c>
      <c r="V146" s="5">
        <v>1</v>
      </c>
      <c r="X146" s="8">
        <f ca="1">(dane36[[#This Row],[Wiek]]-$A$409)/$A$410</f>
        <v>0.65909090909090906</v>
      </c>
      <c r="Y146" s="8">
        <f ca="1">(dane36[[#This Row],[Ciśnienie krwi]]-$B$409)/$B$410</f>
        <v>0.30769230769230771</v>
      </c>
      <c r="Z146" s="8">
        <f ca="1">(dane36[[#This Row],[glukoza we krwi]]-$I$409)/$I$410</f>
        <v>0.17735042735042736</v>
      </c>
      <c r="AA146" s="8">
        <f ca="1">(dane36[[#This Row],[mocznik]]-$J$409)/$J$410</f>
        <v>0.13222079589216945</v>
      </c>
      <c r="AB146" s="8">
        <f ca="1">(dane36[[#This Row],[kreatynina]]-K$409)/K$410</f>
        <v>2.5132275132275134E-2</v>
      </c>
      <c r="AC146" s="8">
        <f ca="1">(dane36[[#This Row],[sód]]-L$409)/L$410</f>
        <v>0.82965299684542582</v>
      </c>
      <c r="AD146" s="8">
        <f ca="1">(dane36[[#This Row],[potas]]-M$409)/M$410</f>
        <v>6.0674157303370793E-2</v>
      </c>
      <c r="AE146" s="8">
        <f ca="1">(dane36[[#This Row],[hemoglobina]]-N$409)/N$410</f>
        <v>0.54421768707482987</v>
      </c>
      <c r="AF146" s="8">
        <f ca="1">(dane36[[#This Row],[hematokryt]]-O$409)/O$410</f>
        <v>0.53333333333333333</v>
      </c>
      <c r="AG146">
        <v>0.25</v>
      </c>
      <c r="AH146">
        <v>0.4</v>
      </c>
      <c r="AI146">
        <v>0</v>
      </c>
      <c r="AJ146">
        <v>1</v>
      </c>
      <c r="AK146">
        <v>0</v>
      </c>
      <c r="AL146">
        <v>0</v>
      </c>
      <c r="AM146" s="14">
        <v>0</v>
      </c>
      <c r="AN146" s="14">
        <v>0</v>
      </c>
      <c r="AO146" s="14">
        <v>0</v>
      </c>
      <c r="AP146" s="14">
        <v>1</v>
      </c>
      <c r="AQ146" s="14">
        <v>0</v>
      </c>
      <c r="AR146" s="14">
        <v>0</v>
      </c>
    </row>
    <row r="147" spans="1:44" x14ac:dyDescent="0.25">
      <c r="A147" s="8">
        <f ca="1">(dane36[[#This Row],[Wiek]]-$A$409)/$A$410</f>
        <v>0.625</v>
      </c>
      <c r="B147" s="8">
        <f ca="1">(dane36[[#This Row],[Ciśnienie krwi]]-$B$409)/$B$410</f>
        <v>0.30769230769230771</v>
      </c>
      <c r="C147" s="9">
        <v>0.5</v>
      </c>
      <c r="D147" s="10">
        <v>1</v>
      </c>
      <c r="E147" s="5" t="s">
        <v>2</v>
      </c>
      <c r="F147" s="5">
        <v>0</v>
      </c>
      <c r="G147" s="5">
        <v>0</v>
      </c>
      <c r="H147" s="5">
        <v>1</v>
      </c>
      <c r="I147" s="8">
        <f ca="1">(dane36[[#This Row],[glukoza we krwi]]-$I$409)/$I$410</f>
        <v>0.26931623931623933</v>
      </c>
      <c r="J147" s="8">
        <f ca="1">(dane36[[#This Row],[mocznik]]-$J$409)/$J$410</f>
        <v>0.82284980744544289</v>
      </c>
      <c r="K147" s="8">
        <f ca="1">(dane36[[#This Row],[kreatynina]]-#REF!)/#REF!</f>
        <v>0.16666666666666669</v>
      </c>
      <c r="L147" s="8">
        <f ca="1">(dane36[[#This Row],[sód]]-#REF!)/#REF!</f>
        <v>0.7665615141955836</v>
      </c>
      <c r="M147" s="8">
        <f ca="1">(dane36[[#This Row],[potas]]-#REF!)/#REF!</f>
        <v>5.1685393258426963E-2</v>
      </c>
      <c r="N147" s="8">
        <f ca="1">(dane36[[#This Row],[hemoglobina]]-#REF!)/#REF!</f>
        <v>0.33333333333333331</v>
      </c>
      <c r="O147" s="8">
        <f ca="1">(dane36[[#This Row],[hematokryt]]-#REF!)/#REF!</f>
        <v>0.33333333333333331</v>
      </c>
      <c r="P147" s="5">
        <v>1</v>
      </c>
      <c r="Q147" s="5">
        <v>1</v>
      </c>
      <c r="R147" s="5">
        <v>1</v>
      </c>
      <c r="S147" s="5">
        <v>0</v>
      </c>
      <c r="T147" s="5">
        <v>1</v>
      </c>
      <c r="U147" s="5">
        <v>1</v>
      </c>
      <c r="V147" s="5">
        <v>1</v>
      </c>
      <c r="X147" s="8">
        <f ca="1">(dane36[[#This Row],[Wiek]]-$A$409)/$A$410</f>
        <v>0.625</v>
      </c>
      <c r="Y147" s="8">
        <f ca="1">(dane36[[#This Row],[Ciśnienie krwi]]-$B$409)/$B$410</f>
        <v>0.30769230769230771</v>
      </c>
      <c r="Z147" s="8">
        <f ca="1">(dane36[[#This Row],[glukoza we krwi]]-$I$409)/$I$410</f>
        <v>0.26931623931623933</v>
      </c>
      <c r="AA147" s="8">
        <f ca="1">(dane36[[#This Row],[mocznik]]-$J$409)/$J$410</f>
        <v>0.82284980744544289</v>
      </c>
      <c r="AB147" s="8">
        <f ca="1">(dane36[[#This Row],[kreatynina]]-K$409)/K$410</f>
        <v>0.16666666666666669</v>
      </c>
      <c r="AC147" s="8">
        <f ca="1">(dane36[[#This Row],[sód]]-L$409)/L$410</f>
        <v>0.7665615141955836</v>
      </c>
      <c r="AD147" s="8">
        <f ca="1">(dane36[[#This Row],[potas]]-M$409)/M$410</f>
        <v>5.1685393258426963E-2</v>
      </c>
      <c r="AE147" s="8">
        <f ca="1">(dane36[[#This Row],[hemoglobina]]-N$409)/N$410</f>
        <v>0.33333333333333331</v>
      </c>
      <c r="AF147" s="8">
        <f ca="1">(dane36[[#This Row],[hematokryt]]-O$409)/O$410</f>
        <v>0.33333333333333331</v>
      </c>
      <c r="AG147">
        <v>0.5</v>
      </c>
      <c r="AH147">
        <v>1</v>
      </c>
      <c r="AI147">
        <v>0</v>
      </c>
      <c r="AJ147">
        <v>0</v>
      </c>
      <c r="AK147">
        <v>0</v>
      </c>
      <c r="AL147">
        <v>1</v>
      </c>
      <c r="AM147" s="15">
        <v>1</v>
      </c>
      <c r="AN147" s="15">
        <v>1</v>
      </c>
      <c r="AO147" s="15">
        <v>1</v>
      </c>
      <c r="AP147" s="15">
        <v>0</v>
      </c>
      <c r="AQ147" s="15">
        <v>1</v>
      </c>
      <c r="AR147" s="15">
        <v>1</v>
      </c>
    </row>
    <row r="148" spans="1:44" x14ac:dyDescent="0.25">
      <c r="A148" s="8">
        <f ca="1">(dane36[[#This Row],[Wiek]]-$A$409)/$A$410</f>
        <v>0.57954545454545459</v>
      </c>
      <c r="B148" s="8">
        <f ca="1">(dane36[[#This Row],[Ciśnienie krwi]]-$B$409)/$B$410</f>
        <v>0.38461538461538464</v>
      </c>
      <c r="C148" s="9">
        <v>0.25</v>
      </c>
      <c r="D148" s="10">
        <v>0.2</v>
      </c>
      <c r="E148" s="10">
        <v>0.6</v>
      </c>
      <c r="F148" s="5">
        <v>1</v>
      </c>
      <c r="G148" s="5">
        <v>0</v>
      </c>
      <c r="H148" s="5">
        <v>0</v>
      </c>
      <c r="I148" s="8">
        <f ca="1">(dane36[[#This Row],[glukoza we krwi]]-$I$409)/$I$410</f>
        <v>0.40811965811965811</v>
      </c>
      <c r="J148" s="8">
        <f ca="1">(dane36[[#This Row],[mocznik]]-$J$409)/$J$410</f>
        <v>5.5198973042362001E-2</v>
      </c>
      <c r="K148" s="8">
        <f ca="1">(dane36[[#This Row],[kreatynina]]-#REF!)/#REF!</f>
        <v>7.9365079365079361E-3</v>
      </c>
      <c r="L148" s="8">
        <f ca="1">(dane36[[#This Row],[sód]]-#REF!)/#REF!</f>
        <v>0.8485804416403786</v>
      </c>
      <c r="M148" s="8">
        <f ca="1">(dane36[[#This Row],[potas]]-#REF!)/#REF!</f>
        <v>3.3707865168539325E-2</v>
      </c>
      <c r="N148" s="8">
        <f ca="1">(dane36[[#This Row],[hemoglobina]]-#REF!)/#REF!</f>
        <v>0.64149659863945574</v>
      </c>
      <c r="O148" s="8">
        <f ca="1">(dane36[[#This Row],[hematokryt]]-#REF!)/#REF!</f>
        <v>0.66377777777777769</v>
      </c>
      <c r="P148" s="5">
        <v>0</v>
      </c>
      <c r="Q148" s="5">
        <v>1</v>
      </c>
      <c r="R148" s="5">
        <v>0</v>
      </c>
      <c r="S148" s="5">
        <v>1</v>
      </c>
      <c r="T148" s="5">
        <v>0</v>
      </c>
      <c r="U148" s="5">
        <v>0</v>
      </c>
      <c r="V148" s="5">
        <v>1</v>
      </c>
      <c r="X148" s="8">
        <f ca="1">(dane36[[#This Row],[Wiek]]-$A$409)/$A$410</f>
        <v>0.57954545454545459</v>
      </c>
      <c r="Y148" s="8">
        <f ca="1">(dane36[[#This Row],[Ciśnienie krwi]]-$B$409)/$B$410</f>
        <v>0.38461538461538464</v>
      </c>
      <c r="Z148" s="8">
        <f ca="1">(dane36[[#This Row],[glukoza we krwi]]-$I$409)/$I$410</f>
        <v>0.40811965811965811</v>
      </c>
      <c r="AA148" s="8">
        <f ca="1">(dane36[[#This Row],[mocznik]]-$J$409)/$J$410</f>
        <v>5.5198973042362001E-2</v>
      </c>
      <c r="AB148" s="8">
        <f ca="1">(dane36[[#This Row],[kreatynina]]-K$409)/K$410</f>
        <v>7.9365079365079361E-3</v>
      </c>
      <c r="AC148" s="8">
        <f ca="1">(dane36[[#This Row],[sód]]-L$409)/L$410</f>
        <v>0.8485804416403786</v>
      </c>
      <c r="AD148" s="8">
        <f ca="1">(dane36[[#This Row],[potas]]-M$409)/M$410</f>
        <v>3.3707865168539325E-2</v>
      </c>
      <c r="AE148" s="8">
        <f ca="1">(dane36[[#This Row],[hemoglobina]]-N$409)/N$410</f>
        <v>0.64149659863945574</v>
      </c>
      <c r="AF148" s="8">
        <f ca="1">(dane36[[#This Row],[hematokryt]]-O$409)/O$410</f>
        <v>0.66377777777777769</v>
      </c>
      <c r="AG148">
        <v>0.25</v>
      </c>
      <c r="AH148">
        <v>0.2</v>
      </c>
      <c r="AI148">
        <v>0.6</v>
      </c>
      <c r="AJ148">
        <v>1</v>
      </c>
      <c r="AK148">
        <v>0</v>
      </c>
      <c r="AL148">
        <v>0</v>
      </c>
      <c r="AM148" s="14">
        <v>0</v>
      </c>
      <c r="AN148" s="14">
        <v>1</v>
      </c>
      <c r="AO148" s="14">
        <v>0</v>
      </c>
      <c r="AP148" s="14">
        <v>1</v>
      </c>
      <c r="AQ148" s="14">
        <v>0</v>
      </c>
      <c r="AR148" s="14">
        <v>0</v>
      </c>
    </row>
    <row r="149" spans="1:44" x14ac:dyDescent="0.25">
      <c r="A149" s="8">
        <f ca="1">(dane36[[#This Row],[Wiek]]-$A$409)/$A$410</f>
        <v>0.65909090909090906</v>
      </c>
      <c r="B149" s="8">
        <f ca="1">(dane36[[#This Row],[Ciśnienie krwi]]-$B$409)/$B$410</f>
        <v>7.6923076923076927E-2</v>
      </c>
      <c r="C149" s="9">
        <v>0.25</v>
      </c>
      <c r="D149" s="10">
        <v>0.6</v>
      </c>
      <c r="E149" s="10">
        <v>0.2</v>
      </c>
      <c r="F149" s="5">
        <v>0</v>
      </c>
      <c r="G149" s="5">
        <v>1</v>
      </c>
      <c r="H149" s="5">
        <v>0</v>
      </c>
      <c r="I149" s="8">
        <f ca="1">(dane36[[#This Row],[glukoza we krwi]]-$I$409)/$I$410</f>
        <v>0.56837606837606836</v>
      </c>
      <c r="J149" s="8">
        <f ca="1">(dane36[[#This Row],[mocznik]]-$J$409)/$J$410</f>
        <v>8.8575096277278567E-2</v>
      </c>
      <c r="K149" s="8">
        <f ca="1">(dane36[[#This Row],[kreatynina]]-#REF!)/#REF!</f>
        <v>1.7195767195767195E-2</v>
      </c>
      <c r="L149" s="8">
        <f ca="1">(dane36[[#This Row],[sód]]-#REF!)/#REF!</f>
        <v>0.79179810725552047</v>
      </c>
      <c r="M149" s="8">
        <f ca="1">(dane36[[#This Row],[potas]]-#REF!)/#REF!</f>
        <v>1.1235955056179775E-2</v>
      </c>
      <c r="N149" s="8">
        <f ca="1">(dane36[[#This Row],[hemoglobina]]-#REF!)/#REF!</f>
        <v>0.32653061224489799</v>
      </c>
      <c r="O149" s="8">
        <f ca="1">(dane36[[#This Row],[hematokryt]]-#REF!)/#REF!</f>
        <v>0.35555555555555557</v>
      </c>
      <c r="P149" s="5">
        <v>1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5">
        <v>1</v>
      </c>
      <c r="X149" s="8">
        <f ca="1">(dane36[[#This Row],[Wiek]]-$A$409)/$A$410</f>
        <v>0.65909090909090906</v>
      </c>
      <c r="Y149" s="8">
        <f ca="1">(dane36[[#This Row],[Ciśnienie krwi]]-$B$409)/$B$410</f>
        <v>7.6923076923076927E-2</v>
      </c>
      <c r="Z149" s="8">
        <f ca="1">(dane36[[#This Row],[glukoza we krwi]]-$I$409)/$I$410</f>
        <v>0.56837606837606836</v>
      </c>
      <c r="AA149" s="8">
        <f ca="1">(dane36[[#This Row],[mocznik]]-$J$409)/$J$410</f>
        <v>8.8575096277278567E-2</v>
      </c>
      <c r="AB149" s="8">
        <f ca="1">(dane36[[#This Row],[kreatynina]]-K$409)/K$410</f>
        <v>1.7195767195767195E-2</v>
      </c>
      <c r="AC149" s="8">
        <f ca="1">(dane36[[#This Row],[sód]]-L$409)/L$410</f>
        <v>0.79179810725552047</v>
      </c>
      <c r="AD149" s="8">
        <f ca="1">(dane36[[#This Row],[potas]]-M$409)/M$410</f>
        <v>1.1235955056179775E-2</v>
      </c>
      <c r="AE149" s="8">
        <f ca="1">(dane36[[#This Row],[hemoglobina]]-N$409)/N$410</f>
        <v>0.32653061224489799</v>
      </c>
      <c r="AF149" s="8">
        <f ca="1">(dane36[[#This Row],[hematokryt]]-O$409)/O$410</f>
        <v>0.35555555555555557</v>
      </c>
      <c r="AG149">
        <v>0.25</v>
      </c>
      <c r="AH149">
        <v>0.6</v>
      </c>
      <c r="AI149">
        <v>0.2</v>
      </c>
      <c r="AJ149">
        <v>0</v>
      </c>
      <c r="AK149">
        <v>1</v>
      </c>
      <c r="AL149">
        <v>0</v>
      </c>
      <c r="AM149" s="15">
        <v>1</v>
      </c>
      <c r="AN149" s="15">
        <v>0</v>
      </c>
      <c r="AO149" s="15">
        <v>0</v>
      </c>
      <c r="AP149" s="15">
        <v>0</v>
      </c>
      <c r="AQ149" s="15">
        <v>0</v>
      </c>
      <c r="AR149" s="15">
        <v>1</v>
      </c>
    </row>
    <row r="150" spans="1:44" x14ac:dyDescent="0.25">
      <c r="A150" s="8">
        <f ca="1">(dane36[[#This Row],[Wiek]]-$A$409)/$A$410</f>
        <v>0.76136363636363635</v>
      </c>
      <c r="B150" s="8">
        <f ca="1">(dane36[[#This Row],[Ciśnienie krwi]]-$B$409)/$B$410</f>
        <v>7.6923076923076927E-2</v>
      </c>
      <c r="C150" s="9">
        <v>0.62</v>
      </c>
      <c r="D150" s="10">
        <v>0.2</v>
      </c>
      <c r="E150" s="10">
        <v>0.52</v>
      </c>
      <c r="F150" s="5">
        <v>0.77</v>
      </c>
      <c r="G150" s="5">
        <v>0</v>
      </c>
      <c r="H150" s="5">
        <v>0</v>
      </c>
      <c r="I150" s="8">
        <f ca="1">(dane36[[#This Row],[glukoza we krwi]]-$I$409)/$I$410</f>
        <v>0.31837606837606836</v>
      </c>
      <c r="J150" s="8">
        <f ca="1">(dane36[[#This Row],[mocznik]]-$J$409)/$J$410</f>
        <v>6.290115532734275E-2</v>
      </c>
      <c r="K150" s="8">
        <f ca="1">(dane36[[#This Row],[kreatynina]]-#REF!)/#REF!</f>
        <v>0.63095238095238104</v>
      </c>
      <c r="L150" s="8">
        <f ca="1">(dane36[[#This Row],[sód]]-#REF!)/#REF!</f>
        <v>0.83930599369085179</v>
      </c>
      <c r="M150" s="8">
        <f ca="1">(dane36[[#This Row],[potas]]-#REF!)/#REF!</f>
        <v>4.7865168539325841E-2</v>
      </c>
      <c r="N150" s="8">
        <f ca="1">(dane36[[#This Row],[hemoglobina]]-#REF!)/#REF!</f>
        <v>0.64149659863945574</v>
      </c>
      <c r="O150" s="8">
        <f ca="1">(dane36[[#This Row],[hematokryt]]-#REF!)/#REF!</f>
        <v>0.66377777777777769</v>
      </c>
      <c r="P150" s="5">
        <v>1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1</v>
      </c>
      <c r="X150" s="8">
        <f ca="1">(dane36[[#This Row],[Wiek]]-$A$409)/$A$410</f>
        <v>0.76136363636363635</v>
      </c>
      <c r="Y150" s="8">
        <f ca="1">(dane36[[#This Row],[Ciśnienie krwi]]-$B$409)/$B$410</f>
        <v>7.6923076923076927E-2</v>
      </c>
      <c r="Z150" s="8">
        <f ca="1">(dane36[[#This Row],[glukoza we krwi]]-$I$409)/$I$410</f>
        <v>0.31837606837606836</v>
      </c>
      <c r="AA150" s="8">
        <f ca="1">(dane36[[#This Row],[mocznik]]-$J$409)/$J$410</f>
        <v>6.290115532734275E-2</v>
      </c>
      <c r="AB150" s="8">
        <f ca="1">(dane36[[#This Row],[kreatynina]]-K$409)/K$410</f>
        <v>0.63095238095238104</v>
      </c>
      <c r="AC150" s="8">
        <f ca="1">(dane36[[#This Row],[sód]]-L$409)/L$410</f>
        <v>0.83930599369085179</v>
      </c>
      <c r="AD150" s="8">
        <f ca="1">(dane36[[#This Row],[potas]]-M$409)/M$410</f>
        <v>4.7865168539325841E-2</v>
      </c>
      <c r="AE150" s="8">
        <f ca="1">(dane36[[#This Row],[hemoglobina]]-N$409)/N$410</f>
        <v>0.64149659863945574</v>
      </c>
      <c r="AF150" s="8">
        <f ca="1">(dane36[[#This Row],[hematokryt]]-O$409)/O$410</f>
        <v>0.66377777777777769</v>
      </c>
      <c r="AG150">
        <v>0.62</v>
      </c>
      <c r="AH150">
        <v>0.2</v>
      </c>
      <c r="AI150">
        <v>0.5</v>
      </c>
      <c r="AJ150">
        <v>0.77</v>
      </c>
      <c r="AK150">
        <v>0</v>
      </c>
      <c r="AL150">
        <v>0</v>
      </c>
      <c r="AM150" s="14">
        <v>1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</row>
    <row r="151" spans="1:44" x14ac:dyDescent="0.25">
      <c r="A151" s="8">
        <f ca="1">(dane36[[#This Row],[Wiek]]-$A$409)/$A$410</f>
        <v>0.71590909090909094</v>
      </c>
      <c r="B151" s="8">
        <f ca="1">(dane36[[#This Row],[Ciśnienie krwi]]-$B$409)/$B$410</f>
        <v>0.15384615384615385</v>
      </c>
      <c r="C151" s="9">
        <v>0.75</v>
      </c>
      <c r="D151" s="10">
        <v>0.2</v>
      </c>
      <c r="E151" s="5" t="s">
        <v>2</v>
      </c>
      <c r="F151" s="5">
        <v>0</v>
      </c>
      <c r="G151" s="5">
        <v>0</v>
      </c>
      <c r="H151" s="5">
        <v>0</v>
      </c>
      <c r="I151" s="8">
        <f ca="1">(dane36[[#This Row],[glukoza we krwi]]-$I$409)/$I$410</f>
        <v>0.25</v>
      </c>
      <c r="J151" s="8">
        <f ca="1">(dane36[[#This Row],[mocznik]]-$J$409)/$J$410</f>
        <v>7.0603337612323486E-2</v>
      </c>
      <c r="K151" s="8">
        <f ca="1">(dane36[[#This Row],[kreatynina]]-#REF!)/#REF!</f>
        <v>7.9365079365079361E-3</v>
      </c>
      <c r="L151" s="8">
        <f ca="1">(dane36[[#This Row],[sód]]-#REF!)/#REF!</f>
        <v>0.83930599369085179</v>
      </c>
      <c r="M151" s="8">
        <f ca="1">(dane36[[#This Row],[potas]]-#REF!)/#REF!</f>
        <v>4.7865168539325841E-2</v>
      </c>
      <c r="N151" s="8">
        <f ca="1">(dane36[[#This Row],[hemoglobina]]-#REF!)/#REF!</f>
        <v>0.50340136054421769</v>
      </c>
      <c r="O151" s="8">
        <f ca="1">(dane36[[#This Row],[hematokryt]]-#REF!)/#REF!</f>
        <v>0.51111111111111107</v>
      </c>
      <c r="P151" s="5">
        <v>1</v>
      </c>
      <c r="Q151" s="5">
        <v>0</v>
      </c>
      <c r="R151" s="5">
        <v>0</v>
      </c>
      <c r="S151" s="5">
        <v>1</v>
      </c>
      <c r="T151" s="5">
        <v>1</v>
      </c>
      <c r="U151" s="5">
        <v>0</v>
      </c>
      <c r="V151" s="5">
        <v>1</v>
      </c>
      <c r="X151" s="8">
        <f ca="1">(dane36[[#This Row],[Wiek]]-$A$409)/$A$410</f>
        <v>0.71590909090909094</v>
      </c>
      <c r="Y151" s="8">
        <f ca="1">(dane36[[#This Row],[Ciśnienie krwi]]-$B$409)/$B$410</f>
        <v>0.15384615384615385</v>
      </c>
      <c r="Z151" s="8">
        <f ca="1">(dane36[[#This Row],[glukoza we krwi]]-$I$409)/$I$410</f>
        <v>0.25</v>
      </c>
      <c r="AA151" s="8">
        <f ca="1">(dane36[[#This Row],[mocznik]]-$J$409)/$J$410</f>
        <v>7.0603337612323486E-2</v>
      </c>
      <c r="AB151" s="8">
        <f ca="1">(dane36[[#This Row],[kreatynina]]-K$409)/K$410</f>
        <v>7.9365079365079361E-3</v>
      </c>
      <c r="AC151" s="8">
        <f ca="1">(dane36[[#This Row],[sód]]-L$409)/L$410</f>
        <v>0.83930599369085179</v>
      </c>
      <c r="AD151" s="8">
        <f ca="1">(dane36[[#This Row],[potas]]-M$409)/M$410</f>
        <v>4.7865168539325841E-2</v>
      </c>
      <c r="AE151" s="8">
        <f ca="1">(dane36[[#This Row],[hemoglobina]]-N$409)/N$410</f>
        <v>0.50340136054421769</v>
      </c>
      <c r="AF151" s="8">
        <f ca="1">(dane36[[#This Row],[hematokryt]]-O$409)/O$410</f>
        <v>0.51111111111111107</v>
      </c>
      <c r="AG151">
        <v>0.75</v>
      </c>
      <c r="AH151">
        <v>0.2</v>
      </c>
      <c r="AI151">
        <v>0</v>
      </c>
      <c r="AJ151">
        <v>0</v>
      </c>
      <c r="AK151">
        <v>0</v>
      </c>
      <c r="AL151">
        <v>0</v>
      </c>
      <c r="AM151" s="15">
        <v>1</v>
      </c>
      <c r="AN151" s="15">
        <v>0</v>
      </c>
      <c r="AO151" s="15">
        <v>0</v>
      </c>
      <c r="AP151" s="15">
        <v>1</v>
      </c>
      <c r="AQ151" s="15">
        <v>1</v>
      </c>
      <c r="AR151" s="15">
        <v>0</v>
      </c>
    </row>
    <row r="152" spans="1:44" x14ac:dyDescent="0.25">
      <c r="A152" s="8">
        <f ca="1">(dane36[[#This Row],[Wiek]]-$A$409)/$A$410</f>
        <v>6.8181818181818177E-2</v>
      </c>
      <c r="B152" s="8">
        <f ca="1">(dane36[[#This Row],[Ciśnienie krwi]]-$B$409)/$B$410</f>
        <v>7.6923076923076927E-2</v>
      </c>
      <c r="C152" s="9">
        <v>1</v>
      </c>
      <c r="D152" s="10">
        <v>0.6</v>
      </c>
      <c r="E152" s="5" t="s">
        <v>2</v>
      </c>
      <c r="F152" s="5">
        <v>1</v>
      </c>
      <c r="G152" s="5">
        <v>0</v>
      </c>
      <c r="H152" s="5">
        <v>0</v>
      </c>
      <c r="I152" s="8">
        <f ca="1">(dane36[[#This Row],[glukoza we krwi]]-$I$409)/$I$410</f>
        <v>0.11965811965811966</v>
      </c>
      <c r="J152" s="8">
        <f ca="1">(dane36[[#This Row],[mocznik]]-$J$409)/$J$410</f>
        <v>6.5468549422336333E-2</v>
      </c>
      <c r="K152" s="8">
        <f ca="1">(dane36[[#This Row],[kreatynina]]-#REF!)/#REF!</f>
        <v>6.6137566137566143E-3</v>
      </c>
      <c r="L152" s="8">
        <f ca="1">(dane36[[#This Row],[sód]]-#REF!)/#REF!</f>
        <v>0.83930599369085179</v>
      </c>
      <c r="M152" s="8">
        <f ca="1">(dane36[[#This Row],[potas]]-#REF!)/#REF!</f>
        <v>4.7865168539325841E-2</v>
      </c>
      <c r="N152" s="8">
        <f ca="1">(dane36[[#This Row],[hemoglobina]]-#REF!)/#REF!</f>
        <v>0.62585034013605445</v>
      </c>
      <c r="O152" s="8">
        <f ca="1">(dane36[[#This Row],[hematokryt]]-#REF!)/#REF!</f>
        <v>0.71111111111111114</v>
      </c>
      <c r="P152" s="5">
        <v>0</v>
      </c>
      <c r="Q152" s="5">
        <v>0</v>
      </c>
      <c r="R152" s="5">
        <v>0</v>
      </c>
      <c r="S152" s="5">
        <v>0</v>
      </c>
      <c r="T152" s="5">
        <v>1</v>
      </c>
      <c r="U152" s="5">
        <v>0</v>
      </c>
      <c r="V152" s="5">
        <v>1</v>
      </c>
      <c r="X152" s="8">
        <f ca="1">(dane36[[#This Row],[Wiek]]-$A$409)/$A$410</f>
        <v>6.8181818181818177E-2</v>
      </c>
      <c r="Y152" s="8">
        <f ca="1">(dane36[[#This Row],[Ciśnienie krwi]]-$B$409)/$B$410</f>
        <v>7.6923076923076927E-2</v>
      </c>
      <c r="Z152" s="8">
        <f ca="1">(dane36[[#This Row],[glukoza we krwi]]-$I$409)/$I$410</f>
        <v>0.11965811965811966</v>
      </c>
      <c r="AA152" s="8">
        <f ca="1">(dane36[[#This Row],[mocznik]]-$J$409)/$J$410</f>
        <v>6.5468549422336333E-2</v>
      </c>
      <c r="AB152" s="8">
        <f ca="1">(dane36[[#This Row],[kreatynina]]-K$409)/K$410</f>
        <v>6.6137566137566143E-3</v>
      </c>
      <c r="AC152" s="8">
        <f ca="1">(dane36[[#This Row],[sód]]-L$409)/L$410</f>
        <v>0.83930599369085179</v>
      </c>
      <c r="AD152" s="8">
        <f ca="1">(dane36[[#This Row],[potas]]-M$409)/M$410</f>
        <v>4.7865168539325841E-2</v>
      </c>
      <c r="AE152" s="8">
        <f ca="1">(dane36[[#This Row],[hemoglobina]]-N$409)/N$410</f>
        <v>0.62585034013605445</v>
      </c>
      <c r="AF152" s="8">
        <f ca="1">(dane36[[#This Row],[hematokryt]]-O$409)/O$410</f>
        <v>0.71111111111111114</v>
      </c>
      <c r="AG152">
        <v>1</v>
      </c>
      <c r="AH152">
        <v>0.6</v>
      </c>
      <c r="AI152">
        <v>0</v>
      </c>
      <c r="AJ152">
        <v>1</v>
      </c>
      <c r="AK152">
        <v>0</v>
      </c>
      <c r="AL152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1</v>
      </c>
      <c r="AR152" s="14">
        <v>0</v>
      </c>
    </row>
    <row r="153" spans="1:44" x14ac:dyDescent="0.25">
      <c r="A153" s="8">
        <f ca="1">(dane36[[#This Row],[Wiek]]-$A$409)/$A$410</f>
        <v>0.84090909090909094</v>
      </c>
      <c r="B153" s="8">
        <f ca="1">(dane36[[#This Row],[Ciśnienie krwi]]-$B$409)/$B$410</f>
        <v>0.30769230769230771</v>
      </c>
      <c r="C153" s="9">
        <v>0.62</v>
      </c>
      <c r="D153" s="10">
        <v>0.2</v>
      </c>
      <c r="E153" s="10">
        <v>0.52</v>
      </c>
      <c r="F153" s="5">
        <v>0.77</v>
      </c>
      <c r="G153" s="5">
        <v>0</v>
      </c>
      <c r="H153" s="5">
        <v>0</v>
      </c>
      <c r="I153" s="8">
        <f ca="1">(dane36[[#This Row],[glukoza we krwi]]-$I$409)/$I$410</f>
        <v>0.32051282051282054</v>
      </c>
      <c r="J153" s="8">
        <f ca="1">(dane36[[#This Row],[mocznik]]-$J$409)/$J$410</f>
        <v>0.11424903722721438</v>
      </c>
      <c r="K153" s="8">
        <f ca="1">(dane36[[#This Row],[kreatynina]]-#REF!)/#REF!</f>
        <v>1.7195767195767195E-2</v>
      </c>
      <c r="L153" s="8">
        <f ca="1">(dane36[[#This Row],[sód]]-#REF!)/#REF!</f>
        <v>0.86119873817034698</v>
      </c>
      <c r="M153" s="8">
        <f ca="1">(dane36[[#This Row],[potas]]-#REF!)/#REF!</f>
        <v>6.741573033707865E-2</v>
      </c>
      <c r="N153" s="8">
        <f ca="1">(dane36[[#This Row],[hemoglobina]]-#REF!)/#REF!</f>
        <v>0.44217687074829931</v>
      </c>
      <c r="O153" s="8">
        <f ca="1">(dane36[[#This Row],[hematokryt]]-#REF!)/#REF!</f>
        <v>0.46666666666666667</v>
      </c>
      <c r="P153" s="5">
        <v>1</v>
      </c>
      <c r="Q153" s="5">
        <v>1</v>
      </c>
      <c r="R153" s="5">
        <v>0</v>
      </c>
      <c r="S153" s="5">
        <v>1</v>
      </c>
      <c r="T153" s="5">
        <v>0</v>
      </c>
      <c r="U153" s="5">
        <v>1</v>
      </c>
      <c r="V153" s="5">
        <v>1</v>
      </c>
      <c r="X153" s="8">
        <f ca="1">(dane36[[#This Row],[Wiek]]-$A$409)/$A$410</f>
        <v>0.84090909090909094</v>
      </c>
      <c r="Y153" s="8">
        <f ca="1">(dane36[[#This Row],[Ciśnienie krwi]]-$B$409)/$B$410</f>
        <v>0.30769230769230771</v>
      </c>
      <c r="Z153" s="8">
        <f ca="1">(dane36[[#This Row],[glukoza we krwi]]-$I$409)/$I$410</f>
        <v>0.32051282051282054</v>
      </c>
      <c r="AA153" s="8">
        <f ca="1">(dane36[[#This Row],[mocznik]]-$J$409)/$J$410</f>
        <v>0.11424903722721438</v>
      </c>
      <c r="AB153" s="8">
        <f ca="1">(dane36[[#This Row],[kreatynina]]-K$409)/K$410</f>
        <v>1.7195767195767195E-2</v>
      </c>
      <c r="AC153" s="8">
        <f ca="1">(dane36[[#This Row],[sód]]-L$409)/L$410</f>
        <v>0.86119873817034698</v>
      </c>
      <c r="AD153" s="8">
        <f ca="1">(dane36[[#This Row],[potas]]-M$409)/M$410</f>
        <v>6.741573033707865E-2</v>
      </c>
      <c r="AE153" s="8">
        <f ca="1">(dane36[[#This Row],[hemoglobina]]-N$409)/N$410</f>
        <v>0.44217687074829931</v>
      </c>
      <c r="AF153" s="8">
        <f ca="1">(dane36[[#This Row],[hematokryt]]-O$409)/O$410</f>
        <v>0.46666666666666667</v>
      </c>
      <c r="AG153">
        <v>0.62</v>
      </c>
      <c r="AH153">
        <v>0.2</v>
      </c>
      <c r="AI153">
        <v>0.5</v>
      </c>
      <c r="AJ153">
        <v>0.77</v>
      </c>
      <c r="AK153">
        <v>0</v>
      </c>
      <c r="AL153">
        <v>0</v>
      </c>
      <c r="AM153" s="15">
        <v>1</v>
      </c>
      <c r="AN153" s="15">
        <v>1</v>
      </c>
      <c r="AO153" s="15">
        <v>0</v>
      </c>
      <c r="AP153" s="15">
        <v>1</v>
      </c>
      <c r="AQ153" s="15">
        <v>0</v>
      </c>
      <c r="AR153" s="15">
        <v>1</v>
      </c>
    </row>
    <row r="154" spans="1:44" x14ac:dyDescent="0.25">
      <c r="A154" s="8">
        <f ca="1">(dane36[[#This Row],[Wiek]]-$A$409)/$A$410</f>
        <v>0.42045454545454547</v>
      </c>
      <c r="B154" s="8">
        <f ca="1">(dane36[[#This Row],[Ciśnienie krwi]]-$B$409)/$B$410</f>
        <v>0.15384615384615385</v>
      </c>
      <c r="C154" s="9">
        <v>0.25</v>
      </c>
      <c r="D154" s="5">
        <v>0</v>
      </c>
      <c r="E154" s="5" t="s">
        <v>2</v>
      </c>
      <c r="F154" s="5">
        <v>1</v>
      </c>
      <c r="G154" s="5">
        <v>0</v>
      </c>
      <c r="H154" s="5">
        <v>0</v>
      </c>
      <c r="I154" s="8">
        <f ca="1">(dane36[[#This Row],[glukoza we krwi]]-$I$409)/$I$410</f>
        <v>0.21153846153846154</v>
      </c>
      <c r="J154" s="8">
        <f ca="1">(dane36[[#This Row],[mocznik]]-$J$409)/$J$410</f>
        <v>4.7496790757381259E-2</v>
      </c>
      <c r="K154" s="8">
        <f ca="1">(dane36[[#This Row],[kreatynina]]-#REF!)/#REF!</f>
        <v>5.2910052910052916E-3</v>
      </c>
      <c r="L154" s="8">
        <f ca="1">(dane36[[#This Row],[sód]]-#REF!)/#REF!</f>
        <v>0.81072555205047314</v>
      </c>
      <c r="M154" s="8">
        <f ca="1">(dane36[[#This Row],[potas]]-#REF!)/#REF!</f>
        <v>2.247191011235955E-2</v>
      </c>
      <c r="N154" s="8">
        <f ca="1">(dane36[[#This Row],[hemoglobina]]-#REF!)/#REF!</f>
        <v>0.53061224489795922</v>
      </c>
      <c r="O154" s="8">
        <f ca="1">(dane36[[#This Row],[hematokryt]]-#REF!)/#REF!</f>
        <v>0.51111111111111107</v>
      </c>
      <c r="P154" s="5">
        <v>0</v>
      </c>
      <c r="Q154" s="5">
        <v>1</v>
      </c>
      <c r="R154" s="5">
        <v>0</v>
      </c>
      <c r="S154" s="5">
        <v>1</v>
      </c>
      <c r="T154" s="5">
        <v>0</v>
      </c>
      <c r="U154" s="5">
        <v>0</v>
      </c>
      <c r="V154" s="5">
        <v>1</v>
      </c>
      <c r="X154" s="8">
        <f ca="1">(dane36[[#This Row],[Wiek]]-$A$409)/$A$410</f>
        <v>0.42045454545454547</v>
      </c>
      <c r="Y154" s="8">
        <f ca="1">(dane36[[#This Row],[Ciśnienie krwi]]-$B$409)/$B$410</f>
        <v>0.15384615384615385</v>
      </c>
      <c r="Z154" s="8">
        <f ca="1">(dane36[[#This Row],[glukoza we krwi]]-$I$409)/$I$410</f>
        <v>0.21153846153846154</v>
      </c>
      <c r="AA154" s="8">
        <f ca="1">(dane36[[#This Row],[mocznik]]-$J$409)/$J$410</f>
        <v>4.7496790757381259E-2</v>
      </c>
      <c r="AB154" s="8">
        <f ca="1">(dane36[[#This Row],[kreatynina]]-K$409)/K$410</f>
        <v>5.2910052910052916E-3</v>
      </c>
      <c r="AC154" s="8">
        <f ca="1">(dane36[[#This Row],[sód]]-L$409)/L$410</f>
        <v>0.81072555205047314</v>
      </c>
      <c r="AD154" s="8">
        <f ca="1">(dane36[[#This Row],[potas]]-M$409)/M$410</f>
        <v>2.247191011235955E-2</v>
      </c>
      <c r="AE154" s="8">
        <f ca="1">(dane36[[#This Row],[hemoglobina]]-N$409)/N$410</f>
        <v>0.53061224489795922</v>
      </c>
      <c r="AF154" s="8">
        <f ca="1">(dane36[[#This Row],[hematokryt]]-O$409)/O$410</f>
        <v>0.51111111111111107</v>
      </c>
      <c r="AG154">
        <v>0.25</v>
      </c>
      <c r="AH154">
        <v>0</v>
      </c>
      <c r="AI154">
        <v>0</v>
      </c>
      <c r="AJ154">
        <v>1</v>
      </c>
      <c r="AK154">
        <v>0</v>
      </c>
      <c r="AL154">
        <v>0</v>
      </c>
      <c r="AM154" s="14">
        <v>0</v>
      </c>
      <c r="AN154" s="14">
        <v>1</v>
      </c>
      <c r="AO154" s="14">
        <v>0</v>
      </c>
      <c r="AP154" s="14">
        <v>1</v>
      </c>
      <c r="AQ154" s="14">
        <v>0</v>
      </c>
      <c r="AR154" s="14">
        <v>0</v>
      </c>
    </row>
    <row r="155" spans="1:44" x14ac:dyDescent="0.25">
      <c r="A155" s="8">
        <f ca="1">(dane36[[#This Row],[Wiek]]-$A$409)/$A$410</f>
        <v>0.60227272727272729</v>
      </c>
      <c r="B155" s="8">
        <f ca="1">(dane36[[#This Row],[Ciśnienie krwi]]-$B$409)/$B$410</f>
        <v>0.30769230769230771</v>
      </c>
      <c r="C155" s="9">
        <v>0.25</v>
      </c>
      <c r="D155" s="10">
        <v>0.4</v>
      </c>
      <c r="E155" s="10">
        <v>0.2</v>
      </c>
      <c r="F155" s="5">
        <v>0</v>
      </c>
      <c r="G155" s="5">
        <v>0</v>
      </c>
      <c r="H155" s="5">
        <v>0</v>
      </c>
      <c r="I155" s="8">
        <f ca="1">(dane36[[#This Row],[glukoza we krwi]]-$I$409)/$I$410</f>
        <v>0.53632478632478631</v>
      </c>
      <c r="J155" s="8">
        <f ca="1">(dane36[[#This Row],[mocznik]]-$J$409)/$J$410</f>
        <v>0.59948652118100132</v>
      </c>
      <c r="K155" s="8">
        <f ca="1">(dane36[[#This Row],[kreatynina]]-#REF!)/#REF!</f>
        <v>0.18253968253968253</v>
      </c>
      <c r="L155" s="8">
        <f ca="1">(dane36[[#This Row],[sód]]-#REF!)/#REF!</f>
        <v>0.80441640378548895</v>
      </c>
      <c r="M155" s="8">
        <f ca="1">(dane36[[#This Row],[potas]]-#REF!)/#REF!</f>
        <v>2.0224719101123594E-2</v>
      </c>
      <c r="N155" s="8">
        <f ca="1">(dane36[[#This Row],[hemoglobina]]-#REF!)/#REF!</f>
        <v>0.35374149659863952</v>
      </c>
      <c r="O155" s="8">
        <f ca="1">(dane36[[#This Row],[hematokryt]]-#REF!)/#REF!</f>
        <v>0.28888888888888886</v>
      </c>
      <c r="P155" s="5">
        <v>1</v>
      </c>
      <c r="Q155" s="5">
        <v>1</v>
      </c>
      <c r="R155" s="5">
        <v>0</v>
      </c>
      <c r="S155" s="5">
        <v>0</v>
      </c>
      <c r="T155" s="5">
        <v>1</v>
      </c>
      <c r="U155" s="5">
        <v>1</v>
      </c>
      <c r="V155" s="5">
        <v>1</v>
      </c>
      <c r="X155" s="8">
        <f ca="1">(dane36[[#This Row],[Wiek]]-$A$409)/$A$410</f>
        <v>0.60227272727272729</v>
      </c>
      <c r="Y155" s="8">
        <f ca="1">(dane36[[#This Row],[Ciśnienie krwi]]-$B$409)/$B$410</f>
        <v>0.30769230769230771</v>
      </c>
      <c r="Z155" s="8">
        <f ca="1">(dane36[[#This Row],[glukoza we krwi]]-$I$409)/$I$410</f>
        <v>0.53632478632478631</v>
      </c>
      <c r="AA155" s="8">
        <f ca="1">(dane36[[#This Row],[mocznik]]-$J$409)/$J$410</f>
        <v>0.59948652118100132</v>
      </c>
      <c r="AB155" s="8">
        <f ca="1">(dane36[[#This Row],[kreatynina]]-K$409)/K$410</f>
        <v>0.18253968253968253</v>
      </c>
      <c r="AC155" s="8">
        <f ca="1">(dane36[[#This Row],[sód]]-L$409)/L$410</f>
        <v>0.80441640378548895</v>
      </c>
      <c r="AD155" s="8">
        <f ca="1">(dane36[[#This Row],[potas]]-M$409)/M$410</f>
        <v>2.0224719101123594E-2</v>
      </c>
      <c r="AE155" s="8">
        <f ca="1">(dane36[[#This Row],[hemoglobina]]-N$409)/N$410</f>
        <v>0.35374149659863952</v>
      </c>
      <c r="AF155" s="8">
        <f ca="1">(dane36[[#This Row],[hematokryt]]-O$409)/O$410</f>
        <v>0.28888888888888886</v>
      </c>
      <c r="AG155">
        <v>0.25</v>
      </c>
      <c r="AH155">
        <v>0.4</v>
      </c>
      <c r="AI155">
        <v>0.2</v>
      </c>
      <c r="AJ155">
        <v>0</v>
      </c>
      <c r="AK155">
        <v>0</v>
      </c>
      <c r="AL155">
        <v>0</v>
      </c>
      <c r="AM155" s="15">
        <v>1</v>
      </c>
      <c r="AN155" s="15">
        <v>1</v>
      </c>
      <c r="AO155" s="15">
        <v>0</v>
      </c>
      <c r="AP155" s="15">
        <v>0</v>
      </c>
      <c r="AQ155" s="15">
        <v>1</v>
      </c>
      <c r="AR155" s="15">
        <v>1</v>
      </c>
    </row>
    <row r="156" spans="1:44" x14ac:dyDescent="0.25">
      <c r="A156" s="8">
        <f ca="1">(dane36[[#This Row],[Wiek]]-$A$409)/$A$410</f>
        <v>0.61363636363636365</v>
      </c>
      <c r="B156" s="8">
        <f ca="1">(dane36[[#This Row],[Ciśnienie krwi]]-$B$409)/$B$410</f>
        <v>0.30769230769230771</v>
      </c>
      <c r="C156" s="9">
        <v>0</v>
      </c>
      <c r="D156" s="10">
        <v>0.8</v>
      </c>
      <c r="E156" s="10">
        <v>0.6</v>
      </c>
      <c r="F156" s="5">
        <v>0</v>
      </c>
      <c r="G156" s="5">
        <v>0</v>
      </c>
      <c r="H156" s="5">
        <v>0</v>
      </c>
      <c r="I156" s="8">
        <f ca="1">(dane36[[#This Row],[glukoza we krwi]]-$I$409)/$I$410</f>
        <v>0.47008547008547008</v>
      </c>
      <c r="J156" s="8">
        <f ca="1">(dane36[[#This Row],[mocznik]]-$J$409)/$J$410</f>
        <v>0.33504492939666236</v>
      </c>
      <c r="K156" s="8">
        <f ca="1">(dane36[[#This Row],[kreatynina]]-#REF!)/#REF!</f>
        <v>0.21164021164021163</v>
      </c>
      <c r="L156" s="8">
        <f ca="1">(dane36[[#This Row],[sód]]-#REF!)/#REF!</f>
        <v>0.85488958990536279</v>
      </c>
      <c r="M156" s="8">
        <f ca="1">(dane36[[#This Row],[potas]]-#REF!)/#REF!</f>
        <v>3.8202247191011243E-2</v>
      </c>
      <c r="N156" s="8">
        <f ca="1">(dane36[[#This Row],[hemoglobina]]-#REF!)/#REF!</f>
        <v>0.36054421768707484</v>
      </c>
      <c r="O156" s="8">
        <f ca="1">(dane36[[#This Row],[hematokryt]]-#REF!)/#REF!</f>
        <v>0.37777777777777777</v>
      </c>
      <c r="P156" s="5">
        <v>1</v>
      </c>
      <c r="Q156" s="5">
        <v>1</v>
      </c>
      <c r="R156" s="5">
        <v>0</v>
      </c>
      <c r="S156" s="5">
        <v>0</v>
      </c>
      <c r="T156" s="5">
        <v>1</v>
      </c>
      <c r="U156" s="5">
        <v>1</v>
      </c>
      <c r="V156" s="5">
        <v>1</v>
      </c>
      <c r="X156" s="8">
        <f ca="1">(dane36[[#This Row],[Wiek]]-$A$409)/$A$410</f>
        <v>0.61363636363636365</v>
      </c>
      <c r="Y156" s="8">
        <f ca="1">(dane36[[#This Row],[Ciśnienie krwi]]-$B$409)/$B$410</f>
        <v>0.30769230769230771</v>
      </c>
      <c r="Z156" s="8">
        <f ca="1">(dane36[[#This Row],[glukoza we krwi]]-$I$409)/$I$410</f>
        <v>0.47008547008547008</v>
      </c>
      <c r="AA156" s="8">
        <f ca="1">(dane36[[#This Row],[mocznik]]-$J$409)/$J$410</f>
        <v>0.33504492939666236</v>
      </c>
      <c r="AB156" s="8">
        <f ca="1">(dane36[[#This Row],[kreatynina]]-K$409)/K$410</f>
        <v>0.21164021164021163</v>
      </c>
      <c r="AC156" s="8">
        <f ca="1">(dane36[[#This Row],[sód]]-L$409)/L$410</f>
        <v>0.85488958990536279</v>
      </c>
      <c r="AD156" s="8">
        <f ca="1">(dane36[[#This Row],[potas]]-M$409)/M$410</f>
        <v>3.8202247191011243E-2</v>
      </c>
      <c r="AE156" s="8">
        <f ca="1">(dane36[[#This Row],[hemoglobina]]-N$409)/N$410</f>
        <v>0.36054421768707484</v>
      </c>
      <c r="AF156" s="8">
        <f ca="1">(dane36[[#This Row],[hematokryt]]-O$409)/O$410</f>
        <v>0.37777777777777777</v>
      </c>
      <c r="AG156">
        <v>0</v>
      </c>
      <c r="AH156">
        <v>0.8</v>
      </c>
      <c r="AI156">
        <v>0.6</v>
      </c>
      <c r="AJ156">
        <v>0</v>
      </c>
      <c r="AK156">
        <v>0</v>
      </c>
      <c r="AL156">
        <v>0</v>
      </c>
      <c r="AM156" s="14">
        <v>1</v>
      </c>
      <c r="AN156" s="14">
        <v>1</v>
      </c>
      <c r="AO156" s="14">
        <v>0</v>
      </c>
      <c r="AP156" s="14">
        <v>0</v>
      </c>
      <c r="AQ156" s="14">
        <v>1</v>
      </c>
      <c r="AR156" s="14">
        <v>1</v>
      </c>
    </row>
    <row r="157" spans="1:44" x14ac:dyDescent="0.25">
      <c r="A157" s="8">
        <f ca="1">(dane36[[#This Row],[Wiek]]-$A$409)/$A$410</f>
        <v>0.54545454545454541</v>
      </c>
      <c r="B157" s="8">
        <f ca="1">(dane36[[#This Row],[Ciśnienie krwi]]-$B$409)/$B$410</f>
        <v>0.15384615384615385</v>
      </c>
      <c r="C157" s="9">
        <v>0.75</v>
      </c>
      <c r="D157" s="10">
        <v>0.6</v>
      </c>
      <c r="E157" s="5" t="s">
        <v>2</v>
      </c>
      <c r="F157" s="5">
        <v>1</v>
      </c>
      <c r="G157" s="5">
        <v>1</v>
      </c>
      <c r="H157" s="5">
        <v>1</v>
      </c>
      <c r="I157" s="8">
        <f ca="1">(dane36[[#This Row],[glukoza we krwi]]-$I$409)/$I$410</f>
        <v>0.21581196581196582</v>
      </c>
      <c r="J157" s="8">
        <f ca="1">(dane36[[#This Row],[mocznik]]-$J$409)/$J$410</f>
        <v>9.8844672657252886E-2</v>
      </c>
      <c r="K157" s="8">
        <f ca="1">(dane36[[#This Row],[kreatynina]]-#REF!)/#REF!</f>
        <v>1.8518518518518517E-2</v>
      </c>
      <c r="L157" s="8">
        <f ca="1">(dane36[[#This Row],[sód]]-#REF!)/#REF!</f>
        <v>0.83930599369085179</v>
      </c>
      <c r="M157" s="8">
        <f ca="1">(dane36[[#This Row],[potas]]-#REF!)/#REF!</f>
        <v>4.7865168539325841E-2</v>
      </c>
      <c r="N157" s="8">
        <f ca="1">(dane36[[#This Row],[hemoglobina]]-#REF!)/#REF!</f>
        <v>0.54421768707482987</v>
      </c>
      <c r="O157" s="8">
        <f ca="1">(dane36[[#This Row],[hematokryt]]-#REF!)/#REF!</f>
        <v>0.6</v>
      </c>
      <c r="P157" s="5">
        <v>0</v>
      </c>
      <c r="Q157" s="5">
        <v>0</v>
      </c>
      <c r="R157" s="5">
        <v>0</v>
      </c>
      <c r="S157" s="5">
        <v>1</v>
      </c>
      <c r="T157" s="5">
        <v>0</v>
      </c>
      <c r="U157" s="5">
        <v>0</v>
      </c>
      <c r="V157" s="5">
        <v>1</v>
      </c>
      <c r="X157" s="8">
        <f ca="1">(dane36[[#This Row],[Wiek]]-$A$409)/$A$410</f>
        <v>0.54545454545454541</v>
      </c>
      <c r="Y157" s="8">
        <f ca="1">(dane36[[#This Row],[Ciśnienie krwi]]-$B$409)/$B$410</f>
        <v>0.15384615384615385</v>
      </c>
      <c r="Z157" s="8">
        <f ca="1">(dane36[[#This Row],[glukoza we krwi]]-$I$409)/$I$410</f>
        <v>0.21581196581196582</v>
      </c>
      <c r="AA157" s="8">
        <f ca="1">(dane36[[#This Row],[mocznik]]-$J$409)/$J$410</f>
        <v>9.8844672657252886E-2</v>
      </c>
      <c r="AB157" s="8">
        <f ca="1">(dane36[[#This Row],[kreatynina]]-K$409)/K$410</f>
        <v>1.8518518518518517E-2</v>
      </c>
      <c r="AC157" s="8">
        <f ca="1">(dane36[[#This Row],[sód]]-L$409)/L$410</f>
        <v>0.83930599369085179</v>
      </c>
      <c r="AD157" s="8">
        <f ca="1">(dane36[[#This Row],[potas]]-M$409)/M$410</f>
        <v>4.7865168539325841E-2</v>
      </c>
      <c r="AE157" s="8">
        <f ca="1">(dane36[[#This Row],[hemoglobina]]-N$409)/N$410</f>
        <v>0.54421768707482987</v>
      </c>
      <c r="AF157" s="8">
        <f ca="1">(dane36[[#This Row],[hematokryt]]-O$409)/O$410</f>
        <v>0.6</v>
      </c>
      <c r="AG157">
        <v>0.75</v>
      </c>
      <c r="AH157">
        <v>0.6</v>
      </c>
      <c r="AI157">
        <v>0</v>
      </c>
      <c r="AJ157">
        <v>1</v>
      </c>
      <c r="AK157">
        <v>1</v>
      </c>
      <c r="AL157">
        <v>1</v>
      </c>
      <c r="AM157" s="15">
        <v>0</v>
      </c>
      <c r="AN157" s="15">
        <v>0</v>
      </c>
      <c r="AO157" s="15">
        <v>0</v>
      </c>
      <c r="AP157" s="15">
        <v>1</v>
      </c>
      <c r="AQ157" s="15">
        <v>0</v>
      </c>
      <c r="AR157" s="15">
        <v>0</v>
      </c>
    </row>
    <row r="158" spans="1:44" x14ac:dyDescent="0.25">
      <c r="A158" s="8">
        <f ca="1">(dane36[[#This Row],[Wiek]]-$A$409)/$A$410</f>
        <v>0.72727272727272729</v>
      </c>
      <c r="B158" s="8">
        <f ca="1">(dane36[[#This Row],[Ciśnienie krwi]]-$B$409)/$B$410</f>
        <v>0.30769230769230771</v>
      </c>
      <c r="C158" s="9">
        <v>0.5</v>
      </c>
      <c r="D158" s="10">
        <v>0.4</v>
      </c>
      <c r="E158" s="5" t="s">
        <v>2</v>
      </c>
      <c r="F158" s="5">
        <v>1</v>
      </c>
      <c r="G158" s="5">
        <v>0</v>
      </c>
      <c r="H158" s="5">
        <v>1</v>
      </c>
      <c r="I158" s="8">
        <f ca="1">(dane36[[#This Row],[glukoza we krwi]]-$I$409)/$I$410</f>
        <v>0.27991452991452992</v>
      </c>
      <c r="J158" s="8">
        <f ca="1">(dane36[[#This Row],[mocznik]]-$J$409)/$J$410</f>
        <v>0.19127086007702182</v>
      </c>
      <c r="K158" s="8">
        <f ca="1">(dane36[[#This Row],[kreatynina]]-#REF!)/#REF!</f>
        <v>3.8359788359788365E-2</v>
      </c>
      <c r="L158" s="8">
        <f ca="1">(dane36[[#This Row],[sód]]-#REF!)/#REF!</f>
        <v>0.83930599369085179</v>
      </c>
      <c r="M158" s="8">
        <f ca="1">(dane36[[#This Row],[potas]]-#REF!)/#REF!</f>
        <v>4.7865168539325841E-2</v>
      </c>
      <c r="N158" s="8">
        <f ca="1">(dane36[[#This Row],[hemoglobina]]-#REF!)/#REF!</f>
        <v>0.64149659863945574</v>
      </c>
      <c r="O158" s="8">
        <f ca="1">(dane36[[#This Row],[hematokryt]]-#REF!)/#REF!</f>
        <v>0.66377777777777769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1</v>
      </c>
      <c r="X158" s="8">
        <f ca="1">(dane36[[#This Row],[Wiek]]-$A$409)/$A$410</f>
        <v>0.72727272727272729</v>
      </c>
      <c r="Y158" s="8">
        <f ca="1">(dane36[[#This Row],[Ciśnienie krwi]]-$B$409)/$B$410</f>
        <v>0.30769230769230771</v>
      </c>
      <c r="Z158" s="8">
        <f ca="1">(dane36[[#This Row],[glukoza we krwi]]-$I$409)/$I$410</f>
        <v>0.27991452991452992</v>
      </c>
      <c r="AA158" s="8">
        <f ca="1">(dane36[[#This Row],[mocznik]]-$J$409)/$J$410</f>
        <v>0.19127086007702182</v>
      </c>
      <c r="AB158" s="8">
        <f ca="1">(dane36[[#This Row],[kreatynina]]-K$409)/K$410</f>
        <v>3.8359788359788365E-2</v>
      </c>
      <c r="AC158" s="8">
        <f ca="1">(dane36[[#This Row],[sód]]-L$409)/L$410</f>
        <v>0.83930599369085179</v>
      </c>
      <c r="AD158" s="8">
        <f ca="1">(dane36[[#This Row],[potas]]-M$409)/M$410</f>
        <v>4.7865168539325841E-2</v>
      </c>
      <c r="AE158" s="8">
        <f ca="1">(dane36[[#This Row],[hemoglobina]]-N$409)/N$410</f>
        <v>0.64149659863945574</v>
      </c>
      <c r="AF158" s="8">
        <f ca="1">(dane36[[#This Row],[hematokryt]]-O$409)/O$410</f>
        <v>0.66377777777777769</v>
      </c>
      <c r="AG158">
        <v>0.5</v>
      </c>
      <c r="AH158">
        <v>0.4</v>
      </c>
      <c r="AI158">
        <v>0</v>
      </c>
      <c r="AJ158">
        <v>1</v>
      </c>
      <c r="AK158">
        <v>0</v>
      </c>
      <c r="AL158">
        <v>1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</row>
    <row r="159" spans="1:44" x14ac:dyDescent="0.25">
      <c r="A159" s="8">
        <f ca="1">(dane36[[#This Row],[Wiek]]-$A$409)/$A$410</f>
        <v>0.68181818181818177</v>
      </c>
      <c r="B159" s="8">
        <f ca="1">(dane36[[#This Row],[Ciśnienie krwi]]-$B$409)/$B$410</f>
        <v>0.15384615384615385</v>
      </c>
      <c r="C159" s="9">
        <v>1</v>
      </c>
      <c r="D159" s="10">
        <v>0.6</v>
      </c>
      <c r="E159" s="5" t="s">
        <v>2</v>
      </c>
      <c r="F159" s="5">
        <v>0</v>
      </c>
      <c r="G159" s="5">
        <v>0</v>
      </c>
      <c r="H159" s="5">
        <v>0</v>
      </c>
      <c r="I159" s="8">
        <f ca="1">(dane36[[#This Row],[glukoza we krwi]]-$I$409)/$I$410</f>
        <v>0.21367521367521367</v>
      </c>
      <c r="J159" s="8">
        <f ca="1">(dane36[[#This Row],[mocznik]]-$J$409)/$J$410</f>
        <v>0.10397946084724005</v>
      </c>
      <c r="K159" s="8">
        <f ca="1">(dane36[[#This Row],[kreatynina]]-#REF!)/#REF!</f>
        <v>1.7195767195767195E-2</v>
      </c>
      <c r="L159" s="8">
        <f ca="1">(dane36[[#This Row],[sód]]-#REF!)/#REF!</f>
        <v>0.82965299684542582</v>
      </c>
      <c r="M159" s="8">
        <f ca="1">(dane36[[#This Row],[potas]]-#REF!)/#REF!</f>
        <v>4.9438202247191018E-2</v>
      </c>
      <c r="N159" s="8">
        <f ca="1">(dane36[[#This Row],[hemoglobina]]-#REF!)/#REF!</f>
        <v>0.64625850340136048</v>
      </c>
      <c r="O159" s="8">
        <f ca="1">(dane36[[#This Row],[hematokryt]]-#REF!)/#REF!</f>
        <v>0.66666666666666663</v>
      </c>
      <c r="P159" s="5">
        <v>1</v>
      </c>
      <c r="Q159" s="5">
        <v>1</v>
      </c>
      <c r="R159" s="5">
        <v>0</v>
      </c>
      <c r="S159" s="5">
        <v>1</v>
      </c>
      <c r="T159" s="5">
        <v>0</v>
      </c>
      <c r="U159" s="5">
        <v>0</v>
      </c>
      <c r="V159" s="5">
        <v>1</v>
      </c>
      <c r="X159" s="8">
        <f ca="1">(dane36[[#This Row],[Wiek]]-$A$409)/$A$410</f>
        <v>0.68181818181818177</v>
      </c>
      <c r="Y159" s="8">
        <f ca="1">(dane36[[#This Row],[Ciśnienie krwi]]-$B$409)/$B$410</f>
        <v>0.15384615384615385</v>
      </c>
      <c r="Z159" s="8">
        <f ca="1">(dane36[[#This Row],[glukoza we krwi]]-$I$409)/$I$410</f>
        <v>0.21367521367521367</v>
      </c>
      <c r="AA159" s="8">
        <f ca="1">(dane36[[#This Row],[mocznik]]-$J$409)/$J$410</f>
        <v>0.10397946084724005</v>
      </c>
      <c r="AB159" s="8">
        <f ca="1">(dane36[[#This Row],[kreatynina]]-K$409)/K$410</f>
        <v>1.7195767195767195E-2</v>
      </c>
      <c r="AC159" s="8">
        <f ca="1">(dane36[[#This Row],[sód]]-L$409)/L$410</f>
        <v>0.82965299684542582</v>
      </c>
      <c r="AD159" s="8">
        <f ca="1">(dane36[[#This Row],[potas]]-M$409)/M$410</f>
        <v>4.9438202247191018E-2</v>
      </c>
      <c r="AE159" s="8">
        <f ca="1">(dane36[[#This Row],[hemoglobina]]-N$409)/N$410</f>
        <v>0.64625850340136048</v>
      </c>
      <c r="AF159" s="8">
        <f ca="1">(dane36[[#This Row],[hematokryt]]-O$409)/O$410</f>
        <v>0.66666666666666663</v>
      </c>
      <c r="AG159">
        <v>1</v>
      </c>
      <c r="AH159">
        <v>0.6</v>
      </c>
      <c r="AI159">
        <v>0</v>
      </c>
      <c r="AJ159">
        <v>0</v>
      </c>
      <c r="AK159">
        <v>0</v>
      </c>
      <c r="AL159">
        <v>0</v>
      </c>
      <c r="AM159" s="15">
        <v>1</v>
      </c>
      <c r="AN159" s="15">
        <v>1</v>
      </c>
      <c r="AO159" s="15">
        <v>0</v>
      </c>
      <c r="AP159" s="15">
        <v>1</v>
      </c>
      <c r="AQ159" s="15">
        <v>0</v>
      </c>
      <c r="AR159" s="15">
        <v>0</v>
      </c>
    </row>
    <row r="160" spans="1:44" x14ac:dyDescent="0.25">
      <c r="A160" s="8">
        <f ca="1">(dane36[[#This Row],[Wiek]]-$A$409)/$A$410</f>
        <v>0.78409090909090906</v>
      </c>
      <c r="B160" s="8">
        <f ca="1">(dane36[[#This Row],[Ciśnienie krwi]]-$B$409)/$B$410</f>
        <v>7.6923076923076927E-2</v>
      </c>
      <c r="C160" s="9">
        <v>0.75</v>
      </c>
      <c r="D160" s="10">
        <v>0.6</v>
      </c>
      <c r="E160" s="10">
        <v>0.4</v>
      </c>
      <c r="F160" s="5">
        <v>1</v>
      </c>
      <c r="G160" s="5">
        <v>1</v>
      </c>
      <c r="H160" s="5">
        <v>0</v>
      </c>
      <c r="I160" s="8">
        <f ca="1">(dane36[[#This Row],[glukoza we krwi]]-$I$409)/$I$410</f>
        <v>0.85897435897435892</v>
      </c>
      <c r="J160" s="8">
        <f ca="1">(dane36[[#This Row],[mocznik]]-$J$409)/$J$410</f>
        <v>0.11938382541720154</v>
      </c>
      <c r="K160" s="8">
        <f ca="1">(dane36[[#This Row],[kreatynina]]-#REF!)/#REF!</f>
        <v>1.4550264550264553E-2</v>
      </c>
      <c r="L160" s="8">
        <f ca="1">(dane36[[#This Row],[sód]]-#REF!)/#REF!</f>
        <v>0.80441640378548895</v>
      </c>
      <c r="M160" s="8">
        <f ca="1">(dane36[[#This Row],[potas]]-#REF!)/#REF!</f>
        <v>3.3707865168539325E-2</v>
      </c>
      <c r="N160" s="8">
        <f ca="1">(dane36[[#This Row],[hemoglobina]]-#REF!)/#REF!</f>
        <v>0.53061224489795922</v>
      </c>
      <c r="O160" s="8">
        <f ca="1">(dane36[[#This Row],[hematokryt]]-#REF!)/#REF!</f>
        <v>0.48888888888888887</v>
      </c>
      <c r="P160" s="5">
        <v>1</v>
      </c>
      <c r="Q160" s="5">
        <v>1</v>
      </c>
      <c r="R160" s="5">
        <v>1</v>
      </c>
      <c r="S160" s="5">
        <v>1</v>
      </c>
      <c r="T160" s="5">
        <v>0</v>
      </c>
      <c r="U160" s="5">
        <v>0</v>
      </c>
      <c r="V160" s="5">
        <v>1</v>
      </c>
      <c r="X160" s="8">
        <f ca="1">(dane36[[#This Row],[Wiek]]-$A$409)/$A$410</f>
        <v>0.78409090909090906</v>
      </c>
      <c r="Y160" s="8">
        <f ca="1">(dane36[[#This Row],[Ciśnienie krwi]]-$B$409)/$B$410</f>
        <v>7.6923076923076927E-2</v>
      </c>
      <c r="Z160" s="8">
        <f ca="1">(dane36[[#This Row],[glukoza we krwi]]-$I$409)/$I$410</f>
        <v>0.85897435897435892</v>
      </c>
      <c r="AA160" s="8">
        <f ca="1">(dane36[[#This Row],[mocznik]]-$J$409)/$J$410</f>
        <v>0.11938382541720154</v>
      </c>
      <c r="AB160" s="8">
        <f ca="1">(dane36[[#This Row],[kreatynina]]-K$409)/K$410</f>
        <v>1.4550264550264553E-2</v>
      </c>
      <c r="AC160" s="8">
        <f ca="1">(dane36[[#This Row],[sód]]-L$409)/L$410</f>
        <v>0.80441640378548895</v>
      </c>
      <c r="AD160" s="8">
        <f ca="1">(dane36[[#This Row],[potas]]-M$409)/M$410</f>
        <v>3.3707865168539325E-2</v>
      </c>
      <c r="AE160" s="8">
        <f ca="1">(dane36[[#This Row],[hemoglobina]]-N$409)/N$410</f>
        <v>0.53061224489795922</v>
      </c>
      <c r="AF160" s="8">
        <f ca="1">(dane36[[#This Row],[hematokryt]]-O$409)/O$410</f>
        <v>0.48888888888888887</v>
      </c>
      <c r="AG160">
        <v>0.75</v>
      </c>
      <c r="AH160">
        <v>0.6</v>
      </c>
      <c r="AI160">
        <v>0.4</v>
      </c>
      <c r="AJ160">
        <v>1</v>
      </c>
      <c r="AK160">
        <v>1</v>
      </c>
      <c r="AL160">
        <v>0</v>
      </c>
      <c r="AM160" s="14">
        <v>1</v>
      </c>
      <c r="AN160" s="14">
        <v>1</v>
      </c>
      <c r="AO160" s="14">
        <v>1</v>
      </c>
      <c r="AP160" s="14">
        <v>1</v>
      </c>
      <c r="AQ160" s="14">
        <v>0</v>
      </c>
      <c r="AR160" s="14">
        <v>0</v>
      </c>
    </row>
    <row r="161" spans="1:44" x14ac:dyDescent="0.25">
      <c r="A161" s="8">
        <f ca="1">(dane36[[#This Row],[Wiek]]-$A$409)/$A$410</f>
        <v>0.64772727272727271</v>
      </c>
      <c r="B161" s="8">
        <f ca="1">(dane36[[#This Row],[Ciśnienie krwi]]-$B$409)/$B$410</f>
        <v>0.23076923076923078</v>
      </c>
      <c r="C161" s="9">
        <v>0.25</v>
      </c>
      <c r="D161" s="10">
        <v>0.2</v>
      </c>
      <c r="E161" s="5" t="s">
        <v>2</v>
      </c>
      <c r="F161" s="5">
        <v>1</v>
      </c>
      <c r="G161" s="5">
        <v>0</v>
      </c>
      <c r="H161" s="5">
        <v>0</v>
      </c>
      <c r="I161" s="8">
        <f ca="1">(dane36[[#This Row],[glukoza we krwi]]-$I$409)/$I$410</f>
        <v>0.6004273504273504</v>
      </c>
      <c r="J161" s="8">
        <f ca="1">(dane36[[#This Row],[mocznik]]-$J$409)/$J$410</f>
        <v>8.6007702182284984E-2</v>
      </c>
      <c r="K161" s="8">
        <f ca="1">(dane36[[#This Row],[kreatynina]]-#REF!)/#REF!</f>
        <v>1.1904761904761906E-2</v>
      </c>
      <c r="L161" s="8">
        <f ca="1">(dane36[[#This Row],[sód]]-#REF!)/#REF!</f>
        <v>0.74132492113564674</v>
      </c>
      <c r="M161" s="8">
        <f ca="1">(dane36[[#This Row],[potas]]-#REF!)/#REF!</f>
        <v>2.247191011235955E-2</v>
      </c>
      <c r="N161" s="8">
        <f ca="1">(dane36[[#This Row],[hemoglobina]]-#REF!)/#REF!</f>
        <v>0.49659863945578231</v>
      </c>
      <c r="O161" s="8">
        <f ca="1">(dane36[[#This Row],[hematokryt]]-#REF!)/#REF!</f>
        <v>0.57777777777777772</v>
      </c>
      <c r="P161" s="5">
        <v>0</v>
      </c>
      <c r="Q161" s="5">
        <v>1</v>
      </c>
      <c r="R161" s="5">
        <v>0</v>
      </c>
      <c r="S161" s="5">
        <v>0</v>
      </c>
      <c r="T161" s="5">
        <v>0</v>
      </c>
      <c r="U161" s="5">
        <v>0</v>
      </c>
      <c r="V161" s="5">
        <v>1</v>
      </c>
      <c r="X161" s="8">
        <f ca="1">(dane36[[#This Row],[Wiek]]-$A$409)/$A$410</f>
        <v>0.64772727272727271</v>
      </c>
      <c r="Y161" s="8">
        <f ca="1">(dane36[[#This Row],[Ciśnienie krwi]]-$B$409)/$B$410</f>
        <v>0.23076923076923078</v>
      </c>
      <c r="Z161" s="8">
        <f ca="1">(dane36[[#This Row],[glukoza we krwi]]-$I$409)/$I$410</f>
        <v>0.6004273504273504</v>
      </c>
      <c r="AA161" s="8">
        <f ca="1">(dane36[[#This Row],[mocznik]]-$J$409)/$J$410</f>
        <v>8.6007702182284984E-2</v>
      </c>
      <c r="AB161" s="8">
        <f ca="1">(dane36[[#This Row],[kreatynina]]-K$409)/K$410</f>
        <v>1.1904761904761906E-2</v>
      </c>
      <c r="AC161" s="8">
        <f ca="1">(dane36[[#This Row],[sód]]-L$409)/L$410</f>
        <v>0.74132492113564674</v>
      </c>
      <c r="AD161" s="8">
        <f ca="1">(dane36[[#This Row],[potas]]-M$409)/M$410</f>
        <v>2.247191011235955E-2</v>
      </c>
      <c r="AE161" s="8">
        <f ca="1">(dane36[[#This Row],[hemoglobina]]-N$409)/N$410</f>
        <v>0.49659863945578231</v>
      </c>
      <c r="AF161" s="8">
        <f ca="1">(dane36[[#This Row],[hematokryt]]-O$409)/O$410</f>
        <v>0.57777777777777772</v>
      </c>
      <c r="AG161">
        <v>0.25</v>
      </c>
      <c r="AH161">
        <v>0.2</v>
      </c>
      <c r="AI161">
        <v>0</v>
      </c>
      <c r="AJ161">
        <v>1</v>
      </c>
      <c r="AK161">
        <v>0</v>
      </c>
      <c r="AL161">
        <v>0</v>
      </c>
      <c r="AM161" s="15">
        <v>0</v>
      </c>
      <c r="AN161" s="15">
        <v>1</v>
      </c>
      <c r="AO161" s="15">
        <v>0</v>
      </c>
      <c r="AP161" s="15">
        <v>0</v>
      </c>
      <c r="AQ161" s="15">
        <v>0</v>
      </c>
      <c r="AR161" s="15">
        <v>0</v>
      </c>
    </row>
    <row r="162" spans="1:44" x14ac:dyDescent="0.25">
      <c r="A162" s="8">
        <f ca="1">(dane36[[#This Row],[Wiek]]-$A$409)/$A$410</f>
        <v>0.89772727272727271</v>
      </c>
      <c r="B162" s="8">
        <f ca="1">(dane36[[#This Row],[Ciśnienie krwi]]-$B$409)/$B$410</f>
        <v>7.6923076923076927E-2</v>
      </c>
      <c r="C162" s="9">
        <v>0.62</v>
      </c>
      <c r="D162" s="10">
        <v>0.2</v>
      </c>
      <c r="E162" s="10">
        <v>0.52</v>
      </c>
      <c r="F162" s="5">
        <v>0.77</v>
      </c>
      <c r="G162" s="5">
        <v>0</v>
      </c>
      <c r="H162" s="5">
        <v>0</v>
      </c>
      <c r="I162" s="8">
        <f ca="1">(dane36[[#This Row],[glukoza we krwi]]-$I$409)/$I$410</f>
        <v>0.26923076923076922</v>
      </c>
      <c r="J162" s="8">
        <f ca="1">(dane36[[#This Row],[mocznik]]-$J$409)/$J$410</f>
        <v>9.6277278562259302E-2</v>
      </c>
      <c r="K162" s="8">
        <f ca="1">(dane36[[#This Row],[kreatynina]]-#REF!)/#REF!</f>
        <v>2.2486772486772492E-2</v>
      </c>
      <c r="L162" s="8">
        <f ca="1">(dane36[[#This Row],[sód]]-#REF!)/#REF!</f>
        <v>0.89905362776025233</v>
      </c>
      <c r="M162" s="8">
        <f ca="1">(dane36[[#This Row],[potas]]-#REF!)/#REF!</f>
        <v>3.8202247191011243E-2</v>
      </c>
      <c r="N162" s="8">
        <f ca="1">(dane36[[#This Row],[hemoglobina]]-#REF!)/#REF!</f>
        <v>0.53061224489795922</v>
      </c>
      <c r="O162" s="8">
        <f ca="1">(dane36[[#This Row],[hematokryt]]-#REF!)/#REF!</f>
        <v>0.57777777777777772</v>
      </c>
      <c r="P162" s="5">
        <v>1</v>
      </c>
      <c r="Q162" s="5">
        <v>1</v>
      </c>
      <c r="R162" s="5">
        <v>1</v>
      </c>
      <c r="S162" s="5">
        <v>0</v>
      </c>
      <c r="T162" s="5">
        <v>1</v>
      </c>
      <c r="U162" s="5">
        <v>0</v>
      </c>
      <c r="V162" s="5">
        <v>1</v>
      </c>
      <c r="X162" s="8">
        <f ca="1">(dane36[[#This Row],[Wiek]]-$A$409)/$A$410</f>
        <v>0.89772727272727271</v>
      </c>
      <c r="Y162" s="8">
        <f ca="1">(dane36[[#This Row],[Ciśnienie krwi]]-$B$409)/$B$410</f>
        <v>7.6923076923076927E-2</v>
      </c>
      <c r="Z162" s="8">
        <f ca="1">(dane36[[#This Row],[glukoza we krwi]]-$I$409)/$I$410</f>
        <v>0.26923076923076922</v>
      </c>
      <c r="AA162" s="8">
        <f ca="1">(dane36[[#This Row],[mocznik]]-$J$409)/$J$410</f>
        <v>9.6277278562259302E-2</v>
      </c>
      <c r="AB162" s="8">
        <f ca="1">(dane36[[#This Row],[kreatynina]]-K$409)/K$410</f>
        <v>2.2486772486772492E-2</v>
      </c>
      <c r="AC162" s="8">
        <f ca="1">(dane36[[#This Row],[sód]]-L$409)/L$410</f>
        <v>0.89905362776025233</v>
      </c>
      <c r="AD162" s="8">
        <f ca="1">(dane36[[#This Row],[potas]]-M$409)/M$410</f>
        <v>3.8202247191011243E-2</v>
      </c>
      <c r="AE162" s="8">
        <f ca="1">(dane36[[#This Row],[hemoglobina]]-N$409)/N$410</f>
        <v>0.53061224489795922</v>
      </c>
      <c r="AF162" s="8">
        <f ca="1">(dane36[[#This Row],[hematokryt]]-O$409)/O$410</f>
        <v>0.57777777777777772</v>
      </c>
      <c r="AG162">
        <v>0.62</v>
      </c>
      <c r="AH162">
        <v>0.2</v>
      </c>
      <c r="AI162">
        <v>0.5</v>
      </c>
      <c r="AJ162">
        <v>0.77</v>
      </c>
      <c r="AK162">
        <v>0</v>
      </c>
      <c r="AL162">
        <v>0</v>
      </c>
      <c r="AM162" s="14">
        <v>1</v>
      </c>
      <c r="AN162" s="14">
        <v>1</v>
      </c>
      <c r="AO162" s="14">
        <v>1</v>
      </c>
      <c r="AP162" s="14">
        <v>0</v>
      </c>
      <c r="AQ162" s="14">
        <v>1</v>
      </c>
      <c r="AR162" s="14">
        <v>0</v>
      </c>
    </row>
    <row r="163" spans="1:44" x14ac:dyDescent="0.25">
      <c r="A163" s="8">
        <f ca="1">(dane36[[#This Row],[Wiek]]-$A$409)/$A$410</f>
        <v>0.68181818181818177</v>
      </c>
      <c r="B163" s="8">
        <f ca="1">(dane36[[#This Row],[Ciśnienie krwi]]-$B$409)/$B$410</f>
        <v>0.20361538461538461</v>
      </c>
      <c r="C163" s="9">
        <v>0.5</v>
      </c>
      <c r="D163" s="10">
        <v>0.6</v>
      </c>
      <c r="E163" s="5" t="s">
        <v>2</v>
      </c>
      <c r="F163" s="5">
        <v>0.77</v>
      </c>
      <c r="G163" s="5">
        <v>0</v>
      </c>
      <c r="H163" s="5">
        <v>0</v>
      </c>
      <c r="I163" s="8">
        <f ca="1">(dane36[[#This Row],[glukoza we krwi]]-$I$409)/$I$410</f>
        <v>0.26931623931623933</v>
      </c>
      <c r="J163" s="8">
        <f ca="1">(dane36[[#This Row],[mocznik]]-$J$409)/$J$410</f>
        <v>0.14359435173299101</v>
      </c>
      <c r="K163" s="8">
        <f ca="1">(dane36[[#This Row],[kreatynina]]-#REF!)/#REF!</f>
        <v>3.5317460317460317E-2</v>
      </c>
      <c r="L163" s="8">
        <f ca="1">(dane36[[#This Row],[sód]]-#REF!)/#REF!</f>
        <v>0.83930599369085179</v>
      </c>
      <c r="M163" s="8">
        <f ca="1">(dane36[[#This Row],[potas]]-#REF!)/#REF!</f>
        <v>4.7865168539325841E-2</v>
      </c>
      <c r="N163" s="8">
        <f ca="1">(dane36[[#This Row],[hemoglobina]]-#REF!)/#REF!</f>
        <v>0.76190476190476197</v>
      </c>
      <c r="O163" s="8">
        <f ca="1">(dane36[[#This Row],[hematokryt]]-#REF!)/#REF!</f>
        <v>0.73333333333333328</v>
      </c>
      <c r="P163" s="5">
        <v>1</v>
      </c>
      <c r="Q163" s="5">
        <v>1</v>
      </c>
      <c r="R163" s="5">
        <v>0</v>
      </c>
      <c r="S163" s="5">
        <v>1</v>
      </c>
      <c r="T163" s="5">
        <v>0</v>
      </c>
      <c r="U163" s="5">
        <v>0</v>
      </c>
      <c r="V163" s="5">
        <v>1</v>
      </c>
      <c r="X163" s="8">
        <f ca="1">(dane36[[#This Row],[Wiek]]-$A$409)/$A$410</f>
        <v>0.68181818181818177</v>
      </c>
      <c r="Y163" s="8">
        <f ca="1">(dane36[[#This Row],[Ciśnienie krwi]]-$B$409)/$B$410</f>
        <v>0.20361538461538461</v>
      </c>
      <c r="Z163" s="8">
        <f ca="1">(dane36[[#This Row],[glukoza we krwi]]-$I$409)/$I$410</f>
        <v>0.26931623931623933</v>
      </c>
      <c r="AA163" s="8">
        <f ca="1">(dane36[[#This Row],[mocznik]]-$J$409)/$J$410</f>
        <v>0.14359435173299101</v>
      </c>
      <c r="AB163" s="8">
        <f ca="1">(dane36[[#This Row],[kreatynina]]-K$409)/K$410</f>
        <v>3.5317460317460317E-2</v>
      </c>
      <c r="AC163" s="8">
        <f ca="1">(dane36[[#This Row],[sód]]-L$409)/L$410</f>
        <v>0.83930599369085179</v>
      </c>
      <c r="AD163" s="8">
        <f ca="1">(dane36[[#This Row],[potas]]-M$409)/M$410</f>
        <v>4.7865168539325841E-2</v>
      </c>
      <c r="AE163" s="8">
        <f ca="1">(dane36[[#This Row],[hemoglobina]]-N$409)/N$410</f>
        <v>0.76190476190476197</v>
      </c>
      <c r="AF163" s="8">
        <f ca="1">(dane36[[#This Row],[hematokryt]]-O$409)/O$410</f>
        <v>0.73333333333333328</v>
      </c>
      <c r="AG163">
        <v>0.5</v>
      </c>
      <c r="AH163">
        <v>0.6</v>
      </c>
      <c r="AI163">
        <v>0</v>
      </c>
      <c r="AJ163">
        <v>0.77</v>
      </c>
      <c r="AK163">
        <v>0</v>
      </c>
      <c r="AL163">
        <v>0</v>
      </c>
      <c r="AM163" s="15">
        <v>1</v>
      </c>
      <c r="AN163" s="15">
        <v>1</v>
      </c>
      <c r="AO163" s="15">
        <v>0</v>
      </c>
      <c r="AP163" s="15">
        <v>1</v>
      </c>
      <c r="AQ163" s="15">
        <v>0</v>
      </c>
      <c r="AR163" s="15">
        <v>0</v>
      </c>
    </row>
    <row r="164" spans="1:44" x14ac:dyDescent="0.25">
      <c r="A164" s="8">
        <f ca="1">(dane36[[#This Row],[Wiek]]-$A$409)/$A$410</f>
        <v>0.64772727272727271</v>
      </c>
      <c r="B164" s="8">
        <f ca="1">(dane36[[#This Row],[Ciśnienie krwi]]-$B$409)/$B$410</f>
        <v>0.15384615384615385</v>
      </c>
      <c r="C164" s="9">
        <v>0.62</v>
      </c>
      <c r="D164" s="10">
        <v>0.2</v>
      </c>
      <c r="E164" s="10">
        <v>0.52</v>
      </c>
      <c r="F164" s="5">
        <v>0.77</v>
      </c>
      <c r="G164" s="5">
        <v>0</v>
      </c>
      <c r="H164" s="5">
        <v>0</v>
      </c>
      <c r="I164" s="8">
        <f ca="1">(dane36[[#This Row],[glukoza we krwi]]-$I$409)/$I$410</f>
        <v>0.3888888888888889</v>
      </c>
      <c r="J164" s="8">
        <f ca="1">(dane36[[#This Row],[mocznik]]-$J$409)/$J$410</f>
        <v>8.3440308087291401E-2</v>
      </c>
      <c r="K164" s="8">
        <f ca="1">(dane36[[#This Row],[kreatynina]]-#REF!)/#REF!</f>
        <v>1.4550264550264553E-2</v>
      </c>
      <c r="L164" s="8">
        <f ca="1">(dane36[[#This Row],[sód]]-#REF!)/#REF!</f>
        <v>0.75394321766561512</v>
      </c>
      <c r="M164" s="8">
        <f ca="1">(dane36[[#This Row],[potas]]-#REF!)/#REF!</f>
        <v>3.595505617977527E-2</v>
      </c>
      <c r="N164" s="8">
        <f ca="1">(dane36[[#This Row],[hemoglobina]]-#REF!)/#REF!</f>
        <v>0.45578231292517013</v>
      </c>
      <c r="O164" s="8">
        <f ca="1">(dane36[[#This Row],[hematokryt]]-#REF!)/#REF!</f>
        <v>0.62222222222222223</v>
      </c>
      <c r="P164" s="5">
        <v>0</v>
      </c>
      <c r="Q164" s="5">
        <v>1</v>
      </c>
      <c r="R164" s="5">
        <v>0</v>
      </c>
      <c r="S164" s="5">
        <v>1</v>
      </c>
      <c r="T164" s="5">
        <v>0</v>
      </c>
      <c r="U164" s="5">
        <v>0</v>
      </c>
      <c r="V164" s="5">
        <v>1</v>
      </c>
      <c r="X164" s="8">
        <f ca="1">(dane36[[#This Row],[Wiek]]-$A$409)/$A$410</f>
        <v>0.64772727272727271</v>
      </c>
      <c r="Y164" s="8">
        <f ca="1">(dane36[[#This Row],[Ciśnienie krwi]]-$B$409)/$B$410</f>
        <v>0.15384615384615385</v>
      </c>
      <c r="Z164" s="8">
        <f ca="1">(dane36[[#This Row],[glukoza we krwi]]-$I$409)/$I$410</f>
        <v>0.3888888888888889</v>
      </c>
      <c r="AA164" s="8">
        <f ca="1">(dane36[[#This Row],[mocznik]]-$J$409)/$J$410</f>
        <v>8.3440308087291401E-2</v>
      </c>
      <c r="AB164" s="8">
        <f ca="1">(dane36[[#This Row],[kreatynina]]-K$409)/K$410</f>
        <v>1.4550264550264553E-2</v>
      </c>
      <c r="AC164" s="8">
        <f ca="1">(dane36[[#This Row],[sód]]-L$409)/L$410</f>
        <v>0.75394321766561512</v>
      </c>
      <c r="AD164" s="8">
        <f ca="1">(dane36[[#This Row],[potas]]-M$409)/M$410</f>
        <v>3.595505617977527E-2</v>
      </c>
      <c r="AE164" s="8">
        <f ca="1">(dane36[[#This Row],[hemoglobina]]-N$409)/N$410</f>
        <v>0.45578231292517013</v>
      </c>
      <c r="AF164" s="8">
        <f ca="1">(dane36[[#This Row],[hematokryt]]-O$409)/O$410</f>
        <v>0.62222222222222223</v>
      </c>
      <c r="AG164">
        <v>0.62</v>
      </c>
      <c r="AH164">
        <v>0.2</v>
      </c>
      <c r="AI164">
        <v>0.5</v>
      </c>
      <c r="AJ164">
        <v>0.77</v>
      </c>
      <c r="AK164">
        <v>0</v>
      </c>
      <c r="AL164">
        <v>0</v>
      </c>
      <c r="AM164" s="14">
        <v>0</v>
      </c>
      <c r="AN164" s="14">
        <v>1</v>
      </c>
      <c r="AO164" s="14">
        <v>0</v>
      </c>
      <c r="AP164" s="14">
        <v>1</v>
      </c>
      <c r="AQ164" s="14">
        <v>0</v>
      </c>
      <c r="AR164" s="14">
        <v>0</v>
      </c>
    </row>
    <row r="165" spans="1:44" x14ac:dyDescent="0.25">
      <c r="A165" s="8">
        <f ca="1">(dane36[[#This Row],[Wiek]]-$A$409)/$A$410</f>
        <v>0.5</v>
      </c>
      <c r="B165" s="8">
        <f ca="1">(dane36[[#This Row],[Ciśnienie krwi]]-$B$409)/$B$410</f>
        <v>0.23076923076923078</v>
      </c>
      <c r="C165" s="9">
        <v>0.25</v>
      </c>
      <c r="D165" s="5">
        <v>0</v>
      </c>
      <c r="E165" s="5" t="s">
        <v>2</v>
      </c>
      <c r="F165" s="5">
        <v>1</v>
      </c>
      <c r="G165" s="5">
        <v>0</v>
      </c>
      <c r="H165" s="5">
        <v>0</v>
      </c>
      <c r="I165" s="8">
        <f ca="1">(dane36[[#This Row],[glukoza we krwi]]-$I$409)/$I$410</f>
        <v>0.29487179487179488</v>
      </c>
      <c r="J165" s="8">
        <f ca="1">(dane36[[#This Row],[mocznik]]-$J$409)/$J$410</f>
        <v>9.8844672657252886E-2</v>
      </c>
      <c r="K165" s="8">
        <f ca="1">(dane36[[#This Row],[kreatynina]]-#REF!)/#REF!</f>
        <v>2.1164021164021166E-2</v>
      </c>
      <c r="L165" s="8">
        <f ca="1">(dane36[[#This Row],[sód]]-#REF!)/#REF!</f>
        <v>0.85488958990536279</v>
      </c>
      <c r="M165" s="8">
        <f ca="1">(dane36[[#This Row],[potas]]-#REF!)/#REF!</f>
        <v>3.595505617977527E-2</v>
      </c>
      <c r="N165" s="8">
        <f ca="1">(dane36[[#This Row],[hemoglobina]]-#REF!)/#REF!</f>
        <v>0.40136054421768708</v>
      </c>
      <c r="O165" s="8">
        <f ca="1">(dane36[[#This Row],[hematokryt]]-#REF!)/#REF!</f>
        <v>0.4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1</v>
      </c>
      <c r="X165" s="8">
        <f ca="1">(dane36[[#This Row],[Wiek]]-$A$409)/$A$410</f>
        <v>0.5</v>
      </c>
      <c r="Y165" s="8">
        <f ca="1">(dane36[[#This Row],[Ciśnienie krwi]]-$B$409)/$B$410</f>
        <v>0.23076923076923078</v>
      </c>
      <c r="Z165" s="8">
        <f ca="1">(dane36[[#This Row],[glukoza we krwi]]-$I$409)/$I$410</f>
        <v>0.29487179487179488</v>
      </c>
      <c r="AA165" s="8">
        <f ca="1">(dane36[[#This Row],[mocznik]]-$J$409)/$J$410</f>
        <v>9.8844672657252886E-2</v>
      </c>
      <c r="AB165" s="8">
        <f ca="1">(dane36[[#This Row],[kreatynina]]-K$409)/K$410</f>
        <v>2.1164021164021166E-2</v>
      </c>
      <c r="AC165" s="8">
        <f ca="1">(dane36[[#This Row],[sód]]-L$409)/L$410</f>
        <v>0.85488958990536279</v>
      </c>
      <c r="AD165" s="8">
        <f ca="1">(dane36[[#This Row],[potas]]-M$409)/M$410</f>
        <v>3.595505617977527E-2</v>
      </c>
      <c r="AE165" s="8">
        <f ca="1">(dane36[[#This Row],[hemoglobina]]-N$409)/N$410</f>
        <v>0.40136054421768708</v>
      </c>
      <c r="AF165" s="8">
        <f ca="1">(dane36[[#This Row],[hematokryt]]-O$409)/O$410</f>
        <v>0.4</v>
      </c>
      <c r="AG165">
        <v>0.25</v>
      </c>
      <c r="AH165">
        <v>0</v>
      </c>
      <c r="AI165">
        <v>0</v>
      </c>
      <c r="AJ165">
        <v>1</v>
      </c>
      <c r="AK165">
        <v>0</v>
      </c>
      <c r="AL165">
        <v>0</v>
      </c>
      <c r="AM165" s="15">
        <v>1</v>
      </c>
      <c r="AN165" s="15">
        <v>0</v>
      </c>
      <c r="AO165" s="15">
        <v>0</v>
      </c>
      <c r="AP165" s="15">
        <v>0</v>
      </c>
      <c r="AQ165" s="15">
        <v>0</v>
      </c>
      <c r="AR165" s="15">
        <v>1</v>
      </c>
    </row>
    <row r="166" spans="1:44" x14ac:dyDescent="0.25">
      <c r="A166" s="8">
        <f ca="1">(dane36[[#This Row],[Wiek]]-$A$409)/$A$410</f>
        <v>0.13636363636363635</v>
      </c>
      <c r="B166" s="8">
        <f ca="1">(dane36[[#This Row],[Ciśnienie krwi]]-$B$409)/$B$410</f>
        <v>0.20361538461538461</v>
      </c>
      <c r="C166" s="9">
        <v>0.5</v>
      </c>
      <c r="D166" s="5">
        <v>0</v>
      </c>
      <c r="E166" s="5" t="s">
        <v>2</v>
      </c>
      <c r="F166" s="5">
        <v>0.77</v>
      </c>
      <c r="G166" s="5">
        <v>0</v>
      </c>
      <c r="H166" s="5">
        <v>0</v>
      </c>
      <c r="I166" s="8">
        <f ca="1">(dane36[[#This Row],[glukoza we krwi]]-$I$409)/$I$410</f>
        <v>0.36324786324786323</v>
      </c>
      <c r="J166" s="8">
        <f ca="1">(dane36[[#This Row],[mocznik]]-$J$409)/$J$410</f>
        <v>3.4659820282413351E-2</v>
      </c>
      <c r="K166" s="8">
        <f ca="1">(dane36[[#This Row],[kreatynina]]-#REF!)/#REF!</f>
        <v>5.2910052910052916E-3</v>
      </c>
      <c r="L166" s="8">
        <f ca="1">(dane36[[#This Row],[sód]]-#REF!)/#REF!</f>
        <v>0.83596214511041012</v>
      </c>
      <c r="M166" s="8">
        <f ca="1">(dane36[[#This Row],[potas]]-#REF!)/#REF!</f>
        <v>3.8202247191011243E-2</v>
      </c>
      <c r="N166" s="8">
        <f ca="1">(dane36[[#This Row],[hemoglobina]]-#REF!)/#REF!</f>
        <v>0.76190476190476197</v>
      </c>
      <c r="O166" s="8">
        <f ca="1">(dane36[[#This Row],[hematokryt]]-#REF!)/#REF!</f>
        <v>0.68888888888888888</v>
      </c>
      <c r="P166" s="5">
        <v>0</v>
      </c>
      <c r="Q166" s="5">
        <v>1</v>
      </c>
      <c r="R166" s="5">
        <v>0</v>
      </c>
      <c r="S166" s="5">
        <v>0</v>
      </c>
      <c r="T166" s="5">
        <v>1</v>
      </c>
      <c r="U166" s="5">
        <v>0</v>
      </c>
      <c r="V166" s="5">
        <v>1</v>
      </c>
      <c r="X166" s="8">
        <f ca="1">(dane36[[#This Row],[Wiek]]-$A$409)/$A$410</f>
        <v>0.13636363636363635</v>
      </c>
      <c r="Y166" s="8">
        <f ca="1">(dane36[[#This Row],[Ciśnienie krwi]]-$B$409)/$B$410</f>
        <v>0.20361538461538461</v>
      </c>
      <c r="Z166" s="8">
        <f ca="1">(dane36[[#This Row],[glukoza we krwi]]-$I$409)/$I$410</f>
        <v>0.36324786324786323</v>
      </c>
      <c r="AA166" s="8">
        <f ca="1">(dane36[[#This Row],[mocznik]]-$J$409)/$J$410</f>
        <v>3.4659820282413351E-2</v>
      </c>
      <c r="AB166" s="8">
        <f ca="1">(dane36[[#This Row],[kreatynina]]-K$409)/K$410</f>
        <v>5.2910052910052916E-3</v>
      </c>
      <c r="AC166" s="8">
        <f ca="1">(dane36[[#This Row],[sód]]-L$409)/L$410</f>
        <v>0.83596214511041012</v>
      </c>
      <c r="AD166" s="8">
        <f ca="1">(dane36[[#This Row],[potas]]-M$409)/M$410</f>
        <v>3.8202247191011243E-2</v>
      </c>
      <c r="AE166" s="8">
        <f ca="1">(dane36[[#This Row],[hemoglobina]]-N$409)/N$410</f>
        <v>0.76190476190476197</v>
      </c>
      <c r="AF166" s="8">
        <f ca="1">(dane36[[#This Row],[hematokryt]]-O$409)/O$410</f>
        <v>0.68888888888888888</v>
      </c>
      <c r="AG166">
        <v>0.5</v>
      </c>
      <c r="AH166">
        <v>0</v>
      </c>
      <c r="AI166">
        <v>0</v>
      </c>
      <c r="AJ166">
        <v>0.77</v>
      </c>
      <c r="AK166">
        <v>0</v>
      </c>
      <c r="AL166">
        <v>0</v>
      </c>
      <c r="AM166" s="14">
        <v>0</v>
      </c>
      <c r="AN166" s="14">
        <v>1</v>
      </c>
      <c r="AO166" s="14">
        <v>0</v>
      </c>
      <c r="AP166" s="14">
        <v>0</v>
      </c>
      <c r="AQ166" s="14">
        <v>1</v>
      </c>
      <c r="AR166" s="14">
        <v>0</v>
      </c>
    </row>
    <row r="167" spans="1:44" x14ac:dyDescent="0.25">
      <c r="A167" s="8">
        <f ca="1">(dane36[[#This Row],[Wiek]]-$A$409)/$A$410</f>
        <v>0.65909090909090906</v>
      </c>
      <c r="B167" s="8">
        <f ca="1">(dane36[[#This Row],[Ciśnienie krwi]]-$B$409)/$B$410</f>
        <v>0.23076923076923078</v>
      </c>
      <c r="C167" s="9">
        <v>0.75</v>
      </c>
      <c r="D167" s="5">
        <v>0</v>
      </c>
      <c r="E167" s="10">
        <v>0.4</v>
      </c>
      <c r="F167" s="5">
        <v>0.77</v>
      </c>
      <c r="G167" s="5">
        <v>0</v>
      </c>
      <c r="H167" s="5">
        <v>0</v>
      </c>
      <c r="I167" s="8">
        <f ca="1">(dane36[[#This Row],[glukoza we krwi]]-$I$409)/$I$410</f>
        <v>0.26931623931623933</v>
      </c>
      <c r="J167" s="8">
        <f ca="1">(dane36[[#This Row],[mocznik]]-$J$409)/$J$410</f>
        <v>0.14359435173299101</v>
      </c>
      <c r="K167" s="8">
        <f ca="1">(dane36[[#This Row],[kreatynina]]-#REF!)/#REF!</f>
        <v>3.5317460317460317E-2</v>
      </c>
      <c r="L167" s="8">
        <f ca="1">(dane36[[#This Row],[sód]]-#REF!)/#REF!</f>
        <v>0.83930599369085179</v>
      </c>
      <c r="M167" s="8">
        <f ca="1">(dane36[[#This Row],[potas]]-#REF!)/#REF!</f>
        <v>4.7865168539325841E-2</v>
      </c>
      <c r="N167" s="8">
        <f ca="1">(dane36[[#This Row],[hemoglobina]]-#REF!)/#REF!</f>
        <v>0.64149659863945574</v>
      </c>
      <c r="O167" s="8">
        <f ca="1">(dane36[[#This Row],[hematokryt]]-#REF!)/#REF!</f>
        <v>0.66377777777777769</v>
      </c>
      <c r="P167" s="5">
        <v>0</v>
      </c>
      <c r="Q167" s="5">
        <v>1</v>
      </c>
      <c r="R167" s="5">
        <v>0</v>
      </c>
      <c r="S167" s="5">
        <v>1</v>
      </c>
      <c r="T167" s="5">
        <v>0</v>
      </c>
      <c r="U167" s="5">
        <v>0</v>
      </c>
      <c r="V167" s="5">
        <v>1</v>
      </c>
      <c r="X167" s="8">
        <f ca="1">(dane36[[#This Row],[Wiek]]-$A$409)/$A$410</f>
        <v>0.65909090909090906</v>
      </c>
      <c r="Y167" s="8">
        <f ca="1">(dane36[[#This Row],[Ciśnienie krwi]]-$B$409)/$B$410</f>
        <v>0.23076923076923078</v>
      </c>
      <c r="Z167" s="8">
        <f ca="1">(dane36[[#This Row],[glukoza we krwi]]-$I$409)/$I$410</f>
        <v>0.26931623931623933</v>
      </c>
      <c r="AA167" s="8">
        <f ca="1">(dane36[[#This Row],[mocznik]]-$J$409)/$J$410</f>
        <v>0.14359435173299101</v>
      </c>
      <c r="AB167" s="8">
        <f ca="1">(dane36[[#This Row],[kreatynina]]-K$409)/K$410</f>
        <v>3.5317460317460317E-2</v>
      </c>
      <c r="AC167" s="8">
        <f ca="1">(dane36[[#This Row],[sód]]-L$409)/L$410</f>
        <v>0.83930599369085179</v>
      </c>
      <c r="AD167" s="8">
        <f ca="1">(dane36[[#This Row],[potas]]-M$409)/M$410</f>
        <v>4.7865168539325841E-2</v>
      </c>
      <c r="AE167" s="8">
        <f ca="1">(dane36[[#This Row],[hemoglobina]]-N$409)/N$410</f>
        <v>0.64149659863945574</v>
      </c>
      <c r="AF167" s="8">
        <f ca="1">(dane36[[#This Row],[hematokryt]]-O$409)/O$410</f>
        <v>0.66377777777777769</v>
      </c>
      <c r="AG167">
        <v>0.75</v>
      </c>
      <c r="AH167">
        <v>0</v>
      </c>
      <c r="AI167">
        <v>0.4</v>
      </c>
      <c r="AJ167">
        <v>0.77</v>
      </c>
      <c r="AK167">
        <v>0</v>
      </c>
      <c r="AL167">
        <v>0</v>
      </c>
      <c r="AM167" s="15">
        <v>0</v>
      </c>
      <c r="AN167" s="15">
        <v>1</v>
      </c>
      <c r="AO167" s="15">
        <v>0</v>
      </c>
      <c r="AP167" s="15">
        <v>1</v>
      </c>
      <c r="AQ167" s="15">
        <v>0</v>
      </c>
      <c r="AR167" s="15">
        <v>0</v>
      </c>
    </row>
    <row r="168" spans="1:44" x14ac:dyDescent="0.25">
      <c r="A168" s="8">
        <f ca="1">(dane36[[#This Row],[Wiek]]-$A$409)/$A$410</f>
        <v>0.28409090909090912</v>
      </c>
      <c r="B168" s="8">
        <f ca="1">(dane36[[#This Row],[Ciśnienie krwi]]-$B$409)/$B$410</f>
        <v>7.6923076923076927E-2</v>
      </c>
      <c r="C168" s="9">
        <v>0.62</v>
      </c>
      <c r="D168" s="10">
        <v>0.2</v>
      </c>
      <c r="E168" s="10">
        <v>0.52</v>
      </c>
      <c r="F168" s="5">
        <v>0.77</v>
      </c>
      <c r="G168" s="5">
        <v>0</v>
      </c>
      <c r="H168" s="5">
        <v>0</v>
      </c>
      <c r="I168" s="8">
        <f ca="1">(dane36[[#This Row],[glukoza we krwi]]-$I$409)/$I$410</f>
        <v>0.11538461538461539</v>
      </c>
      <c r="J168" s="8">
        <f ca="1">(dane36[[#This Row],[mocznik]]-$J$409)/$J$410</f>
        <v>0.10911424903722722</v>
      </c>
      <c r="K168" s="8">
        <f ca="1">(dane36[[#This Row],[kreatynina]]-#REF!)/#REF!</f>
        <v>4.6296296296296301E-2</v>
      </c>
      <c r="L168" s="8">
        <f ca="1">(dane36[[#This Row],[sód]]-#REF!)/#REF!</f>
        <v>0.77287066246056779</v>
      </c>
      <c r="M168" s="8">
        <f ca="1">(dane36[[#This Row],[potas]]-#REF!)/#REF!</f>
        <v>4.0449438202247189E-2</v>
      </c>
      <c r="N168" s="8">
        <f ca="1">(dane36[[#This Row],[hemoglobina]]-#REF!)/#REF!</f>
        <v>0.64149659863945574</v>
      </c>
      <c r="O168" s="8">
        <f ca="1">(dane36[[#This Row],[hematokryt]]-#REF!)/#REF!</f>
        <v>0.66377777777777769</v>
      </c>
      <c r="P168" s="5">
        <v>0</v>
      </c>
      <c r="Q168" s="5">
        <v>0</v>
      </c>
      <c r="R168" s="5">
        <v>0</v>
      </c>
      <c r="S168" s="5">
        <v>0</v>
      </c>
      <c r="T168" s="5">
        <v>1</v>
      </c>
      <c r="U168" s="5">
        <v>1</v>
      </c>
      <c r="V168" s="5">
        <v>1</v>
      </c>
      <c r="X168" s="8">
        <f ca="1">(dane36[[#This Row],[Wiek]]-$A$409)/$A$410</f>
        <v>0.28409090909090912</v>
      </c>
      <c r="Y168" s="8">
        <f ca="1">(dane36[[#This Row],[Ciśnienie krwi]]-$B$409)/$B$410</f>
        <v>7.6923076923076927E-2</v>
      </c>
      <c r="Z168" s="8">
        <f ca="1">(dane36[[#This Row],[glukoza we krwi]]-$I$409)/$I$410</f>
        <v>0.11538461538461539</v>
      </c>
      <c r="AA168" s="8">
        <f ca="1">(dane36[[#This Row],[mocznik]]-$J$409)/$J$410</f>
        <v>0.10911424903722722</v>
      </c>
      <c r="AB168" s="8">
        <f ca="1">(dane36[[#This Row],[kreatynina]]-K$409)/K$410</f>
        <v>4.6296296296296301E-2</v>
      </c>
      <c r="AC168" s="8">
        <f ca="1">(dane36[[#This Row],[sód]]-L$409)/L$410</f>
        <v>0.77287066246056779</v>
      </c>
      <c r="AD168" s="8">
        <f ca="1">(dane36[[#This Row],[potas]]-M$409)/M$410</f>
        <v>4.0449438202247189E-2</v>
      </c>
      <c r="AE168" s="8">
        <f ca="1">(dane36[[#This Row],[hemoglobina]]-N$409)/N$410</f>
        <v>0.64149659863945574</v>
      </c>
      <c r="AF168" s="8">
        <f ca="1">(dane36[[#This Row],[hematokryt]]-O$409)/O$410</f>
        <v>0.66377777777777769</v>
      </c>
      <c r="AG168">
        <v>0.62</v>
      </c>
      <c r="AH168">
        <v>0.2</v>
      </c>
      <c r="AI168">
        <v>0.5</v>
      </c>
      <c r="AJ168">
        <v>0.77</v>
      </c>
      <c r="AK168">
        <v>0</v>
      </c>
      <c r="AL168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1</v>
      </c>
      <c r="AR168" s="14">
        <v>1</v>
      </c>
    </row>
    <row r="169" spans="1:44" x14ac:dyDescent="0.25">
      <c r="A169" s="8">
        <f ca="1">(dane36[[#This Row],[Wiek]]-$A$409)/$A$410</f>
        <v>0.36363636363636365</v>
      </c>
      <c r="B169" s="8">
        <f ca="1">(dane36[[#This Row],[Ciśnienie krwi]]-$B$409)/$B$410</f>
        <v>0.15384615384615385</v>
      </c>
      <c r="C169" s="9">
        <v>0.75</v>
      </c>
      <c r="D169" s="5">
        <v>0</v>
      </c>
      <c r="E169" s="5" t="s">
        <v>2</v>
      </c>
      <c r="F169" s="5">
        <v>1</v>
      </c>
      <c r="G169" s="5">
        <v>0</v>
      </c>
      <c r="H169" s="5">
        <v>0</v>
      </c>
      <c r="I169" s="8">
        <f ca="1">(dane36[[#This Row],[glukoza we krwi]]-$I$409)/$I$410</f>
        <v>0.25</v>
      </c>
      <c r="J169" s="8">
        <f ca="1">(dane36[[#This Row],[mocznik]]-$J$409)/$J$410</f>
        <v>4.4929396662387676E-2</v>
      </c>
      <c r="K169" s="8">
        <f ca="1">(dane36[[#This Row],[kreatynina]]-#REF!)/#REF!</f>
        <v>6.6137566137566143E-3</v>
      </c>
      <c r="L169" s="8">
        <f ca="1">(dane36[[#This Row],[sód]]-#REF!)/#REF!</f>
        <v>0.83930599369085179</v>
      </c>
      <c r="M169" s="8">
        <f ca="1">(dane36[[#This Row],[potas]]-#REF!)/#REF!</f>
        <v>4.7865168539325841E-2</v>
      </c>
      <c r="N169" s="8">
        <f ca="1">(dane36[[#This Row],[hemoglobina]]-#REF!)/#REF!</f>
        <v>0.65306122448979587</v>
      </c>
      <c r="O169" s="8">
        <f ca="1">(dane36[[#This Row],[hematokryt]]-#REF!)/#REF!</f>
        <v>0.73333333333333328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1</v>
      </c>
      <c r="X169" s="8">
        <f ca="1">(dane36[[#This Row],[Wiek]]-$A$409)/$A$410</f>
        <v>0.36363636363636365</v>
      </c>
      <c r="Y169" s="8">
        <f ca="1">(dane36[[#This Row],[Ciśnienie krwi]]-$B$409)/$B$410</f>
        <v>0.15384615384615385</v>
      </c>
      <c r="Z169" s="8">
        <f ca="1">(dane36[[#This Row],[glukoza we krwi]]-$I$409)/$I$410</f>
        <v>0.25</v>
      </c>
      <c r="AA169" s="8">
        <f ca="1">(dane36[[#This Row],[mocznik]]-$J$409)/$J$410</f>
        <v>4.4929396662387676E-2</v>
      </c>
      <c r="AB169" s="8">
        <f ca="1">(dane36[[#This Row],[kreatynina]]-K$409)/K$410</f>
        <v>6.6137566137566143E-3</v>
      </c>
      <c r="AC169" s="8">
        <f ca="1">(dane36[[#This Row],[sód]]-L$409)/L$410</f>
        <v>0.83930599369085179</v>
      </c>
      <c r="AD169" s="8">
        <f ca="1">(dane36[[#This Row],[potas]]-M$409)/M$410</f>
        <v>4.7865168539325841E-2</v>
      </c>
      <c r="AE169" s="8">
        <f ca="1">(dane36[[#This Row],[hemoglobina]]-N$409)/N$410</f>
        <v>0.65306122448979587</v>
      </c>
      <c r="AF169" s="8">
        <f ca="1">(dane36[[#This Row],[hematokryt]]-O$409)/O$410</f>
        <v>0.73333333333333328</v>
      </c>
      <c r="AG169">
        <v>0.75</v>
      </c>
      <c r="AH169">
        <v>0</v>
      </c>
      <c r="AI169">
        <v>0</v>
      </c>
      <c r="AJ169">
        <v>1</v>
      </c>
      <c r="AK169">
        <v>0</v>
      </c>
      <c r="AL169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</row>
    <row r="170" spans="1:44" x14ac:dyDescent="0.25">
      <c r="A170" s="8">
        <f ca="1">(dane36[[#This Row],[Wiek]]-$A$409)/$A$410</f>
        <v>0.71590909090909094</v>
      </c>
      <c r="B170" s="8">
        <f ca="1">(dane36[[#This Row],[Ciśnienie krwi]]-$B$409)/$B$410</f>
        <v>0.15384615384615385</v>
      </c>
      <c r="C170" s="9">
        <v>0.5</v>
      </c>
      <c r="D170" s="10">
        <v>0.8</v>
      </c>
      <c r="E170" s="10">
        <v>0.8</v>
      </c>
      <c r="F170" s="5">
        <v>1</v>
      </c>
      <c r="G170" s="5">
        <v>1</v>
      </c>
      <c r="H170" s="5">
        <v>0</v>
      </c>
      <c r="I170" s="8">
        <f ca="1">(dane36[[#This Row],[glukoza we krwi]]-$I$409)/$I$410</f>
        <v>0.60897435897435892</v>
      </c>
      <c r="J170" s="8">
        <f ca="1">(dane36[[#This Row],[mocznik]]-$J$409)/$J$410</f>
        <v>6.8035943517329917E-2</v>
      </c>
      <c r="K170" s="8">
        <f ca="1">(dane36[[#This Row],[kreatynina]]-#REF!)/#REF!</f>
        <v>1.4550264550264553E-2</v>
      </c>
      <c r="L170" s="8">
        <f ca="1">(dane36[[#This Row],[sód]]-#REF!)/#REF!</f>
        <v>0.83930599369085179</v>
      </c>
      <c r="M170" s="8">
        <f ca="1">(dane36[[#This Row],[potas]]-#REF!)/#REF!</f>
        <v>4.7865168539325841E-2</v>
      </c>
      <c r="N170" s="8">
        <f ca="1">(dane36[[#This Row],[hemoglobina]]-#REF!)/#REF!</f>
        <v>0.53741496598639449</v>
      </c>
      <c r="O170" s="8">
        <f ca="1">(dane36[[#This Row],[hematokryt]]-#REF!)/#REF!</f>
        <v>0.66666666666666663</v>
      </c>
      <c r="P170" s="5">
        <v>1</v>
      </c>
      <c r="Q170" s="5">
        <v>1</v>
      </c>
      <c r="R170" s="5">
        <v>0</v>
      </c>
      <c r="S170" s="5">
        <v>1</v>
      </c>
      <c r="T170" s="5">
        <v>0</v>
      </c>
      <c r="U170" s="5">
        <v>0</v>
      </c>
      <c r="V170" s="5">
        <v>1</v>
      </c>
      <c r="X170" s="8">
        <f ca="1">(dane36[[#This Row],[Wiek]]-$A$409)/$A$410</f>
        <v>0.71590909090909094</v>
      </c>
      <c r="Y170" s="8">
        <f ca="1">(dane36[[#This Row],[Ciśnienie krwi]]-$B$409)/$B$410</f>
        <v>0.15384615384615385</v>
      </c>
      <c r="Z170" s="8">
        <f ca="1">(dane36[[#This Row],[glukoza we krwi]]-$I$409)/$I$410</f>
        <v>0.60897435897435892</v>
      </c>
      <c r="AA170" s="8">
        <f ca="1">(dane36[[#This Row],[mocznik]]-$J$409)/$J$410</f>
        <v>6.8035943517329917E-2</v>
      </c>
      <c r="AB170" s="8">
        <f ca="1">(dane36[[#This Row],[kreatynina]]-K$409)/K$410</f>
        <v>1.4550264550264553E-2</v>
      </c>
      <c r="AC170" s="8">
        <f ca="1">(dane36[[#This Row],[sód]]-L$409)/L$410</f>
        <v>0.83930599369085179</v>
      </c>
      <c r="AD170" s="8">
        <f ca="1">(dane36[[#This Row],[potas]]-M$409)/M$410</f>
        <v>4.7865168539325841E-2</v>
      </c>
      <c r="AE170" s="8">
        <f ca="1">(dane36[[#This Row],[hemoglobina]]-N$409)/N$410</f>
        <v>0.53741496598639449</v>
      </c>
      <c r="AF170" s="8">
        <f ca="1">(dane36[[#This Row],[hematokryt]]-O$409)/O$410</f>
        <v>0.66666666666666663</v>
      </c>
      <c r="AG170">
        <v>0.5</v>
      </c>
      <c r="AH170">
        <v>0.8</v>
      </c>
      <c r="AI170">
        <v>0.8</v>
      </c>
      <c r="AJ170">
        <v>1</v>
      </c>
      <c r="AK170">
        <v>1</v>
      </c>
      <c r="AL170">
        <v>0</v>
      </c>
      <c r="AM170" s="14">
        <v>1</v>
      </c>
      <c r="AN170" s="14">
        <v>1</v>
      </c>
      <c r="AO170" s="14">
        <v>0</v>
      </c>
      <c r="AP170" s="14">
        <v>1</v>
      </c>
      <c r="AQ170" s="14">
        <v>0</v>
      </c>
      <c r="AR170" s="14">
        <v>0</v>
      </c>
    </row>
    <row r="171" spans="1:44" x14ac:dyDescent="0.25">
      <c r="A171" s="8">
        <f ca="1">(dane36[[#This Row],[Wiek]]-$A$409)/$A$410</f>
        <v>0.56227272727272726</v>
      </c>
      <c r="B171" s="8">
        <f ca="1">(dane36[[#This Row],[Ciśnienie krwi]]-$B$409)/$B$410</f>
        <v>0.15384615384615385</v>
      </c>
      <c r="C171" s="9">
        <v>0.25</v>
      </c>
      <c r="D171" s="5">
        <v>0</v>
      </c>
      <c r="E171" s="10">
        <v>0.4</v>
      </c>
      <c r="F171" s="5">
        <v>1</v>
      </c>
      <c r="G171" s="5">
        <v>0</v>
      </c>
      <c r="H171" s="5">
        <v>0</v>
      </c>
      <c r="I171" s="8">
        <f ca="1">(dane36[[#This Row],[glukoza we krwi]]-$I$409)/$I$410</f>
        <v>0.42307692307692307</v>
      </c>
      <c r="J171" s="8">
        <f ca="1">(dane36[[#This Row],[mocznik]]-$J$409)/$J$410</f>
        <v>0.17073170731707318</v>
      </c>
      <c r="K171" s="8">
        <f ca="1">(dane36[[#This Row],[kreatynina]]-#REF!)/#REF!</f>
        <v>3.1746031746031744E-2</v>
      </c>
      <c r="L171" s="8">
        <f ca="1">(dane36[[#This Row],[sód]]-#REF!)/#REF!</f>
        <v>0.83930599369085179</v>
      </c>
      <c r="M171" s="8">
        <f ca="1">(dane36[[#This Row],[potas]]-#REF!)/#REF!</f>
        <v>4.7865168539325841E-2</v>
      </c>
      <c r="N171" s="8">
        <f ca="1">(dane36[[#This Row],[hemoglobina]]-#REF!)/#REF!</f>
        <v>0.38095238095238088</v>
      </c>
      <c r="O171" s="8">
        <f ca="1">(dane36[[#This Row],[hematokryt]]-#REF!)/#REF!</f>
        <v>0.4</v>
      </c>
      <c r="P171" s="5">
        <v>1</v>
      </c>
      <c r="Q171" s="5">
        <v>1</v>
      </c>
      <c r="R171" s="5">
        <v>0</v>
      </c>
      <c r="S171" s="5">
        <v>1</v>
      </c>
      <c r="T171" s="5">
        <v>0</v>
      </c>
      <c r="U171" s="5">
        <v>1</v>
      </c>
      <c r="V171" s="5">
        <v>1</v>
      </c>
      <c r="X171" s="8">
        <f ca="1">(dane36[[#This Row],[Wiek]]-$A$409)/$A$410</f>
        <v>0.56227272727272726</v>
      </c>
      <c r="Y171" s="8">
        <f ca="1">(dane36[[#This Row],[Ciśnienie krwi]]-$B$409)/$B$410</f>
        <v>0.15384615384615385</v>
      </c>
      <c r="Z171" s="8">
        <f ca="1">(dane36[[#This Row],[glukoza we krwi]]-$I$409)/$I$410</f>
        <v>0.42307692307692307</v>
      </c>
      <c r="AA171" s="8">
        <f ca="1">(dane36[[#This Row],[mocznik]]-$J$409)/$J$410</f>
        <v>0.17073170731707318</v>
      </c>
      <c r="AB171" s="8">
        <f ca="1">(dane36[[#This Row],[kreatynina]]-K$409)/K$410</f>
        <v>3.1746031746031744E-2</v>
      </c>
      <c r="AC171" s="8">
        <f ca="1">(dane36[[#This Row],[sód]]-L$409)/L$410</f>
        <v>0.83930599369085179</v>
      </c>
      <c r="AD171" s="8">
        <f ca="1">(dane36[[#This Row],[potas]]-M$409)/M$410</f>
        <v>4.7865168539325841E-2</v>
      </c>
      <c r="AE171" s="8">
        <f ca="1">(dane36[[#This Row],[hemoglobina]]-N$409)/N$410</f>
        <v>0.38095238095238088</v>
      </c>
      <c r="AF171" s="8">
        <f ca="1">(dane36[[#This Row],[hematokryt]]-O$409)/O$410</f>
        <v>0.4</v>
      </c>
      <c r="AG171">
        <v>0.25</v>
      </c>
      <c r="AH171">
        <v>0</v>
      </c>
      <c r="AI171">
        <v>0.4</v>
      </c>
      <c r="AJ171">
        <v>1</v>
      </c>
      <c r="AK171">
        <v>0</v>
      </c>
      <c r="AL171">
        <v>0</v>
      </c>
      <c r="AM171" s="15">
        <v>1</v>
      </c>
      <c r="AN171" s="15">
        <v>1</v>
      </c>
      <c r="AO171" s="15">
        <v>0</v>
      </c>
      <c r="AP171" s="15">
        <v>1</v>
      </c>
      <c r="AQ171" s="15">
        <v>0</v>
      </c>
      <c r="AR171" s="15">
        <v>1</v>
      </c>
    </row>
    <row r="172" spans="1:44" x14ac:dyDescent="0.25">
      <c r="A172" s="8">
        <f ca="1">(dane36[[#This Row],[Wiek]]-$A$409)/$A$410</f>
        <v>0.72727272727272729</v>
      </c>
      <c r="B172" s="8">
        <f ca="1">(dane36[[#This Row],[Ciśnienie krwi]]-$B$409)/$B$410</f>
        <v>0.15384615384615385</v>
      </c>
      <c r="C172" s="9">
        <v>0.5</v>
      </c>
      <c r="D172" s="10">
        <v>0.4</v>
      </c>
      <c r="E172" s="10">
        <v>1</v>
      </c>
      <c r="F172" s="5">
        <v>1</v>
      </c>
      <c r="G172" s="5">
        <v>0</v>
      </c>
      <c r="H172" s="5">
        <v>0</v>
      </c>
      <c r="I172" s="8">
        <f ca="1">(dane36[[#This Row],[glukoza we krwi]]-$I$409)/$I$410</f>
        <v>0.90811965811965811</v>
      </c>
      <c r="J172" s="8">
        <f ca="1">(dane36[[#This Row],[mocznik]]-$J$409)/$J$410</f>
        <v>0.10141206675224647</v>
      </c>
      <c r="K172" s="8">
        <f ca="1">(dane36[[#This Row],[kreatynina]]-#REF!)/#REF!</f>
        <v>1.7195767195767195E-2</v>
      </c>
      <c r="L172" s="8">
        <f ca="1">(dane36[[#This Row],[sód]]-#REF!)/#REF!</f>
        <v>0.79810725552050477</v>
      </c>
      <c r="M172" s="8">
        <f ca="1">(dane36[[#This Row],[potas]]-#REF!)/#REF!</f>
        <v>3.1460674157303366E-2</v>
      </c>
      <c r="N172" s="8">
        <f ca="1">(dane36[[#This Row],[hemoglobina]]-#REF!)/#REF!</f>
        <v>0.6394557823129251</v>
      </c>
      <c r="O172" s="8">
        <f ca="1">(dane36[[#This Row],[hematokryt]]-#REF!)/#REF!</f>
        <v>0.53333333333333333</v>
      </c>
      <c r="P172" s="5">
        <v>1</v>
      </c>
      <c r="Q172" s="5">
        <v>1</v>
      </c>
      <c r="R172" s="5">
        <v>0</v>
      </c>
      <c r="S172" s="5">
        <v>1</v>
      </c>
      <c r="T172" s="5">
        <v>0</v>
      </c>
      <c r="U172" s="5">
        <v>0</v>
      </c>
      <c r="V172" s="5">
        <v>1</v>
      </c>
      <c r="X172" s="8">
        <f ca="1">(dane36[[#This Row],[Wiek]]-$A$409)/$A$410</f>
        <v>0.72727272727272729</v>
      </c>
      <c r="Y172" s="8">
        <f ca="1">(dane36[[#This Row],[Ciśnienie krwi]]-$B$409)/$B$410</f>
        <v>0.15384615384615385</v>
      </c>
      <c r="Z172" s="8">
        <f ca="1">(dane36[[#This Row],[glukoza we krwi]]-$I$409)/$I$410</f>
        <v>0.90811965811965811</v>
      </c>
      <c r="AA172" s="8">
        <f ca="1">(dane36[[#This Row],[mocznik]]-$J$409)/$J$410</f>
        <v>0.10141206675224647</v>
      </c>
      <c r="AB172" s="8">
        <f ca="1">(dane36[[#This Row],[kreatynina]]-K$409)/K$410</f>
        <v>1.7195767195767195E-2</v>
      </c>
      <c r="AC172" s="8">
        <f ca="1">(dane36[[#This Row],[sód]]-L$409)/L$410</f>
        <v>0.79810725552050477</v>
      </c>
      <c r="AD172" s="8">
        <f ca="1">(dane36[[#This Row],[potas]]-M$409)/M$410</f>
        <v>3.1460674157303366E-2</v>
      </c>
      <c r="AE172" s="8">
        <f ca="1">(dane36[[#This Row],[hemoglobina]]-N$409)/N$410</f>
        <v>0.6394557823129251</v>
      </c>
      <c r="AF172" s="8">
        <f ca="1">(dane36[[#This Row],[hematokryt]]-O$409)/O$410</f>
        <v>0.53333333333333333</v>
      </c>
      <c r="AG172">
        <v>0.5</v>
      </c>
      <c r="AH172">
        <v>0.4</v>
      </c>
      <c r="AI172">
        <v>1</v>
      </c>
      <c r="AJ172">
        <v>1</v>
      </c>
      <c r="AK172">
        <v>0</v>
      </c>
      <c r="AL172">
        <v>0</v>
      </c>
      <c r="AM172" s="14">
        <v>1</v>
      </c>
      <c r="AN172" s="14">
        <v>1</v>
      </c>
      <c r="AO172" s="14">
        <v>0</v>
      </c>
      <c r="AP172" s="14">
        <v>1</v>
      </c>
      <c r="AQ172" s="14">
        <v>0</v>
      </c>
      <c r="AR172" s="14">
        <v>0</v>
      </c>
    </row>
    <row r="173" spans="1:44" x14ac:dyDescent="0.25">
      <c r="A173" s="8">
        <f ca="1">(dane36[[#This Row],[Wiek]]-$A$409)/$A$410</f>
        <v>0.92045454545454541</v>
      </c>
      <c r="B173" s="8">
        <f ca="1">(dane36[[#This Row],[Ciśnienie krwi]]-$B$409)/$B$410</f>
        <v>0.15384615384615385</v>
      </c>
      <c r="C173" s="9">
        <v>0.75</v>
      </c>
      <c r="D173" s="10">
        <v>0.6</v>
      </c>
      <c r="E173" s="5" t="s">
        <v>2</v>
      </c>
      <c r="F173" s="5">
        <v>1</v>
      </c>
      <c r="G173" s="5">
        <v>0</v>
      </c>
      <c r="H173" s="5">
        <v>0</v>
      </c>
      <c r="I173" s="8">
        <f ca="1">(dane36[[#This Row],[glukoza we krwi]]-$I$409)/$I$410</f>
        <v>0.17094017094017094</v>
      </c>
      <c r="J173" s="8">
        <f ca="1">(dane36[[#This Row],[mocznik]]-$J$409)/$J$410</f>
        <v>0.15019255455712452</v>
      </c>
      <c r="K173" s="8">
        <f ca="1">(dane36[[#This Row],[kreatynina]]-#REF!)/#REF!</f>
        <v>2.9100529100529106E-2</v>
      </c>
      <c r="L173" s="8">
        <f ca="1">(dane36[[#This Row],[sód]]-#REF!)/#REF!</f>
        <v>0.69716088328075709</v>
      </c>
      <c r="M173" s="8">
        <f ca="1">(dane36[[#This Row],[potas]]-#REF!)/#REF!</f>
        <v>7.1910112359550568E-2</v>
      </c>
      <c r="N173" s="8">
        <f ca="1">(dane36[[#This Row],[hemoglobina]]-#REF!)/#REF!</f>
        <v>0.38095238095238088</v>
      </c>
      <c r="O173" s="8">
        <f ca="1">(dane36[[#This Row],[hematokryt]]-#REF!)/#REF!</f>
        <v>0.37777777777777777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  <c r="U173" s="5">
        <v>1</v>
      </c>
      <c r="V173" s="5">
        <v>1</v>
      </c>
      <c r="X173" s="8">
        <f ca="1">(dane36[[#This Row],[Wiek]]-$A$409)/$A$410</f>
        <v>0.92045454545454541</v>
      </c>
      <c r="Y173" s="8">
        <f ca="1">(dane36[[#This Row],[Ciśnienie krwi]]-$B$409)/$B$410</f>
        <v>0.15384615384615385</v>
      </c>
      <c r="Z173" s="8">
        <f ca="1">(dane36[[#This Row],[glukoza we krwi]]-$I$409)/$I$410</f>
        <v>0.17094017094017094</v>
      </c>
      <c r="AA173" s="8">
        <f ca="1">(dane36[[#This Row],[mocznik]]-$J$409)/$J$410</f>
        <v>0.15019255455712452</v>
      </c>
      <c r="AB173" s="8">
        <f ca="1">(dane36[[#This Row],[kreatynina]]-K$409)/K$410</f>
        <v>2.9100529100529106E-2</v>
      </c>
      <c r="AC173" s="8">
        <f ca="1">(dane36[[#This Row],[sód]]-L$409)/L$410</f>
        <v>0.69716088328075709</v>
      </c>
      <c r="AD173" s="8">
        <f ca="1">(dane36[[#This Row],[potas]]-M$409)/M$410</f>
        <v>7.1910112359550568E-2</v>
      </c>
      <c r="AE173" s="8">
        <f ca="1">(dane36[[#This Row],[hemoglobina]]-N$409)/N$410</f>
        <v>0.38095238095238088</v>
      </c>
      <c r="AF173" s="8">
        <f ca="1">(dane36[[#This Row],[hematokryt]]-O$409)/O$410</f>
        <v>0.37777777777777777</v>
      </c>
      <c r="AG173">
        <v>0.75</v>
      </c>
      <c r="AH173">
        <v>0.6</v>
      </c>
      <c r="AI173">
        <v>0</v>
      </c>
      <c r="AJ173">
        <v>1</v>
      </c>
      <c r="AK173">
        <v>0</v>
      </c>
      <c r="AL173">
        <v>0</v>
      </c>
      <c r="AM173" s="15">
        <v>1</v>
      </c>
      <c r="AN173" s="15">
        <v>0</v>
      </c>
      <c r="AO173" s="15">
        <v>0</v>
      </c>
      <c r="AP173" s="15">
        <v>0</v>
      </c>
      <c r="AQ173" s="15">
        <v>0</v>
      </c>
      <c r="AR173" s="15">
        <v>1</v>
      </c>
    </row>
    <row r="174" spans="1:44" x14ac:dyDescent="0.25">
      <c r="A174" s="8">
        <f ca="1">(dane36[[#This Row],[Wiek]]-$A$409)/$A$410</f>
        <v>0.68181818181818177</v>
      </c>
      <c r="B174" s="8">
        <f ca="1">(dane36[[#This Row],[Ciśnienie krwi]]-$B$409)/$B$410</f>
        <v>0.23076923076923078</v>
      </c>
      <c r="C174" s="9">
        <v>0.25</v>
      </c>
      <c r="D174" s="10">
        <v>0.2</v>
      </c>
      <c r="E174" s="10">
        <v>0.4</v>
      </c>
      <c r="F174" s="5">
        <v>0.77</v>
      </c>
      <c r="G174" s="5">
        <v>0</v>
      </c>
      <c r="H174" s="5">
        <v>0</v>
      </c>
      <c r="I174" s="8">
        <f ca="1">(dane36[[#This Row],[glukoza we krwi]]-$I$409)/$I$410</f>
        <v>0.61324786324786329</v>
      </c>
      <c r="J174" s="8">
        <f ca="1">(dane36[[#This Row],[mocznik]]-$J$409)/$J$410</f>
        <v>0.28626444159178432</v>
      </c>
      <c r="K174" s="8">
        <f ca="1">(dane36[[#This Row],[kreatynina]]-#REF!)/#REF!</f>
        <v>3.3068783068783074E-2</v>
      </c>
      <c r="L174" s="8">
        <f ca="1">(dane36[[#This Row],[sód]]-#REF!)/#REF!</f>
        <v>0.79179810725552047</v>
      </c>
      <c r="M174" s="8">
        <f ca="1">(dane36[[#This Row],[potas]]-#REF!)/#REF!</f>
        <v>0</v>
      </c>
      <c r="N174" s="8">
        <f ca="1">(dane36[[#This Row],[hemoglobina]]-#REF!)/#REF!</f>
        <v>0.51020408163265307</v>
      </c>
      <c r="O174" s="8">
        <f ca="1">(dane36[[#This Row],[hematokryt]]-#REF!)/#REF!</f>
        <v>0.55555555555555558</v>
      </c>
      <c r="P174" s="5">
        <v>0</v>
      </c>
      <c r="Q174" s="5">
        <v>0</v>
      </c>
      <c r="R174" s="5">
        <v>0</v>
      </c>
      <c r="S174" s="5">
        <v>1</v>
      </c>
      <c r="T174" s="5">
        <v>0</v>
      </c>
      <c r="U174" s="5">
        <v>0</v>
      </c>
      <c r="V174" s="5">
        <v>1</v>
      </c>
      <c r="X174" s="8">
        <f ca="1">(dane36[[#This Row],[Wiek]]-$A$409)/$A$410</f>
        <v>0.68181818181818177</v>
      </c>
      <c r="Y174" s="8">
        <f ca="1">(dane36[[#This Row],[Ciśnienie krwi]]-$B$409)/$B$410</f>
        <v>0.23076923076923078</v>
      </c>
      <c r="Z174" s="8">
        <f ca="1">(dane36[[#This Row],[glukoza we krwi]]-$I$409)/$I$410</f>
        <v>0.61324786324786329</v>
      </c>
      <c r="AA174" s="8">
        <f ca="1">(dane36[[#This Row],[mocznik]]-$J$409)/$J$410</f>
        <v>0.28626444159178432</v>
      </c>
      <c r="AB174" s="8">
        <f ca="1">(dane36[[#This Row],[kreatynina]]-K$409)/K$410</f>
        <v>3.3068783068783074E-2</v>
      </c>
      <c r="AC174" s="8">
        <f ca="1">(dane36[[#This Row],[sód]]-L$409)/L$410</f>
        <v>0.79179810725552047</v>
      </c>
      <c r="AD174" s="8">
        <f ca="1">(dane36[[#This Row],[potas]]-M$409)/M$410</f>
        <v>0</v>
      </c>
      <c r="AE174" s="8">
        <f ca="1">(dane36[[#This Row],[hemoglobina]]-N$409)/N$410</f>
        <v>0.51020408163265307</v>
      </c>
      <c r="AF174" s="8">
        <f ca="1">(dane36[[#This Row],[hematokryt]]-O$409)/O$410</f>
        <v>0.55555555555555558</v>
      </c>
      <c r="AG174">
        <v>0.25</v>
      </c>
      <c r="AH174">
        <v>0.2</v>
      </c>
      <c r="AI174">
        <v>0.4</v>
      </c>
      <c r="AJ174">
        <v>0.77</v>
      </c>
      <c r="AK174">
        <v>0</v>
      </c>
      <c r="AL174">
        <v>0</v>
      </c>
      <c r="AM174" s="14">
        <v>0</v>
      </c>
      <c r="AN174" s="14">
        <v>0</v>
      </c>
      <c r="AO174" s="14">
        <v>0</v>
      </c>
      <c r="AP174" s="14">
        <v>1</v>
      </c>
      <c r="AQ174" s="14">
        <v>0</v>
      </c>
      <c r="AR174" s="14">
        <v>0</v>
      </c>
    </row>
    <row r="175" spans="1:44" x14ac:dyDescent="0.25">
      <c r="A175" s="8">
        <f ca="1">(dane36[[#This Row],[Wiek]]-$A$409)/$A$410</f>
        <v>0.17045454545454544</v>
      </c>
      <c r="B175" s="8">
        <f ca="1">(dane36[[#This Row],[Ciśnienie krwi]]-$B$409)/$B$410</f>
        <v>0.15384615384615385</v>
      </c>
      <c r="C175" s="9">
        <v>0.5</v>
      </c>
      <c r="D175" s="10">
        <v>0.2</v>
      </c>
      <c r="E175" s="5" t="s">
        <v>2</v>
      </c>
      <c r="F175" s="5">
        <v>1</v>
      </c>
      <c r="G175" s="5">
        <v>0</v>
      </c>
      <c r="H175" s="5">
        <v>0</v>
      </c>
      <c r="I175" s="8">
        <f ca="1">(dane36[[#This Row],[glukoza we krwi]]-$I$409)/$I$410</f>
        <v>0</v>
      </c>
      <c r="J175" s="8">
        <f ca="1">(dane36[[#This Row],[mocznik]]-$J$409)/$J$410</f>
        <v>0</v>
      </c>
      <c r="K175" s="8">
        <f ca="1">(dane36[[#This Row],[kreatynina]]-#REF!)/#REF!</f>
        <v>9.1269841269841265E-2</v>
      </c>
      <c r="L175" s="8">
        <f ca="1">(dane36[[#This Row],[sód]]-#REF!)/#REF!</f>
        <v>0.88643533123028395</v>
      </c>
      <c r="M175" s="8">
        <f ca="1">(dane36[[#This Row],[potas]]-#REF!)/#REF!</f>
        <v>6.741573033707861E-3</v>
      </c>
      <c r="N175" s="8">
        <f ca="1">(dane36[[#This Row],[hemoglobina]]-#REF!)/#REF!</f>
        <v>0.68027210884353739</v>
      </c>
      <c r="O175" s="8">
        <f ca="1">(dane36[[#This Row],[hematokryt]]-#REF!)/#REF!</f>
        <v>0.71111111111111114</v>
      </c>
      <c r="P175" s="5">
        <v>0</v>
      </c>
      <c r="Q175" s="5">
        <v>0</v>
      </c>
      <c r="R175" s="5">
        <v>0</v>
      </c>
      <c r="S175" s="5">
        <v>1</v>
      </c>
      <c r="T175" s="5">
        <v>0</v>
      </c>
      <c r="U175" s="5">
        <v>0</v>
      </c>
      <c r="V175" s="5">
        <v>1</v>
      </c>
      <c r="X175" s="8">
        <f ca="1">(dane36[[#This Row],[Wiek]]-$A$409)/$A$410</f>
        <v>0.17045454545454544</v>
      </c>
      <c r="Y175" s="8">
        <f ca="1">(dane36[[#This Row],[Ciśnienie krwi]]-$B$409)/$B$410</f>
        <v>0.15384615384615385</v>
      </c>
      <c r="Z175" s="8">
        <f ca="1">(dane36[[#This Row],[glukoza we krwi]]-$I$409)/$I$410</f>
        <v>0</v>
      </c>
      <c r="AA175" s="8">
        <f ca="1">(dane36[[#This Row],[mocznik]]-$J$409)/$J$410</f>
        <v>0</v>
      </c>
      <c r="AB175" s="8">
        <f ca="1">(dane36[[#This Row],[kreatynina]]-K$409)/K$410</f>
        <v>9.1269841269841265E-2</v>
      </c>
      <c r="AC175" s="8">
        <f ca="1">(dane36[[#This Row],[sód]]-L$409)/L$410</f>
        <v>0.88643533123028395</v>
      </c>
      <c r="AD175" s="8">
        <f ca="1">(dane36[[#This Row],[potas]]-M$409)/M$410</f>
        <v>6.741573033707861E-3</v>
      </c>
      <c r="AE175" s="8">
        <f ca="1">(dane36[[#This Row],[hemoglobina]]-N$409)/N$410</f>
        <v>0.68027210884353739</v>
      </c>
      <c r="AF175" s="8">
        <f ca="1">(dane36[[#This Row],[hematokryt]]-O$409)/O$410</f>
        <v>0.71111111111111114</v>
      </c>
      <c r="AG175">
        <v>0.5</v>
      </c>
      <c r="AH175">
        <v>0.2</v>
      </c>
      <c r="AI175">
        <v>0</v>
      </c>
      <c r="AJ175">
        <v>1</v>
      </c>
      <c r="AK175">
        <v>0</v>
      </c>
      <c r="AL175">
        <v>0</v>
      </c>
      <c r="AM175" s="15">
        <v>0</v>
      </c>
      <c r="AN175" s="15">
        <v>0</v>
      </c>
      <c r="AO175" s="15">
        <v>0</v>
      </c>
      <c r="AP175" s="15">
        <v>1</v>
      </c>
      <c r="AQ175" s="15">
        <v>0</v>
      </c>
      <c r="AR175" s="15">
        <v>0</v>
      </c>
    </row>
    <row r="176" spans="1:44" x14ac:dyDescent="0.25">
      <c r="A176" s="8">
        <f ca="1">(dane36[[#This Row],[Wiek]]-$A$409)/$A$410</f>
        <v>0.59090909090909094</v>
      </c>
      <c r="B176" s="8">
        <f ca="1">(dane36[[#This Row],[Ciśnienie krwi]]-$B$409)/$B$410</f>
        <v>0.15384615384615385</v>
      </c>
      <c r="C176" s="9">
        <v>0.62</v>
      </c>
      <c r="D176" s="10">
        <v>0.2</v>
      </c>
      <c r="E176" s="10">
        <v>0.52</v>
      </c>
      <c r="F176" s="5">
        <v>0.77</v>
      </c>
      <c r="G176" s="5">
        <v>0</v>
      </c>
      <c r="H176" s="5">
        <v>0</v>
      </c>
      <c r="I176" s="8">
        <f ca="1">(dane36[[#This Row],[glukoza we krwi]]-$I$409)/$I$410</f>
        <v>0.19017094017094016</v>
      </c>
      <c r="J176" s="8">
        <f ca="1">(dane36[[#This Row],[mocznik]]-$J$409)/$J$410</f>
        <v>0.37098844672657255</v>
      </c>
      <c r="K176" s="8">
        <f ca="1">(dane36[[#This Row],[kreatynina]]-#REF!)/#REF!</f>
        <v>9.3915343915343924E-2</v>
      </c>
      <c r="L176" s="8">
        <f ca="1">(dane36[[#This Row],[sód]]-#REF!)/#REF!</f>
        <v>0.86119873817034698</v>
      </c>
      <c r="M176" s="8">
        <f ca="1">(dane36[[#This Row],[potas]]-#REF!)/#REF!</f>
        <v>4.9438202247191018E-2</v>
      </c>
      <c r="N176" s="8">
        <f ca="1">(dane36[[#This Row],[hemoglobina]]-#REF!)/#REF!</f>
        <v>0.53741496598639449</v>
      </c>
      <c r="O176" s="8">
        <f ca="1">(dane36[[#This Row],[hematokryt]]-#REF!)/#REF!</f>
        <v>0.57777777777777772</v>
      </c>
      <c r="P176" s="5">
        <v>0</v>
      </c>
      <c r="Q176" s="5">
        <v>0</v>
      </c>
      <c r="R176" s="5">
        <v>0</v>
      </c>
      <c r="S176" s="5">
        <v>1</v>
      </c>
      <c r="T176" s="5">
        <v>0</v>
      </c>
      <c r="U176" s="5">
        <v>0</v>
      </c>
      <c r="V176" s="5">
        <v>1</v>
      </c>
      <c r="X176" s="8">
        <f ca="1">(dane36[[#This Row],[Wiek]]-$A$409)/$A$410</f>
        <v>0.59090909090909094</v>
      </c>
      <c r="Y176" s="8">
        <f ca="1">(dane36[[#This Row],[Ciśnienie krwi]]-$B$409)/$B$410</f>
        <v>0.15384615384615385</v>
      </c>
      <c r="Z176" s="8">
        <f ca="1">(dane36[[#This Row],[glukoza we krwi]]-$I$409)/$I$410</f>
        <v>0.19017094017094016</v>
      </c>
      <c r="AA176" s="8">
        <f ca="1">(dane36[[#This Row],[mocznik]]-$J$409)/$J$410</f>
        <v>0.37098844672657255</v>
      </c>
      <c r="AB176" s="8">
        <f ca="1">(dane36[[#This Row],[kreatynina]]-K$409)/K$410</f>
        <v>9.3915343915343924E-2</v>
      </c>
      <c r="AC176" s="8">
        <f ca="1">(dane36[[#This Row],[sód]]-L$409)/L$410</f>
        <v>0.86119873817034698</v>
      </c>
      <c r="AD176" s="8">
        <f ca="1">(dane36[[#This Row],[potas]]-M$409)/M$410</f>
        <v>4.9438202247191018E-2</v>
      </c>
      <c r="AE176" s="8">
        <f ca="1">(dane36[[#This Row],[hemoglobina]]-N$409)/N$410</f>
        <v>0.53741496598639449</v>
      </c>
      <c r="AF176" s="8">
        <f ca="1">(dane36[[#This Row],[hematokryt]]-O$409)/O$410</f>
        <v>0.57777777777777772</v>
      </c>
      <c r="AG176">
        <v>0.62</v>
      </c>
      <c r="AH176">
        <v>0.2</v>
      </c>
      <c r="AI176">
        <v>0.5</v>
      </c>
      <c r="AJ176">
        <v>0.77</v>
      </c>
      <c r="AK176">
        <v>0</v>
      </c>
      <c r="AL176">
        <v>0</v>
      </c>
      <c r="AM176" s="14">
        <v>0</v>
      </c>
      <c r="AN176" s="14">
        <v>0</v>
      </c>
      <c r="AO176" s="14">
        <v>0</v>
      </c>
      <c r="AP176" s="14">
        <v>1</v>
      </c>
      <c r="AQ176" s="14">
        <v>0</v>
      </c>
      <c r="AR176" s="14">
        <v>0</v>
      </c>
    </row>
    <row r="177" spans="1:44" x14ac:dyDescent="0.25">
      <c r="A177" s="8">
        <f ca="1">(dane36[[#This Row],[Wiek]]-$A$409)/$A$410</f>
        <v>0.43181818181818182</v>
      </c>
      <c r="B177" s="8">
        <f ca="1">(dane36[[#This Row],[Ciśnienie krwi]]-$B$409)/$B$410</f>
        <v>0.23076923076923078</v>
      </c>
      <c r="C177" s="9">
        <v>1</v>
      </c>
      <c r="D177" s="5">
        <v>0</v>
      </c>
      <c r="E177" s="5" t="s">
        <v>2</v>
      </c>
      <c r="F177" s="5">
        <v>1</v>
      </c>
      <c r="G177" s="5">
        <v>0</v>
      </c>
      <c r="H177" s="5">
        <v>0</v>
      </c>
      <c r="I177" s="8">
        <f ca="1">(dane36[[#This Row],[glukoza we krwi]]-$I$409)/$I$410</f>
        <v>0.25213675213675213</v>
      </c>
      <c r="J177" s="8">
        <f ca="1">(dane36[[#This Row],[mocznik]]-$J$409)/$J$410</f>
        <v>2.1822849807445442E-2</v>
      </c>
      <c r="K177" s="8">
        <f ca="1">(dane36[[#This Row],[kreatynina]]-#REF!)/#REF!</f>
        <v>1.0582010582010581E-2</v>
      </c>
      <c r="L177" s="8">
        <f ca="1">(dane36[[#This Row],[sód]]-#REF!)/#REF!</f>
        <v>0.82334384858044163</v>
      </c>
      <c r="M177" s="8">
        <f ca="1">(dane36[[#This Row],[potas]]-#REF!)/#REF!</f>
        <v>5.6179775280898875E-2</v>
      </c>
      <c r="N177" s="8">
        <f ca="1">(dane36[[#This Row],[hemoglobina]]-#REF!)/#REF!</f>
        <v>0.80952380952380953</v>
      </c>
      <c r="O177" s="8">
        <f ca="1">(dane36[[#This Row],[hematokryt]]-#REF!)/#REF!</f>
        <v>0.8666666666666667</v>
      </c>
      <c r="P177" s="5">
        <v>0</v>
      </c>
      <c r="Q177" s="5">
        <v>0</v>
      </c>
      <c r="R177" s="5">
        <v>0</v>
      </c>
      <c r="S177" s="5">
        <v>1</v>
      </c>
      <c r="T177" s="5">
        <v>0</v>
      </c>
      <c r="U177" s="5">
        <v>0</v>
      </c>
      <c r="V177" s="5">
        <v>0</v>
      </c>
      <c r="X177" s="8">
        <f ca="1">(dane36[[#This Row],[Wiek]]-$A$409)/$A$410</f>
        <v>0.65909090909090906</v>
      </c>
      <c r="Y177" s="8">
        <f ca="1">(dane36[[#This Row],[Ciśnienie krwi]]-$B$409)/$B$410</f>
        <v>0</v>
      </c>
      <c r="Z177" s="8">
        <f ca="1">(dane36[[#This Row],[glukoza we krwi]]-$I$409)/$I$410</f>
        <v>0.51068376068376065</v>
      </c>
      <c r="AA177" s="8">
        <f ca="1">(dane36[[#This Row],[mocznik]]-$J$409)/$J$410</f>
        <v>0.14505776636713735</v>
      </c>
      <c r="AB177" s="8">
        <f ca="1">(dane36[[#This Row],[kreatynina]]-K$409)/K$410</f>
        <v>2.3809523809523815E-2</v>
      </c>
      <c r="AC177" s="8">
        <f ca="1">(dane36[[#This Row],[sód]]-L$409)/L$410</f>
        <v>0.68454258675078861</v>
      </c>
      <c r="AD177" s="8">
        <f ca="1">(dane36[[#This Row],[potas]]-M$409)/M$410</f>
        <v>1.1235955056179775E-2</v>
      </c>
      <c r="AE177" s="8">
        <f ca="1">(dane36[[#This Row],[hemoglobina]]-N$409)/N$410</f>
        <v>0.64149659863945574</v>
      </c>
      <c r="AF177" s="8">
        <f ca="1">(dane36[[#This Row],[hematokryt]]-O$409)/O$410</f>
        <v>0.66377777777777769</v>
      </c>
      <c r="AG177">
        <v>1</v>
      </c>
      <c r="AH177">
        <v>0</v>
      </c>
      <c r="AI177">
        <v>0</v>
      </c>
      <c r="AJ177">
        <v>1</v>
      </c>
      <c r="AK177">
        <v>0</v>
      </c>
      <c r="AL177">
        <v>0</v>
      </c>
      <c r="AM177" s="15">
        <v>0</v>
      </c>
      <c r="AN177" s="15">
        <v>0</v>
      </c>
      <c r="AO177" s="15">
        <v>0</v>
      </c>
      <c r="AP177" s="15">
        <v>1</v>
      </c>
      <c r="AQ177" s="15">
        <v>0</v>
      </c>
      <c r="AR177" s="15">
        <v>0</v>
      </c>
    </row>
    <row r="178" spans="1:44" x14ac:dyDescent="0.25">
      <c r="A178" s="8">
        <f ca="1">(dane36[[#This Row],[Wiek]]-$A$409)/$A$410</f>
        <v>0.23863636363636365</v>
      </c>
      <c r="B178" s="8">
        <f ca="1">(dane36[[#This Row],[Ciśnienie krwi]]-$B$409)/$B$410</f>
        <v>0.23076923076923078</v>
      </c>
      <c r="C178" s="9">
        <v>1</v>
      </c>
      <c r="D178" s="5">
        <v>0</v>
      </c>
      <c r="E178" s="5" t="s">
        <v>2</v>
      </c>
      <c r="F178" s="5">
        <v>1</v>
      </c>
      <c r="G178" s="5">
        <v>0</v>
      </c>
      <c r="H178" s="5">
        <v>0</v>
      </c>
      <c r="I178" s="8">
        <f ca="1">(dane36[[#This Row],[glukoza we krwi]]-$I$409)/$I$410</f>
        <v>0.10256410256410256</v>
      </c>
      <c r="J178" s="8">
        <f ca="1">(dane36[[#This Row],[mocznik]]-$J$409)/$J$410</f>
        <v>8.8575096277278567E-2</v>
      </c>
      <c r="K178" s="8">
        <f ca="1">(dane36[[#This Row],[kreatynina]]-#REF!)/#REF!</f>
        <v>7.9365079365079361E-3</v>
      </c>
      <c r="L178" s="8">
        <f ca="1">(dane36[[#This Row],[sód]]-#REF!)/#REF!</f>
        <v>0.917981072555205</v>
      </c>
      <c r="M178" s="8">
        <f ca="1">(dane36[[#This Row],[potas]]-#REF!)/#REF!</f>
        <v>4.7191011235955045E-2</v>
      </c>
      <c r="N178" s="8">
        <f ca="1">(dane36[[#This Row],[hemoglobina]]-#REF!)/#REF!</f>
        <v>0.94557823129251695</v>
      </c>
      <c r="O178" s="8">
        <f ca="1">(dane36[[#This Row],[hematokryt]]-#REF!)/#REF!</f>
        <v>0.9555555555555556</v>
      </c>
      <c r="P178" s="5">
        <v>0</v>
      </c>
      <c r="Q178" s="5">
        <v>0</v>
      </c>
      <c r="R178" s="5">
        <v>0</v>
      </c>
      <c r="S178" s="5">
        <v>1</v>
      </c>
      <c r="T178" s="5">
        <v>0</v>
      </c>
      <c r="U178" s="5">
        <v>0</v>
      </c>
      <c r="V178" s="5">
        <v>0</v>
      </c>
      <c r="X178" s="8">
        <f ca="1">(dane36[[#This Row],[Wiek]]-$A$409)/$A$410</f>
        <v>0.21590909090909091</v>
      </c>
      <c r="Y178" s="8">
        <f ca="1">(dane36[[#This Row],[Ciśnienie krwi]]-$B$409)/$B$410</f>
        <v>0.30769230769230771</v>
      </c>
      <c r="Z178" s="8">
        <f ca="1">(dane36[[#This Row],[glukoza we krwi]]-$I$409)/$I$410</f>
        <v>0.18162393162393162</v>
      </c>
      <c r="AA178" s="8">
        <f ca="1">(dane36[[#This Row],[mocznik]]-$J$409)/$J$410</f>
        <v>9.8844672657252886E-2</v>
      </c>
      <c r="AB178" s="8">
        <f ca="1">(dane36[[#This Row],[kreatynina]]-K$409)/K$410</f>
        <v>1.7195767195767195E-2</v>
      </c>
      <c r="AC178" s="8">
        <f ca="1">(dane36[[#This Row],[sód]]-L$409)/L$410</f>
        <v>0.76025236593059942</v>
      </c>
      <c r="AD178" s="8">
        <f ca="1">(dane36[[#This Row],[potas]]-M$409)/M$410</f>
        <v>2.247191011235955E-2</v>
      </c>
      <c r="AE178" s="8">
        <f ca="1">(dane36[[#This Row],[hemoglobina]]-N$409)/N$410</f>
        <v>0.35374149659863952</v>
      </c>
      <c r="AF178" s="8">
        <f ca="1">(dane36[[#This Row],[hematokryt]]-O$409)/O$410</f>
        <v>0.31111111111111112</v>
      </c>
      <c r="AG178">
        <v>1</v>
      </c>
      <c r="AH178">
        <v>0</v>
      </c>
      <c r="AI178">
        <v>0</v>
      </c>
      <c r="AJ178">
        <v>1</v>
      </c>
      <c r="AK178">
        <v>0</v>
      </c>
      <c r="AL178">
        <v>0</v>
      </c>
      <c r="AM178" s="14">
        <v>0</v>
      </c>
      <c r="AN178" s="14">
        <v>0</v>
      </c>
      <c r="AO178" s="14">
        <v>0</v>
      </c>
      <c r="AP178" s="14">
        <v>1</v>
      </c>
      <c r="AQ178" s="14">
        <v>0</v>
      </c>
      <c r="AR178" s="14">
        <v>0</v>
      </c>
    </row>
    <row r="179" spans="1:44" x14ac:dyDescent="0.25">
      <c r="A179" s="8">
        <f ca="1">(dane36[[#This Row],[Wiek]]-$A$409)/$A$410</f>
        <v>0.48863636363636365</v>
      </c>
      <c r="B179" s="8">
        <f ca="1">(dane36[[#This Row],[Ciśnienie krwi]]-$B$409)/$B$410</f>
        <v>0.23076923076923078</v>
      </c>
      <c r="C179" s="9">
        <v>1</v>
      </c>
      <c r="D179" s="5">
        <v>0</v>
      </c>
      <c r="E179" s="5" t="s">
        <v>2</v>
      </c>
      <c r="F179" s="5">
        <v>1</v>
      </c>
      <c r="G179" s="5">
        <v>0</v>
      </c>
      <c r="H179" s="5">
        <v>0</v>
      </c>
      <c r="I179" s="8">
        <f ca="1">(dane36[[#This Row],[glukoza we krwi]]-$I$409)/$I$410</f>
        <v>0.12820512820512819</v>
      </c>
      <c r="J179" s="8">
        <f ca="1">(dane36[[#This Row],[mocznik]]-$J$409)/$J$410</f>
        <v>0.12195121951219512</v>
      </c>
      <c r="K179" s="8">
        <f ca="1">(dane36[[#This Row],[kreatynina]]-#REF!)/#REF!</f>
        <v>2.6455026455026449E-3</v>
      </c>
      <c r="L179" s="8">
        <f ca="1">(dane36[[#This Row],[sód]]-#REF!)/#REF!</f>
        <v>0.89905362776025233</v>
      </c>
      <c r="M179" s="8">
        <f ca="1">(dane36[[#This Row],[potas]]-#REF!)/#REF!</f>
        <v>4.2696629213483155E-2</v>
      </c>
      <c r="N179" s="8">
        <f ca="1">(dane36[[#This Row],[hemoglobina]]-#REF!)/#REF!</f>
        <v>0.87074829931972786</v>
      </c>
      <c r="O179" s="8">
        <f ca="1">(dane36[[#This Row],[hematokryt]]-#REF!)/#REF!</f>
        <v>0.82222222222222219</v>
      </c>
      <c r="P179" s="5">
        <v>0</v>
      </c>
      <c r="Q179" s="5">
        <v>0</v>
      </c>
      <c r="R179" s="5">
        <v>0</v>
      </c>
      <c r="S179" s="5">
        <v>1</v>
      </c>
      <c r="T179" s="5">
        <v>0</v>
      </c>
      <c r="U179" s="5">
        <v>0</v>
      </c>
      <c r="V179" s="5">
        <v>0</v>
      </c>
      <c r="X179" s="8">
        <f ca="1">(dane36[[#This Row],[Wiek]]-$A$409)/$A$410</f>
        <v>0.71590909090909094</v>
      </c>
      <c r="Y179" s="8">
        <f ca="1">(dane36[[#This Row],[Ciśnienie krwi]]-$B$409)/$B$410</f>
        <v>0.23076923076923078</v>
      </c>
      <c r="Z179" s="8">
        <f ca="1">(dane36[[#This Row],[glukoza we krwi]]-$I$409)/$I$410</f>
        <v>0.41239316239316237</v>
      </c>
      <c r="AA179" s="8">
        <f ca="1">(dane36[[#This Row],[mocznik]]-$J$409)/$J$410</f>
        <v>0.33761232349165599</v>
      </c>
      <c r="AB179" s="8">
        <f ca="1">(dane36[[#This Row],[kreatynina]]-K$409)/K$410</f>
        <v>2.777777777777778E-2</v>
      </c>
      <c r="AC179" s="8">
        <f ca="1">(dane36[[#This Row],[sód]]-L$409)/L$410</f>
        <v>0.83930599369085179</v>
      </c>
      <c r="AD179" s="8">
        <f ca="1">(dane36[[#This Row],[potas]]-M$409)/M$410</f>
        <v>4.7865168539325841E-2</v>
      </c>
      <c r="AE179" s="8">
        <f ca="1">(dane36[[#This Row],[hemoglobina]]-N$409)/N$410</f>
        <v>0.68707482993197266</v>
      </c>
      <c r="AF179" s="8">
        <f ca="1">(dane36[[#This Row],[hematokryt]]-O$409)/O$410</f>
        <v>0.71111111111111114</v>
      </c>
      <c r="AG179">
        <v>1</v>
      </c>
      <c r="AH179">
        <v>0</v>
      </c>
      <c r="AI179">
        <v>0</v>
      </c>
      <c r="AJ179">
        <v>1</v>
      </c>
      <c r="AK179">
        <v>0</v>
      </c>
      <c r="AL179">
        <v>0</v>
      </c>
      <c r="AM179" s="15">
        <v>0</v>
      </c>
      <c r="AN179" s="15">
        <v>0</v>
      </c>
      <c r="AO179" s="15">
        <v>0</v>
      </c>
      <c r="AP179" s="15">
        <v>1</v>
      </c>
      <c r="AQ179" s="15">
        <v>0</v>
      </c>
      <c r="AR179" s="15">
        <v>0</v>
      </c>
    </row>
    <row r="180" spans="1:44" x14ac:dyDescent="0.25">
      <c r="A180" s="8">
        <f ca="1">(dane36[[#This Row],[Wiek]]-$A$409)/$A$410</f>
        <v>0.625</v>
      </c>
      <c r="B180" s="8">
        <f ca="1">(dane36[[#This Row],[Ciśnienie krwi]]-$B$409)/$B$410</f>
        <v>0.23076923076923078</v>
      </c>
      <c r="C180" s="9">
        <v>1</v>
      </c>
      <c r="D180" s="5">
        <v>0</v>
      </c>
      <c r="E180" s="5" t="s">
        <v>2</v>
      </c>
      <c r="F180" s="5">
        <v>1</v>
      </c>
      <c r="G180" s="5">
        <v>0</v>
      </c>
      <c r="H180" s="5">
        <v>0</v>
      </c>
      <c r="I180" s="8">
        <f ca="1">(dane36[[#This Row],[glukoza we krwi]]-$I$409)/$I$410</f>
        <v>0.20726495726495728</v>
      </c>
      <c r="J180" s="8">
        <f ca="1">(dane36[[#This Row],[mocznik]]-$J$409)/$J$410</f>
        <v>3.9794608472400517E-2</v>
      </c>
      <c r="K180" s="8">
        <f ca="1">(dane36[[#This Row],[kreatynina]]-#REF!)/#REF!</f>
        <v>1.0582010582010581E-2</v>
      </c>
      <c r="L180" s="8">
        <f ca="1">(dane36[[#This Row],[sód]]-#REF!)/#REF!</f>
        <v>0.82334384858044163</v>
      </c>
      <c r="M180" s="8">
        <f ca="1">(dane36[[#This Row],[potas]]-#REF!)/#REF!</f>
        <v>4.9438202247191018E-2</v>
      </c>
      <c r="N180" s="8">
        <f ca="1">(dane36[[#This Row],[hemoglobina]]-#REF!)/#REF!</f>
        <v>0.83673469387755106</v>
      </c>
      <c r="O180" s="8">
        <f ca="1">(dane36[[#This Row],[hematokryt]]-#REF!)/#REF!</f>
        <v>0.73333333333333328</v>
      </c>
      <c r="P180" s="5">
        <v>0</v>
      </c>
      <c r="Q180" s="5">
        <v>0</v>
      </c>
      <c r="R180" s="5">
        <v>0</v>
      </c>
      <c r="S180" s="5">
        <v>1</v>
      </c>
      <c r="T180" s="5">
        <v>0</v>
      </c>
      <c r="U180" s="5">
        <v>0</v>
      </c>
      <c r="V180" s="5">
        <v>0</v>
      </c>
      <c r="X180" s="8">
        <f ca="1">(dane36[[#This Row],[Wiek]]-$A$409)/$A$410</f>
        <v>0.45454545454545453</v>
      </c>
      <c r="Y180" s="8">
        <f ca="1">(dane36[[#This Row],[Ciśnienie krwi]]-$B$409)/$B$410</f>
        <v>0.30769230769230771</v>
      </c>
      <c r="Z180" s="8">
        <f ca="1">(dane36[[#This Row],[glukoza we krwi]]-$I$409)/$I$410</f>
        <v>0.1517094017094017</v>
      </c>
      <c r="AA180" s="8">
        <f ca="1">(dane36[[#This Row],[mocznik]]-$J$409)/$J$410</f>
        <v>0.38896020539152759</v>
      </c>
      <c r="AB180" s="8">
        <f ca="1">(dane36[[#This Row],[kreatynina]]-K$409)/K$410</f>
        <v>3.0423280423280429E-2</v>
      </c>
      <c r="AC180" s="8">
        <f ca="1">(dane36[[#This Row],[sód]]-L$409)/L$410</f>
        <v>0.8485804416403786</v>
      </c>
      <c r="AD180" s="8">
        <f ca="1">(dane36[[#This Row],[potas]]-M$409)/M$410</f>
        <v>4.0449438202247189E-2</v>
      </c>
      <c r="AE180" s="8">
        <f ca="1">(dane36[[#This Row],[hemoglobina]]-N$409)/N$410</f>
        <v>0.45578231292517013</v>
      </c>
      <c r="AF180" s="8">
        <f ca="1">(dane36[[#This Row],[hematokryt]]-O$409)/O$410</f>
        <v>0.55555555555555558</v>
      </c>
      <c r="AG180">
        <v>1</v>
      </c>
      <c r="AH180">
        <v>0</v>
      </c>
      <c r="AI180">
        <v>0</v>
      </c>
      <c r="AJ180">
        <v>1</v>
      </c>
      <c r="AK180">
        <v>0</v>
      </c>
      <c r="AL180">
        <v>0</v>
      </c>
      <c r="AM180" s="14">
        <v>0</v>
      </c>
      <c r="AN180" s="14">
        <v>0</v>
      </c>
      <c r="AO180" s="14">
        <v>0</v>
      </c>
      <c r="AP180" s="14">
        <v>1</v>
      </c>
      <c r="AQ180" s="14">
        <v>0</v>
      </c>
      <c r="AR180" s="14">
        <v>0</v>
      </c>
    </row>
    <row r="181" spans="1:44" x14ac:dyDescent="0.25">
      <c r="A181" s="8">
        <f ca="1">(dane36[[#This Row],[Wiek]]-$A$409)/$A$410</f>
        <v>0.55681818181818177</v>
      </c>
      <c r="B181" s="8">
        <f ca="1">(dane36[[#This Row],[Ciśnienie krwi]]-$B$409)/$B$410</f>
        <v>7.6923076923076927E-2</v>
      </c>
      <c r="C181" s="9">
        <v>1</v>
      </c>
      <c r="D181" s="5">
        <v>0</v>
      </c>
      <c r="E181" s="5" t="s">
        <v>2</v>
      </c>
      <c r="F181" s="5">
        <v>1</v>
      </c>
      <c r="G181" s="5">
        <v>0</v>
      </c>
      <c r="H181" s="5">
        <v>0</v>
      </c>
      <c r="I181" s="8">
        <f ca="1">(dane36[[#This Row],[glukoza we krwi]]-$I$409)/$I$410</f>
        <v>0.16452991452991453</v>
      </c>
      <c r="J181" s="8">
        <f ca="1">(dane36[[#This Row],[mocznik]]-$J$409)/$J$410</f>
        <v>9.3709884467265719E-2</v>
      </c>
      <c r="K181" s="8">
        <f ca="1">(dane36[[#This Row],[kreatynina]]-#REF!)/#REF!</f>
        <v>5.2910052910052916E-3</v>
      </c>
      <c r="L181" s="8">
        <f ca="1">(dane36[[#This Row],[sód]]-#REF!)/#REF!</f>
        <v>0.82334384858044163</v>
      </c>
      <c r="M181" s="8">
        <f ca="1">(dane36[[#This Row],[potas]]-#REF!)/#REF!</f>
        <v>2.6966292134831465E-2</v>
      </c>
      <c r="N181" s="8">
        <f ca="1">(dane36[[#This Row],[hemoglobina]]-#REF!)/#REF!</f>
        <v>0.67346938775510201</v>
      </c>
      <c r="O181" s="8">
        <f ca="1">(dane36[[#This Row],[hematokryt]]-#REF!)/#REF!</f>
        <v>0.88888888888888884</v>
      </c>
      <c r="P181" s="5">
        <v>0</v>
      </c>
      <c r="Q181" s="5">
        <v>0</v>
      </c>
      <c r="R181" s="5">
        <v>0</v>
      </c>
      <c r="S181" s="5">
        <v>1</v>
      </c>
      <c r="T181" s="5">
        <v>0</v>
      </c>
      <c r="U181" s="5">
        <v>0</v>
      </c>
      <c r="V181" s="5">
        <v>0</v>
      </c>
      <c r="X181" s="8">
        <f ca="1">(dane36[[#This Row],[Wiek]]-$A$409)/$A$410</f>
        <v>0.79545454545454541</v>
      </c>
      <c r="Y181" s="8">
        <f ca="1">(dane36[[#This Row],[Ciśnienie krwi]]-$B$409)/$B$410</f>
        <v>0.30769230769230771</v>
      </c>
      <c r="Z181" s="8">
        <f ca="1">(dane36[[#This Row],[glukoza we krwi]]-$I$409)/$I$410</f>
        <v>0.21794871794871795</v>
      </c>
      <c r="AA181" s="8">
        <f ca="1">(dane36[[#This Row],[mocznik]]-$J$409)/$J$410</f>
        <v>0.13222079589216945</v>
      </c>
      <c r="AB181" s="8">
        <f ca="1">(dane36[[#This Row],[kreatynina]]-K$409)/K$410</f>
        <v>2.5132275132275134E-2</v>
      </c>
      <c r="AC181" s="8">
        <f ca="1">(dane36[[#This Row],[sód]]-L$409)/L$410</f>
        <v>0.83930599369085179</v>
      </c>
      <c r="AD181" s="8">
        <f ca="1">(dane36[[#This Row],[potas]]-M$409)/M$410</f>
        <v>4.7865168539325841E-2</v>
      </c>
      <c r="AE181" s="8">
        <f ca="1">(dane36[[#This Row],[hemoglobina]]-N$409)/N$410</f>
        <v>0.59863945578231292</v>
      </c>
      <c r="AF181" s="8">
        <f ca="1">(dane36[[#This Row],[hematokryt]]-O$409)/O$410</f>
        <v>0.66666666666666663</v>
      </c>
      <c r="AG181">
        <v>1</v>
      </c>
      <c r="AH181">
        <v>0</v>
      </c>
      <c r="AI181">
        <v>0</v>
      </c>
      <c r="AJ181">
        <v>1</v>
      </c>
      <c r="AK181">
        <v>0</v>
      </c>
      <c r="AL181">
        <v>0</v>
      </c>
      <c r="AM181" s="15">
        <v>0</v>
      </c>
      <c r="AN181" s="15">
        <v>0</v>
      </c>
      <c r="AO181" s="15">
        <v>0</v>
      </c>
      <c r="AP181" s="15">
        <v>1</v>
      </c>
      <c r="AQ181" s="15">
        <v>0</v>
      </c>
      <c r="AR181" s="15">
        <v>0</v>
      </c>
    </row>
    <row r="182" spans="1:44" x14ac:dyDescent="0.25">
      <c r="A182" s="8">
        <f ca="1">(dane36[[#This Row],[Wiek]]-$A$409)/$A$410</f>
        <v>0.36363636363636365</v>
      </c>
      <c r="B182" s="8">
        <f ca="1">(dane36[[#This Row],[Ciśnienie krwi]]-$B$409)/$B$410</f>
        <v>0.23076923076923078</v>
      </c>
      <c r="C182" s="9">
        <v>1</v>
      </c>
      <c r="D182" s="5">
        <v>0</v>
      </c>
      <c r="E182" s="5" t="s">
        <v>2</v>
      </c>
      <c r="F182" s="5">
        <v>1</v>
      </c>
      <c r="G182" s="5">
        <v>0</v>
      </c>
      <c r="H182" s="5">
        <v>0</v>
      </c>
      <c r="I182" s="8">
        <f ca="1">(dane36[[#This Row],[glukoza we krwi]]-$I$409)/$I$410</f>
        <v>0.21153846153846154</v>
      </c>
      <c r="J182" s="8">
        <f ca="1">(dane36[[#This Row],[mocznik]]-$J$409)/$J$410</f>
        <v>6.5468549422336333E-2</v>
      </c>
      <c r="K182" s="8">
        <f ca="1">(dane36[[#This Row],[kreatynina]]-#REF!)/#REF!</f>
        <v>1.0582010582010581E-2</v>
      </c>
      <c r="L182" s="8">
        <f ca="1">(dane36[[#This Row],[sód]]-#REF!)/#REF!</f>
        <v>0.88012618296529965</v>
      </c>
      <c r="M182" s="8">
        <f ca="1">(dane36[[#This Row],[potas]]-#REF!)/#REF!</f>
        <v>3.1460674157303366E-2</v>
      </c>
      <c r="N182" s="8">
        <f ca="1">(dane36[[#This Row],[hemoglobina]]-#REF!)/#REF!</f>
        <v>0.71428571428571419</v>
      </c>
      <c r="O182" s="8">
        <f ca="1">(dane36[[#This Row],[hematokryt]]-#REF!)/#REF!</f>
        <v>0.9555555555555556</v>
      </c>
      <c r="P182" s="5">
        <v>0</v>
      </c>
      <c r="Q182" s="5">
        <v>0</v>
      </c>
      <c r="R182" s="5">
        <v>0</v>
      </c>
      <c r="S182" s="5">
        <v>1</v>
      </c>
      <c r="T182" s="5">
        <v>0</v>
      </c>
      <c r="U182" s="5">
        <v>0</v>
      </c>
      <c r="V182" s="5">
        <v>0</v>
      </c>
      <c r="X182" s="8">
        <f ca="1">(dane36[[#This Row],[Wiek]]-$A$409)/$A$410</f>
        <v>0.80681818181818177</v>
      </c>
      <c r="Y182" s="8">
        <f ca="1">(dane36[[#This Row],[Ciśnienie krwi]]-$B$409)/$B$410</f>
        <v>0.30769230769230771</v>
      </c>
      <c r="Z182" s="8">
        <f ca="1">(dane36[[#This Row],[glukoza we krwi]]-$I$409)/$I$410</f>
        <v>0.45299145299145299</v>
      </c>
      <c r="AA182" s="8">
        <f ca="1">(dane36[[#This Row],[mocznik]]-$J$409)/$J$410</f>
        <v>0.13992297817715019</v>
      </c>
      <c r="AB182" s="8">
        <f ca="1">(dane36[[#This Row],[kreatynina]]-K$409)/K$410</f>
        <v>1.9841269841269844E-2</v>
      </c>
      <c r="AC182" s="8">
        <f ca="1">(dane36[[#This Row],[sód]]-L$409)/L$410</f>
        <v>0.83930599369085179</v>
      </c>
      <c r="AD182" s="8">
        <f ca="1">(dane36[[#This Row],[potas]]-M$409)/M$410</f>
        <v>4.7865168539325841E-2</v>
      </c>
      <c r="AE182" s="8">
        <f ca="1">(dane36[[#This Row],[hemoglobina]]-N$409)/N$410</f>
        <v>0.48979591836734698</v>
      </c>
      <c r="AF182" s="8">
        <f ca="1">(dane36[[#This Row],[hematokryt]]-O$409)/O$410</f>
        <v>0.42222222222222222</v>
      </c>
      <c r="AG182">
        <v>1</v>
      </c>
      <c r="AH182">
        <v>0</v>
      </c>
      <c r="AI182">
        <v>0</v>
      </c>
      <c r="AJ182">
        <v>1</v>
      </c>
      <c r="AK182">
        <v>0</v>
      </c>
      <c r="AL182">
        <v>0</v>
      </c>
      <c r="AM182" s="14">
        <v>0</v>
      </c>
      <c r="AN182" s="14">
        <v>0</v>
      </c>
      <c r="AO182" s="14">
        <v>0</v>
      </c>
      <c r="AP182" s="14">
        <v>1</v>
      </c>
      <c r="AQ182" s="14">
        <v>0</v>
      </c>
      <c r="AR182" s="14">
        <v>0</v>
      </c>
    </row>
    <row r="183" spans="1:44" x14ac:dyDescent="0.25">
      <c r="A183" s="8">
        <f ca="1">(dane36[[#This Row],[Wiek]]-$A$409)/$A$410</f>
        <v>0.65909090909090906</v>
      </c>
      <c r="B183" s="8">
        <f ca="1">(dane36[[#This Row],[Ciśnienie krwi]]-$B$409)/$B$410</f>
        <v>0.23076923076923078</v>
      </c>
      <c r="C183" s="9">
        <v>1</v>
      </c>
      <c r="D183" s="5">
        <v>0</v>
      </c>
      <c r="E183" s="5" t="s">
        <v>2</v>
      </c>
      <c r="F183" s="5">
        <v>1</v>
      </c>
      <c r="G183" s="5">
        <v>0</v>
      </c>
      <c r="H183" s="5">
        <v>0</v>
      </c>
      <c r="I183" s="8">
        <f ca="1">(dane36[[#This Row],[glukoza we krwi]]-$I$409)/$I$410</f>
        <v>0.23290598290598291</v>
      </c>
      <c r="J183" s="8">
        <f ca="1">(dane36[[#This Row],[mocznik]]-$J$409)/$J$410</f>
        <v>2.1822849807445442E-2</v>
      </c>
      <c r="K183" s="8">
        <f ca="1">(dane36[[#This Row],[kreatynina]]-#REF!)/#REF!</f>
        <v>1.3227513227513225E-3</v>
      </c>
      <c r="L183" s="8">
        <f ca="1">(dane36[[#This Row],[sód]]-#REF!)/#REF!</f>
        <v>0.89274447949526814</v>
      </c>
      <c r="M183" s="8">
        <f ca="1">(dane36[[#This Row],[potas]]-#REF!)/#REF!</f>
        <v>5.6179775280898875E-2</v>
      </c>
      <c r="N183" s="8">
        <f ca="1">(dane36[[#This Row],[hemoglobina]]-#REF!)/#REF!</f>
        <v>0.77551020408163263</v>
      </c>
      <c r="O183" s="8">
        <f ca="1">(dane36[[#This Row],[hematokryt]]-#REF!)/#REF!</f>
        <v>0.71111111111111114</v>
      </c>
      <c r="P183" s="5">
        <v>0</v>
      </c>
      <c r="Q183" s="5">
        <v>0</v>
      </c>
      <c r="R183" s="5">
        <v>0</v>
      </c>
      <c r="S183" s="5">
        <v>1</v>
      </c>
      <c r="T183" s="5">
        <v>0</v>
      </c>
      <c r="U183" s="5">
        <v>0</v>
      </c>
      <c r="V183" s="5">
        <v>0</v>
      </c>
      <c r="X183" s="8">
        <f ca="1">(dane36[[#This Row],[Wiek]]-$A$409)/$A$410</f>
        <v>0.48863636363636365</v>
      </c>
      <c r="Y183" s="8">
        <f ca="1">(dane36[[#This Row],[Ciśnienie krwi]]-$B$409)/$B$410</f>
        <v>0.15384615384615385</v>
      </c>
      <c r="Z183" s="8">
        <f ca="1">(dane36[[#This Row],[glukoza we krwi]]-$I$409)/$I$410</f>
        <v>0.20299145299145299</v>
      </c>
      <c r="AA183" s="8">
        <f ca="1">(dane36[[#This Row],[mocznik]]-$J$409)/$J$410</f>
        <v>0.12965340179717585</v>
      </c>
      <c r="AB183" s="8">
        <f ca="1">(dane36[[#This Row],[kreatynina]]-K$409)/K$410</f>
        <v>2.3809523809523815E-2</v>
      </c>
      <c r="AC183" s="8">
        <f ca="1">(dane36[[#This Row],[sód]]-L$409)/L$410</f>
        <v>0.82965299684542582</v>
      </c>
      <c r="AD183" s="8">
        <f ca="1">(dane36[[#This Row],[potas]]-M$409)/M$410</f>
        <v>2.921348314606741E-2</v>
      </c>
      <c r="AE183" s="8">
        <f ca="1">(dane36[[#This Row],[hemoglobina]]-N$409)/N$410</f>
        <v>0.46938775510204078</v>
      </c>
      <c r="AF183" s="8">
        <f ca="1">(dane36[[#This Row],[hematokryt]]-O$409)/O$410</f>
        <v>0.46666666666666667</v>
      </c>
      <c r="AG183">
        <v>1</v>
      </c>
      <c r="AH183">
        <v>0</v>
      </c>
      <c r="AI183">
        <v>0</v>
      </c>
      <c r="AJ183">
        <v>1</v>
      </c>
      <c r="AK183">
        <v>0</v>
      </c>
      <c r="AL183">
        <v>0</v>
      </c>
      <c r="AM183" s="15">
        <v>0</v>
      </c>
      <c r="AN183" s="15">
        <v>0</v>
      </c>
      <c r="AO183" s="15">
        <v>0</v>
      </c>
      <c r="AP183" s="15">
        <v>1</v>
      </c>
      <c r="AQ183" s="15">
        <v>0</v>
      </c>
      <c r="AR183" s="15">
        <v>0</v>
      </c>
    </row>
    <row r="184" spans="1:44" x14ac:dyDescent="0.25">
      <c r="A184" s="8">
        <f ca="1">(dane36[[#This Row],[Wiek]]-$A$409)/$A$410</f>
        <v>0.40909090909090912</v>
      </c>
      <c r="B184" s="8">
        <f ca="1">(dane36[[#This Row],[Ciśnienie krwi]]-$B$409)/$B$410</f>
        <v>7.6923076923076927E-2</v>
      </c>
      <c r="C184" s="9">
        <v>0.75</v>
      </c>
      <c r="D184" s="5">
        <v>0</v>
      </c>
      <c r="E184" s="5" t="s">
        <v>2</v>
      </c>
      <c r="F184" s="5">
        <v>1</v>
      </c>
      <c r="G184" s="5">
        <v>0</v>
      </c>
      <c r="H184" s="5">
        <v>0</v>
      </c>
      <c r="I184" s="8">
        <f ca="1">(dane36[[#This Row],[glukoza we krwi]]-$I$409)/$I$410</f>
        <v>0.14743589743589744</v>
      </c>
      <c r="J184" s="8">
        <f ca="1">(dane36[[#This Row],[mocznik]]-$J$409)/$J$410</f>
        <v>8.8575096277278567E-2</v>
      </c>
      <c r="K184" s="8">
        <f ca="1">(dane36[[#This Row],[kreatynina]]-#REF!)/#REF!</f>
        <v>3.968253968253968E-3</v>
      </c>
      <c r="L184" s="8">
        <f ca="1">(dane36[[#This Row],[sód]]-#REF!)/#REF!</f>
        <v>0.82334384858044163</v>
      </c>
      <c r="M184" s="8">
        <f ca="1">(dane36[[#This Row],[potas]]-#REF!)/#REF!</f>
        <v>2.6966292134831465E-2</v>
      </c>
      <c r="N184" s="8">
        <f ca="1">(dane36[[#This Row],[hemoglobina]]-#REF!)/#REF!</f>
        <v>0.74149659863945572</v>
      </c>
      <c r="O184" s="8">
        <f ca="1">(dane36[[#This Row],[hematokryt]]-#REF!)/#REF!</f>
        <v>0.82222222222222219</v>
      </c>
      <c r="P184" s="5">
        <v>0</v>
      </c>
      <c r="Q184" s="5">
        <v>0</v>
      </c>
      <c r="R184" s="5">
        <v>0</v>
      </c>
      <c r="S184" s="5">
        <v>1</v>
      </c>
      <c r="T184" s="5">
        <v>0</v>
      </c>
      <c r="U184" s="5">
        <v>0</v>
      </c>
      <c r="V184" s="5">
        <v>0</v>
      </c>
      <c r="X184" s="8">
        <f ca="1">(dane36[[#This Row],[Wiek]]-$A$409)/$A$410</f>
        <v>0.67045454545454541</v>
      </c>
      <c r="Y184" s="8">
        <f ca="1">(dane36[[#This Row],[Ciśnienie krwi]]-$B$409)/$B$410</f>
        <v>0.23076923076923078</v>
      </c>
      <c r="Z184" s="8">
        <f ca="1">(dane36[[#This Row],[glukoza we krwi]]-$I$409)/$I$410</f>
        <v>0.23290598290598291</v>
      </c>
      <c r="AA184" s="8">
        <f ca="1">(dane36[[#This Row],[mocznik]]-$J$409)/$J$410</f>
        <v>5.5198973042362001E-2</v>
      </c>
      <c r="AB184" s="8">
        <f ca="1">(dane36[[#This Row],[kreatynina]]-K$409)/K$410</f>
        <v>5.2910052910052916E-3</v>
      </c>
      <c r="AC184" s="8">
        <f ca="1">(dane36[[#This Row],[sód]]-L$409)/L$410</f>
        <v>0.85488958990536279</v>
      </c>
      <c r="AD184" s="8">
        <f ca="1">(dane36[[#This Row],[potas]]-M$409)/M$410</f>
        <v>3.595505617977527E-2</v>
      </c>
      <c r="AE184" s="8">
        <f ca="1">(dane36[[#This Row],[hemoglobina]]-N$409)/N$410</f>
        <v>0.55782312925170074</v>
      </c>
      <c r="AF184" s="8">
        <f ca="1">(dane36[[#This Row],[hematokryt]]-O$409)/O$410</f>
        <v>0.57777777777777772</v>
      </c>
      <c r="AG184">
        <v>0.75</v>
      </c>
      <c r="AH184">
        <v>0</v>
      </c>
      <c r="AI184">
        <v>0</v>
      </c>
      <c r="AJ184">
        <v>1</v>
      </c>
      <c r="AK184">
        <v>0</v>
      </c>
      <c r="AL184">
        <v>0</v>
      </c>
      <c r="AM184" s="14">
        <v>0</v>
      </c>
      <c r="AN184" s="14">
        <v>0</v>
      </c>
      <c r="AO184" s="14">
        <v>0</v>
      </c>
      <c r="AP184" s="14">
        <v>1</v>
      </c>
      <c r="AQ184" s="14">
        <v>0</v>
      </c>
      <c r="AR184" s="14">
        <v>0</v>
      </c>
    </row>
    <row r="185" spans="1:44" x14ac:dyDescent="0.25">
      <c r="A185" s="8">
        <f ca="1">(dane36[[#This Row],[Wiek]]-$A$409)/$A$410</f>
        <v>0.45454545454545453</v>
      </c>
      <c r="B185" s="8">
        <f ca="1">(dane36[[#This Row],[Ciśnienie krwi]]-$B$409)/$B$410</f>
        <v>0.23076923076923078</v>
      </c>
      <c r="C185" s="9">
        <v>0.75</v>
      </c>
      <c r="D185" s="5">
        <v>0</v>
      </c>
      <c r="E185" s="5" t="s">
        <v>2</v>
      </c>
      <c r="F185" s="5">
        <v>1</v>
      </c>
      <c r="G185" s="5">
        <v>0</v>
      </c>
      <c r="H185" s="5">
        <v>0</v>
      </c>
      <c r="I185" s="8">
        <f ca="1">(dane36[[#This Row],[glukoza we krwi]]-$I$409)/$I$410</f>
        <v>0.1623931623931624</v>
      </c>
      <c r="J185" s="8">
        <f ca="1">(dane36[[#This Row],[mocznik]]-$J$409)/$J$410</f>
        <v>4.7496790757381259E-2</v>
      </c>
      <c r="K185" s="8">
        <f ca="1">(dane36[[#This Row],[kreatynina]]-#REF!)/#REF!</f>
        <v>1.3227513227513225E-3</v>
      </c>
      <c r="L185" s="8">
        <f ca="1">(dane36[[#This Row],[sód]]-#REF!)/#REF!</f>
        <v>0.85488958990536279</v>
      </c>
      <c r="M185" s="8">
        <f ca="1">(dane36[[#This Row],[potas]]-#REF!)/#REF!</f>
        <v>2.247191011235955E-2</v>
      </c>
      <c r="N185" s="8">
        <f ca="1">(dane36[[#This Row],[hemoglobina]]-#REF!)/#REF!</f>
        <v>0.73469387755102045</v>
      </c>
      <c r="O185" s="8">
        <f ca="1">(dane36[[#This Row],[hematokryt]]-#REF!)/#REF!</f>
        <v>0.77777777777777779</v>
      </c>
      <c r="P185" s="5">
        <v>0</v>
      </c>
      <c r="Q185" s="5">
        <v>0</v>
      </c>
      <c r="R185" s="5">
        <v>0</v>
      </c>
      <c r="S185" s="5">
        <v>1</v>
      </c>
      <c r="T185" s="5">
        <v>0</v>
      </c>
      <c r="U185" s="5">
        <v>0</v>
      </c>
      <c r="V185" s="5">
        <v>0</v>
      </c>
      <c r="X185" s="8">
        <f ca="1">(dane36[[#This Row],[Wiek]]-$A$409)/$A$410</f>
        <v>0.31818181818181818</v>
      </c>
      <c r="Y185" s="8">
        <f ca="1">(dane36[[#This Row],[Ciśnienie krwi]]-$B$409)/$B$410</f>
        <v>0.15384615384615385</v>
      </c>
      <c r="Z185" s="8">
        <f ca="1">(dane36[[#This Row],[glukoza we krwi]]-$I$409)/$I$410</f>
        <v>0.16880341880341881</v>
      </c>
      <c r="AA185" s="8">
        <f ca="1">(dane36[[#This Row],[mocznik]]-$J$409)/$J$410</f>
        <v>0.26829268292682928</v>
      </c>
      <c r="AB185" s="8">
        <f ca="1">(dane36[[#This Row],[kreatynina]]-K$409)/K$410</f>
        <v>8.0687830687830683E-2</v>
      </c>
      <c r="AC185" s="8">
        <f ca="1">(dane36[[#This Row],[sód]]-L$409)/L$410</f>
        <v>0.82334384858044163</v>
      </c>
      <c r="AD185" s="8">
        <f ca="1">(dane36[[#This Row],[potas]]-M$409)/M$410</f>
        <v>4.0449438202247189E-2</v>
      </c>
      <c r="AE185" s="8">
        <f ca="1">(dane36[[#This Row],[hemoglobina]]-N$409)/N$410</f>
        <v>0.64149659863945574</v>
      </c>
      <c r="AF185" s="8">
        <f ca="1">(dane36[[#This Row],[hematokryt]]-O$409)/O$410</f>
        <v>0.66377777777777769</v>
      </c>
      <c r="AG185">
        <v>0.75</v>
      </c>
      <c r="AH185">
        <v>0</v>
      </c>
      <c r="AI185">
        <v>0</v>
      </c>
      <c r="AJ185">
        <v>1</v>
      </c>
      <c r="AK185">
        <v>0</v>
      </c>
      <c r="AL185">
        <v>0</v>
      </c>
      <c r="AM185" s="15">
        <v>0</v>
      </c>
      <c r="AN185" s="15">
        <v>0</v>
      </c>
      <c r="AO185" s="15">
        <v>0</v>
      </c>
      <c r="AP185" s="15">
        <v>1</v>
      </c>
      <c r="AQ185" s="15">
        <v>0</v>
      </c>
      <c r="AR185" s="15">
        <v>0</v>
      </c>
    </row>
    <row r="186" spans="1:44" x14ac:dyDescent="0.25">
      <c r="A186" s="8">
        <f ca="1">(dane36[[#This Row],[Wiek]]-$A$409)/$A$410</f>
        <v>0.375</v>
      </c>
      <c r="B186" s="8">
        <f ca="1">(dane36[[#This Row],[Ciśnienie krwi]]-$B$409)/$B$410</f>
        <v>0.23076923076923078</v>
      </c>
      <c r="C186" s="9">
        <v>0.75</v>
      </c>
      <c r="D186" s="5">
        <v>0</v>
      </c>
      <c r="E186" s="5" t="s">
        <v>2</v>
      </c>
      <c r="F186" s="5">
        <v>1</v>
      </c>
      <c r="G186" s="5">
        <v>0</v>
      </c>
      <c r="H186" s="5">
        <v>0</v>
      </c>
      <c r="I186" s="8">
        <f ca="1">(dane36[[#This Row],[glukoza we krwi]]-$I$409)/$I$410</f>
        <v>0.1752136752136752</v>
      </c>
      <c r="J186" s="8">
        <f ca="1">(dane36[[#This Row],[mocznik]]-$J$409)/$J$410</f>
        <v>7.5738125802310652E-2</v>
      </c>
      <c r="K186" s="8">
        <f ca="1">(dane36[[#This Row],[kreatynina]]-#REF!)/#REF!</f>
        <v>1.0582010582010581E-2</v>
      </c>
      <c r="L186" s="8">
        <f ca="1">(dane36[[#This Row],[sód]]-#REF!)/#REF!</f>
        <v>0.82334384858044163</v>
      </c>
      <c r="M186" s="8">
        <f ca="1">(dane36[[#This Row],[potas]]-#REF!)/#REF!</f>
        <v>5.6179775280898875E-2</v>
      </c>
      <c r="N186" s="8">
        <f ca="1">(dane36[[#This Row],[hemoglobina]]-#REF!)/#REF!</f>
        <v>0.88435374149659873</v>
      </c>
      <c r="O186" s="8">
        <f ca="1">(dane36[[#This Row],[hematokryt]]-#REF!)/#REF!</f>
        <v>0.8</v>
      </c>
      <c r="P186" s="5">
        <v>0</v>
      </c>
      <c r="Q186" s="5">
        <v>0</v>
      </c>
      <c r="R186" s="5">
        <v>0</v>
      </c>
      <c r="S186" s="5">
        <v>1</v>
      </c>
      <c r="T186" s="5">
        <v>0</v>
      </c>
      <c r="U186" s="5">
        <v>0</v>
      </c>
      <c r="V186" s="5">
        <v>0</v>
      </c>
      <c r="X186" s="8">
        <f ca="1">(dane36[[#This Row],[Wiek]]-$A$409)/$A$410</f>
        <v>0.59090909090909094</v>
      </c>
      <c r="Y186" s="8">
        <f ca="1">(dane36[[#This Row],[Ciśnienie krwi]]-$B$409)/$B$410</f>
        <v>7.6923076923076927E-2</v>
      </c>
      <c r="Z186" s="8">
        <f ca="1">(dane36[[#This Row],[glukoza we krwi]]-$I$409)/$I$410</f>
        <v>0.70512820512820518</v>
      </c>
      <c r="AA186" s="8">
        <f ca="1">(dane36[[#This Row],[mocznik]]-$J$409)/$J$410</f>
        <v>0.34788189987163032</v>
      </c>
      <c r="AB186" s="8">
        <f ca="1">(dane36[[#This Row],[kreatynina]]-K$409)/K$410</f>
        <v>3.8359788359788365E-2</v>
      </c>
      <c r="AC186" s="8">
        <f ca="1">(dane36[[#This Row],[sód]]-L$409)/L$410</f>
        <v>0.81072555205047314</v>
      </c>
      <c r="AD186" s="8">
        <f ca="1">(dane36[[#This Row],[potas]]-M$409)/M$410</f>
        <v>4.49438202247191E-2</v>
      </c>
      <c r="AE186" s="8">
        <f ca="1">(dane36[[#This Row],[hemoglobina]]-N$409)/N$410</f>
        <v>0.55782312925170074</v>
      </c>
      <c r="AF186" s="8">
        <f ca="1">(dane36[[#This Row],[hematokryt]]-O$409)/O$410</f>
        <v>0.48888888888888887</v>
      </c>
      <c r="AG186">
        <v>0.75</v>
      </c>
      <c r="AH186">
        <v>0</v>
      </c>
      <c r="AI186">
        <v>0</v>
      </c>
      <c r="AJ186">
        <v>1</v>
      </c>
      <c r="AK186">
        <v>0</v>
      </c>
      <c r="AL186">
        <v>0</v>
      </c>
      <c r="AM186" s="14">
        <v>0</v>
      </c>
      <c r="AN186" s="14">
        <v>0</v>
      </c>
      <c r="AO186" s="14">
        <v>0</v>
      </c>
      <c r="AP186" s="14">
        <v>1</v>
      </c>
      <c r="AQ186" s="14">
        <v>0</v>
      </c>
      <c r="AR186" s="14">
        <v>0</v>
      </c>
    </row>
    <row r="187" spans="1:44" x14ac:dyDescent="0.25">
      <c r="A187" s="8">
        <f ca="1">(dane36[[#This Row],[Wiek]]-$A$409)/$A$410</f>
        <v>0.31818181818181818</v>
      </c>
      <c r="B187" s="8">
        <f ca="1">(dane36[[#This Row],[Ciśnienie krwi]]-$B$409)/$B$410</f>
        <v>0.23076923076923078</v>
      </c>
      <c r="C187" s="9">
        <v>0.75</v>
      </c>
      <c r="D187" s="5">
        <v>0</v>
      </c>
      <c r="E187" s="5" t="s">
        <v>2</v>
      </c>
      <c r="F187" s="5">
        <v>1</v>
      </c>
      <c r="G187" s="5">
        <v>0</v>
      </c>
      <c r="H187" s="5">
        <v>0</v>
      </c>
      <c r="I187" s="8">
        <f ca="1">(dane36[[#This Row],[glukoza we krwi]]-$I$409)/$I$410</f>
        <v>0.23290598290598291</v>
      </c>
      <c r="J187" s="8">
        <f ca="1">(dane36[[#This Row],[mocznik]]-$J$409)/$J$410</f>
        <v>9.3709884467265719E-2</v>
      </c>
      <c r="K187" s="8">
        <f ca="1">(dane36[[#This Row],[kreatynina]]-#REF!)/#REF!</f>
        <v>7.9365079365079361E-3</v>
      </c>
      <c r="L187" s="8">
        <f ca="1">(dane36[[#This Row],[sód]]-#REF!)/#REF!</f>
        <v>0.89905362776025233</v>
      </c>
      <c r="M187" s="8">
        <f ca="1">(dane36[[#This Row],[potas]]-#REF!)/#REF!</f>
        <v>2.921348314606741E-2</v>
      </c>
      <c r="N187" s="8">
        <f ca="1">(dane36[[#This Row],[hemoglobina]]-#REF!)/#REF!</f>
        <v>0.7482993197278911</v>
      </c>
      <c r="O187" s="8">
        <f ca="1">(dane36[[#This Row],[hematokryt]]-#REF!)/#REF!</f>
        <v>0.8</v>
      </c>
      <c r="P187" s="5">
        <v>0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0</v>
      </c>
      <c r="X187" s="8">
        <f ca="1">(dane36[[#This Row],[Wiek]]-$A$409)/$A$410</f>
        <v>2.2727272727272728E-2</v>
      </c>
      <c r="Y187" s="8">
        <f ca="1">(dane36[[#This Row],[Ciśnienie krwi]]-$B$409)/$B$410</f>
        <v>0.20361538461538461</v>
      </c>
      <c r="Z187" s="8">
        <f ca="1">(dane36[[#This Row],[glukoza we krwi]]-$I$409)/$I$410</f>
        <v>0.16452991452991453</v>
      </c>
      <c r="AA187" s="8">
        <f ca="1">(dane36[[#This Row],[mocznik]]-$J$409)/$J$410</f>
        <v>5.5198973042362001E-2</v>
      </c>
      <c r="AB187" s="8">
        <f ca="1">(dane36[[#This Row],[kreatynina]]-K$409)/K$410</f>
        <v>2.6455026455026449E-3</v>
      </c>
      <c r="AC187" s="8">
        <f ca="1">(dane36[[#This Row],[sód]]-L$409)/L$410</f>
        <v>0.8422712933753943</v>
      </c>
      <c r="AD187" s="8">
        <f ca="1">(dane36[[#This Row],[potas]]-M$409)/M$410</f>
        <v>4.2696629213483155E-2</v>
      </c>
      <c r="AE187" s="8">
        <f ca="1">(dane36[[#This Row],[hemoglobina]]-N$409)/N$410</f>
        <v>0.60544217687074831</v>
      </c>
      <c r="AF187" s="8">
        <f ca="1">(dane36[[#This Row],[hematokryt]]-O$409)/O$410</f>
        <v>0.55555555555555558</v>
      </c>
      <c r="AG187">
        <v>0.75</v>
      </c>
      <c r="AH187">
        <v>0</v>
      </c>
      <c r="AI187">
        <v>0</v>
      </c>
      <c r="AJ187">
        <v>1</v>
      </c>
      <c r="AK187">
        <v>0</v>
      </c>
      <c r="AL187">
        <v>0</v>
      </c>
      <c r="AM187" s="15">
        <v>0</v>
      </c>
      <c r="AN187" s="15">
        <v>0</v>
      </c>
      <c r="AO187" s="15">
        <v>0</v>
      </c>
      <c r="AP187" s="15">
        <v>1</v>
      </c>
      <c r="AQ187" s="15">
        <v>0</v>
      </c>
      <c r="AR187" s="15">
        <v>0</v>
      </c>
    </row>
    <row r="188" spans="1:44" x14ac:dyDescent="0.25">
      <c r="A188" s="8">
        <f ca="1">(dane36[[#This Row],[Wiek]]-$A$409)/$A$410</f>
        <v>0.53409090909090906</v>
      </c>
      <c r="B188" s="8">
        <f ca="1">(dane36[[#This Row],[Ciśnienie krwi]]-$B$409)/$B$410</f>
        <v>0.23076923076923078</v>
      </c>
      <c r="C188" s="9">
        <v>0.75</v>
      </c>
      <c r="D188" s="5">
        <v>0</v>
      </c>
      <c r="E188" s="5" t="s">
        <v>2</v>
      </c>
      <c r="F188" s="5">
        <v>1</v>
      </c>
      <c r="G188" s="5">
        <v>0</v>
      </c>
      <c r="H188" s="5">
        <v>0</v>
      </c>
      <c r="I188" s="8">
        <f ca="1">(dane36[[#This Row],[glukoza we krwi]]-$I$409)/$I$410</f>
        <v>0.21367521367521367</v>
      </c>
      <c r="J188" s="8">
        <f ca="1">(dane36[[#This Row],[mocznik]]-$J$409)/$J$410</f>
        <v>7.8305519897304235E-2</v>
      </c>
      <c r="K188" s="8">
        <f ca="1">(dane36[[#This Row],[kreatynina]]-#REF!)/#REF!</f>
        <v>1.0582010582010581E-2</v>
      </c>
      <c r="L188" s="8">
        <f ca="1">(dane36[[#This Row],[sód]]-#REF!)/#REF!</f>
        <v>0.8485804416403786</v>
      </c>
      <c r="M188" s="8">
        <f ca="1">(dane36[[#This Row],[potas]]-#REF!)/#REF!</f>
        <v>3.1460674157303366E-2</v>
      </c>
      <c r="N188" s="8">
        <f ca="1">(dane36[[#This Row],[hemoglobina]]-#REF!)/#REF!</f>
        <v>0.94557823129251695</v>
      </c>
      <c r="O188" s="8">
        <f ca="1">(dane36[[#This Row],[hematokryt]]-#REF!)/#REF!</f>
        <v>0.71111111111111114</v>
      </c>
      <c r="P188" s="5">
        <v>0</v>
      </c>
      <c r="Q188" s="5">
        <v>0</v>
      </c>
      <c r="R188" s="5">
        <v>0</v>
      </c>
      <c r="S188" s="5">
        <v>1</v>
      </c>
      <c r="T188" s="5">
        <v>0</v>
      </c>
      <c r="U188" s="5">
        <v>0</v>
      </c>
      <c r="V188" s="5">
        <v>0</v>
      </c>
      <c r="X188" s="8">
        <f ca="1">(dane36[[#This Row],[Wiek]]-$A$409)/$A$410</f>
        <v>6.8181818181818177E-2</v>
      </c>
      <c r="Y188" s="8">
        <f ca="1">(dane36[[#This Row],[Ciśnienie krwi]]-$B$409)/$B$410</f>
        <v>0</v>
      </c>
      <c r="Z188" s="8">
        <f ca="1">(dane36[[#This Row],[glukoza we krwi]]-$I$409)/$I$410</f>
        <v>0.26931623931623933</v>
      </c>
      <c r="AA188" s="8">
        <f ca="1">(dane36[[#This Row],[mocznik]]-$J$409)/$J$410</f>
        <v>0.11424903722721438</v>
      </c>
      <c r="AB188" s="8">
        <f ca="1">(dane36[[#This Row],[kreatynina]]-K$409)/K$410</f>
        <v>7.9365079365079361E-3</v>
      </c>
      <c r="AC188" s="8">
        <f ca="1">(dane36[[#This Row],[sód]]-L$409)/L$410</f>
        <v>0.82334384858044163</v>
      </c>
      <c r="AD188" s="8">
        <f ca="1">(dane36[[#This Row],[potas]]-M$409)/M$410</f>
        <v>2.921348314606741E-2</v>
      </c>
      <c r="AE188" s="8">
        <f ca="1">(dane36[[#This Row],[hemoglobina]]-N$409)/N$410</f>
        <v>0.64149659863945574</v>
      </c>
      <c r="AF188" s="8">
        <f ca="1">(dane36[[#This Row],[hematokryt]]-O$409)/O$410</f>
        <v>0.66377777777777769</v>
      </c>
      <c r="AG188">
        <v>0.75</v>
      </c>
      <c r="AH188">
        <v>0</v>
      </c>
      <c r="AI188">
        <v>0</v>
      </c>
      <c r="AJ188">
        <v>1</v>
      </c>
      <c r="AK188">
        <v>0</v>
      </c>
      <c r="AL188">
        <v>0</v>
      </c>
      <c r="AM188" s="14">
        <v>0</v>
      </c>
      <c r="AN188" s="14">
        <v>0</v>
      </c>
      <c r="AO188" s="14">
        <v>0</v>
      </c>
      <c r="AP188" s="14">
        <v>1</v>
      </c>
      <c r="AQ188" s="14">
        <v>0</v>
      </c>
      <c r="AR188" s="14">
        <v>0</v>
      </c>
    </row>
    <row r="189" spans="1:44" x14ac:dyDescent="0.25">
      <c r="A189" s="8">
        <f ca="1">(dane36[[#This Row],[Wiek]]-$A$409)/$A$410</f>
        <v>0.60227272727272729</v>
      </c>
      <c r="B189" s="8">
        <f ca="1">(dane36[[#This Row],[Ciśnienie krwi]]-$B$409)/$B$410</f>
        <v>0.23076923076923078</v>
      </c>
      <c r="C189" s="9">
        <v>0.75</v>
      </c>
      <c r="D189" s="5">
        <v>0</v>
      </c>
      <c r="E189" s="5" t="s">
        <v>2</v>
      </c>
      <c r="F189" s="5">
        <v>1</v>
      </c>
      <c r="G189" s="5">
        <v>0</v>
      </c>
      <c r="H189" s="5">
        <v>0</v>
      </c>
      <c r="I189" s="8">
        <f ca="1">(dane36[[#This Row],[glukoza we krwi]]-$I$409)/$I$410</f>
        <v>0.20512820512820512</v>
      </c>
      <c r="J189" s="8">
        <f ca="1">(dane36[[#This Row],[mocznik]]-$J$409)/$J$410</f>
        <v>4.2362002567394093E-2</v>
      </c>
      <c r="K189" s="8">
        <f ca="1">(dane36[[#This Row],[kreatynina]]-#REF!)/#REF!</f>
        <v>6.6137566137566143E-3</v>
      </c>
      <c r="L189" s="8">
        <f ca="1">(dane36[[#This Row],[sód]]-#REF!)/#REF!</f>
        <v>0.82334384858044163</v>
      </c>
      <c r="M189" s="8">
        <f ca="1">(dane36[[#This Row],[potas]]-#REF!)/#REF!</f>
        <v>2.4719101123595509E-2</v>
      </c>
      <c r="N189" s="8">
        <f ca="1">(dane36[[#This Row],[hemoglobina]]-#REF!)/#REF!</f>
        <v>0.84353741496598633</v>
      </c>
      <c r="O189" s="8">
        <f ca="1">(dane36[[#This Row],[hematokryt]]-#REF!)/#REF!</f>
        <v>0.75555555555555554</v>
      </c>
      <c r="P189" s="5">
        <v>0</v>
      </c>
      <c r="Q189" s="5">
        <v>0</v>
      </c>
      <c r="R189" s="5">
        <v>0</v>
      </c>
      <c r="S189" s="5">
        <v>1</v>
      </c>
      <c r="T189" s="5">
        <v>0</v>
      </c>
      <c r="U189" s="5">
        <v>0</v>
      </c>
      <c r="V189" s="5">
        <v>0</v>
      </c>
      <c r="X189" s="8">
        <f ca="1">(dane36[[#This Row],[Wiek]]-$A$409)/$A$410</f>
        <v>1.1363636363636364E-2</v>
      </c>
      <c r="Y189" s="8">
        <f ca="1">(dane36[[#This Row],[Ciśnienie krwi]]-$B$409)/$B$410</f>
        <v>0.20361538461538461</v>
      </c>
      <c r="Z189" s="8">
        <f ca="1">(dane36[[#This Row],[glukoza we krwi]]-$I$409)/$I$410</f>
        <v>0.26931623931623933</v>
      </c>
      <c r="AA189" s="8">
        <f ca="1">(dane36[[#This Row],[mocznik]]-$J$409)/$J$410</f>
        <v>5.2631578947368418E-2</v>
      </c>
      <c r="AB189" s="8">
        <f ca="1">(dane36[[#This Row],[kreatynina]]-K$409)/K$410</f>
        <v>3.968253968253968E-3</v>
      </c>
      <c r="AC189" s="8">
        <f ca="1">(dane36[[#This Row],[sód]]-L$409)/L$410</f>
        <v>0.83930599369085179</v>
      </c>
      <c r="AD189" s="8">
        <f ca="1">(dane36[[#This Row],[potas]]-M$409)/M$410</f>
        <v>4.7865168539325841E-2</v>
      </c>
      <c r="AE189" s="8">
        <f ca="1">(dane36[[#This Row],[hemoglobina]]-N$409)/N$410</f>
        <v>0.51700680272108834</v>
      </c>
      <c r="AF189" s="8">
        <f ca="1">(dane36[[#This Row],[hematokryt]]-O$409)/O$410</f>
        <v>0.55555555555555558</v>
      </c>
      <c r="AG189">
        <v>0.75</v>
      </c>
      <c r="AH189">
        <v>0</v>
      </c>
      <c r="AI189">
        <v>0</v>
      </c>
      <c r="AJ189">
        <v>1</v>
      </c>
      <c r="AK189">
        <v>0</v>
      </c>
      <c r="AL189">
        <v>0</v>
      </c>
      <c r="AM189" s="15">
        <v>0</v>
      </c>
      <c r="AN189" s="15">
        <v>0</v>
      </c>
      <c r="AO189" s="15">
        <v>0</v>
      </c>
      <c r="AP189" s="15">
        <v>1</v>
      </c>
      <c r="AQ189" s="15">
        <v>0</v>
      </c>
      <c r="AR189" s="15">
        <v>0</v>
      </c>
    </row>
    <row r="190" spans="1:44" x14ac:dyDescent="0.25">
      <c r="A190" s="8">
        <f ca="1">(dane36[[#This Row],[Wiek]]-$A$409)/$A$410</f>
        <v>0.48863636363636365</v>
      </c>
      <c r="B190" s="8">
        <f ca="1">(dane36[[#This Row],[Ciśnienie krwi]]-$B$409)/$B$410</f>
        <v>0.23076923076923078</v>
      </c>
      <c r="C190" s="9">
        <v>0.75</v>
      </c>
      <c r="D190" s="5">
        <v>0</v>
      </c>
      <c r="E190" s="5" t="s">
        <v>2</v>
      </c>
      <c r="F190" s="5">
        <v>1</v>
      </c>
      <c r="G190" s="5">
        <v>0</v>
      </c>
      <c r="H190" s="5">
        <v>0</v>
      </c>
      <c r="I190" s="8">
        <f ca="1">(dane36[[#This Row],[glukoza we krwi]]-$I$409)/$I$410</f>
        <v>0.20299145299145299</v>
      </c>
      <c r="J190" s="8">
        <f ca="1">(dane36[[#This Row],[mocznik]]-$J$409)/$J$410</f>
        <v>0.11424903722721438</v>
      </c>
      <c r="K190" s="8">
        <f ca="1">(dane36[[#This Row],[kreatynina]]-#REF!)/#REF!</f>
        <v>1.0582010582010581E-2</v>
      </c>
      <c r="L190" s="8">
        <f ca="1">(dane36[[#This Row],[sód]]-#REF!)/#REF!</f>
        <v>0.83596214511041012</v>
      </c>
      <c r="M190" s="8">
        <f ca="1">(dane36[[#This Row],[potas]]-#REF!)/#REF!</f>
        <v>5.6179775280898875E-2</v>
      </c>
      <c r="N190" s="8">
        <f ca="1">(dane36[[#This Row],[hemoglobina]]-#REF!)/#REF!</f>
        <v>0.89115646258503389</v>
      </c>
      <c r="O190" s="8">
        <f ca="1">(dane36[[#This Row],[hematokryt]]-#REF!)/#REF!</f>
        <v>0.8</v>
      </c>
      <c r="P190" s="5">
        <v>0</v>
      </c>
      <c r="Q190" s="5">
        <v>0</v>
      </c>
      <c r="R190" s="5">
        <v>0</v>
      </c>
      <c r="S190" s="5">
        <v>1</v>
      </c>
      <c r="T190" s="5">
        <v>0</v>
      </c>
      <c r="U190" s="5">
        <v>0</v>
      </c>
      <c r="V190" s="5">
        <v>0</v>
      </c>
      <c r="X190" s="8">
        <f ca="1">(dane36[[#This Row],[Wiek]]-$A$409)/$A$410</f>
        <v>6.8181818181818177E-2</v>
      </c>
      <c r="Y190" s="8">
        <f ca="1">(dane36[[#This Row],[Ciśnienie krwi]]-$B$409)/$B$410</f>
        <v>0.20361538461538461</v>
      </c>
      <c r="Z190" s="8">
        <f ca="1">(dane36[[#This Row],[glukoza we krwi]]-$I$409)/$I$410</f>
        <v>0.12393162393162394</v>
      </c>
      <c r="AA190" s="8">
        <f ca="1">(dane36[[#This Row],[mocznik]]-$J$409)/$J$410</f>
        <v>0.16559691912708602</v>
      </c>
      <c r="AB190" s="8">
        <f ca="1">(dane36[[#This Row],[kreatynina]]-K$409)/K$410</f>
        <v>2.777777777777778E-2</v>
      </c>
      <c r="AC190" s="8">
        <f ca="1">(dane36[[#This Row],[sód]]-L$409)/L$410</f>
        <v>0.86750788643533128</v>
      </c>
      <c r="AD190" s="8">
        <f ca="1">(dane36[[#This Row],[potas]]-M$409)/M$410</f>
        <v>2.4719101123595509E-2</v>
      </c>
      <c r="AE190" s="8">
        <f ca="1">(dane36[[#This Row],[hemoglobina]]-N$409)/N$410</f>
        <v>0.61904761904761896</v>
      </c>
      <c r="AF190" s="8">
        <f ca="1">(dane36[[#This Row],[hematokryt]]-O$409)/O$410</f>
        <v>0.64444444444444449</v>
      </c>
      <c r="AG190">
        <v>0.75</v>
      </c>
      <c r="AH190">
        <v>0</v>
      </c>
      <c r="AI190">
        <v>0</v>
      </c>
      <c r="AJ190">
        <v>1</v>
      </c>
      <c r="AK190">
        <v>0</v>
      </c>
      <c r="AL190">
        <v>0</v>
      </c>
      <c r="AM190" s="14">
        <v>0</v>
      </c>
      <c r="AN190" s="14">
        <v>0</v>
      </c>
      <c r="AO190" s="14">
        <v>0</v>
      </c>
      <c r="AP190" s="14">
        <v>1</v>
      </c>
      <c r="AQ190" s="14">
        <v>0</v>
      </c>
      <c r="AR190" s="14">
        <v>0</v>
      </c>
    </row>
    <row r="191" spans="1:44" x14ac:dyDescent="0.25">
      <c r="A191" s="8">
        <f ca="1">(dane36[[#This Row],[Wiek]]-$A$409)/$A$410</f>
        <v>0.45454545454545453</v>
      </c>
      <c r="B191" s="8">
        <f ca="1">(dane36[[#This Row],[Ciśnienie krwi]]-$B$409)/$B$410</f>
        <v>0.23076923076923078</v>
      </c>
      <c r="C191" s="9">
        <v>0.75</v>
      </c>
      <c r="D191" s="5">
        <v>0</v>
      </c>
      <c r="E191" s="5" t="s">
        <v>2</v>
      </c>
      <c r="F191" s="5">
        <v>1</v>
      </c>
      <c r="G191" s="5">
        <v>0</v>
      </c>
      <c r="H191" s="5">
        <v>0</v>
      </c>
      <c r="I191" s="8">
        <f ca="1">(dane36[[#This Row],[glukoza we krwi]]-$I$409)/$I$410</f>
        <v>0.23504273504273504</v>
      </c>
      <c r="J191" s="8">
        <f ca="1">(dane36[[#This Row],[mocznik]]-$J$409)/$J$410</f>
        <v>5.7766367137355584E-2</v>
      </c>
      <c r="K191" s="8">
        <f ca="1">(dane36[[#This Row],[kreatynina]]-#REF!)/#REF!</f>
        <v>3.968253968253968E-3</v>
      </c>
      <c r="L191" s="8">
        <f ca="1">(dane36[[#This Row],[sód]]-#REF!)/#REF!</f>
        <v>0.85488958990536279</v>
      </c>
      <c r="M191" s="8">
        <f ca="1">(dane36[[#This Row],[potas]]-#REF!)/#REF!</f>
        <v>3.595505617977527E-2</v>
      </c>
      <c r="N191" s="8">
        <f ca="1">(dane36[[#This Row],[hemoglobina]]-#REF!)/#REF!</f>
        <v>0.76870748299319724</v>
      </c>
      <c r="O191" s="8">
        <f ca="1">(dane36[[#This Row],[hematokryt]]-#REF!)/#REF!</f>
        <v>0.91111111111111109</v>
      </c>
      <c r="P191" s="5">
        <v>0</v>
      </c>
      <c r="Q191" s="5">
        <v>0</v>
      </c>
      <c r="R191" s="5">
        <v>0</v>
      </c>
      <c r="S191" s="5">
        <v>1</v>
      </c>
      <c r="T191" s="5">
        <v>0</v>
      </c>
      <c r="U191" s="5">
        <v>0</v>
      </c>
      <c r="V191" s="5">
        <v>0</v>
      </c>
      <c r="X191" s="8">
        <f ca="1">(dane36[[#This Row],[Wiek]]-$A$409)/$A$410</f>
        <v>0.70454545454545459</v>
      </c>
      <c r="Y191" s="8">
        <f ca="1">(dane36[[#This Row],[Ciśnienie krwi]]-$B$409)/$B$410</f>
        <v>7.6923076923076927E-2</v>
      </c>
      <c r="Z191" s="8">
        <f ca="1">(dane36[[#This Row],[glukoza we krwi]]-$I$409)/$I$410</f>
        <v>0.46367521367521369</v>
      </c>
      <c r="AA191" s="8">
        <f ca="1">(dane36[[#This Row],[mocznik]]-$J$409)/$J$410</f>
        <v>0.14505776636713735</v>
      </c>
      <c r="AB191" s="8">
        <f ca="1">(dane36[[#This Row],[kreatynina]]-K$409)/K$410</f>
        <v>5.1587301587301591E-2</v>
      </c>
      <c r="AC191" s="8">
        <f ca="1">(dane36[[#This Row],[sód]]-L$409)/L$410</f>
        <v>0.83596214511041012</v>
      </c>
      <c r="AD191" s="8">
        <f ca="1">(dane36[[#This Row],[potas]]-M$409)/M$410</f>
        <v>6.5168539325842711E-2</v>
      </c>
      <c r="AE191" s="8">
        <f ca="1">(dane36[[#This Row],[hemoglobina]]-N$409)/N$410</f>
        <v>0.43537414965986393</v>
      </c>
      <c r="AF191" s="8">
        <f ca="1">(dane36[[#This Row],[hematokryt]]-O$409)/O$410</f>
        <v>0.44444444444444442</v>
      </c>
      <c r="AG191">
        <v>0.75</v>
      </c>
      <c r="AH191">
        <v>0</v>
      </c>
      <c r="AI191">
        <v>0</v>
      </c>
      <c r="AJ191">
        <v>1</v>
      </c>
      <c r="AK191">
        <v>0</v>
      </c>
      <c r="AL191">
        <v>0</v>
      </c>
      <c r="AM191" s="15">
        <v>0</v>
      </c>
      <c r="AN191" s="15">
        <v>0</v>
      </c>
      <c r="AO191" s="15">
        <v>0</v>
      </c>
      <c r="AP191" s="15">
        <v>1</v>
      </c>
      <c r="AQ191" s="15">
        <v>0</v>
      </c>
      <c r="AR191" s="15">
        <v>0</v>
      </c>
    </row>
    <row r="192" spans="1:44" x14ac:dyDescent="0.25">
      <c r="A192" s="8">
        <f ca="1">(dane36[[#This Row],[Wiek]]-$A$409)/$A$410</f>
        <v>0.54545454545454541</v>
      </c>
      <c r="B192" s="8">
        <f ca="1">(dane36[[#This Row],[Ciśnienie krwi]]-$B$409)/$B$410</f>
        <v>0.23076923076923078</v>
      </c>
      <c r="C192" s="9">
        <v>0.75</v>
      </c>
      <c r="D192" s="5">
        <v>0</v>
      </c>
      <c r="E192" s="5" t="s">
        <v>2</v>
      </c>
      <c r="F192" s="5">
        <v>1</v>
      </c>
      <c r="G192" s="5">
        <v>0</v>
      </c>
      <c r="H192" s="5">
        <v>0</v>
      </c>
      <c r="I192" s="8">
        <f ca="1">(dane36[[#This Row],[glukoza we krwi]]-$I$409)/$I$410</f>
        <v>0.16025641025641027</v>
      </c>
      <c r="J192" s="8">
        <f ca="1">(dane36[[#This Row],[mocznik]]-$J$409)/$J$410</f>
        <v>9.8844672657252886E-2</v>
      </c>
      <c r="K192" s="8">
        <f ca="1">(dane36[[#This Row],[kreatynina]]-#REF!)/#REF!</f>
        <v>2.6455026455026449E-3</v>
      </c>
      <c r="L192" s="8">
        <f ca="1">(dane36[[#This Row],[sód]]-#REF!)/#REF!</f>
        <v>0.917981072555205</v>
      </c>
      <c r="M192" s="8">
        <f ca="1">(dane36[[#This Row],[potas]]-#REF!)/#REF!</f>
        <v>4.49438202247191E-2</v>
      </c>
      <c r="N192" s="8">
        <f ca="1">(dane36[[#This Row],[hemoglobina]]-#REF!)/#REF!</f>
        <v>0.75510204081632648</v>
      </c>
      <c r="O192" s="8">
        <f ca="1">(dane36[[#This Row],[hematokryt]]-#REF!)/#REF!</f>
        <v>0.8666666666666667</v>
      </c>
      <c r="P192" s="5">
        <v>0</v>
      </c>
      <c r="Q192" s="5">
        <v>0</v>
      </c>
      <c r="R192" s="5">
        <v>0</v>
      </c>
      <c r="S192" s="5">
        <v>1</v>
      </c>
      <c r="T192" s="5">
        <v>0</v>
      </c>
      <c r="U192" s="5">
        <v>0</v>
      </c>
      <c r="V192" s="5">
        <v>0</v>
      </c>
      <c r="X192" s="8">
        <f ca="1">(dane36[[#This Row],[Wiek]]-$A$409)/$A$410</f>
        <v>4.5454545454545456E-2</v>
      </c>
      <c r="Y192" s="8">
        <f ca="1">(dane36[[#This Row],[Ciśnienie krwi]]-$B$409)/$B$410</f>
        <v>7.6923076923076927E-2</v>
      </c>
      <c r="Z192" s="8">
        <f ca="1">(dane36[[#This Row],[glukoza we krwi]]-$I$409)/$I$410</f>
        <v>0.15384615384615385</v>
      </c>
      <c r="AA192" s="8">
        <f ca="1">(dane36[[#This Row],[mocznik]]-$J$409)/$J$410</f>
        <v>0.16816431322207959</v>
      </c>
      <c r="AB192" s="8">
        <f ca="1">(dane36[[#This Row],[kreatynina]]-K$409)/K$410</f>
        <v>7.9365079365079361E-3</v>
      </c>
      <c r="AC192" s="8">
        <f ca="1">(dane36[[#This Row],[sód]]-L$409)/L$410</f>
        <v>0.82334384858044163</v>
      </c>
      <c r="AD192" s="8">
        <f ca="1">(dane36[[#This Row],[potas]]-M$409)/M$410</f>
        <v>5.393258426966293E-2</v>
      </c>
      <c r="AE192" s="8">
        <f ca="1">(dane36[[#This Row],[hemoglobina]]-N$409)/N$410</f>
        <v>0.46258503401360546</v>
      </c>
      <c r="AF192" s="8">
        <f ca="1">(dane36[[#This Row],[hematokryt]]-O$409)/O$410</f>
        <v>0.46666666666666667</v>
      </c>
      <c r="AG192">
        <v>0.75</v>
      </c>
      <c r="AH192">
        <v>0</v>
      </c>
      <c r="AI192">
        <v>0</v>
      </c>
      <c r="AJ192">
        <v>1</v>
      </c>
      <c r="AK192">
        <v>0</v>
      </c>
      <c r="AL192">
        <v>0</v>
      </c>
      <c r="AM192" s="14">
        <v>0</v>
      </c>
      <c r="AN192" s="14">
        <v>0</v>
      </c>
      <c r="AO192" s="14">
        <v>0</v>
      </c>
      <c r="AP192" s="14">
        <v>1</v>
      </c>
      <c r="AQ192" s="14">
        <v>0</v>
      </c>
      <c r="AR192" s="14">
        <v>0</v>
      </c>
    </row>
    <row r="193" spans="1:44" x14ac:dyDescent="0.25">
      <c r="A193" s="8">
        <f ca="1">(dane36[[#This Row],[Wiek]]-$A$409)/$A$410</f>
        <v>0.60227272727272729</v>
      </c>
      <c r="B193" s="8">
        <f ca="1">(dane36[[#This Row],[Ciśnienie krwi]]-$B$409)/$B$410</f>
        <v>0.23076923076923078</v>
      </c>
      <c r="C193" s="9">
        <v>0.75</v>
      </c>
      <c r="D193" s="5">
        <v>0</v>
      </c>
      <c r="E193" s="5" t="s">
        <v>2</v>
      </c>
      <c r="F193" s="5">
        <v>1</v>
      </c>
      <c r="G193" s="5">
        <v>0</v>
      </c>
      <c r="H193" s="5">
        <v>0</v>
      </c>
      <c r="I193" s="8">
        <f ca="1">(dane36[[#This Row],[glukoza we krwi]]-$I$409)/$I$410</f>
        <v>0.23717948717948717</v>
      </c>
      <c r="J193" s="8">
        <f ca="1">(dane36[[#This Row],[mocznik]]-$J$409)/$J$410</f>
        <v>3.9794608472400517E-2</v>
      </c>
      <c r="K193" s="8">
        <f ca="1">(dane36[[#This Row],[kreatynina]]-#REF!)/#REF!</f>
        <v>1.0582010582010581E-2</v>
      </c>
      <c r="L193" s="8">
        <f ca="1">(dane36[[#This Row],[sód]]-#REF!)/#REF!</f>
        <v>0.82334384858044163</v>
      </c>
      <c r="M193" s="8">
        <f ca="1">(dane36[[#This Row],[potas]]-#REF!)/#REF!</f>
        <v>5.1685393258426963E-2</v>
      </c>
      <c r="N193" s="8">
        <f ca="1">(dane36[[#This Row],[hemoglobina]]-#REF!)/#REF!</f>
        <v>0.68707482993197266</v>
      </c>
      <c r="O193" s="8">
        <f ca="1">(dane36[[#This Row],[hematokryt]]-#REF!)/#REF!</f>
        <v>0.71111111111111114</v>
      </c>
      <c r="P193" s="5">
        <v>0</v>
      </c>
      <c r="Q193" s="5">
        <v>0</v>
      </c>
      <c r="R193" s="5">
        <v>0</v>
      </c>
      <c r="S193" s="5">
        <v>1</v>
      </c>
      <c r="T193" s="5">
        <v>0</v>
      </c>
      <c r="U193" s="5">
        <v>0</v>
      </c>
      <c r="V193" s="5">
        <v>0</v>
      </c>
      <c r="X193" s="8">
        <f ca="1">(dane36[[#This Row],[Wiek]]-$A$409)/$A$410</f>
        <v>0.56227272727272726</v>
      </c>
      <c r="Y193" s="8">
        <f ca="1">(dane36[[#This Row],[Ciśnienie krwi]]-$B$409)/$B$410</f>
        <v>0.15384615384615385</v>
      </c>
      <c r="Z193" s="8">
        <f ca="1">(dane36[[#This Row],[glukoza we krwi]]-$I$409)/$I$410</f>
        <v>0.18803418803418803</v>
      </c>
      <c r="AA193" s="8">
        <f ca="1">(dane36[[#This Row],[mocznik]]-$J$409)/$J$410</f>
        <v>0.29139922978177152</v>
      </c>
      <c r="AB193" s="8">
        <f ca="1">(dane36[[#This Row],[kreatynina]]-K$409)/K$410</f>
        <v>7.407407407407407E-2</v>
      </c>
      <c r="AC193" s="8">
        <f ca="1">(dane36[[#This Row],[sód]]-L$409)/L$410</f>
        <v>0.81703470031545744</v>
      </c>
      <c r="AD193" s="8">
        <f ca="1">(dane36[[#This Row],[potas]]-M$409)/M$410</f>
        <v>4.494382022471914E-3</v>
      </c>
      <c r="AE193" s="8">
        <f ca="1">(dane36[[#This Row],[hemoglobina]]-N$409)/N$410</f>
        <v>0.4081632653061224</v>
      </c>
      <c r="AF193" s="8">
        <f ca="1">(dane36[[#This Row],[hematokryt]]-O$409)/O$410</f>
        <v>0.37777777777777777</v>
      </c>
      <c r="AG193">
        <v>0.75</v>
      </c>
      <c r="AH193">
        <v>0</v>
      </c>
      <c r="AI193">
        <v>0</v>
      </c>
      <c r="AJ193">
        <v>1</v>
      </c>
      <c r="AK193">
        <v>0</v>
      </c>
      <c r="AL193">
        <v>0</v>
      </c>
      <c r="AM193" s="15">
        <v>0</v>
      </c>
      <c r="AN193" s="15">
        <v>0</v>
      </c>
      <c r="AO193" s="15">
        <v>0</v>
      </c>
      <c r="AP193" s="15">
        <v>1</v>
      </c>
      <c r="AQ193" s="15">
        <v>0</v>
      </c>
      <c r="AR193" s="15">
        <v>0</v>
      </c>
    </row>
    <row r="194" spans="1:44" x14ac:dyDescent="0.25">
      <c r="A194" s="8">
        <f ca="1">(dane36[[#This Row],[Wiek]]-$A$409)/$A$410</f>
        <v>0.52272727272727271</v>
      </c>
      <c r="B194" s="8">
        <f ca="1">(dane36[[#This Row],[Ciśnienie krwi]]-$B$409)/$B$410</f>
        <v>0.23076923076923078</v>
      </c>
      <c r="C194" s="9">
        <v>1</v>
      </c>
      <c r="D194" s="5">
        <v>0</v>
      </c>
      <c r="E194" s="5" t="s">
        <v>2</v>
      </c>
      <c r="F194" s="5">
        <v>1</v>
      </c>
      <c r="G194" s="5">
        <v>0</v>
      </c>
      <c r="H194" s="5">
        <v>0</v>
      </c>
      <c r="I194" s="8">
        <f ca="1">(dane36[[#This Row],[glukoza we krwi]]-$I$409)/$I$410</f>
        <v>0.21367521367521367</v>
      </c>
      <c r="J194" s="8">
        <f ca="1">(dane36[[#This Row],[mocznik]]-$J$409)/$J$410</f>
        <v>8.0872913992297818E-2</v>
      </c>
      <c r="K194" s="8">
        <f ca="1">(dane36[[#This Row],[kreatynina]]-#REF!)/#REF!</f>
        <v>6.6137566137566143E-3</v>
      </c>
      <c r="L194" s="8">
        <f ca="1">(dane36[[#This Row],[sód]]-#REF!)/#REF!</f>
        <v>0.89274447949526814</v>
      </c>
      <c r="M194" s="8">
        <f ca="1">(dane36[[#This Row],[potas]]-#REF!)/#REF!</f>
        <v>3.1460674157303366E-2</v>
      </c>
      <c r="N194" s="8">
        <f ca="1">(dane36[[#This Row],[hemoglobina]]-#REF!)/#REF!</f>
        <v>0.73469387755102045</v>
      </c>
      <c r="O194" s="8">
        <f ca="1">(dane36[[#This Row],[hematokryt]]-#REF!)/#REF!</f>
        <v>0.8666666666666667</v>
      </c>
      <c r="P194" s="5">
        <v>0</v>
      </c>
      <c r="Q194" s="5">
        <v>0</v>
      </c>
      <c r="R194" s="5">
        <v>0</v>
      </c>
      <c r="S194" s="5">
        <v>1</v>
      </c>
      <c r="T194" s="5">
        <v>0</v>
      </c>
      <c r="U194" s="5">
        <v>0</v>
      </c>
      <c r="V194" s="5">
        <v>0</v>
      </c>
      <c r="X194" s="8">
        <f ca="1">(dane36[[#This Row],[Wiek]]-$A$409)/$A$410</f>
        <v>0.5</v>
      </c>
      <c r="Y194" s="8">
        <f ca="1">(dane36[[#This Row],[Ciśnienie krwi]]-$B$409)/$B$410</f>
        <v>0.46153846153846156</v>
      </c>
      <c r="Z194" s="8">
        <f ca="1">(dane36[[#This Row],[glukoza we krwi]]-$I$409)/$I$410</f>
        <v>0.23076923076923078</v>
      </c>
      <c r="AA194" s="8">
        <f ca="1">(dane36[[#This Row],[mocznik]]-$J$409)/$J$410</f>
        <v>3.7227214377406934E-2</v>
      </c>
      <c r="AB194" s="8">
        <f ca="1">(dane36[[#This Row],[kreatynina]]-K$409)/K$410</f>
        <v>6.6137566137566143E-3</v>
      </c>
      <c r="AC194" s="8">
        <f ca="1">(dane36[[#This Row],[sód]]-L$409)/L$410</f>
        <v>0.83930599369085179</v>
      </c>
      <c r="AD194" s="8">
        <f ca="1">(dane36[[#This Row],[potas]]-M$409)/M$410</f>
        <v>4.7865168539325841E-2</v>
      </c>
      <c r="AE194" s="8">
        <f ca="1">(dane36[[#This Row],[hemoglobina]]-N$409)/N$410</f>
        <v>0.64149659863945574</v>
      </c>
      <c r="AF194" s="8">
        <f ca="1">(dane36[[#This Row],[hematokryt]]-O$409)/O$410</f>
        <v>0.66377777777777769</v>
      </c>
      <c r="AG194">
        <v>1</v>
      </c>
      <c r="AH194">
        <v>0</v>
      </c>
      <c r="AI194">
        <v>0</v>
      </c>
      <c r="AJ194">
        <v>1</v>
      </c>
      <c r="AK194">
        <v>0</v>
      </c>
      <c r="AL194">
        <v>0</v>
      </c>
      <c r="AM194" s="14">
        <v>0</v>
      </c>
      <c r="AN194" s="14">
        <v>0</v>
      </c>
      <c r="AO194" s="14">
        <v>0</v>
      </c>
      <c r="AP194" s="14">
        <v>1</v>
      </c>
      <c r="AQ194" s="14">
        <v>0</v>
      </c>
      <c r="AR194" s="14">
        <v>0</v>
      </c>
    </row>
    <row r="195" spans="1:44" x14ac:dyDescent="0.25">
      <c r="A195" s="8">
        <f ca="1">(dane36[[#This Row],[Wiek]]-$A$409)/$A$410</f>
        <v>0.56227272727272726</v>
      </c>
      <c r="B195" s="8">
        <f ca="1">(dane36[[#This Row],[Ciśnienie krwi]]-$B$409)/$B$410</f>
        <v>0.23076923076923078</v>
      </c>
      <c r="C195" s="9">
        <v>0.62</v>
      </c>
      <c r="D195" s="10">
        <v>0.2</v>
      </c>
      <c r="E195" s="10">
        <v>0.52</v>
      </c>
      <c r="F195" s="5">
        <v>0.77</v>
      </c>
      <c r="G195" s="5">
        <v>0</v>
      </c>
      <c r="H195" s="5">
        <v>0</v>
      </c>
      <c r="I195" s="8">
        <f ca="1">(dane36[[#This Row],[glukoza we krwi]]-$I$409)/$I$410</f>
        <v>0.16666666666666666</v>
      </c>
      <c r="J195" s="8">
        <f ca="1">(dane36[[#This Row],[mocznik]]-$J$409)/$J$410</f>
        <v>0.12195121951219512</v>
      </c>
      <c r="K195" s="8">
        <f ca="1">(dane36[[#This Row],[kreatynina]]-#REF!)/#REF!</f>
        <v>7.9365079365079361E-3</v>
      </c>
      <c r="L195" s="8">
        <f ca="1">(dane36[[#This Row],[sód]]-#REF!)/#REF!</f>
        <v>0.85488958990536279</v>
      </c>
      <c r="M195" s="8">
        <f ca="1">(dane36[[#This Row],[potas]]-#REF!)/#REF!</f>
        <v>5.6179775280898875E-2</v>
      </c>
      <c r="N195" s="8">
        <f ca="1">(dane36[[#This Row],[hemoglobina]]-#REF!)/#REF!</f>
        <v>0.89795918367346939</v>
      </c>
      <c r="O195" s="8">
        <f ca="1">(dane36[[#This Row],[hematokryt]]-#REF!)/#REF!</f>
        <v>0.97777777777777775</v>
      </c>
      <c r="P195" s="5">
        <v>0</v>
      </c>
      <c r="Q195" s="5">
        <v>0</v>
      </c>
      <c r="R195" s="5">
        <v>0</v>
      </c>
      <c r="S195" s="5">
        <v>1</v>
      </c>
      <c r="T195" s="5">
        <v>0</v>
      </c>
      <c r="U195" s="5">
        <v>0</v>
      </c>
      <c r="V195" s="5">
        <v>0</v>
      </c>
      <c r="X195" s="8">
        <f ca="1">(dane36[[#This Row],[Wiek]]-$A$409)/$A$410</f>
        <v>0.34090909090909088</v>
      </c>
      <c r="Y195" s="8">
        <f ca="1">(dane36[[#This Row],[Ciśnienie krwi]]-$B$409)/$B$410</f>
        <v>0.30769230769230771</v>
      </c>
      <c r="Z195" s="8">
        <f ca="1">(dane36[[#This Row],[glukoza we krwi]]-$I$409)/$I$410</f>
        <v>0.26931623931623933</v>
      </c>
      <c r="AA195" s="8">
        <f ca="1">(dane36[[#This Row],[mocznik]]-$J$409)/$J$410</f>
        <v>0.56867779204107827</v>
      </c>
      <c r="AB195" s="8">
        <f ca="1">(dane36[[#This Row],[kreatynina]]-K$409)/K$410</f>
        <v>0.23412698412698418</v>
      </c>
      <c r="AC195" s="8">
        <f ca="1">(dane36[[#This Row],[sód]]-L$409)/L$410</f>
        <v>0.68454258675078861</v>
      </c>
      <c r="AD195" s="8">
        <f ca="1">(dane36[[#This Row],[potas]]-M$409)/M$410</f>
        <v>8.98876404494382E-2</v>
      </c>
      <c r="AE195" s="8">
        <f ca="1">(dane36[[#This Row],[hemoglobina]]-N$409)/N$410</f>
        <v>0.16326530612244897</v>
      </c>
      <c r="AF195" s="8">
        <f ca="1">(dane36[[#This Row],[hematokryt]]-O$409)/O$410</f>
        <v>0.13333333333333333</v>
      </c>
      <c r="AG195">
        <v>0.62</v>
      </c>
      <c r="AH195">
        <v>0.2</v>
      </c>
      <c r="AI195">
        <v>0.5</v>
      </c>
      <c r="AJ195">
        <v>0.77</v>
      </c>
      <c r="AK195">
        <v>0</v>
      </c>
      <c r="AL195">
        <v>0</v>
      </c>
      <c r="AM195" s="15">
        <v>0</v>
      </c>
      <c r="AN195" s="15">
        <v>0</v>
      </c>
      <c r="AO195" s="15">
        <v>0</v>
      </c>
      <c r="AP195" s="15">
        <v>1</v>
      </c>
      <c r="AQ195" s="15">
        <v>0</v>
      </c>
      <c r="AR195" s="15">
        <v>0</v>
      </c>
    </row>
    <row r="196" spans="1:44" x14ac:dyDescent="0.25">
      <c r="A196" s="8">
        <f ca="1">(dane36[[#This Row],[Wiek]]-$A$409)/$A$410</f>
        <v>0.26136363636363635</v>
      </c>
      <c r="B196" s="8">
        <f ca="1">(dane36[[#This Row],[Ciśnienie krwi]]-$B$409)/$B$410</f>
        <v>0.23076923076923078</v>
      </c>
      <c r="C196" s="9">
        <v>1</v>
      </c>
      <c r="D196" s="5">
        <v>0</v>
      </c>
      <c r="E196" s="5" t="s">
        <v>2</v>
      </c>
      <c r="F196" s="5">
        <v>1</v>
      </c>
      <c r="G196" s="5">
        <v>0</v>
      </c>
      <c r="H196" s="5">
        <v>0</v>
      </c>
      <c r="I196" s="8">
        <f ca="1">(dane36[[#This Row],[glukoza we krwi]]-$I$409)/$I$410</f>
        <v>0.21153846153846154</v>
      </c>
      <c r="J196" s="8">
        <f ca="1">(dane36[[#This Row],[mocznik]]-$J$409)/$J$410</f>
        <v>4.4929396662387676E-2</v>
      </c>
      <c r="K196" s="8">
        <f ca="1">(dane36[[#This Row],[kreatynina]]-#REF!)/#REF!</f>
        <v>1.0582010582010581E-2</v>
      </c>
      <c r="L196" s="8">
        <f ca="1">(dane36[[#This Row],[sód]]-#REF!)/#REF!</f>
        <v>0.86750788643533128</v>
      </c>
      <c r="M196" s="8">
        <f ca="1">(dane36[[#This Row],[potas]]-#REF!)/#REF!</f>
        <v>5.393258426966293E-2</v>
      </c>
      <c r="N196" s="8">
        <f ca="1">(dane36[[#This Row],[hemoglobina]]-#REF!)/#REF!</f>
        <v>0.80952380952380953</v>
      </c>
      <c r="O196" s="8">
        <f ca="1">(dane36[[#This Row],[hematokryt]]-#REF!)/#REF!</f>
        <v>0.8666666666666667</v>
      </c>
      <c r="P196" s="5">
        <v>0</v>
      </c>
      <c r="Q196" s="5">
        <v>0</v>
      </c>
      <c r="R196" s="5">
        <v>0</v>
      </c>
      <c r="S196" s="5">
        <v>1</v>
      </c>
      <c r="T196" s="5">
        <v>0</v>
      </c>
      <c r="U196" s="5">
        <v>0</v>
      </c>
      <c r="V196" s="5">
        <v>0</v>
      </c>
      <c r="X196" s="8">
        <f ca="1">(dane36[[#This Row],[Wiek]]-$A$409)/$A$410</f>
        <v>0.88636363636363635</v>
      </c>
      <c r="Y196" s="8">
        <f ca="1">(dane36[[#This Row],[Ciśnienie krwi]]-$B$409)/$B$410</f>
        <v>0.15384615384615385</v>
      </c>
      <c r="Z196" s="8">
        <f ca="1">(dane36[[#This Row],[glukoza we krwi]]-$I$409)/$I$410</f>
        <v>0.26931623931623933</v>
      </c>
      <c r="AA196" s="8">
        <f ca="1">(dane36[[#This Row],[mocznik]]-$J$409)/$J$410</f>
        <v>0.12195121951219512</v>
      </c>
      <c r="AB196" s="8">
        <f ca="1">(dane36[[#This Row],[kreatynina]]-K$409)/K$410</f>
        <v>1.0582010582010581E-2</v>
      </c>
      <c r="AC196" s="8">
        <f ca="1">(dane36[[#This Row],[sód]]-L$409)/L$410</f>
        <v>0.83930599369085179</v>
      </c>
      <c r="AD196" s="8">
        <f ca="1">(dane36[[#This Row],[potas]]-M$409)/M$410</f>
        <v>4.7865168539325841E-2</v>
      </c>
      <c r="AE196" s="8">
        <f ca="1">(dane36[[#This Row],[hemoglobina]]-N$409)/N$410</f>
        <v>0.64149659863945574</v>
      </c>
      <c r="AF196" s="8">
        <f ca="1">(dane36[[#This Row],[hematokryt]]-O$409)/O$410</f>
        <v>0.66377777777777769</v>
      </c>
      <c r="AG196">
        <v>1</v>
      </c>
      <c r="AH196">
        <v>0</v>
      </c>
      <c r="AI196">
        <v>0</v>
      </c>
      <c r="AJ196">
        <v>1</v>
      </c>
      <c r="AK196">
        <v>0</v>
      </c>
      <c r="AL196">
        <v>0</v>
      </c>
      <c r="AM196" s="14">
        <v>0</v>
      </c>
      <c r="AN196" s="14">
        <v>0</v>
      </c>
      <c r="AO196" s="14">
        <v>0</v>
      </c>
      <c r="AP196" s="14">
        <v>1</v>
      </c>
      <c r="AQ196" s="14">
        <v>0</v>
      </c>
      <c r="AR196" s="14">
        <v>0</v>
      </c>
    </row>
    <row r="197" spans="1:44" x14ac:dyDescent="0.25">
      <c r="A197" s="8">
        <f ca="1">(dane36[[#This Row],[Wiek]]-$A$409)/$A$410</f>
        <v>0.23863636363636365</v>
      </c>
      <c r="B197" s="8">
        <f ca="1">(dane36[[#This Row],[Ciśnienie krwi]]-$B$409)/$B$410</f>
        <v>0.23076923076923078</v>
      </c>
      <c r="C197" s="9">
        <v>1</v>
      </c>
      <c r="D197" s="5">
        <v>0</v>
      </c>
      <c r="E197" s="5" t="s">
        <v>2</v>
      </c>
      <c r="F197" s="5">
        <v>1</v>
      </c>
      <c r="G197" s="5">
        <v>0</v>
      </c>
      <c r="H197" s="5">
        <v>0</v>
      </c>
      <c r="I197" s="8">
        <f ca="1">(dane36[[#This Row],[glukoza we krwi]]-$I$409)/$I$410</f>
        <v>0.19017094017094016</v>
      </c>
      <c r="J197" s="8">
        <f ca="1">(dane36[[#This Row],[mocznik]]-$J$409)/$J$410</f>
        <v>8.3440308087291401E-2</v>
      </c>
      <c r="K197" s="8">
        <f ca="1">(dane36[[#This Row],[kreatynina]]-#REF!)/#REF!</f>
        <v>9.2592592592592605E-3</v>
      </c>
      <c r="L197" s="8">
        <f ca="1">(dane36[[#This Row],[sód]]-#REF!)/#REF!</f>
        <v>0.88643533123028395</v>
      </c>
      <c r="M197" s="8">
        <f ca="1">(dane36[[#This Row],[potas]]-#REF!)/#REF!</f>
        <v>3.3707865168539325E-2</v>
      </c>
      <c r="N197" s="8">
        <f ca="1">(dane36[[#This Row],[hemoglobina]]-#REF!)/#REF!</f>
        <v>0.76190476190476197</v>
      </c>
      <c r="O197" s="8">
        <f ca="1">(dane36[[#This Row],[hematokryt]]-#REF!)/#REF!</f>
        <v>0.71111111111111114</v>
      </c>
      <c r="P197" s="5">
        <v>0</v>
      </c>
      <c r="Q197" s="5">
        <v>0</v>
      </c>
      <c r="R197" s="5">
        <v>0</v>
      </c>
      <c r="S197" s="5">
        <v>1</v>
      </c>
      <c r="T197" s="5">
        <v>0</v>
      </c>
      <c r="U197" s="5">
        <v>0</v>
      </c>
      <c r="V197" s="5">
        <v>0</v>
      </c>
      <c r="X197" s="8">
        <f ca="1">(dane36[[#This Row],[Wiek]]-$A$409)/$A$410</f>
        <v>0.77272727272727271</v>
      </c>
      <c r="Y197" s="8">
        <f ca="1">(dane36[[#This Row],[Ciśnienie krwi]]-$B$409)/$B$410</f>
        <v>0.30769230769230771</v>
      </c>
      <c r="Z197" s="8">
        <f ca="1">(dane36[[#This Row],[glukoza we krwi]]-$I$409)/$I$410</f>
        <v>0.34615384615384615</v>
      </c>
      <c r="AA197" s="8">
        <f ca="1">(dane36[[#This Row],[mocznik]]-$J$409)/$J$410</f>
        <v>0.24929396662387676</v>
      </c>
      <c r="AB197" s="8">
        <f ca="1">(dane36[[#This Row],[kreatynina]]-K$409)/K$410</f>
        <v>3.8359788359788365E-2</v>
      </c>
      <c r="AC197" s="8">
        <f ca="1">(dane36[[#This Row],[sód]]-L$409)/L$410</f>
        <v>0.8422712933753943</v>
      </c>
      <c r="AD197" s="8">
        <f ca="1">(dane36[[#This Row],[potas]]-M$409)/M$410</f>
        <v>3.1460674157303366E-2</v>
      </c>
      <c r="AE197" s="8">
        <f ca="1">(dane36[[#This Row],[hemoglobina]]-N$409)/N$410</f>
        <v>0.18367346938775508</v>
      </c>
      <c r="AF197" s="8">
        <f ca="1">(dane36[[#This Row],[hematokryt]]-O$409)/O$410</f>
        <v>0.66377777777777769</v>
      </c>
      <c r="AG197">
        <v>1</v>
      </c>
      <c r="AH197">
        <v>0</v>
      </c>
      <c r="AI197">
        <v>0</v>
      </c>
      <c r="AJ197">
        <v>1</v>
      </c>
      <c r="AK197">
        <v>0</v>
      </c>
      <c r="AL197">
        <v>0</v>
      </c>
      <c r="AM197" s="15">
        <v>0</v>
      </c>
      <c r="AN197" s="15">
        <v>0</v>
      </c>
      <c r="AO197" s="15">
        <v>0</v>
      </c>
      <c r="AP197" s="15">
        <v>1</v>
      </c>
      <c r="AQ197" s="15">
        <v>0</v>
      </c>
      <c r="AR197" s="15">
        <v>0</v>
      </c>
    </row>
    <row r="198" spans="1:44" x14ac:dyDescent="0.25">
      <c r="A198" s="8">
        <f ca="1">(dane36[[#This Row],[Wiek]]-$A$409)/$A$410</f>
        <v>0.31818181818181818</v>
      </c>
      <c r="B198" s="8">
        <f ca="1">(dane36[[#This Row],[Ciśnienie krwi]]-$B$409)/$B$410</f>
        <v>0.23076923076923078</v>
      </c>
      <c r="C198" s="9">
        <v>1</v>
      </c>
      <c r="D198" s="5">
        <v>0</v>
      </c>
      <c r="E198" s="5" t="s">
        <v>2</v>
      </c>
      <c r="F198" s="5">
        <v>1</v>
      </c>
      <c r="G198" s="5">
        <v>0</v>
      </c>
      <c r="H198" s="5">
        <v>0</v>
      </c>
      <c r="I198" s="8">
        <f ca="1">(dane36[[#This Row],[glukoza we krwi]]-$I$409)/$I$410</f>
        <v>0.15811965811965811</v>
      </c>
      <c r="J198" s="8">
        <f ca="1">(dane36[[#This Row],[mocznik]]-$J$409)/$J$410</f>
        <v>6.0333761232349167E-2</v>
      </c>
      <c r="K198" s="8">
        <f ca="1">(dane36[[#This Row],[kreatynina]]-#REF!)/#REF!</f>
        <v>1.3227513227513225E-3</v>
      </c>
      <c r="L198" s="8">
        <f ca="1">(dane36[[#This Row],[sód]]-#REF!)/#REF!</f>
        <v>0.88012618296529965</v>
      </c>
      <c r="M198" s="8">
        <f ca="1">(dane36[[#This Row],[potas]]-#REF!)/#REF!</f>
        <v>5.1685393258426963E-2</v>
      </c>
      <c r="N198" s="8">
        <f ca="1">(dane36[[#This Row],[hemoglobina]]-#REF!)/#REF!</f>
        <v>0.72789115646258506</v>
      </c>
      <c r="O198" s="8">
        <f ca="1">(dane36[[#This Row],[hematokryt]]-#REF!)/#REF!</f>
        <v>0.73333333333333328</v>
      </c>
      <c r="P198" s="5">
        <v>0</v>
      </c>
      <c r="Q198" s="5">
        <v>0</v>
      </c>
      <c r="R198" s="5">
        <v>0</v>
      </c>
      <c r="S198" s="5">
        <v>1</v>
      </c>
      <c r="T198" s="5">
        <v>0</v>
      </c>
      <c r="U198" s="5">
        <v>0</v>
      </c>
      <c r="V198" s="5">
        <v>0</v>
      </c>
      <c r="X198" s="8">
        <f ca="1">(dane36[[#This Row],[Wiek]]-$A$409)/$A$410</f>
        <v>0.53409090909090906</v>
      </c>
      <c r="Y198" s="8">
        <f ca="1">(dane36[[#This Row],[Ciśnienie krwi]]-$B$409)/$B$410</f>
        <v>0.38461538461538464</v>
      </c>
      <c r="Z198" s="8">
        <f ca="1">(dane36[[#This Row],[glukoza we krwi]]-$I$409)/$I$410</f>
        <v>0.22863247863247863</v>
      </c>
      <c r="AA198" s="8">
        <f ca="1">(dane36[[#This Row],[mocznik]]-$J$409)/$J$410</f>
        <v>0.40179717586649549</v>
      </c>
      <c r="AB198" s="8">
        <f ca="1">(dane36[[#This Row],[kreatynina]]-K$409)/K$410</f>
        <v>0.15079365079365081</v>
      </c>
      <c r="AC198" s="8">
        <f ca="1">(dane36[[#This Row],[sód]]-L$409)/L$410</f>
        <v>0.74132492113564674</v>
      </c>
      <c r="AD198" s="8">
        <f ca="1">(dane36[[#This Row],[potas]]-M$409)/M$410</f>
        <v>1.573033707865169E-2</v>
      </c>
      <c r="AE198" s="8">
        <f ca="1">(dane36[[#This Row],[hemoglobina]]-N$409)/N$410</f>
        <v>0.3401360544217687</v>
      </c>
      <c r="AF198" s="8">
        <f ca="1">(dane36[[#This Row],[hematokryt]]-O$409)/O$410</f>
        <v>0.33333333333333331</v>
      </c>
      <c r="AG198">
        <v>1</v>
      </c>
      <c r="AH198">
        <v>0</v>
      </c>
      <c r="AI198">
        <v>0</v>
      </c>
      <c r="AJ198">
        <v>1</v>
      </c>
      <c r="AK198">
        <v>0</v>
      </c>
      <c r="AL198">
        <v>0</v>
      </c>
      <c r="AM198" s="14">
        <v>0</v>
      </c>
      <c r="AN198" s="14">
        <v>0</v>
      </c>
      <c r="AO198" s="14">
        <v>0</v>
      </c>
      <c r="AP198" s="14">
        <v>1</v>
      </c>
      <c r="AQ198" s="14">
        <v>0</v>
      </c>
      <c r="AR198" s="14">
        <v>0</v>
      </c>
    </row>
    <row r="199" spans="1:44" x14ac:dyDescent="0.25">
      <c r="A199" s="8">
        <f ca="1">(dane36[[#This Row],[Wiek]]-$A$409)/$A$410</f>
        <v>0.61363636363636365</v>
      </c>
      <c r="B199" s="8">
        <f ca="1">(dane36[[#This Row],[Ciśnienie krwi]]-$B$409)/$B$410</f>
        <v>0.23076923076923078</v>
      </c>
      <c r="C199" s="9">
        <v>1</v>
      </c>
      <c r="D199" s="5">
        <v>0</v>
      </c>
      <c r="E199" s="5" t="s">
        <v>2</v>
      </c>
      <c r="F199" s="5">
        <v>1</v>
      </c>
      <c r="G199" s="5">
        <v>0</v>
      </c>
      <c r="H199" s="5">
        <v>0</v>
      </c>
      <c r="I199" s="8">
        <f ca="1">(dane36[[#This Row],[glukoza we krwi]]-$I$409)/$I$410</f>
        <v>0.25</v>
      </c>
      <c r="J199" s="8">
        <f ca="1">(dane36[[#This Row],[mocznik]]-$J$409)/$J$410</f>
        <v>3.4659820282413351E-2</v>
      </c>
      <c r="K199" s="8">
        <f ca="1">(dane36[[#This Row],[kreatynina]]-#REF!)/#REF!</f>
        <v>1.0582010582010581E-2</v>
      </c>
      <c r="L199" s="8">
        <f ca="1">(dane36[[#This Row],[sód]]-#REF!)/#REF!</f>
        <v>0.82334384858044163</v>
      </c>
      <c r="M199" s="8">
        <f ca="1">(dane36[[#This Row],[potas]]-#REF!)/#REF!</f>
        <v>5.6179775280898875E-2</v>
      </c>
      <c r="N199" s="8">
        <f ca="1">(dane36[[#This Row],[hemoglobina]]-#REF!)/#REF!</f>
        <v>0.79591836734693877</v>
      </c>
      <c r="O199" s="8">
        <f ca="1">(dane36[[#This Row],[hematokryt]]-#REF!)/#REF!</f>
        <v>0.73333333333333328</v>
      </c>
      <c r="P199" s="5">
        <v>0</v>
      </c>
      <c r="Q199" s="5">
        <v>0</v>
      </c>
      <c r="R199" s="5">
        <v>0</v>
      </c>
      <c r="S199" s="5">
        <v>1</v>
      </c>
      <c r="T199" s="5">
        <v>0</v>
      </c>
      <c r="U199" s="5">
        <v>0</v>
      </c>
      <c r="V199" s="5">
        <v>0</v>
      </c>
      <c r="X199" s="8">
        <f ca="1">(dane36[[#This Row],[Wiek]]-$A$409)/$A$410</f>
        <v>0.625</v>
      </c>
      <c r="Y199" s="8">
        <f ca="1">(dane36[[#This Row],[Ciśnienie krwi]]-$B$409)/$B$410</f>
        <v>0.23076923076923078</v>
      </c>
      <c r="Z199" s="8">
        <f ca="1">(dane36[[#This Row],[glukoza we krwi]]-$I$409)/$I$410</f>
        <v>0.26931623931623933</v>
      </c>
      <c r="AA199" s="8">
        <f ca="1">(dane36[[#This Row],[mocznik]]-$J$409)/$J$410</f>
        <v>0.28112965340179719</v>
      </c>
      <c r="AB199" s="8">
        <f ca="1">(dane36[[#This Row],[kreatynina]]-K$409)/K$410</f>
        <v>0.11772486772486773</v>
      </c>
      <c r="AC199" s="8">
        <f ca="1">(dane36[[#This Row],[sód]]-L$409)/L$410</f>
        <v>0.75394321766561512</v>
      </c>
      <c r="AD199" s="8">
        <f ca="1">(dane36[[#This Row],[potas]]-M$409)/M$410</f>
        <v>6.2921348314606731E-2</v>
      </c>
      <c r="AE199" s="8">
        <f ca="1">(dane36[[#This Row],[hemoglobina]]-N$409)/N$410</f>
        <v>0.25170068027210879</v>
      </c>
      <c r="AF199" s="8">
        <f ca="1">(dane36[[#This Row],[hematokryt]]-O$409)/O$410</f>
        <v>0.66377777777777769</v>
      </c>
      <c r="AG199">
        <v>1</v>
      </c>
      <c r="AH199">
        <v>0</v>
      </c>
      <c r="AI199">
        <v>0</v>
      </c>
      <c r="AJ199">
        <v>1</v>
      </c>
      <c r="AK199">
        <v>0</v>
      </c>
      <c r="AL199">
        <v>0</v>
      </c>
      <c r="AM199" s="15">
        <v>0</v>
      </c>
      <c r="AN199" s="15">
        <v>0</v>
      </c>
      <c r="AO199" s="15">
        <v>0</v>
      </c>
      <c r="AP199" s="15">
        <v>1</v>
      </c>
      <c r="AQ199" s="15">
        <v>0</v>
      </c>
      <c r="AR199" s="15">
        <v>0</v>
      </c>
    </row>
    <row r="200" spans="1:44" x14ac:dyDescent="0.25">
      <c r="A200" s="8">
        <f ca="1">(dane36[[#This Row],[Wiek]]-$A$409)/$A$410</f>
        <v>0.51136363636363635</v>
      </c>
      <c r="B200" s="8">
        <f ca="1">(dane36[[#This Row],[Ciśnienie krwi]]-$B$409)/$B$410</f>
        <v>0.23076923076923078</v>
      </c>
      <c r="C200" s="9">
        <v>0.75</v>
      </c>
      <c r="D200" s="5">
        <v>0</v>
      </c>
      <c r="E200" s="5" t="s">
        <v>2</v>
      </c>
      <c r="F200" s="5">
        <v>1</v>
      </c>
      <c r="G200" s="5">
        <v>0</v>
      </c>
      <c r="H200" s="5">
        <v>0</v>
      </c>
      <c r="I200" s="8">
        <f ca="1">(dane36[[#This Row],[glukoza we krwi]]-$I$409)/$I$410</f>
        <v>0.15598290598290598</v>
      </c>
      <c r="J200" s="8">
        <f ca="1">(dane36[[#This Row],[mocznik]]-$J$409)/$J$410</f>
        <v>8.6007702182284984E-2</v>
      </c>
      <c r="K200" s="8">
        <f ca="1">(dane36[[#This Row],[kreatynina]]-#REF!)/#REF!</f>
        <v>6.6137566137566143E-3</v>
      </c>
      <c r="L200" s="8">
        <f ca="1">(dane36[[#This Row],[sód]]-#REF!)/#REF!</f>
        <v>0.85488958990536279</v>
      </c>
      <c r="M200" s="8">
        <f ca="1">(dane36[[#This Row],[potas]]-#REF!)/#REF!</f>
        <v>3.595505617977527E-2</v>
      </c>
      <c r="N200" s="8">
        <f ca="1">(dane36[[#This Row],[hemoglobina]]-#REF!)/#REF!</f>
        <v>0.64149659863945574</v>
      </c>
      <c r="O200" s="8">
        <f ca="1">(dane36[[#This Row],[hematokryt]]-#REF!)/#REF!</f>
        <v>0.66377777777777769</v>
      </c>
      <c r="P200" s="5">
        <v>0</v>
      </c>
      <c r="Q200" s="5">
        <v>0</v>
      </c>
      <c r="R200" s="5">
        <v>0</v>
      </c>
      <c r="S200" s="5">
        <v>1</v>
      </c>
      <c r="T200" s="5">
        <v>0</v>
      </c>
      <c r="U200" s="5">
        <v>0</v>
      </c>
      <c r="V200" s="5">
        <v>0</v>
      </c>
      <c r="X200" s="8">
        <f ca="1">(dane36[[#This Row],[Wiek]]-$A$409)/$A$410</f>
        <v>0.64772727272727271</v>
      </c>
      <c r="Y200" s="8">
        <f ca="1">(dane36[[#This Row],[Ciśnienie krwi]]-$B$409)/$B$410</f>
        <v>0.38461538461538464</v>
      </c>
      <c r="Z200" s="8">
        <f ca="1">(dane36[[#This Row],[glukoza we krwi]]-$I$409)/$I$410</f>
        <v>0.49145299145299143</v>
      </c>
      <c r="AA200" s="8">
        <f ca="1">(dane36[[#This Row],[mocznik]]-$J$409)/$J$410</f>
        <v>9.8844672657252886E-2</v>
      </c>
      <c r="AB200" s="8">
        <f ca="1">(dane36[[#This Row],[kreatynina]]-K$409)/K$410</f>
        <v>3.7037037037037042E-2</v>
      </c>
      <c r="AC200" s="8">
        <f ca="1">(dane36[[#This Row],[sód]]-L$409)/L$410</f>
        <v>0.83596214511041012</v>
      </c>
      <c r="AD200" s="8">
        <f ca="1">(dane36[[#This Row],[potas]]-M$409)/M$410</f>
        <v>4.9438202247191018E-2</v>
      </c>
      <c r="AE200" s="8">
        <f ca="1">(dane36[[#This Row],[hemoglobina]]-N$409)/N$410</f>
        <v>0.55102040816326525</v>
      </c>
      <c r="AF200" s="8">
        <f ca="1">(dane36[[#This Row],[hematokryt]]-O$409)/O$410</f>
        <v>0.46666666666666667</v>
      </c>
      <c r="AG200">
        <v>0.75</v>
      </c>
      <c r="AH200">
        <v>0</v>
      </c>
      <c r="AI200">
        <v>0</v>
      </c>
      <c r="AJ200">
        <v>1</v>
      </c>
      <c r="AK200">
        <v>0</v>
      </c>
      <c r="AL200">
        <v>0</v>
      </c>
      <c r="AM200" s="14">
        <v>0</v>
      </c>
      <c r="AN200" s="14">
        <v>0</v>
      </c>
      <c r="AO200" s="14">
        <v>0</v>
      </c>
      <c r="AP200" s="14">
        <v>1</v>
      </c>
      <c r="AQ200" s="14">
        <v>0</v>
      </c>
      <c r="AR200" s="14">
        <v>0</v>
      </c>
    </row>
    <row r="201" spans="1:44" x14ac:dyDescent="0.25">
      <c r="A201" s="8">
        <f ca="1">(dane36[[#This Row],[Wiek]]-$A$409)/$A$410</f>
        <v>0.19318181818181818</v>
      </c>
      <c r="B201" s="8">
        <f ca="1">(dane36[[#This Row],[Ciśnienie krwi]]-$B$409)/$B$410</f>
        <v>0.23076923076923078</v>
      </c>
      <c r="C201" s="9">
        <v>0.75</v>
      </c>
      <c r="D201" s="5">
        <v>0</v>
      </c>
      <c r="E201" s="5" t="s">
        <v>2</v>
      </c>
      <c r="F201" s="5">
        <v>1</v>
      </c>
      <c r="G201" s="5">
        <v>0</v>
      </c>
      <c r="H201" s="5">
        <v>0</v>
      </c>
      <c r="I201" s="8">
        <f ca="1">(dane36[[#This Row],[glukoza we krwi]]-$I$409)/$I$410</f>
        <v>0.18162393162393162</v>
      </c>
      <c r="J201" s="8">
        <f ca="1">(dane36[[#This Row],[mocznik]]-$J$409)/$J$410</f>
        <v>5.5198973042362001E-2</v>
      </c>
      <c r="K201" s="8">
        <f ca="1">(dane36[[#This Row],[kreatynina]]-#REF!)/#REF!</f>
        <v>3.968253968253968E-3</v>
      </c>
      <c r="L201" s="8">
        <f ca="1">(dane36[[#This Row],[sód]]-#REF!)/#REF!</f>
        <v>0.86119873817034698</v>
      </c>
      <c r="M201" s="8">
        <f ca="1">(dane36[[#This Row],[potas]]-#REF!)/#REF!</f>
        <v>3.8202247191011243E-2</v>
      </c>
      <c r="N201" s="8">
        <f ca="1">(dane36[[#This Row],[hemoglobina]]-#REF!)/#REF!</f>
        <v>0.76870748299319724</v>
      </c>
      <c r="O201" s="8">
        <f ca="1">(dane36[[#This Row],[hematokryt]]-#REF!)/#REF!</f>
        <v>0.77777777777777779</v>
      </c>
      <c r="P201" s="5">
        <v>0</v>
      </c>
      <c r="Q201" s="5">
        <v>0</v>
      </c>
      <c r="R201" s="5">
        <v>0</v>
      </c>
      <c r="S201" s="5">
        <v>1</v>
      </c>
      <c r="T201" s="5">
        <v>0</v>
      </c>
      <c r="U201" s="5">
        <v>0</v>
      </c>
      <c r="V201" s="5">
        <v>0</v>
      </c>
      <c r="X201" s="8">
        <f ca="1">(dane36[[#This Row],[Wiek]]-$A$409)/$A$410</f>
        <v>0.71590909090909094</v>
      </c>
      <c r="Y201" s="8">
        <f ca="1">(dane36[[#This Row],[Ciśnienie krwi]]-$B$409)/$B$410</f>
        <v>0.23076923076923078</v>
      </c>
      <c r="Z201" s="8">
        <f ca="1">(dane36[[#This Row],[glukoza we krwi]]-$I$409)/$I$410</f>
        <v>0.14957264957264957</v>
      </c>
      <c r="AA201" s="8">
        <f ca="1">(dane36[[#This Row],[mocznik]]-$J$409)/$J$410</f>
        <v>9.114249037227215E-2</v>
      </c>
      <c r="AB201" s="8">
        <f ca="1">(dane36[[#This Row],[kreatynina]]-K$409)/K$410</f>
        <v>1.4550264550264553E-2</v>
      </c>
      <c r="AC201" s="8">
        <f ca="1">(dane36[[#This Row],[sód]]-L$409)/L$410</f>
        <v>0.85488958990536279</v>
      </c>
      <c r="AD201" s="8">
        <f ca="1">(dane36[[#This Row],[potas]]-M$409)/M$410</f>
        <v>6.0674157303370793E-2</v>
      </c>
      <c r="AE201" s="8">
        <f ca="1">(dane36[[#This Row],[hemoglobina]]-N$409)/N$410</f>
        <v>0.38775510204081637</v>
      </c>
      <c r="AF201" s="8">
        <f ca="1">(dane36[[#This Row],[hematokryt]]-O$409)/O$410</f>
        <v>0.35555555555555557</v>
      </c>
      <c r="AG201">
        <v>0.75</v>
      </c>
      <c r="AH201">
        <v>0</v>
      </c>
      <c r="AI201">
        <v>0</v>
      </c>
      <c r="AJ201">
        <v>1</v>
      </c>
      <c r="AK201">
        <v>0</v>
      </c>
      <c r="AL201">
        <v>0</v>
      </c>
      <c r="AM201" s="15">
        <v>0</v>
      </c>
      <c r="AN201" s="15">
        <v>0</v>
      </c>
      <c r="AO201" s="15">
        <v>0</v>
      </c>
      <c r="AP201" s="15">
        <v>1</v>
      </c>
      <c r="AQ201" s="15">
        <v>0</v>
      </c>
      <c r="AR201" s="15">
        <v>0</v>
      </c>
    </row>
    <row r="202" spans="1:44" x14ac:dyDescent="0.25">
      <c r="A202" s="8">
        <f ca="1">(dane36[[#This Row],[Wiek]]-$A$409)/$A$410</f>
        <v>0.56818181818181823</v>
      </c>
      <c r="B202" s="8">
        <f ca="1">(dane36[[#This Row],[Ciśnienie krwi]]-$B$409)/$B$410</f>
        <v>0.23076923076923078</v>
      </c>
      <c r="C202" s="9">
        <v>0.75</v>
      </c>
      <c r="D202" s="5">
        <v>0</v>
      </c>
      <c r="E202" s="5" t="s">
        <v>2</v>
      </c>
      <c r="F202" s="5">
        <v>1</v>
      </c>
      <c r="G202" s="5">
        <v>0</v>
      </c>
      <c r="H202" s="5">
        <v>0</v>
      </c>
      <c r="I202" s="8">
        <f ca="1">(dane36[[#This Row],[glukoza we krwi]]-$I$409)/$I$410</f>
        <v>0.22008547008547008</v>
      </c>
      <c r="J202" s="8">
        <f ca="1">(dane36[[#This Row],[mocznik]]-$J$409)/$J$410</f>
        <v>5.2631578947368418E-2</v>
      </c>
      <c r="K202" s="8">
        <f ca="1">(dane36[[#This Row],[kreatynina]]-#REF!)/#REF!</f>
        <v>1.0582010582010581E-2</v>
      </c>
      <c r="L202" s="8">
        <f ca="1">(dane36[[#This Row],[sód]]-#REF!)/#REF!</f>
        <v>0.8485804416403786</v>
      </c>
      <c r="M202" s="8">
        <f ca="1">(dane36[[#This Row],[potas]]-#REF!)/#REF!</f>
        <v>4.7191011235955045E-2</v>
      </c>
      <c r="N202" s="8">
        <f ca="1">(dane36[[#This Row],[hemoglobina]]-#REF!)/#REF!</f>
        <v>0.91156462585034015</v>
      </c>
      <c r="O202" s="8">
        <f ca="1">(dane36[[#This Row],[hematokryt]]-#REF!)/#REF!</f>
        <v>0.75555555555555554</v>
      </c>
      <c r="P202" s="5">
        <v>0</v>
      </c>
      <c r="Q202" s="5">
        <v>0</v>
      </c>
      <c r="R202" s="5">
        <v>0</v>
      </c>
      <c r="S202" s="5">
        <v>1</v>
      </c>
      <c r="T202" s="5">
        <v>0</v>
      </c>
      <c r="U202" s="5">
        <v>0</v>
      </c>
      <c r="V202" s="5">
        <v>0</v>
      </c>
      <c r="X202" s="8">
        <f ca="1">(dane36[[#This Row],[Wiek]]-$A$409)/$A$410</f>
        <v>1</v>
      </c>
      <c r="Y202" s="8">
        <f ca="1">(dane36[[#This Row],[Ciśnienie krwi]]-$B$409)/$B$410</f>
        <v>0.30769230769230771</v>
      </c>
      <c r="Z202" s="8">
        <f ca="1">(dane36[[#This Row],[glukoza we krwi]]-$I$409)/$I$410</f>
        <v>0.25</v>
      </c>
      <c r="AA202" s="8">
        <f ca="1">(dane36[[#This Row],[mocznik]]-$J$409)/$J$410</f>
        <v>0.22464698331193839</v>
      </c>
      <c r="AB202" s="8">
        <f ca="1">(dane36[[#This Row],[kreatynina]]-K$409)/K$410</f>
        <v>3.4391534391534397E-2</v>
      </c>
      <c r="AC202" s="8">
        <f ca="1">(dane36[[#This Row],[sód]]-L$409)/L$410</f>
        <v>0.85488958990536279</v>
      </c>
      <c r="AD202" s="8">
        <f ca="1">(dane36[[#This Row],[potas]]-M$409)/M$410</f>
        <v>3.595505617977527E-2</v>
      </c>
      <c r="AE202" s="8">
        <f ca="1">(dane36[[#This Row],[hemoglobina]]-N$409)/N$410</f>
        <v>0.60544217687074831</v>
      </c>
      <c r="AF202" s="8">
        <f ca="1">(dane36[[#This Row],[hematokryt]]-O$409)/O$410</f>
        <v>0.62222222222222223</v>
      </c>
      <c r="AG202">
        <v>0.75</v>
      </c>
      <c r="AH202">
        <v>0</v>
      </c>
      <c r="AI202">
        <v>0</v>
      </c>
      <c r="AJ202">
        <v>1</v>
      </c>
      <c r="AK202">
        <v>0</v>
      </c>
      <c r="AL202">
        <v>0</v>
      </c>
      <c r="AM202" s="14">
        <v>0</v>
      </c>
      <c r="AN202" s="14">
        <v>0</v>
      </c>
      <c r="AO202" s="14">
        <v>0</v>
      </c>
      <c r="AP202" s="14">
        <v>1</v>
      </c>
      <c r="AQ202" s="14">
        <v>0</v>
      </c>
      <c r="AR202" s="14">
        <v>0</v>
      </c>
    </row>
    <row r="203" spans="1:44" x14ac:dyDescent="0.25">
      <c r="A203" s="8">
        <f ca="1">(dane36[[#This Row],[Wiek]]-$A$409)/$A$410</f>
        <v>0.20454545454545456</v>
      </c>
      <c r="B203" s="8">
        <f ca="1">(dane36[[#This Row],[Ciśnienie krwi]]-$B$409)/$B$410</f>
        <v>7.6923076923076927E-2</v>
      </c>
      <c r="C203" s="9">
        <v>1</v>
      </c>
      <c r="D203" s="5">
        <v>0</v>
      </c>
      <c r="E203" s="5" t="s">
        <v>2</v>
      </c>
      <c r="F203" s="5">
        <v>1</v>
      </c>
      <c r="G203" s="5">
        <v>0</v>
      </c>
      <c r="H203" s="5">
        <v>0</v>
      </c>
      <c r="I203" s="8">
        <f ca="1">(dane36[[#This Row],[glukoza we krwi]]-$I$409)/$I$410</f>
        <v>0.26931623931623933</v>
      </c>
      <c r="J203" s="8">
        <f ca="1">(dane36[[#This Row],[mocznik]]-$J$409)/$J$410</f>
        <v>0.14359435173299101</v>
      </c>
      <c r="K203" s="8">
        <f ca="1">(dane36[[#This Row],[kreatynina]]-#REF!)/#REF!</f>
        <v>3.5317460317460317E-2</v>
      </c>
      <c r="L203" s="8">
        <f ca="1">(dane36[[#This Row],[sód]]-#REF!)/#REF!</f>
        <v>0.83596214511041012</v>
      </c>
      <c r="M203" s="8">
        <f ca="1">(dane36[[#This Row],[potas]]-#REF!)/#REF!</f>
        <v>4.9438202247191018E-2</v>
      </c>
      <c r="N203" s="8">
        <f ca="1">(dane36[[#This Row],[hemoglobina]]-#REF!)/#REF!</f>
        <v>0.74149659863945572</v>
      </c>
      <c r="O203" s="8">
        <f ca="1">(dane36[[#This Row],[hematokryt]]-#REF!)/#REF!</f>
        <v>0.71111111111111114</v>
      </c>
      <c r="P203" s="5">
        <v>0</v>
      </c>
      <c r="Q203" s="5">
        <v>0</v>
      </c>
      <c r="R203" s="5">
        <v>0</v>
      </c>
      <c r="S203" s="5">
        <v>1</v>
      </c>
      <c r="T203" s="5">
        <v>0</v>
      </c>
      <c r="U203" s="5">
        <v>0</v>
      </c>
      <c r="V203" s="5">
        <v>0</v>
      </c>
      <c r="X203" s="8">
        <f ca="1">(dane36[[#This Row],[Wiek]]-$A$409)/$A$410</f>
        <v>0.70454545454545459</v>
      </c>
      <c r="Y203" s="8">
        <f ca="1">(dane36[[#This Row],[Ciśnienie krwi]]-$B$409)/$B$410</f>
        <v>0.15384615384615385</v>
      </c>
      <c r="Z203" s="8">
        <f ca="1">(dane36[[#This Row],[glukoza we krwi]]-$I$409)/$I$410</f>
        <v>0.19444444444444445</v>
      </c>
      <c r="AA203" s="8">
        <f ca="1">(dane36[[#This Row],[mocznik]]-$J$409)/$J$410</f>
        <v>0.23748395378690629</v>
      </c>
      <c r="AB203" s="8">
        <f ca="1">(dane36[[#This Row],[kreatynina]]-K$409)/K$410</f>
        <v>9.1269841269841265E-2</v>
      </c>
      <c r="AC203" s="8">
        <f ca="1">(dane36[[#This Row],[sód]]-L$409)/L$410</f>
        <v>0.83596214511041012</v>
      </c>
      <c r="AD203" s="8">
        <f ca="1">(dane36[[#This Row],[potas]]-M$409)/M$410</f>
        <v>4.0449438202247189E-2</v>
      </c>
      <c r="AE203" s="8">
        <f ca="1">(dane36[[#This Row],[hemoglobina]]-N$409)/N$410</f>
        <v>0.32653061224489799</v>
      </c>
      <c r="AF203" s="8">
        <f ca="1">(dane36[[#This Row],[hematokryt]]-O$409)/O$410</f>
        <v>0.26666666666666666</v>
      </c>
      <c r="AG203">
        <v>1</v>
      </c>
      <c r="AH203">
        <v>0</v>
      </c>
      <c r="AI203">
        <v>0</v>
      </c>
      <c r="AJ203">
        <v>1</v>
      </c>
      <c r="AK203">
        <v>0</v>
      </c>
      <c r="AL203">
        <v>0</v>
      </c>
      <c r="AM203" s="15">
        <v>0</v>
      </c>
      <c r="AN203" s="15">
        <v>0</v>
      </c>
      <c r="AO203" s="15">
        <v>0</v>
      </c>
      <c r="AP203" s="15">
        <v>1</v>
      </c>
      <c r="AQ203" s="15">
        <v>0</v>
      </c>
      <c r="AR203" s="15">
        <v>0</v>
      </c>
    </row>
    <row r="204" spans="1:44" x14ac:dyDescent="0.25">
      <c r="A204" s="8">
        <f ca="1">(dane36[[#This Row],[Wiek]]-$A$409)/$A$410</f>
        <v>0.5</v>
      </c>
      <c r="B204" s="8">
        <f ca="1">(dane36[[#This Row],[Ciśnienie krwi]]-$B$409)/$B$410</f>
        <v>7.6923076923076927E-2</v>
      </c>
      <c r="C204" s="9">
        <v>1</v>
      </c>
      <c r="D204" s="5">
        <v>0</v>
      </c>
      <c r="E204" s="5" t="s">
        <v>2</v>
      </c>
      <c r="F204" s="5">
        <v>1</v>
      </c>
      <c r="G204" s="5">
        <v>0</v>
      </c>
      <c r="H204" s="5">
        <v>0</v>
      </c>
      <c r="I204" s="8">
        <f ca="1">(dane36[[#This Row],[glukoza we krwi]]-$I$409)/$I$410</f>
        <v>0.21581196581196582</v>
      </c>
      <c r="J204" s="8">
        <f ca="1">(dane36[[#This Row],[mocznik]]-$J$409)/$J$410</f>
        <v>0.11424903722721438</v>
      </c>
      <c r="K204" s="8">
        <f ca="1">(dane36[[#This Row],[kreatynina]]-#REF!)/#REF!</f>
        <v>7.9365079365079361E-3</v>
      </c>
      <c r="L204" s="8">
        <f ca="1">(dane36[[#This Row],[sód]]-#REF!)/#REF!</f>
        <v>0.82334384858044163</v>
      </c>
      <c r="M204" s="8">
        <f ca="1">(dane36[[#This Row],[potas]]-#REF!)/#REF!</f>
        <v>5.6179775280898875E-2</v>
      </c>
      <c r="N204" s="8">
        <f ca="1">(dane36[[#This Row],[hemoglobina]]-#REF!)/#REF!</f>
        <v>0.8571428571428571</v>
      </c>
      <c r="O204" s="8">
        <f ca="1">(dane36[[#This Row],[hematokryt]]-#REF!)/#REF!</f>
        <v>0.91111111111111109</v>
      </c>
      <c r="P204" s="5">
        <v>0</v>
      </c>
      <c r="Q204" s="5">
        <v>0</v>
      </c>
      <c r="R204" s="5">
        <v>0</v>
      </c>
      <c r="S204" s="5">
        <v>1</v>
      </c>
      <c r="T204" s="5">
        <v>0</v>
      </c>
      <c r="U204" s="5">
        <v>0</v>
      </c>
      <c r="V204" s="5">
        <v>0</v>
      </c>
      <c r="X204" s="8">
        <f ca="1">(dane36[[#This Row],[Wiek]]-$A$409)/$A$410</f>
        <v>0.86363636363636365</v>
      </c>
      <c r="Y204" s="8">
        <f ca="1">(dane36[[#This Row],[Ciśnienie krwi]]-$B$409)/$B$410</f>
        <v>7.6923076923076927E-2</v>
      </c>
      <c r="Z204" s="8">
        <f ca="1">(dane36[[#This Row],[glukoza we krwi]]-$I$409)/$I$410</f>
        <v>0.19658119658119658</v>
      </c>
      <c r="AA204" s="8">
        <f ca="1">(dane36[[#This Row],[mocznik]]-$J$409)/$J$410</f>
        <v>0.18613607188703465</v>
      </c>
      <c r="AB204" s="8">
        <f ca="1">(dane36[[#This Row],[kreatynina]]-K$409)/K$410</f>
        <v>3.3068783068783074E-2</v>
      </c>
      <c r="AC204" s="8">
        <f ca="1">(dane36[[#This Row],[sód]]-L$409)/L$410</f>
        <v>0.82334384858044163</v>
      </c>
      <c r="AD204" s="8">
        <f ca="1">(dane36[[#This Row],[potas]]-M$409)/M$410</f>
        <v>7.6404494382022486E-2</v>
      </c>
      <c r="AE204" s="8">
        <f ca="1">(dane36[[#This Row],[hemoglobina]]-N$409)/N$410</f>
        <v>0.33333333333333331</v>
      </c>
      <c r="AF204" s="8">
        <f ca="1">(dane36[[#This Row],[hematokryt]]-O$409)/O$410</f>
        <v>0.33333333333333331</v>
      </c>
      <c r="AG204">
        <v>1</v>
      </c>
      <c r="AH204">
        <v>0</v>
      </c>
      <c r="AI204">
        <v>0</v>
      </c>
      <c r="AJ204">
        <v>1</v>
      </c>
      <c r="AK204">
        <v>0</v>
      </c>
      <c r="AL204">
        <v>0</v>
      </c>
      <c r="AM204" s="14">
        <v>0</v>
      </c>
      <c r="AN204" s="14">
        <v>0</v>
      </c>
      <c r="AO204" s="14">
        <v>0</v>
      </c>
      <c r="AP204" s="14">
        <v>1</v>
      </c>
      <c r="AQ204" s="14">
        <v>0</v>
      </c>
      <c r="AR204" s="14">
        <v>0</v>
      </c>
    </row>
    <row r="205" spans="1:44" x14ac:dyDescent="0.25">
      <c r="A205" s="8">
        <f ca="1">(dane36[[#This Row],[Wiek]]-$A$409)/$A$410</f>
        <v>0.52272727272727271</v>
      </c>
      <c r="B205" s="8">
        <f ca="1">(dane36[[#This Row],[Ciśnienie krwi]]-$B$409)/$B$410</f>
        <v>7.6923076923076927E-2</v>
      </c>
      <c r="C205" s="9">
        <v>0.75</v>
      </c>
      <c r="D205" s="5">
        <v>0</v>
      </c>
      <c r="E205" s="5" t="s">
        <v>2</v>
      </c>
      <c r="F205" s="5">
        <v>1</v>
      </c>
      <c r="G205" s="5">
        <v>0</v>
      </c>
      <c r="H205" s="5">
        <v>0</v>
      </c>
      <c r="I205" s="8">
        <f ca="1">(dane36[[#This Row],[glukoza we krwi]]-$I$409)/$I$410</f>
        <v>0.19230769230769232</v>
      </c>
      <c r="J205" s="8">
        <f ca="1">(dane36[[#This Row],[mocznik]]-$J$409)/$J$410</f>
        <v>0.10911424903722722</v>
      </c>
      <c r="K205" s="8">
        <f ca="1">(dane36[[#This Row],[kreatynina]]-#REF!)/#REF!</f>
        <v>1.0582010582010581E-2</v>
      </c>
      <c r="L205" s="8">
        <f ca="1">(dane36[[#This Row],[sód]]-#REF!)/#REF!</f>
        <v>0.86750788643533128</v>
      </c>
      <c r="M205" s="8">
        <f ca="1">(dane36[[#This Row],[potas]]-#REF!)/#REF!</f>
        <v>5.393258426966293E-2</v>
      </c>
      <c r="N205" s="8">
        <f ca="1">(dane36[[#This Row],[hemoglobina]]-#REF!)/#REF!</f>
        <v>0.77551020408163263</v>
      </c>
      <c r="O205" s="8">
        <f ca="1">(dane36[[#This Row],[hematokryt]]-#REF!)/#REF!</f>
        <v>0.77777777777777779</v>
      </c>
      <c r="P205" s="5">
        <v>0</v>
      </c>
      <c r="Q205" s="5">
        <v>0</v>
      </c>
      <c r="R205" s="5">
        <v>0</v>
      </c>
      <c r="S205" s="5">
        <v>1</v>
      </c>
      <c r="T205" s="5">
        <v>0</v>
      </c>
      <c r="U205" s="5">
        <v>0</v>
      </c>
      <c r="V205" s="5">
        <v>0</v>
      </c>
      <c r="X205" s="8">
        <f ca="1">(dane36[[#This Row],[Wiek]]-$A$409)/$A$410</f>
        <v>0.56227272727272726</v>
      </c>
      <c r="Y205" s="8">
        <f ca="1">(dane36[[#This Row],[Ciśnienie krwi]]-$B$409)/$B$410</f>
        <v>0.30769230769230771</v>
      </c>
      <c r="Z205" s="8">
        <f ca="1">(dane36[[#This Row],[glukoza we krwi]]-$I$409)/$I$410</f>
        <v>0.39529914529914528</v>
      </c>
      <c r="AA205" s="8">
        <f ca="1">(dane36[[#This Row],[mocznik]]-$J$409)/$J$410</f>
        <v>0.20154043645699615</v>
      </c>
      <c r="AB205" s="8">
        <f ca="1">(dane36[[#This Row],[kreatynina]]-K$409)/K$410</f>
        <v>8.4656084656084651E-2</v>
      </c>
      <c r="AC205" s="8">
        <f ca="1">(dane36[[#This Row],[sód]]-L$409)/L$410</f>
        <v>0.86750788643533128</v>
      </c>
      <c r="AD205" s="8">
        <f ca="1">(dane36[[#This Row],[potas]]-M$409)/M$410</f>
        <v>6.741573033707865E-2</v>
      </c>
      <c r="AE205" s="8">
        <f ca="1">(dane36[[#This Row],[hemoglobina]]-N$409)/N$410</f>
        <v>0.36734693877551022</v>
      </c>
      <c r="AF205" s="8">
        <f ca="1">(dane36[[#This Row],[hematokryt]]-O$409)/O$410</f>
        <v>0.66377777777777769</v>
      </c>
      <c r="AG205">
        <v>0.75</v>
      </c>
      <c r="AH205">
        <v>0</v>
      </c>
      <c r="AI205">
        <v>0</v>
      </c>
      <c r="AJ205">
        <v>1</v>
      </c>
      <c r="AK205">
        <v>0</v>
      </c>
      <c r="AL205">
        <v>0</v>
      </c>
      <c r="AM205" s="15">
        <v>0</v>
      </c>
      <c r="AN205" s="15">
        <v>0</v>
      </c>
      <c r="AO205" s="15">
        <v>0</v>
      </c>
      <c r="AP205" s="15">
        <v>1</v>
      </c>
      <c r="AQ205" s="15">
        <v>0</v>
      </c>
      <c r="AR205" s="15">
        <v>0</v>
      </c>
    </row>
    <row r="206" spans="1:44" x14ac:dyDescent="0.25">
      <c r="A206" s="8">
        <f ca="1">(dane36[[#This Row],[Wiek]]-$A$409)/$A$410</f>
        <v>0.25</v>
      </c>
      <c r="B206" s="8">
        <f ca="1">(dane36[[#This Row],[Ciśnienie krwi]]-$B$409)/$B$410</f>
        <v>0.15384615384615385</v>
      </c>
      <c r="C206" s="9">
        <v>1</v>
      </c>
      <c r="D206" s="5">
        <v>0</v>
      </c>
      <c r="E206" s="5" t="s">
        <v>2</v>
      </c>
      <c r="F206" s="5">
        <v>1</v>
      </c>
      <c r="G206" s="5">
        <v>0</v>
      </c>
      <c r="H206" s="5">
        <v>0</v>
      </c>
      <c r="I206" s="8">
        <f ca="1">(dane36[[#This Row],[glukoza we krwi]]-$I$409)/$I$410</f>
        <v>0.25213675213675213</v>
      </c>
      <c r="J206" s="8">
        <f ca="1">(dane36[[#This Row],[mocznik]]-$J$409)/$J$410</f>
        <v>5.5198973042362001E-2</v>
      </c>
      <c r="K206" s="8">
        <f ca="1">(dane36[[#This Row],[kreatynina]]-#REF!)/#REF!</f>
        <v>2.6455026455026449E-3</v>
      </c>
      <c r="L206" s="8">
        <f ca="1">(dane36[[#This Row],[sód]]-#REF!)/#REF!</f>
        <v>0.85488958990536279</v>
      </c>
      <c r="M206" s="8">
        <f ca="1">(dane36[[#This Row],[potas]]-#REF!)/#REF!</f>
        <v>4.9438202247191018E-2</v>
      </c>
      <c r="N206" s="8">
        <f ca="1">(dane36[[#This Row],[hemoglobina]]-#REF!)/#REF!</f>
        <v>0.89795918367346939</v>
      </c>
      <c r="O206" s="8">
        <f ca="1">(dane36[[#This Row],[hematokryt]]-#REF!)/#REF!</f>
        <v>0.8666666666666667</v>
      </c>
      <c r="P206" s="5">
        <v>0</v>
      </c>
      <c r="Q206" s="5">
        <v>0</v>
      </c>
      <c r="R206" s="5">
        <v>0</v>
      </c>
      <c r="S206" s="5">
        <v>1</v>
      </c>
      <c r="T206" s="5">
        <v>0</v>
      </c>
      <c r="U206" s="5">
        <v>0</v>
      </c>
      <c r="V206" s="5">
        <v>0</v>
      </c>
      <c r="X206" s="8">
        <f ca="1">(dane36[[#This Row],[Wiek]]-$A$409)/$A$410</f>
        <v>0.71590909090909094</v>
      </c>
      <c r="Y206" s="8">
        <f ca="1">(dane36[[#This Row],[Ciśnienie krwi]]-$B$409)/$B$410</f>
        <v>0.30769230769230771</v>
      </c>
      <c r="Z206" s="8">
        <f ca="1">(dane36[[#This Row],[glukoza we krwi]]-$I$409)/$I$410</f>
        <v>0.32051282051282054</v>
      </c>
      <c r="AA206" s="8">
        <f ca="1">(dane36[[#This Row],[mocznik]]-$J$409)/$J$410</f>
        <v>0.20667522464698332</v>
      </c>
      <c r="AB206" s="8">
        <f ca="1">(dane36[[#This Row],[kreatynina]]-K$409)/K$410</f>
        <v>0.17328042328042328</v>
      </c>
      <c r="AC206" s="8">
        <f ca="1">(dane36[[#This Row],[sód]]-L$409)/L$410</f>
        <v>0.88643533123028395</v>
      </c>
      <c r="AD206" s="8">
        <f ca="1">(dane36[[#This Row],[potas]]-M$409)/M$410</f>
        <v>8.5393258426966281E-2</v>
      </c>
      <c r="AE206" s="8">
        <f ca="1">(dane36[[#This Row],[hemoglobina]]-N$409)/N$410</f>
        <v>0.38775510204081637</v>
      </c>
      <c r="AF206" s="8">
        <f ca="1">(dane36[[#This Row],[hematokryt]]-O$409)/O$410</f>
        <v>0.48888888888888887</v>
      </c>
      <c r="AG206">
        <v>1</v>
      </c>
      <c r="AH206">
        <v>0</v>
      </c>
      <c r="AI206">
        <v>0</v>
      </c>
      <c r="AJ206">
        <v>1</v>
      </c>
      <c r="AK206">
        <v>0</v>
      </c>
      <c r="AL206">
        <v>0</v>
      </c>
      <c r="AM206" s="14">
        <v>0</v>
      </c>
      <c r="AN206" s="14">
        <v>0</v>
      </c>
      <c r="AO206" s="14">
        <v>0</v>
      </c>
      <c r="AP206" s="14">
        <v>1</v>
      </c>
      <c r="AQ206" s="14">
        <v>0</v>
      </c>
      <c r="AR206" s="14">
        <v>0</v>
      </c>
    </row>
    <row r="207" spans="1:44" x14ac:dyDescent="0.25">
      <c r="A207" s="8">
        <f ca="1">(dane36[[#This Row],[Wiek]]-$A$409)/$A$410</f>
        <v>0.51136363636363635</v>
      </c>
      <c r="B207" s="8">
        <f ca="1">(dane36[[#This Row],[Ciśnienie krwi]]-$B$409)/$B$410</f>
        <v>0.23076923076923078</v>
      </c>
      <c r="C207" s="9">
        <v>0.62</v>
      </c>
      <c r="D207" s="10">
        <v>0.2</v>
      </c>
      <c r="E207" s="10">
        <v>0.52</v>
      </c>
      <c r="F207" s="5">
        <v>0.77</v>
      </c>
      <c r="G207" s="5">
        <v>0</v>
      </c>
      <c r="H207" s="5">
        <v>0</v>
      </c>
      <c r="I207" s="8">
        <f ca="1">(dane36[[#This Row],[glukoza we krwi]]-$I$409)/$I$410</f>
        <v>0.1517094017094017</v>
      </c>
      <c r="J207" s="8">
        <f ca="1">(dane36[[#This Row],[mocznik]]-$J$409)/$J$410</f>
        <v>8.0872913992297818E-2</v>
      </c>
      <c r="K207" s="8">
        <f ca="1">(dane36[[#This Row],[kreatynina]]-#REF!)/#REF!</f>
        <v>6.6137566137566143E-3</v>
      </c>
      <c r="L207" s="8">
        <f ca="1">(dane36[[#This Row],[sód]]-#REF!)/#REF!</f>
        <v>0.88012618296529965</v>
      </c>
      <c r="M207" s="8">
        <f ca="1">(dane36[[#This Row],[potas]]-#REF!)/#REF!</f>
        <v>4.49438202247191E-2</v>
      </c>
      <c r="N207" s="8">
        <f ca="1">(dane36[[#This Row],[hemoglobina]]-#REF!)/#REF!</f>
        <v>0.69387755102040816</v>
      </c>
      <c r="O207" s="8">
        <f ca="1">(dane36[[#This Row],[hematokryt]]-#REF!)/#REF!</f>
        <v>0.9555555555555556</v>
      </c>
      <c r="P207" s="5">
        <v>0</v>
      </c>
      <c r="Q207" s="5">
        <v>0</v>
      </c>
      <c r="R207" s="5">
        <v>0</v>
      </c>
      <c r="S207" s="5">
        <v>1</v>
      </c>
      <c r="T207" s="5">
        <v>0</v>
      </c>
      <c r="U207" s="5">
        <v>0</v>
      </c>
      <c r="V207" s="5">
        <v>0</v>
      </c>
      <c r="X207" s="8">
        <f ca="1">(dane36[[#This Row],[Wiek]]-$A$409)/$A$410</f>
        <v>0.67045454545454541</v>
      </c>
      <c r="Y207" s="8">
        <f ca="1">(dane36[[#This Row],[Ciśnienie krwi]]-$B$409)/$B$410</f>
        <v>0.15384615384615385</v>
      </c>
      <c r="Z207" s="8">
        <f ca="1">(dane36[[#This Row],[glukoza we krwi]]-$I$409)/$I$410</f>
        <v>0.16666666666666666</v>
      </c>
      <c r="AA207" s="8">
        <f ca="1">(dane36[[#This Row],[mocznik]]-$J$409)/$J$410</f>
        <v>6.8035943517329917E-2</v>
      </c>
      <c r="AB207" s="8">
        <f ca="1">(dane36[[#This Row],[kreatynina]]-K$409)/K$410</f>
        <v>2.2486772486772492E-2</v>
      </c>
      <c r="AC207" s="8">
        <f ca="1">(dane36[[#This Row],[sód]]-L$409)/L$410</f>
        <v>0.83930599369085179</v>
      </c>
      <c r="AD207" s="8">
        <f ca="1">(dane36[[#This Row],[potas]]-M$409)/M$410</f>
        <v>4.7865168539325841E-2</v>
      </c>
      <c r="AE207" s="8">
        <f ca="1">(dane36[[#This Row],[hemoglobina]]-N$409)/N$410</f>
        <v>0.64625850340136048</v>
      </c>
      <c r="AF207" s="8">
        <f ca="1">(dane36[[#This Row],[hematokryt]]-O$409)/O$410</f>
        <v>0.75555555555555554</v>
      </c>
      <c r="AG207">
        <v>0.62</v>
      </c>
      <c r="AH207">
        <v>0.2</v>
      </c>
      <c r="AI207">
        <v>0.5</v>
      </c>
      <c r="AJ207">
        <v>0.77</v>
      </c>
      <c r="AK207">
        <v>0</v>
      </c>
      <c r="AL207">
        <v>0</v>
      </c>
      <c r="AM207" s="15">
        <v>0</v>
      </c>
      <c r="AN207" s="15">
        <v>0</v>
      </c>
      <c r="AO207" s="15">
        <v>0</v>
      </c>
      <c r="AP207" s="15">
        <v>1</v>
      </c>
      <c r="AQ207" s="15">
        <v>0</v>
      </c>
      <c r="AR207" s="15">
        <v>0</v>
      </c>
    </row>
    <row r="208" spans="1:44" x14ac:dyDescent="0.25">
      <c r="A208" s="8">
        <f ca="1">(dane36[[#This Row],[Wiek]]-$A$409)/$A$410</f>
        <v>0.60227272727272729</v>
      </c>
      <c r="B208" s="8">
        <f ca="1">(dane36[[#This Row],[Ciśnienie krwi]]-$B$409)/$B$410</f>
        <v>0.23076923076923078</v>
      </c>
      <c r="C208" s="9">
        <v>1</v>
      </c>
      <c r="D208" s="5">
        <v>0</v>
      </c>
      <c r="E208" s="5" t="s">
        <v>2</v>
      </c>
      <c r="F208" s="5">
        <v>1</v>
      </c>
      <c r="G208" s="5">
        <v>0</v>
      </c>
      <c r="H208" s="5">
        <v>0</v>
      </c>
      <c r="I208" s="8">
        <f ca="1">(dane36[[#This Row],[glukoza we krwi]]-$I$409)/$I$410</f>
        <v>0.23076923076923078</v>
      </c>
      <c r="J208" s="8">
        <f ca="1">(dane36[[#This Row],[mocznik]]-$J$409)/$J$410</f>
        <v>0.1245186136071887</v>
      </c>
      <c r="K208" s="8">
        <f ca="1">(dane36[[#This Row],[kreatynina]]-#REF!)/#REF!</f>
        <v>1.0582010582010581E-2</v>
      </c>
      <c r="L208" s="8">
        <f ca="1">(dane36[[#This Row],[sód]]-#REF!)/#REF!</f>
        <v>0.89905362776025233</v>
      </c>
      <c r="M208" s="8">
        <f ca="1">(dane36[[#This Row],[potas]]-#REF!)/#REF!</f>
        <v>5.6179775280898875E-2</v>
      </c>
      <c r="N208" s="8">
        <f ca="1">(dane36[[#This Row],[hemoglobina]]-#REF!)/#REF!</f>
        <v>0.84353741496598633</v>
      </c>
      <c r="O208" s="8">
        <f ca="1">(dane36[[#This Row],[hematokryt]]-#REF!)/#REF!</f>
        <v>0.71111111111111114</v>
      </c>
      <c r="P208" s="5">
        <v>0</v>
      </c>
      <c r="Q208" s="5">
        <v>0</v>
      </c>
      <c r="R208" s="5">
        <v>0</v>
      </c>
      <c r="S208" s="5">
        <v>1</v>
      </c>
      <c r="T208" s="5">
        <v>0</v>
      </c>
      <c r="U208" s="5">
        <v>0</v>
      </c>
      <c r="V208" s="5">
        <v>0</v>
      </c>
      <c r="X208" s="8">
        <f ca="1">(dane36[[#This Row],[Wiek]]-$A$409)/$A$410</f>
        <v>0.65909090909090906</v>
      </c>
      <c r="Y208" s="8">
        <f ca="1">(dane36[[#This Row],[Ciśnienie krwi]]-$B$409)/$B$410</f>
        <v>0.15384615384615385</v>
      </c>
      <c r="Z208" s="8">
        <f ca="1">(dane36[[#This Row],[glukoza we krwi]]-$I$409)/$I$410</f>
        <v>0.1858974358974359</v>
      </c>
      <c r="AA208" s="8">
        <f ca="1">(dane36[[#This Row],[mocznik]]-$J$409)/$J$410</f>
        <v>0.24261874197689345</v>
      </c>
      <c r="AB208" s="8">
        <f ca="1">(dane36[[#This Row],[kreatynina]]-K$409)/K$410</f>
        <v>4.6296296296296301E-2</v>
      </c>
      <c r="AC208" s="8">
        <f ca="1">(dane36[[#This Row],[sód]]-L$409)/L$410</f>
        <v>0.82334384858044163</v>
      </c>
      <c r="AD208" s="8">
        <f ca="1">(dane36[[#This Row],[potas]]-M$409)/M$410</f>
        <v>3.3707865168539325E-2</v>
      </c>
      <c r="AE208" s="8">
        <f ca="1">(dane36[[#This Row],[hemoglobina]]-N$409)/N$410</f>
        <v>0.72789115646258506</v>
      </c>
      <c r="AF208" s="8">
        <f ca="1">(dane36[[#This Row],[hematokryt]]-O$409)/O$410</f>
        <v>0.71111111111111114</v>
      </c>
      <c r="AG208">
        <v>1</v>
      </c>
      <c r="AH208">
        <v>0</v>
      </c>
      <c r="AI208">
        <v>0</v>
      </c>
      <c r="AJ208">
        <v>1</v>
      </c>
      <c r="AK208">
        <v>0</v>
      </c>
      <c r="AL208">
        <v>0</v>
      </c>
      <c r="AM208" s="14">
        <v>0</v>
      </c>
      <c r="AN208" s="14">
        <v>0</v>
      </c>
      <c r="AO208" s="14">
        <v>0</v>
      </c>
      <c r="AP208" s="14">
        <v>1</v>
      </c>
      <c r="AQ208" s="14">
        <v>0</v>
      </c>
      <c r="AR208" s="14">
        <v>0</v>
      </c>
    </row>
    <row r="209" spans="1:44" x14ac:dyDescent="0.25">
      <c r="A209" s="8">
        <f ca="1">(dane36[[#This Row],[Wiek]]-$A$409)/$A$410</f>
        <v>0.20454545454545456</v>
      </c>
      <c r="B209" s="8">
        <f ca="1">(dane36[[#This Row],[Ciśnienie krwi]]-$B$409)/$B$410</f>
        <v>0.15384615384615385</v>
      </c>
      <c r="C209" s="9">
        <v>0.75</v>
      </c>
      <c r="D209" s="5">
        <v>0</v>
      </c>
      <c r="E209" s="5" t="s">
        <v>2</v>
      </c>
      <c r="F209" s="5">
        <v>1</v>
      </c>
      <c r="G209" s="5">
        <v>0</v>
      </c>
      <c r="H209" s="5">
        <v>0</v>
      </c>
      <c r="I209" s="8">
        <f ca="1">(dane36[[#This Row],[glukoza we krwi]]-$I$409)/$I$410</f>
        <v>0.21581196581196582</v>
      </c>
      <c r="J209" s="8">
        <f ca="1">(dane36[[#This Row],[mocznik]]-$J$409)/$J$410</f>
        <v>0.10911424903722722</v>
      </c>
      <c r="K209" s="8">
        <f ca="1">(dane36[[#This Row],[kreatynina]]-#REF!)/#REF!</f>
        <v>7.9365079365079361E-3</v>
      </c>
      <c r="L209" s="8">
        <f ca="1">(dane36[[#This Row],[sód]]-#REF!)/#REF!</f>
        <v>0.82334384858044163</v>
      </c>
      <c r="M209" s="8">
        <f ca="1">(dane36[[#This Row],[potas]]-#REF!)/#REF!</f>
        <v>2.921348314606741E-2</v>
      </c>
      <c r="N209" s="8">
        <f ca="1">(dane36[[#This Row],[hemoglobina]]-#REF!)/#REF!</f>
        <v>0.78231292517006801</v>
      </c>
      <c r="O209" s="8">
        <f ca="1">(dane36[[#This Row],[hematokryt]]-#REF!)/#REF!</f>
        <v>0.77777777777777779</v>
      </c>
      <c r="P209" s="5">
        <v>0</v>
      </c>
      <c r="Q209" s="5">
        <v>0</v>
      </c>
      <c r="R209" s="5">
        <v>0</v>
      </c>
      <c r="S209" s="5">
        <v>1</v>
      </c>
      <c r="T209" s="5">
        <v>0</v>
      </c>
      <c r="U209" s="5">
        <v>0</v>
      </c>
      <c r="V209" s="5">
        <v>0</v>
      </c>
      <c r="X209" s="8">
        <f ca="1">(dane36[[#This Row],[Wiek]]-$A$409)/$A$410</f>
        <v>0.54545454545454541</v>
      </c>
      <c r="Y209" s="8">
        <f ca="1">(dane36[[#This Row],[Ciśnienie krwi]]-$B$409)/$B$410</f>
        <v>0.15384615384615385</v>
      </c>
      <c r="Z209" s="8">
        <f ca="1">(dane36[[#This Row],[glukoza we krwi]]-$I$409)/$I$410</f>
        <v>0.44444444444444442</v>
      </c>
      <c r="AA209" s="8">
        <f ca="1">(dane36[[#This Row],[mocznik]]-$J$409)/$J$410</f>
        <v>0.1245186136071887</v>
      </c>
      <c r="AB209" s="8">
        <f ca="1">(dane36[[#This Row],[kreatynina]]-K$409)/K$410</f>
        <v>2.3809523809523815E-2</v>
      </c>
      <c r="AC209" s="8">
        <f ca="1">(dane36[[#This Row],[sód]]-L$409)/L$410</f>
        <v>0.83930599369085179</v>
      </c>
      <c r="AD209" s="8">
        <f ca="1">(dane36[[#This Row],[potas]]-M$409)/M$410</f>
        <v>4.7865168539325841E-2</v>
      </c>
      <c r="AE209" s="8">
        <f ca="1">(dane36[[#This Row],[hemoglobina]]-N$409)/N$410</f>
        <v>0.60544217687074831</v>
      </c>
      <c r="AF209" s="8">
        <f ca="1">(dane36[[#This Row],[hematokryt]]-O$409)/O$410</f>
        <v>0.71111111111111114</v>
      </c>
      <c r="AG209">
        <v>0.75</v>
      </c>
      <c r="AH209">
        <v>0</v>
      </c>
      <c r="AI209">
        <v>0</v>
      </c>
      <c r="AJ209">
        <v>1</v>
      </c>
      <c r="AK209">
        <v>0</v>
      </c>
      <c r="AL209">
        <v>0</v>
      </c>
      <c r="AM209" s="15">
        <v>0</v>
      </c>
      <c r="AN209" s="15">
        <v>0</v>
      </c>
      <c r="AO209" s="15">
        <v>0</v>
      </c>
      <c r="AP209" s="15">
        <v>1</v>
      </c>
      <c r="AQ209" s="15">
        <v>0</v>
      </c>
      <c r="AR209" s="15">
        <v>0</v>
      </c>
    </row>
    <row r="210" spans="1:44" x14ac:dyDescent="0.25">
      <c r="A210" s="8">
        <f ca="1">(dane36[[#This Row],[Wiek]]-$A$409)/$A$410</f>
        <v>0.65909090909090906</v>
      </c>
      <c r="B210" s="8">
        <f ca="1">(dane36[[#This Row],[Ciśnienie krwi]]-$B$409)/$B$410</f>
        <v>0.15384615384615385</v>
      </c>
      <c r="C210" s="9">
        <v>0.75</v>
      </c>
      <c r="D210" s="5">
        <v>0</v>
      </c>
      <c r="E210" s="5" t="s">
        <v>2</v>
      </c>
      <c r="F210" s="5">
        <v>1</v>
      </c>
      <c r="G210" s="5">
        <v>0</v>
      </c>
      <c r="H210" s="5">
        <v>0</v>
      </c>
      <c r="I210" s="8">
        <f ca="1">(dane36[[#This Row],[glukoza we krwi]]-$I$409)/$I$410</f>
        <v>0.26931623931623933</v>
      </c>
      <c r="J210" s="8">
        <f ca="1">(dane36[[#This Row],[mocznik]]-$J$409)/$J$410</f>
        <v>0.14359435173299101</v>
      </c>
      <c r="K210" s="8">
        <f ca="1">(dane36[[#This Row],[kreatynina]]-#REF!)/#REF!</f>
        <v>3.5317460317460317E-2</v>
      </c>
      <c r="L210" s="8">
        <f ca="1">(dane36[[#This Row],[sód]]-#REF!)/#REF!</f>
        <v>0.83930599369085179</v>
      </c>
      <c r="M210" s="8">
        <f ca="1">(dane36[[#This Row],[potas]]-#REF!)/#REF!</f>
        <v>4.7865168539325841E-2</v>
      </c>
      <c r="N210" s="8">
        <f ca="1">(dane36[[#This Row],[hemoglobina]]-#REF!)/#REF!</f>
        <v>0.90476190476190466</v>
      </c>
      <c r="O210" s="8">
        <f ca="1">(dane36[[#This Row],[hematokryt]]-#REF!)/#REF!</f>
        <v>0.75555555555555554</v>
      </c>
      <c r="P210" s="5">
        <v>0</v>
      </c>
      <c r="Q210" s="5">
        <v>0</v>
      </c>
      <c r="R210" s="5">
        <v>0</v>
      </c>
      <c r="S210" s="5">
        <v>1</v>
      </c>
      <c r="T210" s="5">
        <v>0</v>
      </c>
      <c r="U210" s="5">
        <v>0</v>
      </c>
      <c r="V210" s="5">
        <v>0</v>
      </c>
      <c r="X210" s="8">
        <f ca="1">(dane36[[#This Row],[Wiek]]-$A$409)/$A$410</f>
        <v>0.73863636363636365</v>
      </c>
      <c r="Y210" s="8">
        <f ca="1">(dane36[[#This Row],[Ciśnienie krwi]]-$B$409)/$B$410</f>
        <v>0.23076923076923078</v>
      </c>
      <c r="Z210" s="8">
        <f ca="1">(dane36[[#This Row],[glukoza we krwi]]-$I$409)/$I$410</f>
        <v>0.68162393162393164</v>
      </c>
      <c r="AA210" s="8">
        <f ca="1">(dane36[[#This Row],[mocznik]]-$J$409)/$J$410</f>
        <v>9.114249037227215E-2</v>
      </c>
      <c r="AB210" s="8">
        <f ca="1">(dane36[[#This Row],[kreatynina]]-K$409)/K$410</f>
        <v>1.4550264550264553E-2</v>
      </c>
      <c r="AC210" s="8">
        <f ca="1">(dane36[[#This Row],[sód]]-L$409)/L$410</f>
        <v>0.83930599369085179</v>
      </c>
      <c r="AD210" s="8">
        <f ca="1">(dane36[[#This Row],[potas]]-M$409)/M$410</f>
        <v>4.7865168539325841E-2</v>
      </c>
      <c r="AE210" s="8">
        <f ca="1">(dane36[[#This Row],[hemoglobina]]-N$409)/N$410</f>
        <v>0.62585034013605445</v>
      </c>
      <c r="AF210" s="8">
        <f ca="1">(dane36[[#This Row],[hematokryt]]-O$409)/O$410</f>
        <v>0.71111111111111114</v>
      </c>
      <c r="AG210">
        <v>0.75</v>
      </c>
      <c r="AH210">
        <v>0</v>
      </c>
      <c r="AI210">
        <v>0</v>
      </c>
      <c r="AJ210">
        <v>1</v>
      </c>
      <c r="AK210">
        <v>0</v>
      </c>
      <c r="AL210">
        <v>0</v>
      </c>
      <c r="AM210" s="14">
        <v>0</v>
      </c>
      <c r="AN210" s="14">
        <v>0</v>
      </c>
      <c r="AO210" s="14">
        <v>0</v>
      </c>
      <c r="AP210" s="14">
        <v>1</v>
      </c>
      <c r="AQ210" s="14">
        <v>0</v>
      </c>
      <c r="AR210" s="14">
        <v>0</v>
      </c>
    </row>
    <row r="211" spans="1:44" x14ac:dyDescent="0.25">
      <c r="A211" s="8">
        <f ca="1">(dane36[[#This Row],[Wiek]]-$A$409)/$A$410</f>
        <v>0.35227272727272729</v>
      </c>
      <c r="B211" s="8">
        <f ca="1">(dane36[[#This Row],[Ciśnienie krwi]]-$B$409)/$B$410</f>
        <v>0.23076923076923078</v>
      </c>
      <c r="C211" s="9">
        <v>1</v>
      </c>
      <c r="D211" s="5">
        <v>0</v>
      </c>
      <c r="E211" s="5" t="s">
        <v>2</v>
      </c>
      <c r="F211" s="5">
        <v>1</v>
      </c>
      <c r="G211" s="5">
        <v>0</v>
      </c>
      <c r="H211" s="5">
        <v>0</v>
      </c>
      <c r="I211" s="8">
        <f ca="1">(dane36[[#This Row],[glukoza we krwi]]-$I$409)/$I$410</f>
        <v>0.16666666666666666</v>
      </c>
      <c r="J211" s="8">
        <f ca="1">(dane36[[#This Row],[mocznik]]-$J$409)/$J$410</f>
        <v>9.114249037227215E-2</v>
      </c>
      <c r="K211" s="8">
        <f ca="1">(dane36[[#This Row],[kreatynina]]-#REF!)/#REF!</f>
        <v>1.0582010582010581E-2</v>
      </c>
      <c r="L211" s="8">
        <f ca="1">(dane36[[#This Row],[sód]]-#REF!)/#REF!</f>
        <v>0.86750788643533128</v>
      </c>
      <c r="M211" s="8">
        <f ca="1">(dane36[[#This Row],[potas]]-#REF!)/#REF!</f>
        <v>3.3707865168539325E-2</v>
      </c>
      <c r="N211" s="8">
        <f ca="1">(dane36[[#This Row],[hemoglobina]]-#REF!)/#REF!</f>
        <v>0.93877551020408145</v>
      </c>
      <c r="O211" s="8">
        <f ca="1">(dane36[[#This Row],[hematokryt]]-#REF!)/#REF!</f>
        <v>0.9555555555555556</v>
      </c>
      <c r="P211" s="5">
        <v>0</v>
      </c>
      <c r="Q211" s="5">
        <v>0</v>
      </c>
      <c r="R211" s="5">
        <v>0</v>
      </c>
      <c r="S211" s="5">
        <v>1</v>
      </c>
      <c r="T211" s="5">
        <v>0</v>
      </c>
      <c r="U211" s="5">
        <v>0</v>
      </c>
      <c r="V211" s="5">
        <v>0</v>
      </c>
      <c r="X211" s="8">
        <f ca="1">(dane36[[#This Row],[Wiek]]-$A$409)/$A$410</f>
        <v>0.19318181818181818</v>
      </c>
      <c r="Y211" s="8">
        <f ca="1">(dane36[[#This Row],[Ciśnienie krwi]]-$B$409)/$B$410</f>
        <v>0.15384615384615385</v>
      </c>
      <c r="Z211" s="8">
        <f ca="1">(dane36[[#This Row],[glukoza we krwi]]-$I$409)/$I$410</f>
        <v>0.26931623931623933</v>
      </c>
      <c r="AA211" s="8">
        <f ca="1">(dane36[[#This Row],[mocznik]]-$J$409)/$J$410</f>
        <v>0.14359435173299101</v>
      </c>
      <c r="AB211" s="8">
        <f ca="1">(dane36[[#This Row],[kreatynina]]-K$409)/K$410</f>
        <v>3.5317460317460317E-2</v>
      </c>
      <c r="AC211" s="8">
        <f ca="1">(dane36[[#This Row],[sód]]-L$409)/L$410</f>
        <v>0.83930599369085179</v>
      </c>
      <c r="AD211" s="8">
        <f ca="1">(dane36[[#This Row],[potas]]-M$409)/M$410</f>
        <v>4.7865168539325841E-2</v>
      </c>
      <c r="AE211" s="8">
        <f ca="1">(dane36[[#This Row],[hemoglobina]]-N$409)/N$410</f>
        <v>0.5714285714285714</v>
      </c>
      <c r="AF211" s="8">
        <f ca="1">(dane36[[#This Row],[hematokryt]]-O$409)/O$410</f>
        <v>0.66377777777777769</v>
      </c>
      <c r="AG211">
        <v>1</v>
      </c>
      <c r="AH211">
        <v>0</v>
      </c>
      <c r="AI211">
        <v>0</v>
      </c>
      <c r="AJ211">
        <v>1</v>
      </c>
      <c r="AK211">
        <v>0</v>
      </c>
      <c r="AL211">
        <v>0</v>
      </c>
      <c r="AM211" s="15">
        <v>0</v>
      </c>
      <c r="AN211" s="15">
        <v>0</v>
      </c>
      <c r="AO211" s="15">
        <v>0</v>
      </c>
      <c r="AP211" s="15">
        <v>1</v>
      </c>
      <c r="AQ211" s="15">
        <v>0</v>
      </c>
      <c r="AR211" s="15">
        <v>0</v>
      </c>
    </row>
    <row r="212" spans="1:44" x14ac:dyDescent="0.25">
      <c r="A212" s="8">
        <f ca="1">(dane36[[#This Row],[Wiek]]-$A$409)/$A$410</f>
        <v>0.72727272727272729</v>
      </c>
      <c r="B212" s="8">
        <f ca="1">(dane36[[#This Row],[Ciśnienie krwi]]-$B$409)/$B$410</f>
        <v>0.15384615384615385</v>
      </c>
      <c r="C212" s="9">
        <v>0.75</v>
      </c>
      <c r="D212" s="5">
        <v>0</v>
      </c>
      <c r="E212" s="5" t="s">
        <v>2</v>
      </c>
      <c r="F212" s="5">
        <v>1</v>
      </c>
      <c r="G212" s="5">
        <v>0</v>
      </c>
      <c r="H212" s="5">
        <v>0</v>
      </c>
      <c r="I212" s="8">
        <f ca="1">(dane36[[#This Row],[glukoza we krwi]]-$I$409)/$I$410</f>
        <v>0.15384615384615385</v>
      </c>
      <c r="J212" s="8">
        <f ca="1">(dane36[[#This Row],[mocznik]]-$J$409)/$J$410</f>
        <v>4.4929396662387676E-2</v>
      </c>
      <c r="K212" s="8">
        <f ca="1">(dane36[[#This Row],[kreatynina]]-#REF!)/#REF!</f>
        <v>3.968253968253968E-3</v>
      </c>
      <c r="L212" s="8">
        <f ca="1">(dane36[[#This Row],[sód]]-#REF!)/#REF!</f>
        <v>0.82334384858044163</v>
      </c>
      <c r="M212" s="8">
        <f ca="1">(dane36[[#This Row],[potas]]-#REF!)/#REF!</f>
        <v>3.1460674157303366E-2</v>
      </c>
      <c r="N212" s="8">
        <f ca="1">(dane36[[#This Row],[hemoglobina]]-#REF!)/#REF!</f>
        <v>0.87755102040816324</v>
      </c>
      <c r="O212" s="8">
        <f ca="1">(dane36[[#This Row],[hematokryt]]-#REF!)/#REF!</f>
        <v>0.71111111111111114</v>
      </c>
      <c r="P212" s="5">
        <v>0</v>
      </c>
      <c r="Q212" s="5">
        <v>0</v>
      </c>
      <c r="R212" s="5">
        <v>0</v>
      </c>
      <c r="S212" s="5">
        <v>1</v>
      </c>
      <c r="T212" s="5">
        <v>0</v>
      </c>
      <c r="U212" s="5">
        <v>0</v>
      </c>
      <c r="V212" s="5">
        <v>0</v>
      </c>
      <c r="X212" s="8">
        <f ca="1">(dane36[[#This Row],[Wiek]]-$A$409)/$A$410</f>
        <v>0.64772727272727271</v>
      </c>
      <c r="Y212" s="8">
        <f ca="1">(dane36[[#This Row],[Ciśnienie krwi]]-$B$409)/$B$410</f>
        <v>0.38461538461538464</v>
      </c>
      <c r="Z212" s="8">
        <f ca="1">(dane36[[#This Row],[glukoza we krwi]]-$I$409)/$I$410</f>
        <v>0.49786324786324787</v>
      </c>
      <c r="AA212" s="8">
        <f ca="1">(dane36[[#This Row],[mocznik]]-$J$409)/$J$410</f>
        <v>0.33504492939666236</v>
      </c>
      <c r="AB212" s="8">
        <f ca="1">(dane36[[#This Row],[kreatynina]]-K$409)/K$410</f>
        <v>0.16402116402116404</v>
      </c>
      <c r="AC212" s="8">
        <f ca="1">(dane36[[#This Row],[sód]]-L$409)/L$410</f>
        <v>0.82334384858044163</v>
      </c>
      <c r="AD212" s="8">
        <f ca="1">(dane36[[#This Row],[potas]]-M$409)/M$410</f>
        <v>7.1910112359550568E-2</v>
      </c>
      <c r="AE212" s="8">
        <f ca="1">(dane36[[#This Row],[hemoglobina]]-N$409)/N$410</f>
        <v>0.28571428571428564</v>
      </c>
      <c r="AF212" s="8">
        <f ca="1">(dane36[[#This Row],[hematokryt]]-O$409)/O$410</f>
        <v>0.24444444444444444</v>
      </c>
      <c r="AG212">
        <v>0.75</v>
      </c>
      <c r="AH212">
        <v>0</v>
      </c>
      <c r="AI212">
        <v>0</v>
      </c>
      <c r="AJ212">
        <v>1</v>
      </c>
      <c r="AK212">
        <v>0</v>
      </c>
      <c r="AL212">
        <v>0</v>
      </c>
      <c r="AM212" s="14">
        <v>0</v>
      </c>
      <c r="AN212" s="14">
        <v>0</v>
      </c>
      <c r="AO212" s="14">
        <v>0</v>
      </c>
      <c r="AP212" s="14">
        <v>1</v>
      </c>
      <c r="AQ212" s="14">
        <v>0</v>
      </c>
      <c r="AR212" s="14">
        <v>0</v>
      </c>
    </row>
    <row r="213" spans="1:44" x14ac:dyDescent="0.25">
      <c r="A213" s="8">
        <f ca="1">(dane36[[#This Row],[Wiek]]-$A$409)/$A$410</f>
        <v>0.78409090909090906</v>
      </c>
      <c r="B213" s="8">
        <f ca="1">(dane36[[#This Row],[Ciśnienie krwi]]-$B$409)/$B$410</f>
        <v>0.15384615384615385</v>
      </c>
      <c r="C213" s="9">
        <v>0.75</v>
      </c>
      <c r="D213" s="5">
        <v>0</v>
      </c>
      <c r="E213" s="5" t="s">
        <v>2</v>
      </c>
      <c r="F213" s="5">
        <v>1</v>
      </c>
      <c r="G213" s="5">
        <v>0</v>
      </c>
      <c r="H213" s="5">
        <v>0</v>
      </c>
      <c r="I213" s="8">
        <f ca="1">(dane36[[#This Row],[glukoza we krwi]]-$I$409)/$I$410</f>
        <v>0.12606837606837606</v>
      </c>
      <c r="J213" s="8">
        <f ca="1">(dane36[[#This Row],[mocznik]]-$J$409)/$J$410</f>
        <v>4.2362002567394093E-2</v>
      </c>
      <c r="K213" s="8">
        <f ca="1">(dane36[[#This Row],[kreatynina]]-#REF!)/#REF!</f>
        <v>5.2910052910052916E-3</v>
      </c>
      <c r="L213" s="8">
        <f ca="1">(dane36[[#This Row],[sód]]-#REF!)/#REF!</f>
        <v>0.88643533123028395</v>
      </c>
      <c r="M213" s="8">
        <f ca="1">(dane36[[#This Row],[potas]]-#REF!)/#REF!</f>
        <v>5.6179775280898875E-2</v>
      </c>
      <c r="N213" s="8">
        <f ca="1">(dane36[[#This Row],[hemoglobina]]-#REF!)/#REF!</f>
        <v>0.78911564625850328</v>
      </c>
      <c r="O213" s="8">
        <f ca="1">(dane36[[#This Row],[hematokryt]]-#REF!)/#REF!</f>
        <v>0.77777777777777779</v>
      </c>
      <c r="P213" s="5">
        <v>0</v>
      </c>
      <c r="Q213" s="5">
        <v>0</v>
      </c>
      <c r="R213" s="5">
        <v>0</v>
      </c>
      <c r="S213" s="5">
        <v>1</v>
      </c>
      <c r="T213" s="5">
        <v>0</v>
      </c>
      <c r="U213" s="5">
        <v>0</v>
      </c>
      <c r="V213" s="5">
        <v>0</v>
      </c>
      <c r="X213" s="8">
        <f ca="1">(dane36[[#This Row],[Wiek]]-$A$409)/$A$410</f>
        <v>0.59090909090909094</v>
      </c>
      <c r="Y213" s="8">
        <f ca="1">(dane36[[#This Row],[Ciśnienie krwi]]-$B$409)/$B$410</f>
        <v>0.53846153846153844</v>
      </c>
      <c r="Z213" s="8">
        <f ca="1">(dane36[[#This Row],[glukoza we krwi]]-$I$409)/$I$410</f>
        <v>0.17307692307692307</v>
      </c>
      <c r="AA213" s="8">
        <f ca="1">(dane36[[#This Row],[mocznik]]-$J$409)/$J$410</f>
        <v>4.2362002567394093E-2</v>
      </c>
      <c r="AB213" s="8">
        <f ca="1">(dane36[[#This Row],[kreatynina]]-K$409)/K$410</f>
        <v>1.0582010582010581E-2</v>
      </c>
      <c r="AC213" s="8">
        <f ca="1">(dane36[[#This Row],[sód]]-L$409)/L$410</f>
        <v>0.83930599369085179</v>
      </c>
      <c r="AD213" s="8">
        <f ca="1">(dane36[[#This Row],[potas]]-M$409)/M$410</f>
        <v>4.7865168539325841E-2</v>
      </c>
      <c r="AE213" s="8">
        <f ca="1">(dane36[[#This Row],[hemoglobina]]-N$409)/N$410</f>
        <v>0.64149659863945574</v>
      </c>
      <c r="AF213" s="8">
        <f ca="1">(dane36[[#This Row],[hematokryt]]-O$409)/O$410</f>
        <v>0.66377777777777769</v>
      </c>
      <c r="AG213">
        <v>0.75</v>
      </c>
      <c r="AH213">
        <v>0</v>
      </c>
      <c r="AI213">
        <v>0</v>
      </c>
      <c r="AJ213">
        <v>1</v>
      </c>
      <c r="AK213">
        <v>0</v>
      </c>
      <c r="AL213">
        <v>0</v>
      </c>
      <c r="AM213" s="15">
        <v>0</v>
      </c>
      <c r="AN213" s="15">
        <v>0</v>
      </c>
      <c r="AO213" s="15">
        <v>0</v>
      </c>
      <c r="AP213" s="15">
        <v>1</v>
      </c>
      <c r="AQ213" s="15">
        <v>0</v>
      </c>
      <c r="AR213" s="15">
        <v>0</v>
      </c>
    </row>
    <row r="214" spans="1:44" x14ac:dyDescent="0.25">
      <c r="A214" s="8">
        <f ca="1">(dane36[[#This Row],[Wiek]]-$A$409)/$A$410</f>
        <v>0.42045454545454547</v>
      </c>
      <c r="B214" s="8">
        <f ca="1">(dane36[[#This Row],[Ciśnienie krwi]]-$B$409)/$B$410</f>
        <v>0.15384615384615385</v>
      </c>
      <c r="C214" s="9">
        <v>1</v>
      </c>
      <c r="D214" s="5">
        <v>0</v>
      </c>
      <c r="E214" s="5" t="s">
        <v>2</v>
      </c>
      <c r="F214" s="5">
        <v>1</v>
      </c>
      <c r="G214" s="5">
        <v>0</v>
      </c>
      <c r="H214" s="5">
        <v>0</v>
      </c>
      <c r="I214" s="8">
        <f ca="1">(dane36[[#This Row],[glukoza we krwi]]-$I$409)/$I$410</f>
        <v>0.21794871794871795</v>
      </c>
      <c r="J214" s="8">
        <f ca="1">(dane36[[#This Row],[mocznik]]-$J$409)/$J$410</f>
        <v>5.2631578947368418E-2</v>
      </c>
      <c r="K214" s="8">
        <f ca="1">(dane36[[#This Row],[kreatynina]]-#REF!)/#REF!</f>
        <v>2.6455026455026449E-3</v>
      </c>
      <c r="L214" s="8">
        <f ca="1">(dane36[[#This Row],[sód]]-#REF!)/#REF!</f>
        <v>0.83596214511041012</v>
      </c>
      <c r="M214" s="8">
        <f ca="1">(dane36[[#This Row],[potas]]-#REF!)/#REF!</f>
        <v>2.921348314606741E-2</v>
      </c>
      <c r="N214" s="8">
        <f ca="1">(dane36[[#This Row],[hemoglobina]]-#REF!)/#REF!</f>
        <v>0.70068027210884354</v>
      </c>
      <c r="O214" s="8">
        <f ca="1">(dane36[[#This Row],[hematokryt]]-#REF!)/#REF!</f>
        <v>0.75555555555555554</v>
      </c>
      <c r="P214" s="5">
        <v>0</v>
      </c>
      <c r="Q214" s="5">
        <v>0</v>
      </c>
      <c r="R214" s="5">
        <v>0</v>
      </c>
      <c r="S214" s="5">
        <v>1</v>
      </c>
      <c r="T214" s="5">
        <v>0</v>
      </c>
      <c r="U214" s="5">
        <v>0</v>
      </c>
      <c r="V214" s="5">
        <v>0</v>
      </c>
      <c r="X214" s="8">
        <f ca="1">(dane36[[#This Row],[Wiek]]-$A$409)/$A$410</f>
        <v>0.43181818181818182</v>
      </c>
      <c r="Y214" s="8">
        <f ca="1">(dane36[[#This Row],[Ciśnienie krwi]]-$B$409)/$B$410</f>
        <v>0.15384615384615385</v>
      </c>
      <c r="Z214" s="8">
        <f ca="1">(dane36[[#This Row],[glukoza we krwi]]-$I$409)/$I$410</f>
        <v>0.49358974358974361</v>
      </c>
      <c r="AA214" s="8">
        <f ca="1">(dane36[[#This Row],[mocznik]]-$J$409)/$J$410</f>
        <v>0.38125802310654683</v>
      </c>
      <c r="AB214" s="8">
        <f ca="1">(dane36[[#This Row],[kreatynina]]-K$409)/K$410</f>
        <v>0.15211640211640212</v>
      </c>
      <c r="AC214" s="8">
        <f ca="1">(dane36[[#This Row],[sód]]-L$409)/L$410</f>
        <v>0.80441640378548895</v>
      </c>
      <c r="AD214" s="8">
        <f ca="1">(dane36[[#This Row],[potas]]-M$409)/M$410</f>
        <v>6.9662921348314602E-2</v>
      </c>
      <c r="AE214" s="8">
        <f ca="1">(dane36[[#This Row],[hemoglobina]]-N$409)/N$410</f>
        <v>0.53061224489795922</v>
      </c>
      <c r="AF214" s="8">
        <f ca="1">(dane36[[#This Row],[hematokryt]]-O$409)/O$410</f>
        <v>0.48888888888888887</v>
      </c>
      <c r="AG214">
        <v>1</v>
      </c>
      <c r="AH214">
        <v>0</v>
      </c>
      <c r="AI214">
        <v>0</v>
      </c>
      <c r="AJ214">
        <v>1</v>
      </c>
      <c r="AK214">
        <v>0</v>
      </c>
      <c r="AL214">
        <v>0</v>
      </c>
      <c r="AM214" s="14">
        <v>0</v>
      </c>
      <c r="AN214" s="14">
        <v>0</v>
      </c>
      <c r="AO214" s="14">
        <v>0</v>
      </c>
      <c r="AP214" s="14">
        <v>1</v>
      </c>
      <c r="AQ214" s="14">
        <v>0</v>
      </c>
      <c r="AR214" s="14">
        <v>0</v>
      </c>
    </row>
    <row r="215" spans="1:44" x14ac:dyDescent="0.25">
      <c r="A215" s="8">
        <f ca="1">(dane36[[#This Row],[Wiek]]-$A$409)/$A$410</f>
        <v>0.61363636363636365</v>
      </c>
      <c r="B215" s="8">
        <f ca="1">(dane36[[#This Row],[Ciśnienie krwi]]-$B$409)/$B$410</f>
        <v>0.15384615384615385</v>
      </c>
      <c r="C215" s="9">
        <v>1</v>
      </c>
      <c r="D215" s="5">
        <v>0</v>
      </c>
      <c r="E215" s="5" t="s">
        <v>2</v>
      </c>
      <c r="F215" s="5">
        <v>1</v>
      </c>
      <c r="G215" s="5">
        <v>0</v>
      </c>
      <c r="H215" s="5">
        <v>0</v>
      </c>
      <c r="I215" s="8">
        <f ca="1">(dane36[[#This Row],[glukoza we krwi]]-$I$409)/$I$410</f>
        <v>0.10256410256410256</v>
      </c>
      <c r="J215" s="8">
        <f ca="1">(dane36[[#This Row],[mocznik]]-$J$409)/$J$410</f>
        <v>0.11424903722721438</v>
      </c>
      <c r="K215" s="8">
        <f ca="1">(dane36[[#This Row],[kreatynina]]-#REF!)/#REF!</f>
        <v>1.0582010582010581E-2</v>
      </c>
      <c r="L215" s="8">
        <f ca="1">(dane36[[#This Row],[sód]]-#REF!)/#REF!</f>
        <v>0.82334384858044163</v>
      </c>
      <c r="M215" s="8">
        <f ca="1">(dane36[[#This Row],[potas]]-#REF!)/#REF!</f>
        <v>5.393258426966293E-2</v>
      </c>
      <c r="N215" s="8">
        <f ca="1">(dane36[[#This Row],[hemoglobina]]-#REF!)/#REF!</f>
        <v>0.87074829931972786</v>
      </c>
      <c r="O215" s="8">
        <f ca="1">(dane36[[#This Row],[hematokryt]]-#REF!)/#REF!</f>
        <v>0.91111111111111109</v>
      </c>
      <c r="P215" s="5">
        <v>0.37</v>
      </c>
      <c r="Q215" s="5">
        <v>0.34</v>
      </c>
      <c r="R215" s="5">
        <v>0.09</v>
      </c>
      <c r="S215" s="5">
        <v>1</v>
      </c>
      <c r="T215" s="5">
        <v>0</v>
      </c>
      <c r="U215" s="5">
        <v>0</v>
      </c>
      <c r="V215" s="5">
        <v>0</v>
      </c>
      <c r="X215" s="8">
        <f ca="1">(dane36[[#This Row],[Wiek]]-$A$409)/$A$410</f>
        <v>0.60227272727272729</v>
      </c>
      <c r="Y215" s="8">
        <f ca="1">(dane36[[#This Row],[Ciśnienie krwi]]-$B$409)/$B$410</f>
        <v>0.23076923076923078</v>
      </c>
      <c r="Z215" s="8">
        <f ca="1">(dane36[[#This Row],[glukoza we krwi]]-$I$409)/$I$410</f>
        <v>0.41025641025641024</v>
      </c>
      <c r="AA215" s="8">
        <f ca="1">(dane36[[#This Row],[mocznik]]-$J$409)/$J$410</f>
        <v>0.18356867779204109</v>
      </c>
      <c r="AB215" s="8">
        <f ca="1">(dane36[[#This Row],[kreatynina]]-K$409)/K$410</f>
        <v>4.6296296296296301E-2</v>
      </c>
      <c r="AC215" s="8">
        <f ca="1">(dane36[[#This Row],[sód]]-L$409)/L$410</f>
        <v>0.83596214511041012</v>
      </c>
      <c r="AD215" s="8">
        <f ca="1">(dane36[[#This Row],[potas]]-M$409)/M$410</f>
        <v>5.393258426966293E-2</v>
      </c>
      <c r="AE215" s="8">
        <f ca="1">(dane36[[#This Row],[hemoglobina]]-N$409)/N$410</f>
        <v>0.53061224489795922</v>
      </c>
      <c r="AF215" s="8">
        <f ca="1">(dane36[[#This Row],[hematokryt]]-O$409)/O$410</f>
        <v>0.55555555555555558</v>
      </c>
      <c r="AG215">
        <v>1</v>
      </c>
      <c r="AH215">
        <v>0</v>
      </c>
      <c r="AI215">
        <v>0</v>
      </c>
      <c r="AJ215">
        <v>1</v>
      </c>
      <c r="AK215">
        <v>0</v>
      </c>
      <c r="AL215">
        <v>0</v>
      </c>
      <c r="AM215" s="15">
        <v>0.37</v>
      </c>
      <c r="AN215" s="15">
        <v>0.34</v>
      </c>
      <c r="AO215" s="15">
        <v>0.09</v>
      </c>
      <c r="AP215" s="15">
        <v>1</v>
      </c>
      <c r="AQ215" s="15">
        <v>0</v>
      </c>
      <c r="AR215" s="15">
        <v>0</v>
      </c>
    </row>
    <row r="216" spans="1:44" x14ac:dyDescent="0.25">
      <c r="A216" s="8">
        <f ca="1">(dane36[[#This Row],[Wiek]]-$A$409)/$A$410</f>
        <v>0.45454545454545453</v>
      </c>
      <c r="B216" s="8">
        <f ca="1">(dane36[[#This Row],[Ciśnienie krwi]]-$B$409)/$B$410</f>
        <v>0.15384615384615385</v>
      </c>
      <c r="C216" s="9">
        <v>0.75</v>
      </c>
      <c r="D216" s="5">
        <v>0</v>
      </c>
      <c r="E216" s="5" t="s">
        <v>2</v>
      </c>
      <c r="F216" s="5">
        <v>1</v>
      </c>
      <c r="G216" s="5">
        <v>0</v>
      </c>
      <c r="H216" s="5">
        <v>0</v>
      </c>
      <c r="I216" s="8">
        <f ca="1">(dane36[[#This Row],[glukoza we krwi]]-$I$409)/$I$410</f>
        <v>0.1517094017094017</v>
      </c>
      <c r="J216" s="8">
        <f ca="1">(dane36[[#This Row],[mocznik]]-$J$409)/$J$410</f>
        <v>7.8305519897304235E-2</v>
      </c>
      <c r="K216" s="8">
        <f ca="1">(dane36[[#This Row],[kreatynina]]-#REF!)/#REF!</f>
        <v>6.6137566137566143E-3</v>
      </c>
      <c r="L216" s="8">
        <f ca="1">(dane36[[#This Row],[sód]]-#REF!)/#REF!</f>
        <v>0.87381703470031546</v>
      </c>
      <c r="M216" s="8">
        <f ca="1">(dane36[[#This Row],[potas]]-#REF!)/#REF!</f>
        <v>4.9438202247191018E-2</v>
      </c>
      <c r="N216" s="8">
        <f ca="1">(dane36[[#This Row],[hemoglobina]]-#REF!)/#REF!</f>
        <v>0.91836734693877553</v>
      </c>
      <c r="O216" s="8">
        <f ca="1">(dane36[[#This Row],[hematokryt]]-#REF!)/#REF!</f>
        <v>0.75555555555555554</v>
      </c>
      <c r="P216" s="5">
        <v>0</v>
      </c>
      <c r="Q216" s="5">
        <v>0</v>
      </c>
      <c r="R216" s="5">
        <v>0</v>
      </c>
      <c r="S216" s="5">
        <v>1</v>
      </c>
      <c r="T216" s="5">
        <v>0</v>
      </c>
      <c r="U216" s="5">
        <v>0</v>
      </c>
      <c r="V216" s="5">
        <v>0</v>
      </c>
      <c r="X216" s="8">
        <f ca="1">(dane36[[#This Row],[Wiek]]-$A$409)/$A$410</f>
        <v>0.75</v>
      </c>
      <c r="Y216" s="8">
        <f ca="1">(dane36[[#This Row],[Ciśnienie krwi]]-$B$409)/$B$410</f>
        <v>0.23076923076923078</v>
      </c>
      <c r="Z216" s="8">
        <f ca="1">(dane36[[#This Row],[glukoza we krwi]]-$I$409)/$I$410</f>
        <v>0.31837606837606836</v>
      </c>
      <c r="AA216" s="8">
        <f ca="1">(dane36[[#This Row],[mocznik]]-$J$409)/$J$410</f>
        <v>7.3170731707317069E-2</v>
      </c>
      <c r="AB216" s="8">
        <f ca="1">(dane36[[#This Row],[kreatynina]]-K$409)/K$410</f>
        <v>7.9365079365079361E-3</v>
      </c>
      <c r="AC216" s="8">
        <f ca="1">(dane36[[#This Row],[sód]]-L$409)/L$410</f>
        <v>0.83930599369085179</v>
      </c>
      <c r="AD216" s="8">
        <f ca="1">(dane36[[#This Row],[potas]]-M$409)/M$410</f>
        <v>4.7865168539325841E-2</v>
      </c>
      <c r="AE216" s="8">
        <f ca="1">(dane36[[#This Row],[hemoglobina]]-N$409)/N$410</f>
        <v>0.72108843537414957</v>
      </c>
      <c r="AF216" s="8">
        <f ca="1">(dane36[[#This Row],[hematokryt]]-O$409)/O$410</f>
        <v>-0.2</v>
      </c>
      <c r="AG216">
        <v>0.75</v>
      </c>
      <c r="AH216">
        <v>0</v>
      </c>
      <c r="AI216">
        <v>0</v>
      </c>
      <c r="AJ216">
        <v>1</v>
      </c>
      <c r="AK216">
        <v>0</v>
      </c>
      <c r="AL216">
        <v>0</v>
      </c>
      <c r="AM216" s="14">
        <v>0</v>
      </c>
      <c r="AN216" s="14">
        <v>0</v>
      </c>
      <c r="AO216" s="14">
        <v>0</v>
      </c>
      <c r="AP216" s="14">
        <v>1</v>
      </c>
      <c r="AQ216" s="14">
        <v>0</v>
      </c>
      <c r="AR216" s="14">
        <v>0</v>
      </c>
    </row>
    <row r="217" spans="1:44" x14ac:dyDescent="0.25">
      <c r="A217" s="8">
        <f ca="1">(dane36[[#This Row],[Wiek]]-$A$409)/$A$410</f>
        <v>0.59090909090909094</v>
      </c>
      <c r="B217" s="8">
        <f ca="1">(dane36[[#This Row],[Ciśnienie krwi]]-$B$409)/$B$410</f>
        <v>0.15384615384615385</v>
      </c>
      <c r="C217" s="9">
        <v>0.75</v>
      </c>
      <c r="D217" s="5">
        <v>0</v>
      </c>
      <c r="E217" s="5" t="s">
        <v>2</v>
      </c>
      <c r="F217" s="5">
        <v>0.77</v>
      </c>
      <c r="G217" s="5">
        <v>0.11</v>
      </c>
      <c r="H217" s="5">
        <v>0.06</v>
      </c>
      <c r="I217" s="8">
        <f ca="1">(dane36[[#This Row],[glukoza we krwi]]-$I$409)/$I$410</f>
        <v>0.11538461538461539</v>
      </c>
      <c r="J217" s="8">
        <f ca="1">(dane36[[#This Row],[mocznik]]-$J$409)/$J$410</f>
        <v>6.8035943517329917E-2</v>
      </c>
      <c r="K217" s="8">
        <f ca="1">(dane36[[#This Row],[kreatynina]]-#REF!)/#REF!</f>
        <v>2.6455026455026449E-3</v>
      </c>
      <c r="L217" s="8">
        <f ca="1">(dane36[[#This Row],[sód]]-#REF!)/#REF!</f>
        <v>0.89274447949526814</v>
      </c>
      <c r="M217" s="8">
        <f ca="1">(dane36[[#This Row],[potas]]-#REF!)/#REF!</f>
        <v>2.247191011235955E-2</v>
      </c>
      <c r="N217" s="8">
        <f ca="1">(dane36[[#This Row],[hemoglobina]]-#REF!)/#REF!</f>
        <v>0.79591836734693877</v>
      </c>
      <c r="O217" s="8">
        <f ca="1">(dane36[[#This Row],[hematokryt]]-#REF!)/#REF!</f>
        <v>0.9555555555555556</v>
      </c>
      <c r="P217" s="5">
        <v>0</v>
      </c>
      <c r="Q217" s="5">
        <v>0</v>
      </c>
      <c r="R217" s="5">
        <v>0</v>
      </c>
      <c r="S217" s="5">
        <v>1</v>
      </c>
      <c r="T217" s="5">
        <v>0</v>
      </c>
      <c r="U217" s="5">
        <v>0</v>
      </c>
      <c r="V217" s="5">
        <v>0</v>
      </c>
      <c r="X217" s="8">
        <f ca="1">(dane36[[#This Row],[Wiek]]-$A$409)/$A$410</f>
        <v>0</v>
      </c>
      <c r="Y217" s="8">
        <f ca="1">(dane36[[#This Row],[Ciśnienie krwi]]-$B$409)/$B$410</f>
        <v>0.20361538461538461</v>
      </c>
      <c r="Z217" s="8">
        <f ca="1">(dane36[[#This Row],[glukoza we krwi]]-$I$409)/$I$410</f>
        <v>0.26931623931623933</v>
      </c>
      <c r="AA217" s="8">
        <f ca="1">(dane36[[#This Row],[mocznik]]-$J$409)/$J$410</f>
        <v>0.14359435173299101</v>
      </c>
      <c r="AB217" s="8">
        <f ca="1">(dane36[[#This Row],[kreatynina]]-K$409)/K$410</f>
        <v>3.5317460317460317E-2</v>
      </c>
      <c r="AC217" s="8">
        <f ca="1">(dane36[[#This Row],[sód]]-L$409)/L$410</f>
        <v>0.83930599369085179</v>
      </c>
      <c r="AD217" s="8">
        <f ca="1">(dane36[[#This Row],[potas]]-M$409)/M$410</f>
        <v>4.7865168539325841E-2</v>
      </c>
      <c r="AE217" s="8">
        <f ca="1">(dane36[[#This Row],[hemoglobina]]-N$409)/N$410</f>
        <v>0.64149659863945574</v>
      </c>
      <c r="AF217" s="8">
        <f ca="1">(dane36[[#This Row],[hematokryt]]-O$409)/O$410</f>
        <v>0.66377777777777769</v>
      </c>
      <c r="AG217">
        <v>0.75</v>
      </c>
      <c r="AH217">
        <v>0</v>
      </c>
      <c r="AI217">
        <v>0</v>
      </c>
      <c r="AJ217">
        <v>0.77</v>
      </c>
      <c r="AK217">
        <v>0.11</v>
      </c>
      <c r="AL217">
        <v>0.06</v>
      </c>
      <c r="AM217" s="15">
        <v>0</v>
      </c>
      <c r="AN217" s="15">
        <v>0</v>
      </c>
      <c r="AO217" s="15">
        <v>0</v>
      </c>
      <c r="AP217" s="15">
        <v>1</v>
      </c>
      <c r="AQ217" s="15">
        <v>0</v>
      </c>
      <c r="AR217" s="15">
        <v>0</v>
      </c>
    </row>
    <row r="218" spans="1:44" x14ac:dyDescent="0.25">
      <c r="A218" s="8">
        <f ca="1">(dane36[[#This Row],[Wiek]]-$A$409)/$A$410</f>
        <v>0.51136363636363635</v>
      </c>
      <c r="B218" s="8">
        <f ca="1">(dane36[[#This Row],[Ciśnienie krwi]]-$B$409)/$B$410</f>
        <v>0.23076923076923078</v>
      </c>
      <c r="C218" s="9">
        <v>1</v>
      </c>
      <c r="D218" s="5">
        <v>0</v>
      </c>
      <c r="E218" s="5" t="s">
        <v>2</v>
      </c>
      <c r="F218" s="5">
        <v>1</v>
      </c>
      <c r="G218" s="5">
        <v>0</v>
      </c>
      <c r="H218" s="5">
        <v>0</v>
      </c>
      <c r="I218" s="8">
        <f ca="1">(dane36[[#This Row],[glukoza we krwi]]-$I$409)/$I$410</f>
        <v>0.21794871794871795</v>
      </c>
      <c r="J218" s="8">
        <f ca="1">(dane36[[#This Row],[mocznik]]-$J$409)/$J$410</f>
        <v>0.10911424903722722</v>
      </c>
      <c r="K218" s="8">
        <f ca="1">(dane36[[#This Row],[kreatynina]]-#REF!)/#REF!</f>
        <v>7.9365079365079361E-3</v>
      </c>
      <c r="L218" s="8">
        <f ca="1">(dane36[[#This Row],[sód]]-#REF!)/#REF!</f>
        <v>0.85488958990536279</v>
      </c>
      <c r="M218" s="8">
        <f ca="1">(dane36[[#This Row],[potas]]-#REF!)/#REF!</f>
        <v>5.393258426966293E-2</v>
      </c>
      <c r="N218" s="8">
        <f ca="1">(dane36[[#This Row],[hemoglobina]]-#REF!)/#REF!</f>
        <v>0.80272108843537415</v>
      </c>
      <c r="O218" s="8">
        <f ca="1">(dane36[[#This Row],[hematokryt]]-#REF!)/#REF!</f>
        <v>0.71111111111111114</v>
      </c>
      <c r="P218" s="5">
        <v>0</v>
      </c>
      <c r="Q218" s="5">
        <v>0</v>
      </c>
      <c r="R218" s="5">
        <v>0</v>
      </c>
      <c r="S218" s="5">
        <v>1</v>
      </c>
      <c r="T218" s="5">
        <v>0</v>
      </c>
      <c r="U218" s="5">
        <v>0</v>
      </c>
      <c r="V218" s="5">
        <v>0</v>
      </c>
      <c r="X218" s="8">
        <f ca="1">(dane36[[#This Row],[Wiek]]-$A$409)/$A$410</f>
        <v>0.70454545454545459</v>
      </c>
      <c r="Y218" s="8">
        <f ca="1">(dane36[[#This Row],[Ciśnienie krwi]]-$B$409)/$B$410</f>
        <v>0.15384615384615385</v>
      </c>
      <c r="Z218" s="8">
        <f ca="1">(dane36[[#This Row],[glukoza we krwi]]-$I$409)/$I$410</f>
        <v>0.18162393162393162</v>
      </c>
      <c r="AA218" s="8">
        <f ca="1">(dane36[[#This Row],[mocznik]]-$J$409)/$J$410</f>
        <v>3.4659820282413351E-2</v>
      </c>
      <c r="AB218" s="8">
        <f ca="1">(dane36[[#This Row],[kreatynina]]-K$409)/K$410</f>
        <v>3.5317460317460317E-2</v>
      </c>
      <c r="AC218" s="8">
        <f ca="1">(dane36[[#This Row],[sód]]-L$409)/L$410</f>
        <v>0.83930599369085179</v>
      </c>
      <c r="AD218" s="8">
        <f ca="1">(dane36[[#This Row],[potas]]-M$409)/M$410</f>
        <v>4.7865168539325841E-2</v>
      </c>
      <c r="AE218" s="8">
        <f ca="1">(dane36[[#This Row],[hemoglobina]]-N$409)/N$410</f>
        <v>0.65986394557823136</v>
      </c>
      <c r="AF218" s="8">
        <f ca="1">(dane36[[#This Row],[hematokryt]]-O$409)/O$410</f>
        <v>0.64444444444444449</v>
      </c>
      <c r="AG218">
        <v>1</v>
      </c>
      <c r="AH218">
        <v>0</v>
      </c>
      <c r="AI218">
        <v>0</v>
      </c>
      <c r="AJ218">
        <v>1</v>
      </c>
      <c r="AK218">
        <v>0</v>
      </c>
      <c r="AL218">
        <v>0</v>
      </c>
      <c r="AM218" s="14">
        <v>0</v>
      </c>
      <c r="AN218" s="14">
        <v>0</v>
      </c>
      <c r="AO218" s="14">
        <v>0</v>
      </c>
      <c r="AP218" s="14">
        <v>1</v>
      </c>
      <c r="AQ218" s="14">
        <v>0</v>
      </c>
      <c r="AR218" s="14">
        <v>0</v>
      </c>
    </row>
    <row r="219" spans="1:44" x14ac:dyDescent="0.25">
      <c r="A219" s="8">
        <f ca="1">(dane36[[#This Row],[Wiek]]-$A$409)/$A$410</f>
        <v>0.31818181818181818</v>
      </c>
      <c r="B219" s="8">
        <f ca="1">(dane36[[#This Row],[Ciśnienie krwi]]-$B$409)/$B$410</f>
        <v>0.23076923076923078</v>
      </c>
      <c r="C219" s="9">
        <v>0.75</v>
      </c>
      <c r="D219" s="5">
        <v>0</v>
      </c>
      <c r="E219" s="5" t="s">
        <v>2</v>
      </c>
      <c r="F219" s="5">
        <v>1</v>
      </c>
      <c r="G219" s="5">
        <v>0</v>
      </c>
      <c r="H219" s="5">
        <v>0</v>
      </c>
      <c r="I219" s="8">
        <f ca="1">(dane36[[#This Row],[glukoza we krwi]]-$I$409)/$I$410</f>
        <v>0.14316239316239315</v>
      </c>
      <c r="J219" s="8">
        <f ca="1">(dane36[[#This Row],[mocznik]]-$J$409)/$J$410</f>
        <v>0.10397946084724005</v>
      </c>
      <c r="K219" s="8">
        <f ca="1">(dane36[[#This Row],[kreatynina]]-#REF!)/#REF!</f>
        <v>1.3227513227513225E-3</v>
      </c>
      <c r="L219" s="8">
        <f ca="1">(dane36[[#This Row],[sód]]-#REF!)/#REF!</f>
        <v>0.8485804416403786</v>
      </c>
      <c r="M219" s="8">
        <f ca="1">(dane36[[#This Row],[potas]]-#REF!)/#REF!</f>
        <v>5.6179775280898875E-2</v>
      </c>
      <c r="N219" s="8">
        <f ca="1">(dane36[[#This Row],[hemoglobina]]-#REF!)/#REF!</f>
        <v>0.9251700680272108</v>
      </c>
      <c r="O219" s="8">
        <f ca="1">(dane36[[#This Row],[hematokryt]]-#REF!)/#REF!</f>
        <v>0.9555555555555556</v>
      </c>
      <c r="P219" s="5">
        <v>0</v>
      </c>
      <c r="Q219" s="5">
        <v>0</v>
      </c>
      <c r="R219" s="5">
        <v>0</v>
      </c>
      <c r="S219" s="5">
        <v>1</v>
      </c>
      <c r="T219" s="5">
        <v>0</v>
      </c>
      <c r="U219" s="5">
        <v>0</v>
      </c>
      <c r="V219" s="5">
        <v>0</v>
      </c>
      <c r="X219" s="8">
        <f ca="1">(dane36[[#This Row],[Wiek]]-$A$409)/$A$410</f>
        <v>0.69318181818181823</v>
      </c>
      <c r="Y219" s="8">
        <f ca="1">(dane36[[#This Row],[Ciśnienie krwi]]-$B$409)/$B$410</f>
        <v>0.38461538461538464</v>
      </c>
      <c r="Z219" s="8">
        <f ca="1">(dane36[[#This Row],[glukoza we krwi]]-$I$409)/$I$410</f>
        <v>0.11965811965811966</v>
      </c>
      <c r="AA219" s="8">
        <f ca="1">(dane36[[#This Row],[mocznik]]-$J$409)/$J$410</f>
        <v>0.15275994865211809</v>
      </c>
      <c r="AB219" s="8">
        <f ca="1">(dane36[[#This Row],[kreatynina]]-K$409)/K$410</f>
        <v>1.8518518518518517E-2</v>
      </c>
      <c r="AC219" s="8">
        <f ca="1">(dane36[[#This Row],[sód]]-L$409)/L$410</f>
        <v>0.86119873817034698</v>
      </c>
      <c r="AD219" s="8">
        <f ca="1">(dane36[[#This Row],[potas]]-M$409)/M$410</f>
        <v>4.2696629213483155E-2</v>
      </c>
      <c r="AE219" s="8">
        <f ca="1">(dane36[[#This Row],[hemoglobina]]-N$409)/N$410</f>
        <v>0.61904761904761896</v>
      </c>
      <c r="AF219" s="8">
        <f ca="1">(dane36[[#This Row],[hematokryt]]-O$409)/O$410</f>
        <v>0.6</v>
      </c>
      <c r="AG219">
        <v>0.75</v>
      </c>
      <c r="AH219">
        <v>0</v>
      </c>
      <c r="AI219">
        <v>0</v>
      </c>
      <c r="AJ219">
        <v>1</v>
      </c>
      <c r="AK219">
        <v>0</v>
      </c>
      <c r="AL219">
        <v>0</v>
      </c>
      <c r="AM219" s="15">
        <v>0</v>
      </c>
      <c r="AN219" s="15">
        <v>0</v>
      </c>
      <c r="AO219" s="15">
        <v>0</v>
      </c>
      <c r="AP219" s="15">
        <v>1</v>
      </c>
      <c r="AQ219" s="15">
        <v>0</v>
      </c>
      <c r="AR219" s="15">
        <v>0</v>
      </c>
    </row>
    <row r="220" spans="1:44" x14ac:dyDescent="0.25">
      <c r="A220" s="8">
        <f ca="1">(dane36[[#This Row],[Wiek]]-$A$409)/$A$410</f>
        <v>0.54545454545454541</v>
      </c>
      <c r="B220" s="8">
        <f ca="1">(dane36[[#This Row],[Ciśnienie krwi]]-$B$409)/$B$410</f>
        <v>0.20361538461538461</v>
      </c>
      <c r="C220" s="9">
        <v>0.75</v>
      </c>
      <c r="D220" s="5">
        <v>0</v>
      </c>
      <c r="E220" s="5" t="s">
        <v>2</v>
      </c>
      <c r="F220" s="5">
        <v>1</v>
      </c>
      <c r="G220" s="5">
        <v>0</v>
      </c>
      <c r="H220" s="5">
        <v>0</v>
      </c>
      <c r="I220" s="8">
        <f ca="1">(dane36[[#This Row],[glukoza we krwi]]-$I$409)/$I$410</f>
        <v>0.14957264957264957</v>
      </c>
      <c r="J220" s="8">
        <f ca="1">(dane36[[#This Row],[mocznik]]-$J$409)/$J$410</f>
        <v>4.4929396662387676E-2</v>
      </c>
      <c r="K220" s="8">
        <f ca="1">(dane36[[#This Row],[kreatynina]]-#REF!)/#REF!</f>
        <v>1.0582010582010581E-2</v>
      </c>
      <c r="L220" s="8">
        <f ca="1">(dane36[[#This Row],[sód]]-#REF!)/#REF!</f>
        <v>0.917981072555205</v>
      </c>
      <c r="M220" s="8">
        <f ca="1">(dane36[[#This Row],[potas]]-#REF!)/#REF!</f>
        <v>5.1685393258426963E-2</v>
      </c>
      <c r="N220" s="8">
        <f ca="1">(dane36[[#This Row],[hemoglobina]]-#REF!)/#REF!</f>
        <v>0.80272108843537415</v>
      </c>
      <c r="O220" s="8">
        <f ca="1">(dane36[[#This Row],[hematokryt]]-#REF!)/#REF!</f>
        <v>0.8666666666666667</v>
      </c>
      <c r="P220" s="5">
        <v>0</v>
      </c>
      <c r="Q220" s="5">
        <v>0</v>
      </c>
      <c r="R220" s="5">
        <v>0</v>
      </c>
      <c r="S220" s="5">
        <v>1</v>
      </c>
      <c r="T220" s="5">
        <v>0</v>
      </c>
      <c r="U220" s="5">
        <v>0</v>
      </c>
      <c r="V220" s="5">
        <v>0</v>
      </c>
      <c r="X220" s="8">
        <f ca="1">(dane36[[#This Row],[Wiek]]-$A$409)/$A$410</f>
        <v>0.35227272727272729</v>
      </c>
      <c r="Y220" s="8">
        <f ca="1">(dane36[[#This Row],[Ciśnienie krwi]]-$B$409)/$B$410</f>
        <v>0.30769230769230771</v>
      </c>
      <c r="Z220" s="8">
        <f ca="1">(dane36[[#This Row],[glukoza we krwi]]-$I$409)/$I$410</f>
        <v>0.14957264957264957</v>
      </c>
      <c r="AA220" s="8">
        <f ca="1">(dane36[[#This Row],[mocznik]]-$J$409)/$J$410</f>
        <v>4.4929396662387676E-2</v>
      </c>
      <c r="AB220" s="8">
        <f ca="1">(dane36[[#This Row],[kreatynina]]-K$409)/K$410</f>
        <v>5.2910052910052916E-3</v>
      </c>
      <c r="AC220" s="8">
        <f ca="1">(dane36[[#This Row],[sód]]-L$409)/L$410</f>
        <v>0.83930599369085179</v>
      </c>
      <c r="AD220" s="8">
        <f ca="1">(dane36[[#This Row],[potas]]-M$409)/M$410</f>
        <v>4.7865168539325841E-2</v>
      </c>
      <c r="AE220" s="8">
        <f ca="1">(dane36[[#This Row],[hemoglobina]]-N$409)/N$410</f>
        <v>0.59183673469387754</v>
      </c>
      <c r="AF220" s="8">
        <f ca="1">(dane36[[#This Row],[hematokryt]]-O$409)/O$410</f>
        <v>0.55555555555555558</v>
      </c>
      <c r="AG220">
        <v>0.75</v>
      </c>
      <c r="AH220">
        <v>0</v>
      </c>
      <c r="AI220">
        <v>0</v>
      </c>
      <c r="AJ220">
        <v>1</v>
      </c>
      <c r="AK220">
        <v>0</v>
      </c>
      <c r="AL220">
        <v>0</v>
      </c>
      <c r="AM220" s="14">
        <v>0</v>
      </c>
      <c r="AN220" s="14">
        <v>0</v>
      </c>
      <c r="AO220" s="14">
        <v>0</v>
      </c>
      <c r="AP220" s="14">
        <v>1</v>
      </c>
      <c r="AQ220" s="14">
        <v>0</v>
      </c>
      <c r="AR220" s="14">
        <v>0</v>
      </c>
    </row>
    <row r="221" spans="1:44" x14ac:dyDescent="0.25">
      <c r="A221" s="8">
        <f ca="1">(dane36[[#This Row],[Wiek]]-$A$409)/$A$410</f>
        <v>0.82954545454545459</v>
      </c>
      <c r="B221" s="8">
        <f ca="1">(dane36[[#This Row],[Ciśnienie krwi]]-$B$409)/$B$410</f>
        <v>7.6923076923076927E-2</v>
      </c>
      <c r="C221" s="9">
        <v>0.75</v>
      </c>
      <c r="D221" s="5">
        <v>0</v>
      </c>
      <c r="E221" s="5" t="s">
        <v>2</v>
      </c>
      <c r="F221" s="5">
        <v>1</v>
      </c>
      <c r="G221" s="5">
        <v>0</v>
      </c>
      <c r="H221" s="5">
        <v>0</v>
      </c>
      <c r="I221" s="8">
        <f ca="1">(dane36[[#This Row],[glukoza we krwi]]-$I$409)/$I$410</f>
        <v>0.18803418803418803</v>
      </c>
      <c r="J221" s="8">
        <f ca="1">(dane36[[#This Row],[mocznik]]-$J$409)/$J$410</f>
        <v>0.1245186136071887</v>
      </c>
      <c r="K221" s="8">
        <f ca="1">(dane36[[#This Row],[kreatynina]]-#REF!)/#REF!</f>
        <v>3.968253968253968E-3</v>
      </c>
      <c r="L221" s="8">
        <f ca="1">(dane36[[#This Row],[sód]]-#REF!)/#REF!</f>
        <v>0.82334384858044163</v>
      </c>
      <c r="M221" s="8">
        <f ca="1">(dane36[[#This Row],[potas]]-#REF!)/#REF!</f>
        <v>5.6179775280898875E-2</v>
      </c>
      <c r="N221" s="8">
        <f ca="1">(dane36[[#This Row],[hemoglobina]]-#REF!)/#REF!</f>
        <v>0.76190476190476197</v>
      </c>
      <c r="O221" s="8">
        <f ca="1">(dane36[[#This Row],[hematokryt]]-#REF!)/#REF!</f>
        <v>0.68888888888888888</v>
      </c>
      <c r="P221" s="5">
        <v>0</v>
      </c>
      <c r="Q221" s="5">
        <v>0</v>
      </c>
      <c r="R221" s="5">
        <v>0</v>
      </c>
      <c r="S221" s="5">
        <v>0.79</v>
      </c>
      <c r="T221" s="5">
        <v>0.19</v>
      </c>
      <c r="U221" s="5">
        <v>0.15</v>
      </c>
      <c r="V221" s="5">
        <v>0</v>
      </c>
      <c r="X221" s="8">
        <f ca="1">(dane36[[#This Row],[Wiek]]-$A$409)/$A$410</f>
        <v>0.75</v>
      </c>
      <c r="Y221" s="8">
        <f ca="1">(dane36[[#This Row],[Ciśnienie krwi]]-$B$409)/$B$410</f>
        <v>0.30769230769230771</v>
      </c>
      <c r="Z221" s="8">
        <f ca="1">(dane36[[#This Row],[glukoza we krwi]]-$I$409)/$I$410</f>
        <v>0.46153846153846156</v>
      </c>
      <c r="AA221" s="8">
        <f ca="1">(dane36[[#This Row],[mocznik]]-$J$409)/$J$410</f>
        <v>0.14249037227214378</v>
      </c>
      <c r="AB221" s="8">
        <f ca="1">(dane36[[#This Row],[kreatynina]]-K$409)/K$410</f>
        <v>2.777777777777778E-2</v>
      </c>
      <c r="AC221" s="8">
        <f ca="1">(dane36[[#This Row],[sód]]-L$409)/L$410</f>
        <v>0.83930599369085179</v>
      </c>
      <c r="AD221" s="8">
        <f ca="1">(dane36[[#This Row],[potas]]-M$409)/M$410</f>
        <v>4.7865168539325841E-2</v>
      </c>
      <c r="AE221" s="8">
        <f ca="1">(dane36[[#This Row],[hemoglobina]]-N$409)/N$410</f>
        <v>0.45578231292517013</v>
      </c>
      <c r="AF221" s="8">
        <f ca="1">(dane36[[#This Row],[hematokryt]]-O$409)/O$410</f>
        <v>0.42222222222222222</v>
      </c>
      <c r="AG221">
        <v>0.75</v>
      </c>
      <c r="AH221">
        <v>0</v>
      </c>
      <c r="AI221">
        <v>0</v>
      </c>
      <c r="AJ221">
        <v>1</v>
      </c>
      <c r="AK221">
        <v>0</v>
      </c>
      <c r="AL221">
        <v>0</v>
      </c>
      <c r="AM221" s="15">
        <v>0</v>
      </c>
      <c r="AN221" s="15">
        <v>0</v>
      </c>
      <c r="AO221" s="15">
        <v>0</v>
      </c>
      <c r="AP221" s="15">
        <v>0.79</v>
      </c>
      <c r="AQ221" s="15">
        <v>0.19</v>
      </c>
      <c r="AR221" s="15">
        <v>0.15</v>
      </c>
    </row>
    <row r="222" spans="1:44" x14ac:dyDescent="0.25">
      <c r="A222" s="8">
        <f ca="1">(dane36[[#This Row],[Wiek]]-$A$409)/$A$410</f>
        <v>0.47727272727272729</v>
      </c>
      <c r="B222" s="8">
        <f ca="1">(dane36[[#This Row],[Ciśnienie krwi]]-$B$409)/$B$410</f>
        <v>0.15384615384615385</v>
      </c>
      <c r="C222" s="9">
        <v>0.62</v>
      </c>
      <c r="D222" s="10">
        <v>0.2</v>
      </c>
      <c r="E222" s="10">
        <v>0.52</v>
      </c>
      <c r="F222" s="5">
        <v>0.77</v>
      </c>
      <c r="G222" s="5">
        <v>0</v>
      </c>
      <c r="H222" s="5">
        <v>0</v>
      </c>
      <c r="I222" s="8">
        <f ca="1">(dane36[[#This Row],[glukoza we krwi]]-$I$409)/$I$410</f>
        <v>0.17948717948717949</v>
      </c>
      <c r="J222" s="8">
        <f ca="1">(dane36[[#This Row],[mocznik]]-$J$409)/$J$410</f>
        <v>6.0333761232349167E-2</v>
      </c>
      <c r="K222" s="8">
        <f ca="1">(dane36[[#This Row],[kreatynina]]-#REF!)/#REF!</f>
        <v>6.6137566137566143E-3</v>
      </c>
      <c r="L222" s="8">
        <f ca="1">(dane36[[#This Row],[sód]]-#REF!)/#REF!</f>
        <v>0.917981072555205</v>
      </c>
      <c r="M222" s="8">
        <f ca="1">(dane36[[#This Row],[potas]]-#REF!)/#REF!</f>
        <v>2.4719101123595509E-2</v>
      </c>
      <c r="N222" s="8">
        <f ca="1">(dane36[[#This Row],[hemoglobina]]-#REF!)/#REF!</f>
        <v>0.80952380952380953</v>
      </c>
      <c r="O222" s="8">
        <f ca="1">(dane36[[#This Row],[hematokryt]]-#REF!)/#REF!</f>
        <v>0.91111111111111109</v>
      </c>
      <c r="P222" s="5">
        <v>0</v>
      </c>
      <c r="Q222" s="5">
        <v>0</v>
      </c>
      <c r="R222" s="5">
        <v>0</v>
      </c>
      <c r="S222" s="5">
        <v>1</v>
      </c>
      <c r="T222" s="5">
        <v>0</v>
      </c>
      <c r="U222" s="5">
        <v>0</v>
      </c>
      <c r="V222" s="5">
        <v>0</v>
      </c>
      <c r="X222" s="8">
        <f ca="1">(dane36[[#This Row],[Wiek]]-$A$409)/$A$410</f>
        <v>0.38636363636363635</v>
      </c>
      <c r="Y222" s="8">
        <f ca="1">(dane36[[#This Row],[Ciśnienie krwi]]-$B$409)/$B$410</f>
        <v>0.23076923076923078</v>
      </c>
      <c r="Z222" s="8">
        <f ca="1">(dane36[[#This Row],[glukoza we krwi]]-$I$409)/$I$410</f>
        <v>0.17307692307692307</v>
      </c>
      <c r="AA222" s="8">
        <f ca="1">(dane36[[#This Row],[mocznik]]-$J$409)/$J$410</f>
        <v>0.14359435173299101</v>
      </c>
      <c r="AB222" s="8">
        <f ca="1">(dane36[[#This Row],[kreatynina]]-K$409)/K$410</f>
        <v>3.5317460317460317E-2</v>
      </c>
      <c r="AC222" s="8">
        <f ca="1">(dane36[[#This Row],[sód]]-L$409)/L$410</f>
        <v>0.83930599369085179</v>
      </c>
      <c r="AD222" s="8">
        <f ca="1">(dane36[[#This Row],[potas]]-M$409)/M$410</f>
        <v>4.7865168539325841E-2</v>
      </c>
      <c r="AE222" s="8">
        <f ca="1">(dane36[[#This Row],[hemoglobina]]-N$409)/N$410</f>
        <v>0.59863945578231292</v>
      </c>
      <c r="AF222" s="8">
        <f ca="1">(dane36[[#This Row],[hematokryt]]-O$409)/O$410</f>
        <v>0.6</v>
      </c>
      <c r="AG222">
        <v>0.62</v>
      </c>
      <c r="AH222">
        <v>0.2</v>
      </c>
      <c r="AI222">
        <v>0.5</v>
      </c>
      <c r="AJ222">
        <v>0.77</v>
      </c>
      <c r="AK222">
        <v>0</v>
      </c>
      <c r="AL222">
        <v>0</v>
      </c>
      <c r="AM222" s="14">
        <v>0</v>
      </c>
      <c r="AN222" s="14">
        <v>0</v>
      </c>
      <c r="AO222" s="14">
        <v>0</v>
      </c>
      <c r="AP222" s="14">
        <v>1</v>
      </c>
      <c r="AQ222" s="14">
        <v>0</v>
      </c>
      <c r="AR222" s="14">
        <v>0</v>
      </c>
    </row>
    <row r="223" spans="1:44" x14ac:dyDescent="0.25">
      <c r="A223" s="8">
        <f ca="1">(dane36[[#This Row],[Wiek]]-$A$409)/$A$410</f>
        <v>0.44318181818181818</v>
      </c>
      <c r="B223" s="8">
        <f ca="1">(dane36[[#This Row],[Ciśnienie krwi]]-$B$409)/$B$410</f>
        <v>0.15384615384615385</v>
      </c>
      <c r="C223" s="9">
        <v>0.75</v>
      </c>
      <c r="D223" s="5">
        <v>0</v>
      </c>
      <c r="E223" s="5" t="s">
        <v>2</v>
      </c>
      <c r="F223" s="5">
        <v>1</v>
      </c>
      <c r="G223" s="5">
        <v>0</v>
      </c>
      <c r="H223" s="5">
        <v>0</v>
      </c>
      <c r="I223" s="8">
        <f ca="1">(dane36[[#This Row],[glukoza we krwi]]-$I$409)/$I$410</f>
        <v>0.22008547008547008</v>
      </c>
      <c r="J223" s="8">
        <f ca="1">(dane36[[#This Row],[mocznik]]-$J$409)/$J$410</f>
        <v>9.3709884467265719E-2</v>
      </c>
      <c r="K223" s="8">
        <f ca="1">(dane36[[#This Row],[kreatynina]]-#REF!)/#REF!</f>
        <v>2.6455026455026449E-3</v>
      </c>
      <c r="L223" s="8">
        <f ca="1">(dane36[[#This Row],[sód]]-#REF!)/#REF!</f>
        <v>0.85488958990536279</v>
      </c>
      <c r="M223" s="8">
        <f ca="1">(dane36[[#This Row],[potas]]-#REF!)/#REF!</f>
        <v>5.6179775280898875E-2</v>
      </c>
      <c r="N223" s="8">
        <f ca="1">(dane36[[#This Row],[hemoglobina]]-#REF!)/#REF!</f>
        <v>0.93197278911564629</v>
      </c>
      <c r="O223" s="8">
        <f ca="1">(dane36[[#This Row],[hematokryt]]-#REF!)/#REF!</f>
        <v>0.71111111111111114</v>
      </c>
      <c r="P223" s="5">
        <v>0</v>
      </c>
      <c r="Q223" s="5">
        <v>0</v>
      </c>
      <c r="R223" s="5">
        <v>0</v>
      </c>
      <c r="S223" s="5">
        <v>1</v>
      </c>
      <c r="T223" s="5">
        <v>0</v>
      </c>
      <c r="U223" s="5">
        <v>0</v>
      </c>
      <c r="V223" s="5">
        <v>0</v>
      </c>
      <c r="X223" s="8">
        <f ca="1">(dane36[[#This Row],[Wiek]]-$A$409)/$A$410</f>
        <v>0.72727272727272729</v>
      </c>
      <c r="Y223" s="8">
        <f ca="1">(dane36[[#This Row],[Ciśnienie krwi]]-$B$409)/$B$410</f>
        <v>0.15384615384615385</v>
      </c>
      <c r="Z223" s="8">
        <f ca="1">(dane36[[#This Row],[glukoza we krwi]]-$I$409)/$I$410</f>
        <v>0.48290598290598291</v>
      </c>
      <c r="AA223" s="8">
        <f ca="1">(dane36[[#This Row],[mocznik]]-$J$409)/$J$410</f>
        <v>7.3170731707317069E-2</v>
      </c>
      <c r="AB223" s="8">
        <f ca="1">(dane36[[#This Row],[kreatynina]]-K$409)/K$410</f>
        <v>1.7195767195767195E-2</v>
      </c>
      <c r="AC223" s="8">
        <f ca="1">(dane36[[#This Row],[sód]]-L$409)/L$410</f>
        <v>0.8422712933753943</v>
      </c>
      <c r="AD223" s="8">
        <f ca="1">(dane36[[#This Row],[potas]]-M$409)/M$410</f>
        <v>6.2921348314606731E-2</v>
      </c>
      <c r="AE223" s="8">
        <f ca="1">(dane36[[#This Row],[hemoglobina]]-N$409)/N$410</f>
        <v>0.64149659863945574</v>
      </c>
      <c r="AF223" s="8">
        <f ca="1">(dane36[[#This Row],[hematokryt]]-O$409)/O$410</f>
        <v>0.66377777777777769</v>
      </c>
      <c r="AG223">
        <v>0.75</v>
      </c>
      <c r="AH223">
        <v>0</v>
      </c>
      <c r="AI223">
        <v>0</v>
      </c>
      <c r="AJ223">
        <v>1</v>
      </c>
      <c r="AK223">
        <v>0</v>
      </c>
      <c r="AL223">
        <v>0</v>
      </c>
      <c r="AM223" s="15">
        <v>0</v>
      </c>
      <c r="AN223" s="15">
        <v>0</v>
      </c>
      <c r="AO223" s="15">
        <v>0</v>
      </c>
      <c r="AP223" s="15">
        <v>1</v>
      </c>
      <c r="AQ223" s="15">
        <v>0</v>
      </c>
      <c r="AR223" s="15">
        <v>0</v>
      </c>
    </row>
    <row r="224" spans="1:44" x14ac:dyDescent="0.25">
      <c r="A224" s="8">
        <f ca="1">(dane36[[#This Row],[Wiek]]-$A$409)/$A$410</f>
        <v>0.57954545454545459</v>
      </c>
      <c r="B224" s="8">
        <f ca="1">(dane36[[#This Row],[Ciśnienie krwi]]-$B$409)/$B$410</f>
        <v>7.6923076923076927E-2</v>
      </c>
      <c r="C224" s="9">
        <v>1</v>
      </c>
      <c r="D224" s="5">
        <v>0</v>
      </c>
      <c r="E224" s="5" t="s">
        <v>2</v>
      </c>
      <c r="F224" s="5">
        <v>1</v>
      </c>
      <c r="G224" s="5">
        <v>0</v>
      </c>
      <c r="H224" s="5">
        <v>0</v>
      </c>
      <c r="I224" s="8">
        <f ca="1">(dane36[[#This Row],[glukoza we krwi]]-$I$409)/$I$410</f>
        <v>0.20085470085470086</v>
      </c>
      <c r="J224" s="8">
        <f ca="1">(dane36[[#This Row],[mocznik]]-$J$409)/$J$410</f>
        <v>6.290115532734275E-2</v>
      </c>
      <c r="K224" s="8">
        <f ca="1">(dane36[[#This Row],[kreatynina]]-#REF!)/#REF!</f>
        <v>7.9365079365079361E-3</v>
      </c>
      <c r="L224" s="8">
        <f ca="1">(dane36[[#This Row],[sód]]-#REF!)/#REF!</f>
        <v>0.89274447949526814</v>
      </c>
      <c r="M224" s="8">
        <f ca="1">(dane36[[#This Row],[potas]]-#REF!)/#REF!</f>
        <v>5.393258426966293E-2</v>
      </c>
      <c r="N224" s="8">
        <f ca="1">(dane36[[#This Row],[hemoglobina]]-#REF!)/#REF!</f>
        <v>0.86394557823129248</v>
      </c>
      <c r="O224" s="8">
        <f ca="1">(dane36[[#This Row],[hematokryt]]-#REF!)/#REF!</f>
        <v>0.8</v>
      </c>
      <c r="P224" s="5">
        <v>0.37</v>
      </c>
      <c r="Q224" s="5">
        <v>0.34</v>
      </c>
      <c r="R224" s="5">
        <v>0.09</v>
      </c>
      <c r="S224" s="5">
        <v>1</v>
      </c>
      <c r="T224" s="5">
        <v>0</v>
      </c>
      <c r="U224" s="5">
        <v>0</v>
      </c>
      <c r="V224" s="5">
        <v>0</v>
      </c>
      <c r="X224" s="8">
        <f ca="1">(dane36[[#This Row],[Wiek]]-$A$409)/$A$410</f>
        <v>0.81818181818181823</v>
      </c>
      <c r="Y224" s="8">
        <f ca="1">(dane36[[#This Row],[Ciśnienie krwi]]-$B$409)/$B$410</f>
        <v>7.6923076923076927E-2</v>
      </c>
      <c r="Z224" s="8">
        <f ca="1">(dane36[[#This Row],[glukoza we krwi]]-$I$409)/$I$410</f>
        <v>0.18376068376068377</v>
      </c>
      <c r="AA224" s="8">
        <f ca="1">(dane36[[#This Row],[mocznik]]-$J$409)/$J$410</f>
        <v>0.17073170731707318</v>
      </c>
      <c r="AB224" s="8">
        <f ca="1">(dane36[[#This Row],[kreatynina]]-K$409)/K$410</f>
        <v>1.8518518518518517E-2</v>
      </c>
      <c r="AC224" s="8">
        <f ca="1">(dane36[[#This Row],[sód]]-L$409)/L$410</f>
        <v>0.83930599369085179</v>
      </c>
      <c r="AD224" s="8">
        <f ca="1">(dane36[[#This Row],[potas]]-M$409)/M$410</f>
        <v>4.7865168539325841E-2</v>
      </c>
      <c r="AE224" s="8">
        <f ca="1">(dane36[[#This Row],[hemoglobina]]-N$409)/N$410</f>
        <v>0.64149659863945574</v>
      </c>
      <c r="AF224" s="8">
        <f ca="1">(dane36[[#This Row],[hematokryt]]-O$409)/O$410</f>
        <v>0.66377777777777769</v>
      </c>
      <c r="AG224">
        <v>1</v>
      </c>
      <c r="AH224">
        <v>0</v>
      </c>
      <c r="AI224">
        <v>0</v>
      </c>
      <c r="AJ224">
        <v>1</v>
      </c>
      <c r="AK224">
        <v>0</v>
      </c>
      <c r="AL224">
        <v>0</v>
      </c>
      <c r="AM224" s="14">
        <v>0.37</v>
      </c>
      <c r="AN224" s="14">
        <v>0.34</v>
      </c>
      <c r="AO224" s="14">
        <v>0.09</v>
      </c>
      <c r="AP224" s="14">
        <v>1</v>
      </c>
      <c r="AQ224" s="14">
        <v>0</v>
      </c>
      <c r="AR224" s="14">
        <v>0</v>
      </c>
    </row>
    <row r="225" spans="1:44" x14ac:dyDescent="0.25">
      <c r="A225" s="8">
        <f ca="1">(dane36[[#This Row],[Wiek]]-$A$409)/$A$410</f>
        <v>0.36363636363636365</v>
      </c>
      <c r="B225" s="8">
        <f ca="1">(dane36[[#This Row],[Ciśnienie krwi]]-$B$409)/$B$410</f>
        <v>7.6923076923076927E-2</v>
      </c>
      <c r="C225" s="9">
        <v>0.75</v>
      </c>
      <c r="D225" s="5">
        <v>0</v>
      </c>
      <c r="E225" s="5" t="s">
        <v>2</v>
      </c>
      <c r="F225" s="5">
        <v>1</v>
      </c>
      <c r="G225" s="5">
        <v>0</v>
      </c>
      <c r="H225" s="5">
        <v>0</v>
      </c>
      <c r="I225" s="8">
        <f ca="1">(dane36[[#This Row],[glukoza we krwi]]-$I$409)/$I$410</f>
        <v>0.14743589743589744</v>
      </c>
      <c r="J225" s="8">
        <f ca="1">(dane36[[#This Row],[mocznik]]-$J$409)/$J$410</f>
        <v>0.12195121951219512</v>
      </c>
      <c r="K225" s="8">
        <f ca="1">(dane36[[#This Row],[kreatynina]]-#REF!)/#REF!</f>
        <v>1.0582010582010581E-2</v>
      </c>
      <c r="L225" s="8">
        <f ca="1">(dane36[[#This Row],[sód]]-#REF!)/#REF!</f>
        <v>0.82334384858044163</v>
      </c>
      <c r="M225" s="8">
        <f ca="1">(dane36[[#This Row],[potas]]-#REF!)/#REF!</f>
        <v>4.49438202247191E-2</v>
      </c>
      <c r="N225" s="8">
        <f ca="1">(dane36[[#This Row],[hemoglobina]]-#REF!)/#REF!</f>
        <v>0.70748299319727892</v>
      </c>
      <c r="O225" s="8">
        <f ca="1">(dane36[[#This Row],[hematokryt]]-#REF!)/#REF!</f>
        <v>0.8666666666666667</v>
      </c>
      <c r="P225" s="5">
        <v>0</v>
      </c>
      <c r="Q225" s="5">
        <v>0</v>
      </c>
      <c r="R225" s="5">
        <v>0</v>
      </c>
      <c r="S225" s="5">
        <v>1</v>
      </c>
      <c r="T225" s="5">
        <v>0</v>
      </c>
      <c r="U225" s="5">
        <v>0</v>
      </c>
      <c r="V225" s="5">
        <v>0</v>
      </c>
      <c r="X225" s="8">
        <f ca="1">(dane36[[#This Row],[Wiek]]-$A$409)/$A$410</f>
        <v>0.78409090909090906</v>
      </c>
      <c r="Y225" s="8">
        <f ca="1">(dane36[[#This Row],[Ciśnienie krwi]]-$B$409)/$B$410</f>
        <v>0.30769230769230771</v>
      </c>
      <c r="Z225" s="8">
        <f ca="1">(dane36[[#This Row],[glukoza we krwi]]-$I$409)/$I$410</f>
        <v>0.6004273504273504</v>
      </c>
      <c r="AA225" s="8">
        <f ca="1">(dane36[[#This Row],[mocznik]]-$J$409)/$J$410</f>
        <v>7.3170731707317069E-2</v>
      </c>
      <c r="AB225" s="8">
        <f ca="1">(dane36[[#This Row],[kreatynina]]-K$409)/K$410</f>
        <v>1.1904761904761906E-2</v>
      </c>
      <c r="AC225" s="8">
        <f ca="1">(dane36[[#This Row],[sód]]-L$409)/L$410</f>
        <v>0.82965299684542582</v>
      </c>
      <c r="AD225" s="8">
        <f ca="1">(dane36[[#This Row],[potas]]-M$409)/M$410</f>
        <v>3.595505617977527E-2</v>
      </c>
      <c r="AE225" s="8">
        <f ca="1">(dane36[[#This Row],[hemoglobina]]-N$409)/N$410</f>
        <v>0.67346938775510201</v>
      </c>
      <c r="AF225" s="8">
        <f ca="1">(dane36[[#This Row],[hematokryt]]-O$409)/O$410</f>
        <v>0.64444444444444449</v>
      </c>
      <c r="AG225">
        <v>0.75</v>
      </c>
      <c r="AH225">
        <v>0</v>
      </c>
      <c r="AI225">
        <v>0</v>
      </c>
      <c r="AJ225">
        <v>1</v>
      </c>
      <c r="AK225">
        <v>0</v>
      </c>
      <c r="AL225">
        <v>0</v>
      </c>
      <c r="AM225" s="15">
        <v>0</v>
      </c>
      <c r="AN225" s="15">
        <v>0</v>
      </c>
      <c r="AO225" s="15">
        <v>0</v>
      </c>
      <c r="AP225" s="15">
        <v>1</v>
      </c>
      <c r="AQ225" s="15">
        <v>0</v>
      </c>
      <c r="AR225" s="15">
        <v>0</v>
      </c>
    </row>
    <row r="226" spans="1:44" x14ac:dyDescent="0.25">
      <c r="A226" s="8">
        <f ca="1">(dane36[[#This Row],[Wiek]]-$A$409)/$A$410</f>
        <v>0.80681818181818177</v>
      </c>
      <c r="B226" s="8">
        <f ca="1">(dane36[[#This Row],[Ciśnienie krwi]]-$B$409)/$B$410</f>
        <v>7.6923076923076927E-2</v>
      </c>
      <c r="C226" s="9">
        <v>0.75</v>
      </c>
      <c r="D226" s="5">
        <v>0</v>
      </c>
      <c r="E226" s="5" t="s">
        <v>2</v>
      </c>
      <c r="F226" s="5">
        <v>1</v>
      </c>
      <c r="G226" s="5">
        <v>0</v>
      </c>
      <c r="H226" s="5">
        <v>0</v>
      </c>
      <c r="I226" s="8">
        <f ca="1">(dane36[[#This Row],[glukoza we krwi]]-$I$409)/$I$410</f>
        <v>0.22435897435897437</v>
      </c>
      <c r="J226" s="8">
        <f ca="1">(dane36[[#This Row],[mocznik]]-$J$409)/$J$410</f>
        <v>0.11938382541720154</v>
      </c>
      <c r="K226" s="8">
        <f ca="1">(dane36[[#This Row],[kreatynina]]-#REF!)/#REF!</f>
        <v>1.3227513227513225E-3</v>
      </c>
      <c r="L226" s="8">
        <f ca="1">(dane36[[#This Row],[sód]]-#REF!)/#REF!</f>
        <v>0.917981072555205</v>
      </c>
      <c r="M226" s="8">
        <f ca="1">(dane36[[#This Row],[potas]]-#REF!)/#REF!</f>
        <v>2.247191011235955E-2</v>
      </c>
      <c r="N226" s="8">
        <f ca="1">(dane36[[#This Row],[hemoglobina]]-#REF!)/#REF!</f>
        <v>0.81632653061224481</v>
      </c>
      <c r="O226" s="8">
        <f ca="1">(dane36[[#This Row],[hematokryt]]-#REF!)/#REF!</f>
        <v>0.9555555555555556</v>
      </c>
      <c r="P226" s="5">
        <v>0</v>
      </c>
      <c r="Q226" s="5">
        <v>0</v>
      </c>
      <c r="R226" s="5">
        <v>0</v>
      </c>
      <c r="S226" s="5">
        <v>1</v>
      </c>
      <c r="T226" s="5">
        <v>0</v>
      </c>
      <c r="U226" s="5">
        <v>0</v>
      </c>
      <c r="V226" s="5">
        <v>0</v>
      </c>
      <c r="X226" s="8">
        <f ca="1">(dane36[[#This Row],[Wiek]]-$A$409)/$A$410</f>
        <v>0.36363636363636365</v>
      </c>
      <c r="Y226" s="8">
        <f ca="1">(dane36[[#This Row],[Ciśnienie krwi]]-$B$409)/$B$410</f>
        <v>7.6923076923076927E-2</v>
      </c>
      <c r="Z226" s="8">
        <f ca="1">(dane36[[#This Row],[glukoza we krwi]]-$I$409)/$I$410</f>
        <v>0.20299145299145299</v>
      </c>
      <c r="AA226" s="8">
        <f ca="1">(dane36[[#This Row],[mocznik]]-$J$409)/$J$410</f>
        <v>6.8035943517329917E-2</v>
      </c>
      <c r="AB226" s="8">
        <f ca="1">(dane36[[#This Row],[kreatynina]]-K$409)/K$410</f>
        <v>2.3809523809523815E-2</v>
      </c>
      <c r="AC226" s="8">
        <f ca="1">(dane36[[#This Row],[sód]]-L$409)/L$410</f>
        <v>0.8422712933753943</v>
      </c>
      <c r="AD226" s="8">
        <f ca="1">(dane36[[#This Row],[potas]]-M$409)/M$410</f>
        <v>2.921348314606741E-2</v>
      </c>
      <c r="AE226" s="8">
        <f ca="1">(dane36[[#This Row],[hemoglobina]]-N$409)/N$410</f>
        <v>0.64149659863945574</v>
      </c>
      <c r="AF226" s="8">
        <f ca="1">(dane36[[#This Row],[hematokryt]]-O$409)/O$410</f>
        <v>0.66377777777777769</v>
      </c>
      <c r="AG226">
        <v>0.75</v>
      </c>
      <c r="AH226">
        <v>0</v>
      </c>
      <c r="AI226">
        <v>0</v>
      </c>
      <c r="AJ226">
        <v>1</v>
      </c>
      <c r="AK226">
        <v>0</v>
      </c>
      <c r="AL226">
        <v>0</v>
      </c>
      <c r="AM226" s="14">
        <v>0</v>
      </c>
      <c r="AN226" s="14">
        <v>0</v>
      </c>
      <c r="AO226" s="14">
        <v>0</v>
      </c>
      <c r="AP226" s="14">
        <v>1</v>
      </c>
      <c r="AQ226" s="14">
        <v>0</v>
      </c>
      <c r="AR226" s="14">
        <v>0</v>
      </c>
    </row>
    <row r="227" spans="1:44" x14ac:dyDescent="0.25">
      <c r="A227" s="8">
        <f ca="1">(dane36[[#This Row],[Wiek]]-$A$409)/$A$410</f>
        <v>0.48863636363636365</v>
      </c>
      <c r="B227" s="8">
        <f ca="1">(dane36[[#This Row],[Ciśnienie krwi]]-$B$409)/$B$410</f>
        <v>7.6923076923076927E-2</v>
      </c>
      <c r="C227" s="9">
        <v>0.75</v>
      </c>
      <c r="D227" s="5">
        <v>0</v>
      </c>
      <c r="E227" s="5" t="s">
        <v>2</v>
      </c>
      <c r="F227" s="5">
        <v>1</v>
      </c>
      <c r="G227" s="5">
        <v>0.11</v>
      </c>
      <c r="H227" s="5">
        <v>0.06</v>
      </c>
      <c r="I227" s="8">
        <f ca="1">(dane36[[#This Row],[glukoza we krwi]]-$I$409)/$I$410</f>
        <v>0.19658119658119658</v>
      </c>
      <c r="J227" s="8">
        <f ca="1">(dane36[[#This Row],[mocznik]]-$J$409)/$J$410</f>
        <v>6.290115532734275E-2</v>
      </c>
      <c r="K227" s="8">
        <f ca="1">(dane36[[#This Row],[kreatynina]]-#REF!)/#REF!</f>
        <v>3.968253968253968E-3</v>
      </c>
      <c r="L227" s="8">
        <f ca="1">(dane36[[#This Row],[sód]]-#REF!)/#REF!</f>
        <v>0.86119873817034698</v>
      </c>
      <c r="M227" s="8">
        <f ca="1">(dane36[[#This Row],[potas]]-#REF!)/#REF!</f>
        <v>3.8202247191011243E-2</v>
      </c>
      <c r="N227" s="8">
        <f ca="1">(dane36[[#This Row],[hemoglobina]]-#REF!)/#REF!</f>
        <v>0.80952380952380953</v>
      </c>
      <c r="O227" s="8">
        <f ca="1">(dane36[[#This Row],[hematokryt]]-#REF!)/#REF!</f>
        <v>0.75555555555555554</v>
      </c>
      <c r="P227" s="5">
        <v>0</v>
      </c>
      <c r="Q227" s="5">
        <v>0</v>
      </c>
      <c r="R227" s="5">
        <v>0</v>
      </c>
      <c r="S227" s="5">
        <v>1</v>
      </c>
      <c r="T227" s="5">
        <v>0</v>
      </c>
      <c r="U227" s="5">
        <v>0</v>
      </c>
      <c r="V227" s="5">
        <v>0</v>
      </c>
      <c r="X227" s="8">
        <f ca="1">(dane36[[#This Row],[Wiek]]-$A$409)/$A$410</f>
        <v>0.65909090909090906</v>
      </c>
      <c r="Y227" s="8">
        <f ca="1">(dane36[[#This Row],[Ciśnienie krwi]]-$B$409)/$B$410</f>
        <v>0.30769230769230771</v>
      </c>
      <c r="Z227" s="8">
        <f ca="1">(dane36[[#This Row],[glukoza we krwi]]-$I$409)/$I$410</f>
        <v>1</v>
      </c>
      <c r="AA227" s="8">
        <f ca="1">(dane36[[#This Row],[mocznik]]-$J$409)/$J$410</f>
        <v>0.24005134788189988</v>
      </c>
      <c r="AB227" s="8">
        <f ca="1">(dane36[[#This Row],[kreatynina]]-K$409)/K$410</f>
        <v>3.0423280423280429E-2</v>
      </c>
      <c r="AC227" s="8">
        <f ca="1">(dane36[[#This Row],[sód]]-L$409)/L$410</f>
        <v>0.79810725552050477</v>
      </c>
      <c r="AD227" s="8">
        <f ca="1">(dane36[[#This Row],[potas]]-M$409)/M$410</f>
        <v>2.921348314606741E-2</v>
      </c>
      <c r="AE227" s="8">
        <f ca="1">(dane36[[#This Row],[hemoglobina]]-N$409)/N$410</f>
        <v>0.5714285714285714</v>
      </c>
      <c r="AF227" s="8">
        <f ca="1">(dane36[[#This Row],[hematokryt]]-O$409)/O$410</f>
        <v>0.57777777777777772</v>
      </c>
      <c r="AG227">
        <v>0.75</v>
      </c>
      <c r="AH227">
        <v>0</v>
      </c>
      <c r="AI227">
        <v>0</v>
      </c>
      <c r="AJ227">
        <v>1</v>
      </c>
      <c r="AK227">
        <v>0.11</v>
      </c>
      <c r="AL227">
        <v>0.06</v>
      </c>
      <c r="AM227" s="15">
        <v>0</v>
      </c>
      <c r="AN227" s="15">
        <v>0</v>
      </c>
      <c r="AO227" s="15">
        <v>0</v>
      </c>
      <c r="AP227" s="15">
        <v>1</v>
      </c>
      <c r="AQ227" s="15">
        <v>0</v>
      </c>
      <c r="AR227" s="15">
        <v>0</v>
      </c>
    </row>
    <row r="228" spans="1:44" x14ac:dyDescent="0.25">
      <c r="A228" s="8">
        <f ca="1">(dane36[[#This Row],[Wiek]]-$A$409)/$A$410</f>
        <v>0.47727272727272729</v>
      </c>
      <c r="B228" s="8">
        <f ca="1">(dane36[[#This Row],[Ciśnienie krwi]]-$B$409)/$B$410</f>
        <v>7.6923076923076927E-2</v>
      </c>
      <c r="C228" s="9">
        <v>1</v>
      </c>
      <c r="D228" s="5">
        <v>0</v>
      </c>
      <c r="E228" s="5" t="s">
        <v>2</v>
      </c>
      <c r="F228" s="5">
        <v>1</v>
      </c>
      <c r="G228" s="5">
        <v>0</v>
      </c>
      <c r="H228" s="5">
        <v>0</v>
      </c>
      <c r="I228" s="8">
        <f ca="1">(dane36[[#This Row],[glukoza we krwi]]-$I$409)/$I$410</f>
        <v>0.15811965811965811</v>
      </c>
      <c r="J228" s="8">
        <f ca="1">(dane36[[#This Row],[mocznik]]-$J$409)/$J$410</f>
        <v>8.0872913992297818E-2</v>
      </c>
      <c r="K228" s="8">
        <f ca="1">(dane36[[#This Row],[kreatynina]]-#REF!)/#REF!</f>
        <v>6.6137566137566143E-3</v>
      </c>
      <c r="L228" s="8">
        <f ca="1">(dane36[[#This Row],[sód]]-#REF!)/#REF!</f>
        <v>0.89905362776025233</v>
      </c>
      <c r="M228" s="8">
        <f ca="1">(dane36[[#This Row],[potas]]-#REF!)/#REF!</f>
        <v>4.49438202247191E-2</v>
      </c>
      <c r="N228" s="8">
        <f ca="1">(dane36[[#This Row],[hemoglobina]]-#REF!)/#REF!</f>
        <v>0.93877551020408145</v>
      </c>
      <c r="O228" s="8">
        <f ca="1">(dane36[[#This Row],[hematokryt]]-#REF!)/#REF!</f>
        <v>0.71111111111111114</v>
      </c>
      <c r="P228" s="5">
        <v>0</v>
      </c>
      <c r="Q228" s="5">
        <v>0</v>
      </c>
      <c r="R228" s="5">
        <v>0</v>
      </c>
      <c r="S228" s="5">
        <v>1</v>
      </c>
      <c r="T228" s="5">
        <v>0</v>
      </c>
      <c r="U228" s="5">
        <v>0</v>
      </c>
      <c r="V228" s="5">
        <v>0</v>
      </c>
      <c r="X228" s="8">
        <f ca="1">(dane36[[#This Row],[Wiek]]-$A$409)/$A$410</f>
        <v>0.70454545454545459</v>
      </c>
      <c r="Y228" s="8">
        <f ca="1">(dane36[[#This Row],[Ciśnienie krwi]]-$B$409)/$B$410</f>
        <v>0.38461538461538464</v>
      </c>
      <c r="Z228" s="8">
        <f ca="1">(dane36[[#This Row],[glukoza we krwi]]-$I$409)/$I$410</f>
        <v>0.30128205128205127</v>
      </c>
      <c r="AA228" s="8">
        <f ca="1">(dane36[[#This Row],[mocznik]]-$J$409)/$J$410</f>
        <v>0.13478818998716302</v>
      </c>
      <c r="AB228" s="8">
        <f ca="1">(dane36[[#This Row],[kreatynina]]-K$409)/K$410</f>
        <v>8.9947089947089956E-2</v>
      </c>
      <c r="AC228" s="8">
        <f ca="1">(dane36[[#This Row],[sód]]-L$409)/L$410</f>
        <v>0.85488958990536279</v>
      </c>
      <c r="AD228" s="8">
        <f ca="1">(dane36[[#This Row],[potas]]-M$409)/M$410</f>
        <v>4.7191011235955045E-2</v>
      </c>
      <c r="AE228" s="8">
        <f ca="1">(dane36[[#This Row],[hemoglobina]]-N$409)/N$410</f>
        <v>0.32653061224489799</v>
      </c>
      <c r="AF228" s="8">
        <f ca="1">(dane36[[#This Row],[hematokryt]]-O$409)/O$410</f>
        <v>0.37777777777777777</v>
      </c>
      <c r="AG228">
        <v>1</v>
      </c>
      <c r="AH228">
        <v>0</v>
      </c>
      <c r="AI228">
        <v>0</v>
      </c>
      <c r="AJ228">
        <v>1</v>
      </c>
      <c r="AK228">
        <v>0</v>
      </c>
      <c r="AL228">
        <v>0</v>
      </c>
      <c r="AM228" s="14">
        <v>0</v>
      </c>
      <c r="AN228" s="14">
        <v>0</v>
      </c>
      <c r="AO228" s="14">
        <v>0</v>
      </c>
      <c r="AP228" s="14">
        <v>1</v>
      </c>
      <c r="AQ228" s="14">
        <v>0</v>
      </c>
      <c r="AR228" s="14">
        <v>0</v>
      </c>
    </row>
    <row r="229" spans="1:44" x14ac:dyDescent="0.25">
      <c r="A229" s="8">
        <f ca="1">(dane36[[#This Row],[Wiek]]-$A$409)/$A$410</f>
        <v>0.30681818181818182</v>
      </c>
      <c r="B229" s="8">
        <f ca="1">(dane36[[#This Row],[Ciśnienie krwi]]-$B$409)/$B$410</f>
        <v>0.15384615384615385</v>
      </c>
      <c r="C229" s="9">
        <v>0.75</v>
      </c>
      <c r="D229" s="5">
        <v>0</v>
      </c>
      <c r="E229" s="5" t="s">
        <v>2</v>
      </c>
      <c r="F229" s="5">
        <v>1</v>
      </c>
      <c r="G229" s="5">
        <v>0</v>
      </c>
      <c r="H229" s="5">
        <v>0</v>
      </c>
      <c r="I229" s="8">
        <f ca="1">(dane36[[#This Row],[glukoza we krwi]]-$I$409)/$I$410</f>
        <v>0.22435897435897437</v>
      </c>
      <c r="J229" s="8">
        <f ca="1">(dane36[[#This Row],[mocznik]]-$J$409)/$J$410</f>
        <v>0.10911424903722722</v>
      </c>
      <c r="K229" s="8">
        <f ca="1">(dane36[[#This Row],[kreatynina]]-#REF!)/#REF!</f>
        <v>1.0582010582010581E-2</v>
      </c>
      <c r="L229" s="8">
        <f ca="1">(dane36[[#This Row],[sód]]-#REF!)/#REF!</f>
        <v>0.88643533123028395</v>
      </c>
      <c r="M229" s="8">
        <f ca="1">(dane36[[#This Row],[potas]]-#REF!)/#REF!</f>
        <v>5.6179775280898875E-2</v>
      </c>
      <c r="N229" s="8">
        <f ca="1">(dane36[[#This Row],[hemoglobina]]-#REF!)/#REF!</f>
        <v>0.79591836734693877</v>
      </c>
      <c r="O229" s="8">
        <f ca="1">(dane36[[#This Row],[hematokryt]]-#REF!)/#REF!</f>
        <v>0.8666666666666667</v>
      </c>
      <c r="P229" s="5">
        <v>0</v>
      </c>
      <c r="Q229" s="5">
        <v>0</v>
      </c>
      <c r="R229" s="5">
        <v>0</v>
      </c>
      <c r="S229" s="5">
        <v>1</v>
      </c>
      <c r="T229" s="5">
        <v>0</v>
      </c>
      <c r="U229" s="5">
        <v>0</v>
      </c>
      <c r="V229" s="5">
        <v>0</v>
      </c>
      <c r="X229" s="8">
        <f ca="1">(dane36[[#This Row],[Wiek]]-$A$409)/$A$410</f>
        <v>0.625</v>
      </c>
      <c r="Y229" s="8">
        <f ca="1">(dane36[[#This Row],[Ciśnienie krwi]]-$B$409)/$B$410</f>
        <v>0.23076923076923078</v>
      </c>
      <c r="Z229" s="8">
        <f ca="1">(dane36[[#This Row],[glukoza we krwi]]-$I$409)/$I$410</f>
        <v>0.20940170940170941</v>
      </c>
      <c r="AA229" s="8">
        <f ca="1">(dane36[[#This Row],[mocznik]]-$J$409)/$J$410</f>
        <v>0.11938382541720154</v>
      </c>
      <c r="AB229" s="8">
        <f ca="1">(dane36[[#This Row],[kreatynina]]-K$409)/K$410</f>
        <v>1.5873015873015876E-2</v>
      </c>
      <c r="AC229" s="8">
        <f ca="1">(dane36[[#This Row],[sód]]-L$409)/L$410</f>
        <v>0.83930599369085179</v>
      </c>
      <c r="AD229" s="8">
        <f ca="1">(dane36[[#This Row],[potas]]-M$409)/M$410</f>
        <v>4.7865168539325841E-2</v>
      </c>
      <c r="AE229" s="8">
        <f ca="1">(dane36[[#This Row],[hemoglobina]]-N$409)/N$410</f>
        <v>0.55782312925170074</v>
      </c>
      <c r="AF229" s="8">
        <f ca="1">(dane36[[#This Row],[hematokryt]]-O$409)/O$410</f>
        <v>0.6</v>
      </c>
      <c r="AG229">
        <v>0.75</v>
      </c>
      <c r="AH229">
        <v>0</v>
      </c>
      <c r="AI229">
        <v>0</v>
      </c>
      <c r="AJ229">
        <v>1</v>
      </c>
      <c r="AK229">
        <v>0</v>
      </c>
      <c r="AL229">
        <v>0</v>
      </c>
      <c r="AM229" s="15">
        <v>0</v>
      </c>
      <c r="AN229" s="15">
        <v>0</v>
      </c>
      <c r="AO229" s="15">
        <v>0</v>
      </c>
      <c r="AP229" s="15">
        <v>1</v>
      </c>
      <c r="AQ229" s="15">
        <v>0</v>
      </c>
      <c r="AR229" s="15">
        <v>0</v>
      </c>
    </row>
    <row r="230" spans="1:44" x14ac:dyDescent="0.25">
      <c r="A230" s="8">
        <f ca="1">(dane36[[#This Row],[Wiek]]-$A$409)/$A$410</f>
        <v>0.60227272727272729</v>
      </c>
      <c r="B230" s="8">
        <f ca="1">(dane36[[#This Row],[Ciśnienie krwi]]-$B$409)/$B$410</f>
        <v>0.15384615384615385</v>
      </c>
      <c r="C230" s="9">
        <v>0.75</v>
      </c>
      <c r="D230" s="5">
        <v>0</v>
      </c>
      <c r="E230" s="5" t="s">
        <v>2</v>
      </c>
      <c r="F230" s="5">
        <v>1</v>
      </c>
      <c r="G230" s="5">
        <v>0</v>
      </c>
      <c r="H230" s="5">
        <v>0</v>
      </c>
      <c r="I230" s="8">
        <f ca="1">(dane36[[#This Row],[glukoza we krwi]]-$I$409)/$I$410</f>
        <v>0.18162393162393162</v>
      </c>
      <c r="J230" s="8">
        <f ca="1">(dane36[[#This Row],[mocznik]]-$J$409)/$J$410</f>
        <v>6.290115532734275E-2</v>
      </c>
      <c r="K230" s="8">
        <f ca="1">(dane36[[#This Row],[kreatynina]]-#REF!)/#REF!</f>
        <v>9.2592592592592605E-3</v>
      </c>
      <c r="L230" s="8">
        <f ca="1">(dane36[[#This Row],[sód]]-#REF!)/#REF!</f>
        <v>0.83930599369085179</v>
      </c>
      <c r="M230" s="8">
        <f ca="1">(dane36[[#This Row],[potas]]-#REF!)/#REF!</f>
        <v>4.7865168539325841E-2</v>
      </c>
      <c r="N230" s="8">
        <f ca="1">(dane36[[#This Row],[hemoglobina]]-#REF!)/#REF!</f>
        <v>0.94557823129251695</v>
      </c>
      <c r="O230" s="8">
        <f ca="1">(dane36[[#This Row],[hematokryt]]-#REF!)/#REF!</f>
        <v>0.91111111111111109</v>
      </c>
      <c r="P230" s="5">
        <v>0</v>
      </c>
      <c r="Q230" s="5">
        <v>0</v>
      </c>
      <c r="R230" s="5">
        <v>0</v>
      </c>
      <c r="S230" s="5">
        <v>1</v>
      </c>
      <c r="T230" s="5">
        <v>0</v>
      </c>
      <c r="U230" s="5">
        <v>0</v>
      </c>
      <c r="V230" s="5">
        <v>0</v>
      </c>
      <c r="X230" s="8">
        <f ca="1">(dane36[[#This Row],[Wiek]]-$A$409)/$A$410</f>
        <v>0.65909090909090906</v>
      </c>
      <c r="Y230" s="8">
        <f ca="1">(dane36[[#This Row],[Ciśnienie krwi]]-$B$409)/$B$410</f>
        <v>0.15384615384615385</v>
      </c>
      <c r="Z230" s="8">
        <f ca="1">(dane36[[#This Row],[glukoza we krwi]]-$I$409)/$I$410</f>
        <v>0.21794871794871795</v>
      </c>
      <c r="AA230" s="8">
        <f ca="1">(dane36[[#This Row],[mocznik]]-$J$409)/$J$410</f>
        <v>0.12965340179717585</v>
      </c>
      <c r="AB230" s="8">
        <f ca="1">(dane36[[#This Row],[kreatynina]]-K$409)/K$410</f>
        <v>2.777777777777778E-2</v>
      </c>
      <c r="AC230" s="8">
        <f ca="1">(dane36[[#This Row],[sód]]-L$409)/L$410</f>
        <v>0.83930599369085179</v>
      </c>
      <c r="AD230" s="8">
        <f ca="1">(dane36[[#This Row],[potas]]-M$409)/M$410</f>
        <v>4.7865168539325841E-2</v>
      </c>
      <c r="AE230" s="8">
        <f ca="1">(dane36[[#This Row],[hemoglobina]]-N$409)/N$410</f>
        <v>0.64149659863945574</v>
      </c>
      <c r="AF230" s="8">
        <f ca="1">(dane36[[#This Row],[hematokryt]]-O$409)/O$410</f>
        <v>0.66377777777777769</v>
      </c>
      <c r="AG230">
        <v>0.75</v>
      </c>
      <c r="AH230">
        <v>0</v>
      </c>
      <c r="AI230">
        <v>0</v>
      </c>
      <c r="AJ230">
        <v>1</v>
      </c>
      <c r="AK230">
        <v>0</v>
      </c>
      <c r="AL230">
        <v>0</v>
      </c>
      <c r="AM230" s="14">
        <v>0</v>
      </c>
      <c r="AN230" s="14">
        <v>0</v>
      </c>
      <c r="AO230" s="14">
        <v>0</v>
      </c>
      <c r="AP230" s="14">
        <v>1</v>
      </c>
      <c r="AQ230" s="14">
        <v>0</v>
      </c>
      <c r="AR230" s="14">
        <v>0</v>
      </c>
    </row>
    <row r="231" spans="1:44" x14ac:dyDescent="0.25">
      <c r="A231" s="8">
        <f ca="1">(dane36[[#This Row],[Wiek]]-$A$409)/$A$410</f>
        <v>0.35227272727272729</v>
      </c>
      <c r="B231" s="8">
        <f ca="1">(dane36[[#This Row],[Ciśnienie krwi]]-$B$409)/$B$410</f>
        <v>0.23076923076923078</v>
      </c>
      <c r="C231" s="9">
        <v>1</v>
      </c>
      <c r="D231" s="5">
        <v>0</v>
      </c>
      <c r="E231" s="5" t="s">
        <v>2</v>
      </c>
      <c r="F231" s="5">
        <v>1</v>
      </c>
      <c r="G231" s="5">
        <v>0</v>
      </c>
      <c r="H231" s="5">
        <v>0</v>
      </c>
      <c r="I231" s="8">
        <f ca="1">(dane36[[#This Row],[glukoza we krwi]]-$I$409)/$I$410</f>
        <v>0.2264957264957265</v>
      </c>
      <c r="J231" s="8">
        <f ca="1">(dane36[[#This Row],[mocznik]]-$J$409)/$J$410</f>
        <v>9.3709884467265719E-2</v>
      </c>
      <c r="K231" s="8">
        <f ca="1">(dane36[[#This Row],[kreatynina]]-#REF!)/#REF!</f>
        <v>2.6455026455026449E-3</v>
      </c>
      <c r="L231" s="8">
        <f ca="1">(dane36[[#This Row],[sód]]-#REF!)/#REF!</f>
        <v>0.82334384858044163</v>
      </c>
      <c r="M231" s="8">
        <f ca="1">(dane36[[#This Row],[potas]]-#REF!)/#REF!</f>
        <v>3.1460674157303366E-2</v>
      </c>
      <c r="N231" s="8">
        <f ca="1">(dane36[[#This Row],[hemoglobina]]-#REF!)/#REF!</f>
        <v>0.68027210884353739</v>
      </c>
      <c r="O231" s="8">
        <f ca="1">(dane36[[#This Row],[hematokryt]]-#REF!)/#REF!</f>
        <v>0.8</v>
      </c>
      <c r="P231" s="5">
        <v>0</v>
      </c>
      <c r="Q231" s="5">
        <v>0</v>
      </c>
      <c r="R231" s="5">
        <v>0</v>
      </c>
      <c r="S231" s="5">
        <v>1</v>
      </c>
      <c r="T231" s="5">
        <v>0</v>
      </c>
      <c r="U231" s="5">
        <v>0</v>
      </c>
      <c r="V231" s="5">
        <v>0</v>
      </c>
      <c r="X231" s="8">
        <f ca="1">(dane36[[#This Row],[Wiek]]-$A$409)/$A$410</f>
        <v>0.64772727272727271</v>
      </c>
      <c r="Y231" s="8">
        <f ca="1">(dane36[[#This Row],[Ciśnienie krwi]]-$B$409)/$B$410</f>
        <v>0</v>
      </c>
      <c r="Z231" s="8">
        <f ca="1">(dane36[[#This Row],[glukoza we krwi]]-$I$409)/$I$410</f>
        <v>0.46794871794871795</v>
      </c>
      <c r="AA231" s="8">
        <f ca="1">(dane36[[#This Row],[mocznik]]-$J$409)/$J$410</f>
        <v>0.48652118100128372</v>
      </c>
      <c r="AB231" s="8">
        <f ca="1">(dane36[[#This Row],[kreatynina]]-K$409)/K$410</f>
        <v>0.15343915343915346</v>
      </c>
      <c r="AC231" s="8">
        <f ca="1">(dane36[[#This Row],[sód]]-L$409)/L$410</f>
        <v>0.69085173501577291</v>
      </c>
      <c r="AD231" s="8">
        <f ca="1">(dane36[[#This Row],[potas]]-M$409)/M$410</f>
        <v>8.9887640449438175E-3</v>
      </c>
      <c r="AE231" s="8">
        <f ca="1">(dane36[[#This Row],[hemoglobina]]-N$409)/N$410</f>
        <v>0.44217687074829931</v>
      </c>
      <c r="AF231" s="8">
        <f ca="1">(dane36[[#This Row],[hematokryt]]-O$409)/O$410</f>
        <v>0.48888888888888887</v>
      </c>
      <c r="AG231">
        <v>1</v>
      </c>
      <c r="AH231">
        <v>0</v>
      </c>
      <c r="AI231">
        <v>0</v>
      </c>
      <c r="AJ231">
        <v>1</v>
      </c>
      <c r="AK231">
        <v>0</v>
      </c>
      <c r="AL231">
        <v>0</v>
      </c>
      <c r="AM231" s="15">
        <v>0</v>
      </c>
      <c r="AN231" s="15">
        <v>0</v>
      </c>
      <c r="AO231" s="15">
        <v>0</v>
      </c>
      <c r="AP231" s="15">
        <v>1</v>
      </c>
      <c r="AQ231" s="15">
        <v>0</v>
      </c>
      <c r="AR231" s="15">
        <v>0</v>
      </c>
    </row>
    <row r="232" spans="1:44" x14ac:dyDescent="0.25">
      <c r="A232" s="8">
        <f ca="1">(dane36[[#This Row],[Wiek]]-$A$409)/$A$410</f>
        <v>0.44318181818181818</v>
      </c>
      <c r="B232" s="8">
        <f ca="1">(dane36[[#This Row],[Ciśnienie krwi]]-$B$409)/$B$410</f>
        <v>0.23076923076923078</v>
      </c>
      <c r="C232" s="9">
        <v>0.75</v>
      </c>
      <c r="D232" s="5">
        <v>0</v>
      </c>
      <c r="E232" s="5" t="s">
        <v>2</v>
      </c>
      <c r="F232" s="5">
        <v>1</v>
      </c>
      <c r="G232" s="5">
        <v>0</v>
      </c>
      <c r="H232" s="5">
        <v>0</v>
      </c>
      <c r="I232" s="8">
        <f ca="1">(dane36[[#This Row],[glukoza we krwi]]-$I$409)/$I$410</f>
        <v>0.21367521367521367</v>
      </c>
      <c r="J232" s="8">
        <f ca="1">(dane36[[#This Row],[mocznik]]-$J$409)/$J$410</f>
        <v>6.0333761232349167E-2</v>
      </c>
      <c r="K232" s="8">
        <f ca="1">(dane36[[#This Row],[kreatynina]]-#REF!)/#REF!</f>
        <v>5.2910052910052916E-3</v>
      </c>
      <c r="L232" s="8">
        <f ca="1">(dane36[[#This Row],[sód]]-#REF!)/#REF!</f>
        <v>0.8422712933753943</v>
      </c>
      <c r="M232" s="8">
        <f ca="1">(dane36[[#This Row],[potas]]-#REF!)/#REF!</f>
        <v>5.6179775280898875E-2</v>
      </c>
      <c r="N232" s="8">
        <f ca="1">(dane36[[#This Row],[hemoglobina]]-#REF!)/#REF!</f>
        <v>0.95238095238095244</v>
      </c>
      <c r="O232" s="8">
        <f ca="1">(dane36[[#This Row],[hematokryt]]-#REF!)/#REF!</f>
        <v>0.71111111111111114</v>
      </c>
      <c r="P232" s="5">
        <v>0</v>
      </c>
      <c r="Q232" s="5">
        <v>0</v>
      </c>
      <c r="R232" s="5">
        <v>0</v>
      </c>
      <c r="S232" s="5">
        <v>1</v>
      </c>
      <c r="T232" s="5">
        <v>0</v>
      </c>
      <c r="U232" s="5">
        <v>0</v>
      </c>
      <c r="V232" s="5">
        <v>0</v>
      </c>
      <c r="X232" s="8">
        <f ca="1">(dane36[[#This Row],[Wiek]]-$A$409)/$A$410</f>
        <v>0.71590909090909094</v>
      </c>
      <c r="Y232" s="8">
        <f ca="1">(dane36[[#This Row],[Ciśnienie krwi]]-$B$409)/$B$410</f>
        <v>7.6923076923076927E-2</v>
      </c>
      <c r="Z232" s="8">
        <f ca="1">(dane36[[#This Row],[glukoza we krwi]]-$I$409)/$I$410</f>
        <v>0.36324786324786323</v>
      </c>
      <c r="AA232" s="8">
        <f ca="1">(dane36[[#This Row],[mocznik]]-$J$409)/$J$410</f>
        <v>3.9794608472400517E-2</v>
      </c>
      <c r="AB232" s="8">
        <f ca="1">(dane36[[#This Row],[kreatynina]]-K$409)/K$410</f>
        <v>1.7195767195767195E-2</v>
      </c>
      <c r="AC232" s="8">
        <f ca="1">(dane36[[#This Row],[sód]]-L$409)/L$410</f>
        <v>0.79179810725552047</v>
      </c>
      <c r="AD232" s="8">
        <f ca="1">(dane36[[#This Row],[potas]]-M$409)/M$410</f>
        <v>4.0449438202247189E-2</v>
      </c>
      <c r="AE232" s="8">
        <f ca="1">(dane36[[#This Row],[hemoglobina]]-N$409)/N$410</f>
        <v>0.64149659863945574</v>
      </c>
      <c r="AF232" s="8">
        <f ca="1">(dane36[[#This Row],[hematokryt]]-O$409)/O$410</f>
        <v>0.66377777777777769</v>
      </c>
      <c r="AG232">
        <v>0.75</v>
      </c>
      <c r="AH232">
        <v>0</v>
      </c>
      <c r="AI232">
        <v>0</v>
      </c>
      <c r="AJ232">
        <v>1</v>
      </c>
      <c r="AK232">
        <v>0</v>
      </c>
      <c r="AL232">
        <v>0</v>
      </c>
      <c r="AM232" s="14">
        <v>0</v>
      </c>
      <c r="AN232" s="14">
        <v>0</v>
      </c>
      <c r="AO232" s="14">
        <v>0</v>
      </c>
      <c r="AP232" s="14">
        <v>1</v>
      </c>
      <c r="AQ232" s="14">
        <v>0</v>
      </c>
      <c r="AR232" s="14">
        <v>0</v>
      </c>
    </row>
    <row r="233" spans="1:44" x14ac:dyDescent="0.25">
      <c r="A233" s="8">
        <f ca="1">(dane36[[#This Row],[Wiek]]-$A$409)/$A$410</f>
        <v>0.56818181818181823</v>
      </c>
      <c r="B233" s="8">
        <f ca="1">(dane36[[#This Row],[Ciśnienie krwi]]-$B$409)/$B$410</f>
        <v>0.23076923076923078</v>
      </c>
      <c r="C233" s="9">
        <v>0.75</v>
      </c>
      <c r="D233" s="5">
        <v>0</v>
      </c>
      <c r="E233" s="5" t="s">
        <v>2</v>
      </c>
      <c r="F233" s="5">
        <v>1</v>
      </c>
      <c r="G233" s="5">
        <v>0</v>
      </c>
      <c r="H233" s="5">
        <v>0</v>
      </c>
      <c r="I233" s="8">
        <f ca="1">(dane36[[#This Row],[glukoza we krwi]]-$I$409)/$I$410</f>
        <v>0.2264957264957265</v>
      </c>
      <c r="J233" s="8">
        <f ca="1">(dane36[[#This Row],[mocznik]]-$J$409)/$J$410</f>
        <v>7.3170731707317069E-2</v>
      </c>
      <c r="K233" s="8">
        <f ca="1">(dane36[[#This Row],[kreatynina]]-#REF!)/#REF!</f>
        <v>1.0582010582010581E-2</v>
      </c>
      <c r="L233" s="8">
        <f ca="1">(dane36[[#This Row],[sód]]-#REF!)/#REF!</f>
        <v>0.85488958990536279</v>
      </c>
      <c r="M233" s="8">
        <f ca="1">(dane36[[#This Row],[potas]]-#REF!)/#REF!</f>
        <v>4.49438202247191E-2</v>
      </c>
      <c r="N233" s="8">
        <f ca="1">(dane36[[#This Row],[hemoglobina]]-#REF!)/#REF!</f>
        <v>0.82312925170068019</v>
      </c>
      <c r="O233" s="8">
        <f ca="1">(dane36[[#This Row],[hematokryt]]-#REF!)/#REF!</f>
        <v>0.9555555555555556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5">
        <v>0</v>
      </c>
      <c r="X233" s="8">
        <f ca="1">(dane36[[#This Row],[Wiek]]-$A$409)/$A$410</f>
        <v>0.65909090909090906</v>
      </c>
      <c r="Y233" s="8">
        <f ca="1">(dane36[[#This Row],[Ciśnienie krwi]]-$B$409)/$B$410</f>
        <v>0.30769230769230771</v>
      </c>
      <c r="Z233" s="8">
        <f ca="1">(dane36[[#This Row],[glukoza we krwi]]-$I$409)/$I$410</f>
        <v>0.52777777777777779</v>
      </c>
      <c r="AA233" s="8">
        <f ca="1">(dane36[[#This Row],[mocznik]]-$J$409)/$J$410</f>
        <v>0.12708600770218229</v>
      </c>
      <c r="AB233" s="8">
        <f ca="1">(dane36[[#This Row],[kreatynina]]-K$409)/K$410</f>
        <v>3.1746031746031744E-2</v>
      </c>
      <c r="AC233" s="8">
        <f ca="1">(dane36[[#This Row],[sód]]-L$409)/L$410</f>
        <v>0.8422712933753943</v>
      </c>
      <c r="AD233" s="8">
        <f ca="1">(dane36[[#This Row],[potas]]-M$409)/M$410</f>
        <v>2.6966292134831465E-2</v>
      </c>
      <c r="AE233" s="8">
        <f ca="1">(dane36[[#This Row],[hemoglobina]]-N$409)/N$410</f>
        <v>0.5714285714285714</v>
      </c>
      <c r="AF233" s="8">
        <f ca="1">(dane36[[#This Row],[hematokryt]]-O$409)/O$410</f>
        <v>0.57777777777777772</v>
      </c>
      <c r="AG233">
        <v>0.75</v>
      </c>
      <c r="AH233">
        <v>0</v>
      </c>
      <c r="AI233">
        <v>0</v>
      </c>
      <c r="AJ233">
        <v>1</v>
      </c>
      <c r="AK233">
        <v>0</v>
      </c>
      <c r="AL233">
        <v>0</v>
      </c>
      <c r="AM233" s="15">
        <v>0</v>
      </c>
      <c r="AN233" s="15">
        <v>0</v>
      </c>
      <c r="AO233" s="15">
        <v>0</v>
      </c>
      <c r="AP233" s="15">
        <v>1</v>
      </c>
      <c r="AQ233" s="15">
        <v>0</v>
      </c>
      <c r="AR233" s="15">
        <v>0</v>
      </c>
    </row>
    <row r="234" spans="1:44" x14ac:dyDescent="0.25">
      <c r="A234" s="8">
        <f ca="1">(dane36[[#This Row],[Wiek]]-$A$409)/$A$410</f>
        <v>0.51136363636363635</v>
      </c>
      <c r="B234" s="8">
        <f ca="1">(dane36[[#This Row],[Ciśnienie krwi]]-$B$409)/$B$410</f>
        <v>7.6923076923076927E-2</v>
      </c>
      <c r="C234" s="9">
        <v>0.75</v>
      </c>
      <c r="D234" s="5">
        <v>0</v>
      </c>
      <c r="E234" s="5" t="s">
        <v>2</v>
      </c>
      <c r="F234" s="5">
        <v>1</v>
      </c>
      <c r="G234" s="5">
        <v>0</v>
      </c>
      <c r="H234" s="5">
        <v>0</v>
      </c>
      <c r="I234" s="8">
        <f ca="1">(dane36[[#This Row],[glukoza we krwi]]-$I$409)/$I$410</f>
        <v>0.24572649572649571</v>
      </c>
      <c r="J234" s="8">
        <f ca="1">(dane36[[#This Row],[mocznik]]-$J$409)/$J$410</f>
        <v>3.9794608472400517E-2</v>
      </c>
      <c r="K234" s="8">
        <f ca="1">(dane36[[#This Row],[kreatynina]]-#REF!)/#REF!</f>
        <v>1.3227513227513225E-3</v>
      </c>
      <c r="L234" s="8">
        <f ca="1">(dane36[[#This Row],[sód]]-#REF!)/#REF!</f>
        <v>0.917981072555205</v>
      </c>
      <c r="M234" s="8">
        <f ca="1">(dane36[[#This Row],[potas]]-#REF!)/#REF!</f>
        <v>2.247191011235955E-2</v>
      </c>
      <c r="N234" s="8">
        <f ca="1">(dane36[[#This Row],[hemoglobina]]-#REF!)/#REF!</f>
        <v>0.71428571428571419</v>
      </c>
      <c r="O234" s="8">
        <f ca="1">(dane36[[#This Row],[hematokryt]]-#REF!)/#REF!</f>
        <v>0.77777777777777779</v>
      </c>
      <c r="P234" s="5">
        <v>0</v>
      </c>
      <c r="Q234" s="5">
        <v>0</v>
      </c>
      <c r="R234" s="5">
        <v>0</v>
      </c>
      <c r="S234" s="5">
        <v>1</v>
      </c>
      <c r="T234" s="5">
        <v>0</v>
      </c>
      <c r="U234" s="5">
        <v>0</v>
      </c>
      <c r="V234" s="5">
        <v>0</v>
      </c>
      <c r="X234" s="8">
        <f ca="1">(dane36[[#This Row],[Wiek]]-$A$409)/$A$410</f>
        <v>0.54545454545454541</v>
      </c>
      <c r="Y234" s="8">
        <f ca="1">(dane36[[#This Row],[Ciśnienie krwi]]-$B$409)/$B$410</f>
        <v>0.30769230769230771</v>
      </c>
      <c r="Z234" s="8">
        <f ca="1">(dane36[[#This Row],[glukoza we krwi]]-$I$409)/$I$410</f>
        <v>0.26931623931623933</v>
      </c>
      <c r="AA234" s="8">
        <f ca="1">(dane36[[#This Row],[mocznik]]-$J$409)/$J$410</f>
        <v>0.14359435173299101</v>
      </c>
      <c r="AB234" s="8">
        <f ca="1">(dane36[[#This Row],[kreatynina]]-K$409)/K$410</f>
        <v>3.5317460317460317E-2</v>
      </c>
      <c r="AC234" s="8">
        <f ca="1">(dane36[[#This Row],[sód]]-L$409)/L$410</f>
        <v>0.83930599369085179</v>
      </c>
      <c r="AD234" s="8">
        <f ca="1">(dane36[[#This Row],[potas]]-M$409)/M$410</f>
        <v>4.7865168539325841E-2</v>
      </c>
      <c r="AE234" s="8">
        <f ca="1">(dane36[[#This Row],[hemoglobina]]-N$409)/N$410</f>
        <v>0.64149659863945574</v>
      </c>
      <c r="AF234" s="8">
        <f ca="1">(dane36[[#This Row],[hematokryt]]-O$409)/O$410</f>
        <v>0.66377777777777769</v>
      </c>
      <c r="AG234">
        <v>0.75</v>
      </c>
      <c r="AH234">
        <v>0</v>
      </c>
      <c r="AI234">
        <v>0</v>
      </c>
      <c r="AJ234">
        <v>1</v>
      </c>
      <c r="AK234">
        <v>0</v>
      </c>
      <c r="AL234">
        <v>0</v>
      </c>
      <c r="AM234" s="14">
        <v>0</v>
      </c>
      <c r="AN234" s="14">
        <v>0</v>
      </c>
      <c r="AO234" s="14">
        <v>0</v>
      </c>
      <c r="AP234" s="14">
        <v>1</v>
      </c>
      <c r="AQ234" s="14">
        <v>0</v>
      </c>
      <c r="AR234" s="14">
        <v>0</v>
      </c>
    </row>
    <row r="235" spans="1:44" x14ac:dyDescent="0.25">
      <c r="A235" s="8">
        <f ca="1">(dane36[[#This Row],[Wiek]]-$A$409)/$A$410</f>
        <v>0.46590909090909088</v>
      </c>
      <c r="B235" s="8">
        <f ca="1">(dane36[[#This Row],[Ciśnienie krwi]]-$B$409)/$B$410</f>
        <v>0.23076923076923078</v>
      </c>
      <c r="C235" s="9">
        <v>1</v>
      </c>
      <c r="D235" s="5">
        <v>0</v>
      </c>
      <c r="E235" s="5" t="s">
        <v>2</v>
      </c>
      <c r="F235" s="5">
        <v>1</v>
      </c>
      <c r="G235" s="5">
        <v>0</v>
      </c>
      <c r="H235" s="5">
        <v>0</v>
      </c>
      <c r="I235" s="8">
        <f ca="1">(dane36[[#This Row],[glukoza we krwi]]-$I$409)/$I$410</f>
        <v>0.12606837606837606</v>
      </c>
      <c r="J235" s="8">
        <f ca="1">(dane36[[#This Row],[mocznik]]-$J$409)/$J$410</f>
        <v>0.11424903722721438</v>
      </c>
      <c r="K235" s="8">
        <f ca="1">(dane36[[#This Row],[kreatynina]]-#REF!)/#REF!</f>
        <v>2.6455026455026449E-3</v>
      </c>
      <c r="L235" s="8">
        <f ca="1">(dane36[[#This Row],[sód]]-#REF!)/#REF!</f>
        <v>0.82334384858044163</v>
      </c>
      <c r="M235" s="8">
        <f ca="1">(dane36[[#This Row],[potas]]-#REF!)/#REF!</f>
        <v>5.393258426966293E-2</v>
      </c>
      <c r="N235" s="8">
        <f ca="1">(dane36[[#This Row],[hemoglobina]]-#REF!)/#REF!</f>
        <v>0.73469387755102045</v>
      </c>
      <c r="O235" s="8">
        <f ca="1">(dane36[[#This Row],[hematokryt]]-#REF!)/#REF!</f>
        <v>0.8666666666666667</v>
      </c>
      <c r="P235" s="5">
        <v>0</v>
      </c>
      <c r="Q235" s="5">
        <v>0</v>
      </c>
      <c r="R235" s="5">
        <v>0</v>
      </c>
      <c r="S235" s="5">
        <v>1</v>
      </c>
      <c r="T235" s="5">
        <v>0</v>
      </c>
      <c r="U235" s="5">
        <v>0</v>
      </c>
      <c r="V235" s="5">
        <v>0</v>
      </c>
      <c r="X235" s="8">
        <f ca="1">(dane36[[#This Row],[Wiek]]-$A$409)/$A$410</f>
        <v>0.55681818181818177</v>
      </c>
      <c r="Y235" s="8">
        <f ca="1">(dane36[[#This Row],[Ciśnienie krwi]]-$B$409)/$B$410</f>
        <v>0.38461538461538464</v>
      </c>
      <c r="Z235" s="8">
        <f ca="1">(dane36[[#This Row],[glukoza we krwi]]-$I$409)/$I$410</f>
        <v>0.1517094017094017</v>
      </c>
      <c r="AA235" s="8">
        <f ca="1">(dane36[[#This Row],[mocznik]]-$J$409)/$J$410</f>
        <v>4.7496790757381259E-2</v>
      </c>
      <c r="AB235" s="8">
        <f ca="1">(dane36[[#This Row],[kreatynina]]-K$409)/K$410</f>
        <v>1.5873015873015876E-2</v>
      </c>
      <c r="AC235" s="8">
        <f ca="1">(dane36[[#This Row],[sód]]-L$409)/L$410</f>
        <v>0.89274447949526814</v>
      </c>
      <c r="AD235" s="8">
        <f ca="1">(dane36[[#This Row],[potas]]-M$409)/M$410</f>
        <v>4.49438202247191E-2</v>
      </c>
      <c r="AE235" s="8">
        <f ca="1">(dane36[[#This Row],[hemoglobina]]-N$409)/N$410</f>
        <v>0.64149659863945574</v>
      </c>
      <c r="AF235" s="8">
        <f ca="1">(dane36[[#This Row],[hematokryt]]-O$409)/O$410</f>
        <v>0.66377777777777769</v>
      </c>
      <c r="AG235">
        <v>1</v>
      </c>
      <c r="AH235">
        <v>0</v>
      </c>
      <c r="AI235">
        <v>0</v>
      </c>
      <c r="AJ235">
        <v>1</v>
      </c>
      <c r="AK235">
        <v>0</v>
      </c>
      <c r="AL235">
        <v>0</v>
      </c>
      <c r="AM235" s="15">
        <v>0</v>
      </c>
      <c r="AN235" s="15">
        <v>0</v>
      </c>
      <c r="AO235" s="15">
        <v>0</v>
      </c>
      <c r="AP235" s="15">
        <v>1</v>
      </c>
      <c r="AQ235" s="15">
        <v>0</v>
      </c>
      <c r="AR235" s="15">
        <v>0</v>
      </c>
    </row>
    <row r="236" spans="1:44" x14ac:dyDescent="0.25">
      <c r="A236" s="8">
        <f ca="1">(dane36[[#This Row],[Wiek]]-$A$409)/$A$410</f>
        <v>0.55681818181818177</v>
      </c>
      <c r="B236" s="8">
        <f ca="1">(dane36[[#This Row],[Ciśnienie krwi]]-$B$409)/$B$410</f>
        <v>7.6923076923076927E-2</v>
      </c>
      <c r="C236" s="9">
        <v>0.75</v>
      </c>
      <c r="D236" s="5">
        <v>0</v>
      </c>
      <c r="E236" s="5" t="s">
        <v>2</v>
      </c>
      <c r="F236" s="5">
        <v>0.77</v>
      </c>
      <c r="G236" s="5">
        <v>0</v>
      </c>
      <c r="H236" s="5">
        <v>0</v>
      </c>
      <c r="I236" s="8">
        <f ca="1">(dane36[[#This Row],[glukoza we krwi]]-$I$409)/$I$410</f>
        <v>0.22863247863247863</v>
      </c>
      <c r="J236" s="8">
        <f ca="1">(dane36[[#This Row],[mocznik]]-$J$409)/$J$410</f>
        <v>6.0333761232349167E-2</v>
      </c>
      <c r="K236" s="8">
        <f ca="1">(dane36[[#This Row],[kreatynina]]-#REF!)/#REF!</f>
        <v>1.0582010582010581E-2</v>
      </c>
      <c r="L236" s="8">
        <f ca="1">(dane36[[#This Row],[sód]]-#REF!)/#REF!</f>
        <v>0.8485804416403786</v>
      </c>
      <c r="M236" s="8">
        <f ca="1">(dane36[[#This Row],[potas]]-#REF!)/#REF!</f>
        <v>5.6179775280898875E-2</v>
      </c>
      <c r="N236" s="8">
        <f ca="1">(dane36[[#This Row],[hemoglobina]]-#REF!)/#REF!</f>
        <v>0.95918367346938771</v>
      </c>
      <c r="O236" s="8">
        <f ca="1">(dane36[[#This Row],[hematokryt]]-#REF!)/#REF!</f>
        <v>0.68888888888888888</v>
      </c>
      <c r="P236" s="5">
        <v>0</v>
      </c>
      <c r="Q236" s="5">
        <v>0</v>
      </c>
      <c r="R236" s="5">
        <v>0</v>
      </c>
      <c r="S236" s="5">
        <v>1</v>
      </c>
      <c r="T236" s="5">
        <v>0</v>
      </c>
      <c r="U236" s="5">
        <v>0</v>
      </c>
      <c r="V236" s="5">
        <v>0</v>
      </c>
      <c r="X236" s="8">
        <f ca="1">(dane36[[#This Row],[Wiek]]-$A$409)/$A$410</f>
        <v>0.39772727272727271</v>
      </c>
      <c r="Y236" s="8">
        <f ca="1">(dane36[[#This Row],[Ciśnienie krwi]]-$B$409)/$B$410</f>
        <v>0.38461538461538464</v>
      </c>
      <c r="Z236" s="8">
        <f ca="1">(dane36[[#This Row],[glukoza we krwi]]-$I$409)/$I$410</f>
        <v>0.26931623931623933</v>
      </c>
      <c r="AA236" s="8">
        <f ca="1">(dane36[[#This Row],[mocznik]]-$J$409)/$J$410</f>
        <v>4.4929396662387676E-2</v>
      </c>
      <c r="AB236" s="8">
        <f ca="1">(dane36[[#This Row],[kreatynina]]-K$409)/K$410</f>
        <v>1.1904761904761906E-2</v>
      </c>
      <c r="AC236" s="8">
        <f ca="1">(dane36[[#This Row],[sód]]-L$409)/L$410</f>
        <v>0.83930599369085179</v>
      </c>
      <c r="AD236" s="8">
        <f ca="1">(dane36[[#This Row],[potas]]-M$409)/M$410</f>
        <v>4.7865168539325841E-2</v>
      </c>
      <c r="AE236" s="8">
        <f ca="1">(dane36[[#This Row],[hemoglobina]]-N$409)/N$410</f>
        <v>0.80952380952380953</v>
      </c>
      <c r="AF236" s="8">
        <f ca="1">(dane36[[#This Row],[hematokryt]]-O$409)/O$410</f>
        <v>0.77777777777777779</v>
      </c>
      <c r="AG236">
        <v>0.75</v>
      </c>
      <c r="AH236">
        <v>0</v>
      </c>
      <c r="AI236">
        <v>0</v>
      </c>
      <c r="AJ236">
        <v>0.77</v>
      </c>
      <c r="AK236">
        <v>0</v>
      </c>
      <c r="AL236">
        <v>0</v>
      </c>
      <c r="AM236" s="14">
        <v>0</v>
      </c>
      <c r="AN236" s="14">
        <v>0</v>
      </c>
      <c r="AO236" s="14">
        <v>0</v>
      </c>
      <c r="AP236" s="14">
        <v>1</v>
      </c>
      <c r="AQ236" s="14">
        <v>0</v>
      </c>
      <c r="AR236" s="14">
        <v>0</v>
      </c>
    </row>
    <row r="237" spans="1:44" x14ac:dyDescent="0.25">
      <c r="A237" s="8">
        <f ca="1">(dane36[[#This Row],[Wiek]]-$A$409)/$A$410</f>
        <v>0.5</v>
      </c>
      <c r="B237" s="8">
        <f ca="1">(dane36[[#This Row],[Ciśnienie krwi]]-$B$409)/$B$410</f>
        <v>7.6923076923076927E-2</v>
      </c>
      <c r="C237" s="9">
        <v>0.75</v>
      </c>
      <c r="D237" s="5">
        <v>0</v>
      </c>
      <c r="E237" s="5" t="s">
        <v>2</v>
      </c>
      <c r="F237" s="5">
        <v>1</v>
      </c>
      <c r="G237" s="5">
        <v>0</v>
      </c>
      <c r="H237" s="5">
        <v>0</v>
      </c>
      <c r="I237" s="8">
        <f ca="1">(dane36[[#This Row],[glukoza we krwi]]-$I$409)/$I$410</f>
        <v>0.17094017094017094</v>
      </c>
      <c r="J237" s="8">
        <f ca="1">(dane36[[#This Row],[mocznik]]-$J$409)/$J$410</f>
        <v>6.5468549422336333E-2</v>
      </c>
      <c r="K237" s="8">
        <f ca="1">(dane36[[#This Row],[kreatynina]]-#REF!)/#REF!</f>
        <v>3.968253968253968E-3</v>
      </c>
      <c r="L237" s="8">
        <f ca="1">(dane36[[#This Row],[sód]]-#REF!)/#REF!</f>
        <v>0.86750788643533128</v>
      </c>
      <c r="M237" s="8">
        <f ca="1">(dane36[[#This Row],[potas]]-#REF!)/#REF!</f>
        <v>5.393258426966293E-2</v>
      </c>
      <c r="N237" s="8">
        <f ca="1">(dane36[[#This Row],[hemoglobina]]-#REF!)/#REF!</f>
        <v>0.68707482993197266</v>
      </c>
      <c r="O237" s="8">
        <f ca="1">(dane36[[#This Row],[hematokryt]]-#REF!)/#REF!</f>
        <v>0.77777777777777779</v>
      </c>
      <c r="P237" s="5">
        <v>0</v>
      </c>
      <c r="Q237" s="5">
        <v>0</v>
      </c>
      <c r="R237" s="5">
        <v>0</v>
      </c>
      <c r="S237" s="5">
        <v>1</v>
      </c>
      <c r="T237" s="5">
        <v>0</v>
      </c>
      <c r="U237" s="5">
        <v>0</v>
      </c>
      <c r="V237" s="5">
        <v>0</v>
      </c>
      <c r="X237" s="8">
        <f ca="1">(dane36[[#This Row],[Wiek]]-$A$409)/$A$410</f>
        <v>0.48863636363636365</v>
      </c>
      <c r="Y237" s="8">
        <f ca="1">(dane36[[#This Row],[Ciśnienie krwi]]-$B$409)/$B$410</f>
        <v>0.15384615384615385</v>
      </c>
      <c r="Z237" s="8">
        <f ca="1">(dane36[[#This Row],[glukoza we krwi]]-$I$409)/$I$410</f>
        <v>0.19444444444444445</v>
      </c>
      <c r="AA237" s="8">
        <f ca="1">(dane36[[#This Row],[mocznik]]-$J$409)/$J$410</f>
        <v>0.23491655969191272</v>
      </c>
      <c r="AB237" s="8">
        <f ca="1">(dane36[[#This Row],[kreatynina]]-K$409)/K$410</f>
        <v>2.5132275132275134E-2</v>
      </c>
      <c r="AC237" s="8">
        <f ca="1">(dane36[[#This Row],[sód]]-L$409)/L$410</f>
        <v>0.83930599369085179</v>
      </c>
      <c r="AD237" s="8">
        <f ca="1">(dane36[[#This Row],[potas]]-M$409)/M$410</f>
        <v>4.7865168539325841E-2</v>
      </c>
      <c r="AE237" s="8">
        <f ca="1">(dane36[[#This Row],[hemoglobina]]-N$409)/N$410</f>
        <v>0.32653061224489799</v>
      </c>
      <c r="AF237" s="8">
        <f ca="1">(dane36[[#This Row],[hematokryt]]-O$409)/O$410</f>
        <v>0.37777777777777777</v>
      </c>
      <c r="AG237">
        <v>0.75</v>
      </c>
      <c r="AH237">
        <v>0</v>
      </c>
      <c r="AI237">
        <v>0</v>
      </c>
      <c r="AJ237">
        <v>1</v>
      </c>
      <c r="AK237">
        <v>0</v>
      </c>
      <c r="AL237">
        <v>0</v>
      </c>
      <c r="AM237" s="15">
        <v>0</v>
      </c>
      <c r="AN237" s="15">
        <v>0</v>
      </c>
      <c r="AO237" s="15">
        <v>0</v>
      </c>
      <c r="AP237" s="15">
        <v>1</v>
      </c>
      <c r="AQ237" s="15">
        <v>0</v>
      </c>
      <c r="AR237" s="15">
        <v>0</v>
      </c>
    </row>
    <row r="238" spans="1:44" x14ac:dyDescent="0.25">
      <c r="A238" s="8">
        <f ca="1">(dane36[[#This Row],[Wiek]]-$A$409)/$A$410</f>
        <v>0.61363636363636365</v>
      </c>
      <c r="B238" s="8">
        <f ca="1">(dane36[[#This Row],[Ciśnienie krwi]]-$B$409)/$B$410</f>
        <v>7.6923076923076927E-2</v>
      </c>
      <c r="C238" s="9">
        <v>1</v>
      </c>
      <c r="D238" s="5">
        <v>0</v>
      </c>
      <c r="E238" s="5" t="s">
        <v>2</v>
      </c>
      <c r="F238" s="5">
        <v>1</v>
      </c>
      <c r="G238" s="5">
        <v>0</v>
      </c>
      <c r="H238" s="5">
        <v>0</v>
      </c>
      <c r="I238" s="8">
        <f ca="1">(dane36[[#This Row],[glukoza we krwi]]-$I$409)/$I$410</f>
        <v>0.23504273504273504</v>
      </c>
      <c r="J238" s="8">
        <f ca="1">(dane36[[#This Row],[mocznik]]-$J$409)/$J$410</f>
        <v>4.2362002567394093E-2</v>
      </c>
      <c r="K238" s="8">
        <f ca="1">(dane36[[#This Row],[kreatynina]]-#REF!)/#REF!</f>
        <v>9.2592592592592605E-3</v>
      </c>
      <c r="L238" s="8">
        <f ca="1">(dane36[[#This Row],[sód]]-#REF!)/#REF!</f>
        <v>0.89905362776025233</v>
      </c>
      <c r="M238" s="8">
        <f ca="1">(dane36[[#This Row],[potas]]-#REF!)/#REF!</f>
        <v>4.9438202247191018E-2</v>
      </c>
      <c r="N238" s="8">
        <f ca="1">(dane36[[#This Row],[hemoglobina]]-#REF!)/#REF!</f>
        <v>0.72108843537414957</v>
      </c>
      <c r="O238" s="8">
        <f ca="1">(dane36[[#This Row],[hematokryt]]-#REF!)/#REF!</f>
        <v>0.8</v>
      </c>
      <c r="P238" s="5">
        <v>0</v>
      </c>
      <c r="Q238" s="5">
        <v>0</v>
      </c>
      <c r="R238" s="5">
        <v>0</v>
      </c>
      <c r="S238" s="5">
        <v>1</v>
      </c>
      <c r="T238" s="5">
        <v>0</v>
      </c>
      <c r="U238" s="5">
        <v>0</v>
      </c>
      <c r="V238" s="5">
        <v>0</v>
      </c>
      <c r="X238" s="8">
        <f ca="1">(dane36[[#This Row],[Wiek]]-$A$409)/$A$410</f>
        <v>0.71590909090909094</v>
      </c>
      <c r="Y238" s="8">
        <f ca="1">(dane36[[#This Row],[Ciśnienie krwi]]-$B$409)/$B$410</f>
        <v>0.23076923076923078</v>
      </c>
      <c r="Z238" s="8">
        <f ca="1">(dane36[[#This Row],[glukoza we krwi]]-$I$409)/$I$410</f>
        <v>0.1111111111111111</v>
      </c>
      <c r="AA238" s="8">
        <f ca="1">(dane36[[#This Row],[mocznik]]-$J$409)/$J$410</f>
        <v>0.16559691912708602</v>
      </c>
      <c r="AB238" s="8">
        <f ca="1">(dane36[[#This Row],[kreatynina]]-K$409)/K$410</f>
        <v>2.1164021164021166E-2</v>
      </c>
      <c r="AC238" s="8">
        <f ca="1">(dane36[[#This Row],[sód]]-L$409)/L$410</f>
        <v>0.82965299684542582</v>
      </c>
      <c r="AD238" s="8">
        <f ca="1">(dane36[[#This Row],[potas]]-M$409)/M$410</f>
        <v>6.5168539325842711E-2</v>
      </c>
      <c r="AE238" s="8">
        <f ca="1">(dane36[[#This Row],[hemoglobina]]-N$409)/N$410</f>
        <v>0.4081632653061224</v>
      </c>
      <c r="AF238" s="8">
        <f ca="1">(dane36[[#This Row],[hematokryt]]-O$409)/O$410</f>
        <v>0.35555555555555557</v>
      </c>
      <c r="AG238">
        <v>1</v>
      </c>
      <c r="AH238">
        <v>0</v>
      </c>
      <c r="AI238">
        <v>0</v>
      </c>
      <c r="AJ238">
        <v>1</v>
      </c>
      <c r="AK238">
        <v>0</v>
      </c>
      <c r="AL238">
        <v>0</v>
      </c>
      <c r="AM238" s="14">
        <v>0</v>
      </c>
      <c r="AN238" s="14">
        <v>0</v>
      </c>
      <c r="AO238" s="14">
        <v>0</v>
      </c>
      <c r="AP238" s="14">
        <v>1</v>
      </c>
      <c r="AQ238" s="14">
        <v>0</v>
      </c>
      <c r="AR238" s="14">
        <v>0</v>
      </c>
    </row>
    <row r="239" spans="1:44" x14ac:dyDescent="0.25">
      <c r="A239" s="8">
        <f ca="1">(dane36[[#This Row],[Wiek]]-$A$409)/$A$410</f>
        <v>0.88636363636363635</v>
      </c>
      <c r="B239" s="8">
        <f ca="1">(dane36[[#This Row],[Ciśnienie krwi]]-$B$409)/$B$410</f>
        <v>0.15384615384615385</v>
      </c>
      <c r="C239" s="9">
        <v>0.75</v>
      </c>
      <c r="D239" s="5">
        <v>0</v>
      </c>
      <c r="E239" s="5" t="s">
        <v>2</v>
      </c>
      <c r="F239" s="5">
        <v>1</v>
      </c>
      <c r="G239" s="5">
        <v>0</v>
      </c>
      <c r="H239" s="5">
        <v>0</v>
      </c>
      <c r="I239" s="8">
        <f ca="1">(dane36[[#This Row],[glukoza we krwi]]-$I$409)/$I$410</f>
        <v>0.26931623931623933</v>
      </c>
      <c r="J239" s="8">
        <f ca="1">(dane36[[#This Row],[mocznik]]-$J$409)/$J$410</f>
        <v>0.14359435173299101</v>
      </c>
      <c r="K239" s="8">
        <f ca="1">(dane36[[#This Row],[kreatynina]]-#REF!)/#REF!</f>
        <v>3.5317460317460317E-2</v>
      </c>
      <c r="L239" s="8">
        <f ca="1">(dane36[[#This Row],[sód]]-#REF!)/#REF!</f>
        <v>0.82334384858044163</v>
      </c>
      <c r="M239" s="8">
        <f ca="1">(dane36[[#This Row],[potas]]-#REF!)/#REF!</f>
        <v>3.595505617977527E-2</v>
      </c>
      <c r="N239" s="8">
        <f ca="1">(dane36[[#This Row],[hemoglobina]]-#REF!)/#REF!</f>
        <v>0.82993197278911568</v>
      </c>
      <c r="O239" s="8">
        <f ca="1">(dane36[[#This Row],[hematokryt]]-#REF!)/#REF!</f>
        <v>0.8666666666666667</v>
      </c>
      <c r="P239" s="5">
        <v>0</v>
      </c>
      <c r="Q239" s="5">
        <v>0</v>
      </c>
      <c r="R239" s="5">
        <v>0</v>
      </c>
      <c r="S239" s="5">
        <v>1</v>
      </c>
      <c r="T239" s="5">
        <v>0</v>
      </c>
      <c r="U239" s="5">
        <v>0</v>
      </c>
      <c r="V239" s="5">
        <v>0</v>
      </c>
      <c r="X239" s="8">
        <f ca="1">(dane36[[#This Row],[Wiek]]-$A$409)/$A$410</f>
        <v>0.88636363636363635</v>
      </c>
      <c r="Y239" s="8">
        <f ca="1">(dane36[[#This Row],[Ciśnienie krwi]]-$B$409)/$B$410</f>
        <v>0.15384615384615385</v>
      </c>
      <c r="Z239" s="8">
        <f ca="1">(dane36[[#This Row],[glukoza we krwi]]-$I$409)/$I$410</f>
        <v>0.25427350427350426</v>
      </c>
      <c r="AA239" s="8">
        <f ca="1">(dane36[[#This Row],[mocznik]]-$J$409)/$J$410</f>
        <v>0.13222079589216945</v>
      </c>
      <c r="AB239" s="8">
        <f ca="1">(dane36[[#This Row],[kreatynina]]-K$409)/K$410</f>
        <v>2.3809523809523815E-2</v>
      </c>
      <c r="AC239" s="8">
        <f ca="1">(dane36[[#This Row],[sód]]-L$409)/L$410</f>
        <v>0.83930599369085179</v>
      </c>
      <c r="AD239" s="8">
        <f ca="1">(dane36[[#This Row],[potas]]-M$409)/M$410</f>
        <v>4.7865168539325841E-2</v>
      </c>
      <c r="AE239" s="8">
        <f ca="1">(dane36[[#This Row],[hemoglobina]]-N$409)/N$410</f>
        <v>0.65306122448979587</v>
      </c>
      <c r="AF239" s="8">
        <f ca="1">(dane36[[#This Row],[hematokryt]]-O$409)/O$410</f>
        <v>0.68888888888888888</v>
      </c>
      <c r="AG239">
        <v>0.75</v>
      </c>
      <c r="AH239">
        <v>0</v>
      </c>
      <c r="AI239">
        <v>0</v>
      </c>
      <c r="AJ239">
        <v>1</v>
      </c>
      <c r="AK239">
        <v>0</v>
      </c>
      <c r="AL239">
        <v>0</v>
      </c>
      <c r="AM239" s="15">
        <v>0</v>
      </c>
      <c r="AN239" s="15">
        <v>0</v>
      </c>
      <c r="AO239" s="15">
        <v>0</v>
      </c>
      <c r="AP239" s="15">
        <v>1</v>
      </c>
      <c r="AQ239" s="15">
        <v>0</v>
      </c>
      <c r="AR239" s="15">
        <v>0</v>
      </c>
    </row>
    <row r="240" spans="1:44" x14ac:dyDescent="0.25">
      <c r="A240" s="8">
        <f ca="1">(dane36[[#This Row],[Wiek]]-$A$409)/$A$410</f>
        <v>0.60227272727272729</v>
      </c>
      <c r="B240" s="8">
        <f ca="1">(dane36[[#This Row],[Ciśnienie krwi]]-$B$409)/$B$410</f>
        <v>0.23076923076923078</v>
      </c>
      <c r="C240" s="9">
        <v>0.75</v>
      </c>
      <c r="D240" s="5">
        <v>0</v>
      </c>
      <c r="E240" s="5" t="s">
        <v>2</v>
      </c>
      <c r="F240" s="5">
        <v>1</v>
      </c>
      <c r="G240" s="5">
        <v>0</v>
      </c>
      <c r="H240" s="5">
        <v>0</v>
      </c>
      <c r="I240" s="8">
        <f ca="1">(dane36[[#This Row],[glukoza we krwi]]-$I$409)/$I$410</f>
        <v>0.1752136752136752</v>
      </c>
      <c r="J240" s="8">
        <f ca="1">(dane36[[#This Row],[mocznik]]-$J$409)/$J$410</f>
        <v>6.8035943517329917E-2</v>
      </c>
      <c r="K240" s="8">
        <f ca="1">(dane36[[#This Row],[kreatynina]]-#REF!)/#REF!</f>
        <v>6.6137566137566143E-3</v>
      </c>
      <c r="L240" s="8">
        <f ca="1">(dane36[[#This Row],[sód]]-#REF!)/#REF!</f>
        <v>0.86750788643533128</v>
      </c>
      <c r="M240" s="8">
        <f ca="1">(dane36[[#This Row],[potas]]-#REF!)/#REF!</f>
        <v>5.1685393258426963E-2</v>
      </c>
      <c r="N240" s="8">
        <f ca="1">(dane36[[#This Row],[hemoglobina]]-#REF!)/#REF!</f>
        <v>0.96598639455782309</v>
      </c>
      <c r="O240" s="8">
        <f ca="1">(dane36[[#This Row],[hematokryt]]-#REF!)/#REF!</f>
        <v>0.9555555555555556</v>
      </c>
      <c r="P240" s="5">
        <v>0</v>
      </c>
      <c r="Q240" s="5">
        <v>0</v>
      </c>
      <c r="R240" s="5">
        <v>0</v>
      </c>
      <c r="S240" s="5">
        <v>1</v>
      </c>
      <c r="T240" s="5">
        <v>0</v>
      </c>
      <c r="U240" s="5">
        <v>0</v>
      </c>
      <c r="V240" s="5">
        <v>0</v>
      </c>
      <c r="X240" s="8">
        <f ca="1">(dane36[[#This Row],[Wiek]]-$A$409)/$A$410</f>
        <v>0.79545454545454541</v>
      </c>
      <c r="Y240" s="8">
        <f ca="1">(dane36[[#This Row],[Ciśnienie krwi]]-$B$409)/$B$410</f>
        <v>0.38461538461538464</v>
      </c>
      <c r="Z240" s="8">
        <f ca="1">(dane36[[#This Row],[glukoza we krwi]]-$I$409)/$I$410</f>
        <v>0.38247863247863245</v>
      </c>
      <c r="AA240" s="8">
        <f ca="1">(dane36[[#This Row],[mocznik]]-$J$409)/$J$410</f>
        <v>0.61489088575096273</v>
      </c>
      <c r="AB240" s="8">
        <f ca="1">(dane36[[#This Row],[kreatynina]]-K$409)/K$410</f>
        <v>0.17195767195767198</v>
      </c>
      <c r="AC240" s="8">
        <f ca="1">(dane36[[#This Row],[sód]]-L$409)/L$410</f>
        <v>0.77287066246056779</v>
      </c>
      <c r="AD240" s="8">
        <f ca="1">(dane36[[#This Row],[potas]]-M$409)/M$410</f>
        <v>5.1685393258426963E-2</v>
      </c>
      <c r="AE240" s="8">
        <f ca="1">(dane36[[#This Row],[hemoglobina]]-N$409)/N$410</f>
        <v>0.4285714285714286</v>
      </c>
      <c r="AF240" s="8">
        <f ca="1">(dane36[[#This Row],[hematokryt]]-O$409)/O$410</f>
        <v>0.42222222222222222</v>
      </c>
      <c r="AG240">
        <v>0.75</v>
      </c>
      <c r="AH240">
        <v>0</v>
      </c>
      <c r="AI240">
        <v>0</v>
      </c>
      <c r="AJ240">
        <v>1</v>
      </c>
      <c r="AK240">
        <v>0</v>
      </c>
      <c r="AL240">
        <v>0</v>
      </c>
      <c r="AM240" s="14">
        <v>0</v>
      </c>
      <c r="AN240" s="14">
        <v>0</v>
      </c>
      <c r="AO240" s="14">
        <v>0</v>
      </c>
      <c r="AP240" s="14">
        <v>1</v>
      </c>
      <c r="AQ240" s="14">
        <v>0</v>
      </c>
      <c r="AR240" s="14">
        <v>0</v>
      </c>
    </row>
    <row r="241" spans="1:44" x14ac:dyDescent="0.25">
      <c r="A241" s="8">
        <f ca="1">(dane36[[#This Row],[Wiek]]-$A$409)/$A$410</f>
        <v>0.42045454545454547</v>
      </c>
      <c r="B241" s="8">
        <f ca="1">(dane36[[#This Row],[Ciśnienie krwi]]-$B$409)/$B$410</f>
        <v>0.15384615384615385</v>
      </c>
      <c r="C241" s="9">
        <v>1</v>
      </c>
      <c r="D241" s="5">
        <v>0</v>
      </c>
      <c r="E241" s="5" t="s">
        <v>2</v>
      </c>
      <c r="F241" s="5">
        <v>1</v>
      </c>
      <c r="G241" s="5">
        <v>0</v>
      </c>
      <c r="H241" s="5">
        <v>0</v>
      </c>
      <c r="I241" s="8">
        <f ca="1">(dane36[[#This Row],[glukoza we krwi]]-$I$409)/$I$410</f>
        <v>0.23290598290598291</v>
      </c>
      <c r="J241" s="8">
        <f ca="1">(dane36[[#This Row],[mocznik]]-$J$409)/$J$410</f>
        <v>0.11424903722721438</v>
      </c>
      <c r="K241" s="8">
        <f ca="1">(dane36[[#This Row],[kreatynina]]-#REF!)/#REF!</f>
        <v>2.6455026455026449E-3</v>
      </c>
      <c r="L241" s="8">
        <f ca="1">(dane36[[#This Row],[sód]]-#REF!)/#REF!</f>
        <v>0.88643533123028395</v>
      </c>
      <c r="M241" s="8">
        <f ca="1">(dane36[[#This Row],[potas]]-#REF!)/#REF!</f>
        <v>5.6179775280898875E-2</v>
      </c>
      <c r="N241" s="8">
        <f ca="1">(dane36[[#This Row],[hemoglobina]]-#REF!)/#REF!</f>
        <v>0.85034013605442171</v>
      </c>
      <c r="O241" s="8">
        <f ca="1">(dane36[[#This Row],[hematokryt]]-#REF!)/#REF!</f>
        <v>0.71111111111111114</v>
      </c>
      <c r="P241" s="5">
        <v>0</v>
      </c>
      <c r="Q241" s="5">
        <v>0</v>
      </c>
      <c r="R241" s="5">
        <v>0</v>
      </c>
      <c r="S241" s="5">
        <v>1</v>
      </c>
      <c r="T241" s="5">
        <v>0</v>
      </c>
      <c r="U241" s="5">
        <v>0</v>
      </c>
      <c r="V241" s="5">
        <v>0</v>
      </c>
      <c r="X241" s="8">
        <f ca="1">(dane36[[#This Row],[Wiek]]-$A$409)/$A$410</f>
        <v>0.36363636363636365</v>
      </c>
      <c r="Y241" s="8">
        <f ca="1">(dane36[[#This Row],[Ciśnienie krwi]]-$B$409)/$B$410</f>
        <v>0.30769230769230771</v>
      </c>
      <c r="Z241" s="8">
        <f ca="1">(dane36[[#This Row],[glukoza we krwi]]-$I$409)/$I$410</f>
        <v>0.1752136752136752</v>
      </c>
      <c r="AA241" s="8">
        <f ca="1">(dane36[[#This Row],[mocznik]]-$J$409)/$J$410</f>
        <v>0.1245186136071887</v>
      </c>
      <c r="AB241" s="8">
        <f ca="1">(dane36[[#This Row],[kreatynina]]-K$409)/K$410</f>
        <v>1.5873015873015876E-2</v>
      </c>
      <c r="AC241" s="8">
        <f ca="1">(dane36[[#This Row],[sód]]-L$409)/L$410</f>
        <v>0.83596214511041012</v>
      </c>
      <c r="AD241" s="8">
        <f ca="1">(dane36[[#This Row],[potas]]-M$409)/M$410</f>
        <v>3.595505617977527E-2</v>
      </c>
      <c r="AE241" s="8">
        <f ca="1">(dane36[[#This Row],[hemoglobina]]-N$409)/N$410</f>
        <v>0.59863945578231292</v>
      </c>
      <c r="AF241" s="8">
        <f ca="1">(dane36[[#This Row],[hematokryt]]-O$409)/O$410</f>
        <v>0.66666666666666663</v>
      </c>
      <c r="AG241">
        <v>1</v>
      </c>
      <c r="AH241">
        <v>0</v>
      </c>
      <c r="AI241">
        <v>0</v>
      </c>
      <c r="AJ241">
        <v>1</v>
      </c>
      <c r="AK241">
        <v>0</v>
      </c>
      <c r="AL241">
        <v>0</v>
      </c>
      <c r="AM241" s="15">
        <v>0</v>
      </c>
      <c r="AN241" s="15">
        <v>0</v>
      </c>
      <c r="AO241" s="15">
        <v>0</v>
      </c>
      <c r="AP241" s="15">
        <v>1</v>
      </c>
      <c r="AQ241" s="15">
        <v>0</v>
      </c>
      <c r="AR241" s="15">
        <v>0</v>
      </c>
    </row>
    <row r="242" spans="1:44" x14ac:dyDescent="0.25">
      <c r="A242" s="8">
        <f ca="1">(dane36[[#This Row],[Wiek]]-$A$409)/$A$410</f>
        <v>0.47727272727272729</v>
      </c>
      <c r="B242" s="8">
        <f ca="1">(dane36[[#This Row],[Ciśnienie krwi]]-$B$409)/$B$410</f>
        <v>0.15384615384615385</v>
      </c>
      <c r="C242" s="9">
        <v>1</v>
      </c>
      <c r="D242" s="5">
        <v>0</v>
      </c>
      <c r="E242" s="5" t="s">
        <v>2</v>
      </c>
      <c r="F242" s="5">
        <v>1</v>
      </c>
      <c r="G242" s="5">
        <v>0</v>
      </c>
      <c r="H242" s="5">
        <v>0</v>
      </c>
      <c r="I242" s="8">
        <f ca="1">(dane36[[#This Row],[glukoza we krwi]]-$I$409)/$I$410</f>
        <v>0.26931623931623933</v>
      </c>
      <c r="J242" s="8">
        <f ca="1">(dane36[[#This Row],[mocznik]]-$J$409)/$J$410</f>
        <v>0.14359435173299101</v>
      </c>
      <c r="K242" s="8">
        <f ca="1">(dane36[[#This Row],[kreatynina]]-#REF!)/#REF!</f>
        <v>3.5317460317460317E-2</v>
      </c>
      <c r="L242" s="8">
        <f ca="1">(dane36[[#This Row],[sód]]-#REF!)/#REF!</f>
        <v>0.83930599369085179</v>
      </c>
      <c r="M242" s="8">
        <f ca="1">(dane36[[#This Row],[potas]]-#REF!)/#REF!</f>
        <v>4.7865168539325841E-2</v>
      </c>
      <c r="N242" s="8">
        <f ca="1">(dane36[[#This Row],[hemoglobina]]-#REF!)/#REF!</f>
        <v>0.72789115646258506</v>
      </c>
      <c r="O242" s="8">
        <f ca="1">(dane36[[#This Row],[hematokryt]]-#REF!)/#REF!</f>
        <v>0.8666666666666667</v>
      </c>
      <c r="P242" s="5">
        <v>0</v>
      </c>
      <c r="Q242" s="5">
        <v>0</v>
      </c>
      <c r="R242" s="5">
        <v>0</v>
      </c>
      <c r="S242" s="5">
        <v>1</v>
      </c>
      <c r="T242" s="5">
        <v>0</v>
      </c>
      <c r="U242" s="5">
        <v>0</v>
      </c>
      <c r="V242" s="5">
        <v>0</v>
      </c>
      <c r="X242" s="8">
        <f ca="1">(dane36[[#This Row],[Wiek]]-$A$409)/$A$410</f>
        <v>0.71590909090909094</v>
      </c>
      <c r="Y242" s="8">
        <f ca="1">(dane36[[#This Row],[Ciśnienie krwi]]-$B$409)/$B$410</f>
        <v>0.15384615384615385</v>
      </c>
      <c r="Z242" s="8">
        <f ca="1">(dane36[[#This Row],[glukoza we krwi]]-$I$409)/$I$410</f>
        <v>0.38675213675213677</v>
      </c>
      <c r="AA242" s="8">
        <f ca="1">(dane36[[#This Row],[mocznik]]-$J$409)/$J$410</f>
        <v>0.11424903722721438</v>
      </c>
      <c r="AB242" s="8">
        <f ca="1">(dane36[[#This Row],[kreatynina]]-K$409)/K$410</f>
        <v>1.3227513227513227E-2</v>
      </c>
      <c r="AC242" s="8">
        <f ca="1">(dane36[[#This Row],[sód]]-L$409)/L$410</f>
        <v>0.83930599369085179</v>
      </c>
      <c r="AD242" s="8">
        <f ca="1">(dane36[[#This Row],[potas]]-M$409)/M$410</f>
        <v>4.7865168539325841E-2</v>
      </c>
      <c r="AE242" s="8">
        <f ca="1">(dane36[[#This Row],[hemoglobina]]-N$409)/N$410</f>
        <v>0.56462585034013602</v>
      </c>
      <c r="AF242" s="8">
        <f ca="1">(dane36[[#This Row],[hematokryt]]-O$409)/O$410</f>
        <v>0.6</v>
      </c>
      <c r="AG242">
        <v>1</v>
      </c>
      <c r="AH242">
        <v>0</v>
      </c>
      <c r="AI242">
        <v>0</v>
      </c>
      <c r="AJ242">
        <v>1</v>
      </c>
      <c r="AK242">
        <v>0</v>
      </c>
      <c r="AL242">
        <v>0</v>
      </c>
      <c r="AM242" s="14">
        <v>0</v>
      </c>
      <c r="AN242" s="14">
        <v>0</v>
      </c>
      <c r="AO242" s="14">
        <v>0</v>
      </c>
      <c r="AP242" s="14">
        <v>1</v>
      </c>
      <c r="AQ242" s="14">
        <v>0</v>
      </c>
      <c r="AR242" s="14">
        <v>0</v>
      </c>
    </row>
    <row r="243" spans="1:44" x14ac:dyDescent="0.25">
      <c r="A243" s="8">
        <f ca="1">(dane36[[#This Row],[Wiek]]-$A$409)/$A$410</f>
        <v>0.375</v>
      </c>
      <c r="B243" s="8">
        <f ca="1">(dane36[[#This Row],[Ciśnienie krwi]]-$B$409)/$B$410</f>
        <v>0.20361538461538461</v>
      </c>
      <c r="C243" s="9">
        <v>0.75</v>
      </c>
      <c r="D243" s="5">
        <v>0</v>
      </c>
      <c r="E243" s="5" t="s">
        <v>2</v>
      </c>
      <c r="F243" s="5">
        <v>1</v>
      </c>
      <c r="G243" s="5">
        <v>0.11</v>
      </c>
      <c r="H243" s="5">
        <v>0.06</v>
      </c>
      <c r="I243" s="8">
        <f ca="1">(dane36[[#This Row],[glukoza we krwi]]-$I$409)/$I$410</f>
        <v>0.16452991452991453</v>
      </c>
      <c r="J243" s="8">
        <f ca="1">(dane36[[#This Row],[mocznik]]-$J$409)/$J$410</f>
        <v>7.3170731707317069E-2</v>
      </c>
      <c r="K243" s="8">
        <f ca="1">(dane36[[#This Row],[kreatynina]]-#REF!)/#REF!</f>
        <v>1.3227513227513225E-3</v>
      </c>
      <c r="L243" s="8">
        <f ca="1">(dane36[[#This Row],[sód]]-#REF!)/#REF!</f>
        <v>0.82334384858044163</v>
      </c>
      <c r="M243" s="8">
        <f ca="1">(dane36[[#This Row],[potas]]-#REF!)/#REF!</f>
        <v>5.393258426966293E-2</v>
      </c>
      <c r="N243" s="8">
        <f ca="1">(dane36[[#This Row],[hemoglobina]]-#REF!)/#REF!</f>
        <v>0.83673469387755106</v>
      </c>
      <c r="O243" s="8">
        <f ca="1">(dane36[[#This Row],[hematokryt]]-#REF!)/#REF!</f>
        <v>0.8666666666666667</v>
      </c>
      <c r="P243" s="5">
        <v>0</v>
      </c>
      <c r="Q243" s="5">
        <v>0</v>
      </c>
      <c r="R243" s="5">
        <v>0</v>
      </c>
      <c r="S243" s="5">
        <v>1</v>
      </c>
      <c r="T243" s="5">
        <v>0</v>
      </c>
      <c r="U243" s="5">
        <v>0</v>
      </c>
      <c r="V243" s="5">
        <v>0</v>
      </c>
      <c r="X243" s="8">
        <f ca="1">(dane36[[#This Row],[Wiek]]-$A$409)/$A$410</f>
        <v>0.625</v>
      </c>
      <c r="Y243" s="8">
        <f ca="1">(dane36[[#This Row],[Ciśnienie krwi]]-$B$409)/$B$410</f>
        <v>0.15384615384615385</v>
      </c>
      <c r="Z243" s="8">
        <f ca="1">(dane36[[#This Row],[glukoza we krwi]]-$I$409)/$I$410</f>
        <v>0.30555555555555558</v>
      </c>
      <c r="AA243" s="8">
        <f ca="1">(dane36[[#This Row],[mocznik]]-$J$409)/$J$410</f>
        <v>0.1116816431322208</v>
      </c>
      <c r="AB243" s="8">
        <f ca="1">(dane36[[#This Row],[kreatynina]]-K$409)/K$410</f>
        <v>1.4550264550264553E-2</v>
      </c>
      <c r="AC243" s="8">
        <f ca="1">(dane36[[#This Row],[sód]]-L$409)/L$410</f>
        <v>0.85488958990536279</v>
      </c>
      <c r="AD243" s="8">
        <f ca="1">(dane36[[#This Row],[potas]]-M$409)/M$410</f>
        <v>1.7977528089887635E-2</v>
      </c>
      <c r="AE243" s="8">
        <f ca="1">(dane36[[#This Row],[hemoglobina]]-N$409)/N$410</f>
        <v>0.49659863945578231</v>
      </c>
      <c r="AF243" s="8">
        <f ca="1">(dane36[[#This Row],[hematokryt]]-O$409)/O$410</f>
        <v>0.48888888888888887</v>
      </c>
      <c r="AG243">
        <v>0.75</v>
      </c>
      <c r="AH243">
        <v>0</v>
      </c>
      <c r="AI243">
        <v>0</v>
      </c>
      <c r="AJ243">
        <v>1</v>
      </c>
      <c r="AK243">
        <v>0.11</v>
      </c>
      <c r="AL243">
        <v>0.06</v>
      </c>
      <c r="AM243" s="15">
        <v>0</v>
      </c>
      <c r="AN243" s="15">
        <v>0</v>
      </c>
      <c r="AO243" s="15">
        <v>0</v>
      </c>
      <c r="AP243" s="15">
        <v>1</v>
      </c>
      <c r="AQ243" s="15">
        <v>0</v>
      </c>
      <c r="AR243" s="15">
        <v>0</v>
      </c>
    </row>
    <row r="244" spans="1:44" x14ac:dyDescent="0.25">
      <c r="A244" s="8">
        <f ca="1">(dane36[[#This Row],[Wiek]]-$A$409)/$A$410</f>
        <v>0.63636363636363635</v>
      </c>
      <c r="B244" s="8">
        <f ca="1">(dane36[[#This Row],[Ciśnienie krwi]]-$B$409)/$B$410</f>
        <v>0.15384615384615385</v>
      </c>
      <c r="C244" s="9">
        <v>0.75</v>
      </c>
      <c r="D244" s="5">
        <v>0</v>
      </c>
      <c r="E244" s="5" t="s">
        <v>2</v>
      </c>
      <c r="F244" s="5">
        <v>1</v>
      </c>
      <c r="G244" s="5">
        <v>0</v>
      </c>
      <c r="H244" s="5">
        <v>0</v>
      </c>
      <c r="I244" s="8">
        <f ca="1">(dane36[[#This Row],[glukoza we krwi]]-$I$409)/$I$410</f>
        <v>0.17094017094017094</v>
      </c>
      <c r="J244" s="8">
        <f ca="1">(dane36[[#This Row],[mocznik]]-$J$409)/$J$410</f>
        <v>0.11938382541720154</v>
      </c>
      <c r="K244" s="8">
        <f ca="1">(dane36[[#This Row],[kreatynina]]-#REF!)/#REF!</f>
        <v>1.0582010582010581E-2</v>
      </c>
      <c r="L244" s="8">
        <f ca="1">(dane36[[#This Row],[sód]]-#REF!)/#REF!</f>
        <v>0.8485804416403786</v>
      </c>
      <c r="M244" s="8">
        <f ca="1">(dane36[[#This Row],[potas]]-#REF!)/#REF!</f>
        <v>4.0449438202247189E-2</v>
      </c>
      <c r="N244" s="8">
        <f ca="1">(dane36[[#This Row],[hemoglobina]]-#REF!)/#REF!</f>
        <v>0.80952380952380953</v>
      </c>
      <c r="O244" s="8">
        <f ca="1">(dane36[[#This Row],[hematokryt]]-#REF!)/#REF!</f>
        <v>0.68888888888888888</v>
      </c>
      <c r="P244" s="5">
        <v>0</v>
      </c>
      <c r="Q244" s="5">
        <v>0</v>
      </c>
      <c r="R244" s="5">
        <v>0</v>
      </c>
      <c r="S244" s="5">
        <v>1</v>
      </c>
      <c r="T244" s="5">
        <v>0</v>
      </c>
      <c r="U244" s="5">
        <v>0</v>
      </c>
      <c r="V244" s="5">
        <v>0</v>
      </c>
      <c r="X244" s="8">
        <f ca="1">(dane36[[#This Row],[Wiek]]-$A$409)/$A$410</f>
        <v>0.76136363636363635</v>
      </c>
      <c r="Y244" s="8">
        <f ca="1">(dane36[[#This Row],[Ciśnienie krwi]]-$B$409)/$B$410</f>
        <v>0.15384615384615385</v>
      </c>
      <c r="Z244" s="8">
        <f ca="1">(dane36[[#This Row],[glukoza we krwi]]-$I$409)/$I$410</f>
        <v>0.41025641025641024</v>
      </c>
      <c r="AA244" s="8">
        <f ca="1">(dane36[[#This Row],[mocznik]]-$J$409)/$J$410</f>
        <v>0.24261874197689345</v>
      </c>
      <c r="AB244" s="8">
        <f ca="1">(dane36[[#This Row],[kreatynina]]-K$409)/K$410</f>
        <v>7.8042328042328038E-2</v>
      </c>
      <c r="AC244" s="8">
        <f ca="1">(dane36[[#This Row],[sód]]-L$409)/L$410</f>
        <v>0.72870662460567825</v>
      </c>
      <c r="AD244" s="8">
        <f ca="1">(dane36[[#This Row],[potas]]-M$409)/M$410</f>
        <v>3.1460674157303366E-2</v>
      </c>
      <c r="AE244" s="8">
        <f ca="1">(dane36[[#This Row],[hemoglobina]]-N$409)/N$410</f>
        <v>0.4285714285714286</v>
      </c>
      <c r="AF244" s="8">
        <f ca="1">(dane36[[#This Row],[hematokryt]]-O$409)/O$410</f>
        <v>0.42222222222222222</v>
      </c>
      <c r="AG244">
        <v>0.75</v>
      </c>
      <c r="AH244">
        <v>0</v>
      </c>
      <c r="AI244">
        <v>0</v>
      </c>
      <c r="AJ244">
        <v>1</v>
      </c>
      <c r="AK244">
        <v>0</v>
      </c>
      <c r="AL244">
        <v>0</v>
      </c>
      <c r="AM244" s="14">
        <v>0</v>
      </c>
      <c r="AN244" s="14">
        <v>0</v>
      </c>
      <c r="AO244" s="14">
        <v>0</v>
      </c>
      <c r="AP244" s="14">
        <v>1</v>
      </c>
      <c r="AQ244" s="14">
        <v>0</v>
      </c>
      <c r="AR244" s="14">
        <v>0</v>
      </c>
    </row>
    <row r="245" spans="1:44" x14ac:dyDescent="0.25">
      <c r="A245" s="8">
        <f ca="1">(dane36[[#This Row],[Wiek]]-$A$409)/$A$410</f>
        <v>0.67045454545454541</v>
      </c>
      <c r="B245" s="8">
        <f ca="1">(dane36[[#This Row],[Ciśnienie krwi]]-$B$409)/$B$410</f>
        <v>0.15384615384615385</v>
      </c>
      <c r="C245" s="9">
        <v>1</v>
      </c>
      <c r="D245" s="5">
        <v>0</v>
      </c>
      <c r="E245" s="5" t="s">
        <v>2</v>
      </c>
      <c r="F245" s="5">
        <v>1</v>
      </c>
      <c r="G245" s="5">
        <v>0</v>
      </c>
      <c r="H245" s="5">
        <v>0</v>
      </c>
      <c r="I245" s="8">
        <f ca="1">(dane36[[#This Row],[glukoza we krwi]]-$I$409)/$I$410</f>
        <v>0.20940170940170941</v>
      </c>
      <c r="J245" s="8">
        <f ca="1">(dane36[[#This Row],[mocznik]]-$J$409)/$J$410</f>
        <v>7.0603337612323486E-2</v>
      </c>
      <c r="K245" s="8">
        <f ca="1">(dane36[[#This Row],[kreatynina]]-#REF!)/#REF!</f>
        <v>3.968253968253968E-3</v>
      </c>
      <c r="L245" s="8">
        <f ca="1">(dane36[[#This Row],[sód]]-#REF!)/#REF!</f>
        <v>0.83596214511041012</v>
      </c>
      <c r="M245" s="8">
        <f ca="1">(dane36[[#This Row],[potas]]-#REF!)/#REF!</f>
        <v>2.247191011235955E-2</v>
      </c>
      <c r="N245" s="8">
        <f ca="1">(dane36[[#This Row],[hemoglobina]]-#REF!)/#REF!</f>
        <v>0.97278911564625836</v>
      </c>
      <c r="O245" s="8">
        <f ca="1">(dane36[[#This Row],[hematokryt]]-#REF!)/#REF!</f>
        <v>0.9555555555555556</v>
      </c>
      <c r="P245" s="5">
        <v>0</v>
      </c>
      <c r="Q245" s="5">
        <v>0</v>
      </c>
      <c r="R245" s="5">
        <v>0</v>
      </c>
      <c r="S245" s="5">
        <v>1</v>
      </c>
      <c r="T245" s="5">
        <v>0</v>
      </c>
      <c r="U245" s="5">
        <v>0</v>
      </c>
      <c r="V245" s="5">
        <v>0</v>
      </c>
      <c r="X245" s="8">
        <f ca="1">(dane36[[#This Row],[Wiek]]-$A$409)/$A$410</f>
        <v>0.68181818181818177</v>
      </c>
      <c r="Y245" s="8">
        <f ca="1">(dane36[[#This Row],[Ciśnienie krwi]]-$B$409)/$B$410</f>
        <v>0.30769230769230771</v>
      </c>
      <c r="Z245" s="8">
        <f ca="1">(dane36[[#This Row],[glukoza we krwi]]-$I$409)/$I$410</f>
        <v>0.3141025641025641</v>
      </c>
      <c r="AA245" s="8">
        <f ca="1">(dane36[[#This Row],[mocznik]]-$J$409)/$J$410</f>
        <v>0.11938382541720154</v>
      </c>
      <c r="AB245" s="8">
        <f ca="1">(dane36[[#This Row],[kreatynina]]-K$409)/K$410</f>
        <v>2.6455026455026457E-2</v>
      </c>
      <c r="AC245" s="8">
        <f ca="1">(dane36[[#This Row],[sód]]-L$409)/L$410</f>
        <v>0.8422712933753943</v>
      </c>
      <c r="AD245" s="8">
        <f ca="1">(dane36[[#This Row],[potas]]-M$409)/M$410</f>
        <v>8.9887640449438175E-3</v>
      </c>
      <c r="AE245" s="8">
        <f ca="1">(dane36[[#This Row],[hemoglobina]]-N$409)/N$410</f>
        <v>0.70068027210884354</v>
      </c>
      <c r="AF245" s="8">
        <f ca="1">(dane36[[#This Row],[hematokryt]]-O$409)/O$410</f>
        <v>0.84444444444444444</v>
      </c>
      <c r="AG245">
        <v>1</v>
      </c>
      <c r="AH245">
        <v>0</v>
      </c>
      <c r="AI245">
        <v>0</v>
      </c>
      <c r="AJ245">
        <v>1</v>
      </c>
      <c r="AK245">
        <v>0</v>
      </c>
      <c r="AL245">
        <v>0</v>
      </c>
      <c r="AM245" s="15">
        <v>0</v>
      </c>
      <c r="AN245" s="15">
        <v>0</v>
      </c>
      <c r="AO245" s="15">
        <v>0</v>
      </c>
      <c r="AP245" s="15">
        <v>1</v>
      </c>
      <c r="AQ245" s="15">
        <v>0</v>
      </c>
      <c r="AR245" s="15">
        <v>0</v>
      </c>
    </row>
    <row r="246" spans="1:44" x14ac:dyDescent="0.25">
      <c r="A246" s="8">
        <f ca="1">(dane36[[#This Row],[Wiek]]-$A$409)/$A$410</f>
        <v>0.31818181818181818</v>
      </c>
      <c r="B246" s="8">
        <f ca="1">(dane36[[#This Row],[Ciśnienie krwi]]-$B$409)/$B$410</f>
        <v>7.6923076923076927E-2</v>
      </c>
      <c r="C246" s="9">
        <v>0.75</v>
      </c>
      <c r="D246" s="5">
        <v>0</v>
      </c>
      <c r="E246" s="5" t="s">
        <v>2</v>
      </c>
      <c r="F246" s="5">
        <v>1</v>
      </c>
      <c r="G246" s="5">
        <v>0</v>
      </c>
      <c r="H246" s="5">
        <v>0</v>
      </c>
      <c r="I246" s="8">
        <f ca="1">(dane36[[#This Row],[glukoza we krwi]]-$I$409)/$I$410</f>
        <v>0.24786324786324787</v>
      </c>
      <c r="J246" s="8">
        <f ca="1">(dane36[[#This Row],[mocznik]]-$J$409)/$J$410</f>
        <v>3.4659820282413351E-2</v>
      </c>
      <c r="K246" s="8">
        <f ca="1">(dane36[[#This Row],[kreatynina]]-#REF!)/#REF!</f>
        <v>9.2592592592592605E-3</v>
      </c>
      <c r="L246" s="8">
        <f ca="1">(dane36[[#This Row],[sód]]-#REF!)/#REF!</f>
        <v>0.82334384858044163</v>
      </c>
      <c r="M246" s="8">
        <f ca="1">(dane36[[#This Row],[potas]]-#REF!)/#REF!</f>
        <v>4.2696629213483155E-2</v>
      </c>
      <c r="N246" s="8">
        <f ca="1">(dane36[[#This Row],[hemoglobina]]-#REF!)/#REF!</f>
        <v>0.64149659863945574</v>
      </c>
      <c r="O246" s="8">
        <f ca="1">(dane36[[#This Row],[hematokryt]]-#REF!)/#REF!</f>
        <v>0.66377777777777769</v>
      </c>
      <c r="P246" s="5">
        <v>0</v>
      </c>
      <c r="Q246" s="5">
        <v>0</v>
      </c>
      <c r="R246" s="5">
        <v>0</v>
      </c>
      <c r="S246" s="5">
        <v>1</v>
      </c>
      <c r="T246" s="5">
        <v>0</v>
      </c>
      <c r="U246" s="5">
        <v>0</v>
      </c>
      <c r="V246" s="5">
        <v>0</v>
      </c>
      <c r="X246" s="8">
        <f ca="1">(dane36[[#This Row],[Wiek]]-$A$409)/$A$410</f>
        <v>0.70454545454545459</v>
      </c>
      <c r="Y246" s="8">
        <f ca="1">(dane36[[#This Row],[Ciśnienie krwi]]-$B$409)/$B$410</f>
        <v>0.30769230769230771</v>
      </c>
      <c r="Z246" s="8">
        <f ca="1">(dane36[[#This Row],[glukoza we krwi]]-$I$409)/$I$410</f>
        <v>0.94230769230769229</v>
      </c>
      <c r="AA246" s="8">
        <f ca="1">(dane36[[#This Row],[mocznik]]-$J$409)/$J$410</f>
        <v>0.16046213093709885</v>
      </c>
      <c r="AB246" s="8">
        <f ca="1">(dane36[[#This Row],[kreatynina]]-K$409)/K$410</f>
        <v>3.1746031746031744E-2</v>
      </c>
      <c r="AC246" s="8">
        <f ca="1">(dane36[[#This Row],[sód]]-L$409)/L$410</f>
        <v>0.82334384858044163</v>
      </c>
      <c r="AD246" s="8">
        <f ca="1">(dane36[[#This Row],[potas]]-M$409)/M$410</f>
        <v>3.595505617977527E-2</v>
      </c>
      <c r="AE246" s="8">
        <f ca="1">(dane36[[#This Row],[hemoglobina]]-N$409)/N$410</f>
        <v>0.61904761904761896</v>
      </c>
      <c r="AF246" s="8">
        <f ca="1">(dane36[[#This Row],[hematokryt]]-O$409)/O$410</f>
        <v>0.68888888888888888</v>
      </c>
      <c r="AG246">
        <v>0.75</v>
      </c>
      <c r="AH246">
        <v>0</v>
      </c>
      <c r="AI246">
        <v>0</v>
      </c>
      <c r="AJ246">
        <v>1</v>
      </c>
      <c r="AK246">
        <v>0</v>
      </c>
      <c r="AL246">
        <v>0</v>
      </c>
      <c r="AM246" s="14">
        <v>0</v>
      </c>
      <c r="AN246" s="14">
        <v>0</v>
      </c>
      <c r="AO246" s="14">
        <v>0</v>
      </c>
      <c r="AP246" s="14">
        <v>1</v>
      </c>
      <c r="AQ246" s="14">
        <v>0</v>
      </c>
      <c r="AR246" s="14">
        <v>0</v>
      </c>
    </row>
    <row r="247" spans="1:44" x14ac:dyDescent="0.25">
      <c r="A247" s="8">
        <f ca="1">(dane36[[#This Row],[Wiek]]-$A$409)/$A$410</f>
        <v>0.625</v>
      </c>
      <c r="B247" s="8">
        <f ca="1">(dane36[[#This Row],[Ciśnienie krwi]]-$B$409)/$B$410</f>
        <v>7.6923076923076927E-2</v>
      </c>
      <c r="C247" s="9">
        <v>0.75</v>
      </c>
      <c r="D247" s="5">
        <v>0</v>
      </c>
      <c r="E247" s="5" t="s">
        <v>2</v>
      </c>
      <c r="F247" s="5">
        <v>1</v>
      </c>
      <c r="G247" s="5">
        <v>0</v>
      </c>
      <c r="H247" s="5">
        <v>0</v>
      </c>
      <c r="I247" s="8">
        <f ca="1">(dane36[[#This Row],[glukoza we krwi]]-$I$409)/$I$410</f>
        <v>0.17735042735042736</v>
      </c>
      <c r="J247" s="8">
        <f ca="1">(dane36[[#This Row],[mocznik]]-$J$409)/$J$410</f>
        <v>0.12195121951219512</v>
      </c>
      <c r="K247" s="8">
        <f ca="1">(dane36[[#This Row],[kreatynina]]-#REF!)/#REF!</f>
        <v>1.0582010582010581E-2</v>
      </c>
      <c r="L247" s="8">
        <f ca="1">(dane36[[#This Row],[sód]]-#REF!)/#REF!</f>
        <v>0.917981072555205</v>
      </c>
      <c r="M247" s="8">
        <f ca="1">(dane36[[#This Row],[potas]]-#REF!)/#REF!</f>
        <v>4.9438202247191018E-2</v>
      </c>
      <c r="N247" s="8">
        <f ca="1">(dane36[[#This Row],[hemoglobina]]-#REF!)/#REF!</f>
        <v>0.8571428571428571</v>
      </c>
      <c r="O247" s="8">
        <f ca="1">(dane36[[#This Row],[hematokryt]]-#REF!)/#REF!</f>
        <v>0.77777777777777779</v>
      </c>
      <c r="P247" s="5">
        <v>0</v>
      </c>
      <c r="Q247" s="5">
        <v>0</v>
      </c>
      <c r="R247" s="5">
        <v>0</v>
      </c>
      <c r="S247" s="5">
        <v>1</v>
      </c>
      <c r="T247" s="5">
        <v>0</v>
      </c>
      <c r="U247" s="5">
        <v>0</v>
      </c>
      <c r="V247" s="5">
        <v>0</v>
      </c>
      <c r="X247" s="8">
        <f ca="1">(dane36[[#This Row],[Wiek]]-$A$409)/$A$410</f>
        <v>0.52272727272727271</v>
      </c>
      <c r="Y247" s="8">
        <f ca="1">(dane36[[#This Row],[Ciśnienie krwi]]-$B$409)/$B$410</f>
        <v>0.38461538461538464</v>
      </c>
      <c r="Z247" s="8">
        <f ca="1">(dane36[[#This Row],[glukoza we krwi]]-$I$409)/$I$410</f>
        <v>0.17307692307692307</v>
      </c>
      <c r="AA247" s="8">
        <f ca="1">(dane36[[#This Row],[mocznik]]-$J$409)/$J$410</f>
        <v>0.19897304236200256</v>
      </c>
      <c r="AB247" s="8">
        <f ca="1">(dane36[[#This Row],[kreatynina]]-K$409)/K$410</f>
        <v>6.4814814814814811E-2</v>
      </c>
      <c r="AC247" s="8">
        <f ca="1">(dane36[[#This Row],[sód]]-L$409)/L$410</f>
        <v>0.82334384858044163</v>
      </c>
      <c r="AD247" s="8">
        <f ca="1">(dane36[[#This Row],[potas]]-M$409)/M$410</f>
        <v>8.5393258426966281E-2</v>
      </c>
      <c r="AE247" s="8">
        <f ca="1">(dane36[[#This Row],[hemoglobina]]-N$409)/N$410</f>
        <v>0.21768707482993194</v>
      </c>
      <c r="AF247" s="8">
        <f ca="1">(dane36[[#This Row],[hematokryt]]-O$409)/O$410</f>
        <v>0.22222222222222221</v>
      </c>
      <c r="AG247">
        <v>0.75</v>
      </c>
      <c r="AH247">
        <v>0</v>
      </c>
      <c r="AI247">
        <v>0</v>
      </c>
      <c r="AJ247">
        <v>1</v>
      </c>
      <c r="AK247">
        <v>0</v>
      </c>
      <c r="AL247">
        <v>0</v>
      </c>
      <c r="AM247" s="15">
        <v>0</v>
      </c>
      <c r="AN247" s="15">
        <v>0</v>
      </c>
      <c r="AO247" s="15">
        <v>0</v>
      </c>
      <c r="AP247" s="15">
        <v>1</v>
      </c>
      <c r="AQ247" s="15">
        <v>0</v>
      </c>
      <c r="AR247" s="15">
        <v>0</v>
      </c>
    </row>
    <row r="248" spans="1:44" x14ac:dyDescent="0.25">
      <c r="A248" s="8">
        <f ca="1">(dane36[[#This Row],[Wiek]]-$A$409)/$A$410</f>
        <v>0.71590909090909094</v>
      </c>
      <c r="B248" s="8">
        <f ca="1">(dane36[[#This Row],[Ciśnienie krwi]]-$B$409)/$B$410</f>
        <v>7.6923076923076927E-2</v>
      </c>
      <c r="C248" s="9">
        <v>0.75</v>
      </c>
      <c r="D248" s="5">
        <v>0</v>
      </c>
      <c r="E248" s="5" t="s">
        <v>2</v>
      </c>
      <c r="F248" s="5">
        <v>1</v>
      </c>
      <c r="G248" s="5">
        <v>0</v>
      </c>
      <c r="H248" s="5">
        <v>0</v>
      </c>
      <c r="I248" s="8">
        <f ca="1">(dane36[[#This Row],[glukoza we krwi]]-$I$409)/$I$410</f>
        <v>0.1858974358974359</v>
      </c>
      <c r="J248" s="8">
        <f ca="1">(dane36[[#This Row],[mocznik]]-$J$409)/$J$410</f>
        <v>9.6277278562259302E-2</v>
      </c>
      <c r="K248" s="8">
        <f ca="1">(dane36[[#This Row],[kreatynina]]-#REF!)/#REF!</f>
        <v>7.9365079365079361E-3</v>
      </c>
      <c r="L248" s="8">
        <f ca="1">(dane36[[#This Row],[sód]]-#REF!)/#REF!</f>
        <v>0.88012618296529965</v>
      </c>
      <c r="M248" s="8">
        <f ca="1">(dane36[[#This Row],[potas]]-#REF!)/#REF!</f>
        <v>2.247191011235955E-2</v>
      </c>
      <c r="N248" s="8">
        <f ca="1">(dane36[[#This Row],[hemoglobina]]-#REF!)/#REF!</f>
        <v>0.73469387755102045</v>
      </c>
      <c r="O248" s="8">
        <f ca="1">(dane36[[#This Row],[hematokryt]]-#REF!)/#REF!</f>
        <v>0.8666666666666667</v>
      </c>
      <c r="P248" s="5">
        <v>0</v>
      </c>
      <c r="Q248" s="5">
        <v>0</v>
      </c>
      <c r="R248" s="5">
        <v>0</v>
      </c>
      <c r="S248" s="5">
        <v>1</v>
      </c>
      <c r="T248" s="5">
        <v>0</v>
      </c>
      <c r="U248" s="5">
        <v>0</v>
      </c>
      <c r="V248" s="5">
        <v>0</v>
      </c>
      <c r="X248" s="8">
        <f ca="1">(dane36[[#This Row],[Wiek]]-$A$409)/$A$410</f>
        <v>0.52272727272727271</v>
      </c>
      <c r="Y248" s="8">
        <f ca="1">(dane36[[#This Row],[Ciśnienie krwi]]-$B$409)/$B$410</f>
        <v>0.46153846153846156</v>
      </c>
      <c r="Z248" s="8">
        <f ca="1">(dane36[[#This Row],[glukoza we krwi]]-$I$409)/$I$410</f>
        <v>0.17948717948717949</v>
      </c>
      <c r="AA248" s="8">
        <f ca="1">(dane36[[#This Row],[mocznik]]-$J$409)/$J$410</f>
        <v>0.5481386392811296</v>
      </c>
      <c r="AB248" s="8">
        <f ca="1">(dane36[[#This Row],[kreatynina]]-K$409)/K$410</f>
        <v>0.19576719576719576</v>
      </c>
      <c r="AC248" s="8">
        <f ca="1">(dane36[[#This Row],[sód]]-L$409)/L$410</f>
        <v>0.72870662460567825</v>
      </c>
      <c r="AD248" s="8">
        <f ca="1">(dane36[[#This Row],[potas]]-M$409)/M$410</f>
        <v>7.1910112359550568E-2</v>
      </c>
      <c r="AE248" s="8">
        <f ca="1">(dane36[[#This Row],[hemoglobina]]-N$409)/N$410</f>
        <v>0.37414965986394555</v>
      </c>
      <c r="AF248" s="8">
        <f ca="1">(dane36[[#This Row],[hematokryt]]-O$409)/O$410</f>
        <v>0.37777777777777777</v>
      </c>
      <c r="AG248">
        <v>0.75</v>
      </c>
      <c r="AH248">
        <v>0</v>
      </c>
      <c r="AI248">
        <v>0</v>
      </c>
      <c r="AJ248">
        <v>1</v>
      </c>
      <c r="AK248">
        <v>0</v>
      </c>
      <c r="AL248">
        <v>0</v>
      </c>
      <c r="AM248" s="14">
        <v>0</v>
      </c>
      <c r="AN248" s="14">
        <v>0</v>
      </c>
      <c r="AO248" s="14">
        <v>0</v>
      </c>
      <c r="AP248" s="14">
        <v>1</v>
      </c>
      <c r="AQ248" s="14">
        <v>0</v>
      </c>
      <c r="AR248" s="14">
        <v>0</v>
      </c>
    </row>
    <row r="249" spans="1:44" x14ac:dyDescent="0.25">
      <c r="A249" s="8">
        <f ca="1">(dane36[[#This Row],[Wiek]]-$A$409)/$A$410</f>
        <v>0.77272727272727271</v>
      </c>
      <c r="B249" s="8">
        <f ca="1">(dane36[[#This Row],[Ciśnienie krwi]]-$B$409)/$B$410</f>
        <v>7.6923076923076927E-2</v>
      </c>
      <c r="C249" s="9">
        <v>0.62</v>
      </c>
      <c r="D249" s="10">
        <v>0.2</v>
      </c>
      <c r="E249" s="10">
        <v>0.52</v>
      </c>
      <c r="F249" s="5">
        <v>0.77</v>
      </c>
      <c r="G249" s="5">
        <v>0</v>
      </c>
      <c r="H249" s="5">
        <v>0</v>
      </c>
      <c r="I249" s="8">
        <f ca="1">(dane36[[#This Row],[glukoza we krwi]]-$I$409)/$I$410</f>
        <v>0.20940170940170941</v>
      </c>
      <c r="J249" s="8">
        <f ca="1">(dane36[[#This Row],[mocznik]]-$J$409)/$J$410</f>
        <v>9.8844672657252886E-2</v>
      </c>
      <c r="K249" s="8">
        <f ca="1">(dane36[[#This Row],[kreatynina]]-#REF!)/#REF!</f>
        <v>1.3227513227513225E-3</v>
      </c>
      <c r="L249" s="8">
        <f ca="1">(dane36[[#This Row],[sód]]-#REF!)/#REF!</f>
        <v>0.85488958990536279</v>
      </c>
      <c r="M249" s="8">
        <f ca="1">(dane36[[#This Row],[potas]]-#REF!)/#REF!</f>
        <v>4.7191011235955045E-2</v>
      </c>
      <c r="N249" s="8">
        <f ca="1">(dane36[[#This Row],[hemoglobina]]-#REF!)/#REF!</f>
        <v>0.87755102040816324</v>
      </c>
      <c r="O249" s="8">
        <f ca="1">(dane36[[#This Row],[hematokryt]]-#REF!)/#REF!</f>
        <v>0.75555555555555554</v>
      </c>
      <c r="P249" s="5">
        <v>0</v>
      </c>
      <c r="Q249" s="5">
        <v>0</v>
      </c>
      <c r="R249" s="5">
        <v>0</v>
      </c>
      <c r="S249" s="5">
        <v>1</v>
      </c>
      <c r="T249" s="5">
        <v>0</v>
      </c>
      <c r="U249" s="5">
        <v>0</v>
      </c>
      <c r="V249" s="5">
        <v>0</v>
      </c>
      <c r="X249" s="8">
        <f ca="1">(dane36[[#This Row],[Wiek]]-$A$409)/$A$410</f>
        <v>0.59090909090909094</v>
      </c>
      <c r="Y249" s="8">
        <f ca="1">(dane36[[#This Row],[Ciśnienie krwi]]-$B$409)/$B$410</f>
        <v>0.30769230769230771</v>
      </c>
      <c r="Z249" s="8">
        <f ca="1">(dane36[[#This Row],[glukoza we krwi]]-$I$409)/$I$410</f>
        <v>0.27350427350427353</v>
      </c>
      <c r="AA249" s="8">
        <f ca="1">(dane36[[#This Row],[mocznik]]-$J$409)/$J$410</f>
        <v>4.2362002567394093E-2</v>
      </c>
      <c r="AB249" s="8">
        <f ca="1">(dane36[[#This Row],[kreatynina]]-K$409)/K$410</f>
        <v>1.0582010582010581E-2</v>
      </c>
      <c r="AC249" s="8">
        <f ca="1">(dane36[[#This Row],[sód]]-L$409)/L$410</f>
        <v>0.85488958990536279</v>
      </c>
      <c r="AD249" s="8">
        <f ca="1">(dane36[[#This Row],[potas]]-M$409)/M$410</f>
        <v>3.8202247191011243E-2</v>
      </c>
      <c r="AE249" s="8">
        <f ca="1">(dane36[[#This Row],[hemoglobina]]-N$409)/N$410</f>
        <v>0.64149659863945574</v>
      </c>
      <c r="AF249" s="8">
        <f ca="1">(dane36[[#This Row],[hematokryt]]-O$409)/O$410</f>
        <v>0.66377777777777769</v>
      </c>
      <c r="AG249">
        <v>0.62</v>
      </c>
      <c r="AH249">
        <v>0.2</v>
      </c>
      <c r="AI249">
        <v>0.5</v>
      </c>
      <c r="AJ249">
        <v>0.77</v>
      </c>
      <c r="AK249">
        <v>0</v>
      </c>
      <c r="AL249">
        <v>0</v>
      </c>
      <c r="AM249" s="15">
        <v>0</v>
      </c>
      <c r="AN249" s="15">
        <v>0</v>
      </c>
      <c r="AO249" s="15">
        <v>0</v>
      </c>
      <c r="AP249" s="15">
        <v>1</v>
      </c>
      <c r="AQ249" s="15">
        <v>0</v>
      </c>
      <c r="AR249" s="15">
        <v>0</v>
      </c>
    </row>
    <row r="250" spans="1:44" x14ac:dyDescent="0.25">
      <c r="A250" s="8">
        <f ca="1">(dane36[[#This Row],[Wiek]]-$A$409)/$A$410</f>
        <v>0.46590909090909088</v>
      </c>
      <c r="B250" s="8">
        <f ca="1">(dane36[[#This Row],[Ciśnienie krwi]]-$B$409)/$B$410</f>
        <v>0.23076923076923078</v>
      </c>
      <c r="C250" s="9">
        <v>1</v>
      </c>
      <c r="D250" s="5">
        <v>0</v>
      </c>
      <c r="E250" s="5" t="s">
        <v>2</v>
      </c>
      <c r="F250" s="5">
        <v>1</v>
      </c>
      <c r="G250" s="5">
        <v>0</v>
      </c>
      <c r="H250" s="5">
        <v>0</v>
      </c>
      <c r="I250" s="8">
        <f ca="1">(dane36[[#This Row],[glukoza we krwi]]-$I$409)/$I$410</f>
        <v>0.23076923076923078</v>
      </c>
      <c r="J250" s="8">
        <f ca="1">(dane36[[#This Row],[mocznik]]-$J$409)/$J$410</f>
        <v>7.3170731707317069E-2</v>
      </c>
      <c r="K250" s="8">
        <f ca="1">(dane36[[#This Row],[kreatynina]]-#REF!)/#REF!</f>
        <v>9.2592592592592605E-3</v>
      </c>
      <c r="L250" s="8">
        <f ca="1">(dane36[[#This Row],[sód]]-#REF!)/#REF!</f>
        <v>0.87381703470031546</v>
      </c>
      <c r="M250" s="8">
        <f ca="1">(dane36[[#This Row],[potas]]-#REF!)/#REF!</f>
        <v>5.6179775280898875E-2</v>
      </c>
      <c r="N250" s="8">
        <f ca="1">(dane36[[#This Row],[hemoglobina]]-#REF!)/#REF!</f>
        <v>0.87074829931972786</v>
      </c>
      <c r="O250" s="8">
        <f ca="1">(dane36[[#This Row],[hematokryt]]-#REF!)/#REF!</f>
        <v>0.8</v>
      </c>
      <c r="P250" s="5">
        <v>0</v>
      </c>
      <c r="Q250" s="5">
        <v>0</v>
      </c>
      <c r="R250" s="5">
        <v>0</v>
      </c>
      <c r="S250" s="5">
        <v>1</v>
      </c>
      <c r="T250" s="5">
        <v>0</v>
      </c>
      <c r="U250" s="5">
        <v>0</v>
      </c>
      <c r="V250" s="5">
        <v>0</v>
      </c>
      <c r="X250" s="8">
        <f ca="1">(dane36[[#This Row],[Wiek]]-$A$409)/$A$410</f>
        <v>0.64772727272727271</v>
      </c>
      <c r="Y250" s="8">
        <f ca="1">(dane36[[#This Row],[Ciśnienie krwi]]-$B$409)/$B$410</f>
        <v>0.15384615384615385</v>
      </c>
      <c r="Z250" s="8">
        <f ca="1">(dane36[[#This Row],[glukoza we krwi]]-$I$409)/$I$410</f>
        <v>0.85897435897435892</v>
      </c>
      <c r="AA250" s="8">
        <f ca="1">(dane36[[#This Row],[mocznik]]-$J$409)/$J$410</f>
        <v>0.13735558408215662</v>
      </c>
      <c r="AB250" s="8">
        <f ca="1">(dane36[[#This Row],[kreatynina]]-K$409)/K$410</f>
        <v>1.7195767195767195E-2</v>
      </c>
      <c r="AC250" s="8">
        <f ca="1">(dane36[[#This Row],[sód]]-L$409)/L$410</f>
        <v>0.8422712933753943</v>
      </c>
      <c r="AD250" s="8">
        <f ca="1">(dane36[[#This Row],[potas]]-M$409)/M$410</f>
        <v>4.49438202247191E-2</v>
      </c>
      <c r="AE250" s="8">
        <f ca="1">(dane36[[#This Row],[hemoglobina]]-N$409)/N$410</f>
        <v>0.64625850340136048</v>
      </c>
      <c r="AF250" s="8">
        <f ca="1">(dane36[[#This Row],[hematokryt]]-O$409)/O$410</f>
        <v>0.62222222222222223</v>
      </c>
      <c r="AG250">
        <v>1</v>
      </c>
      <c r="AH250">
        <v>0</v>
      </c>
      <c r="AI250">
        <v>0</v>
      </c>
      <c r="AJ250">
        <v>1</v>
      </c>
      <c r="AK250">
        <v>0</v>
      </c>
      <c r="AL250">
        <v>0</v>
      </c>
      <c r="AM250" s="14">
        <v>0</v>
      </c>
      <c r="AN250" s="14">
        <v>0</v>
      </c>
      <c r="AO250" s="14">
        <v>0</v>
      </c>
      <c r="AP250" s="14">
        <v>1</v>
      </c>
      <c r="AQ250" s="14">
        <v>0</v>
      </c>
      <c r="AR250" s="14">
        <v>0</v>
      </c>
    </row>
    <row r="251" spans="1:44" x14ac:dyDescent="0.25">
      <c r="A251" s="8">
        <f ca="1">(dane36[[#This Row],[Wiek]]-$A$409)/$A$410</f>
        <v>0.43181818181818182</v>
      </c>
      <c r="B251" s="8">
        <f ca="1">(dane36[[#This Row],[Ciśnienie krwi]]-$B$409)/$B$410</f>
        <v>0.23076923076923078</v>
      </c>
      <c r="C251" s="9">
        <v>0.75</v>
      </c>
      <c r="D251" s="5">
        <v>0</v>
      </c>
      <c r="E251" s="5" t="s">
        <v>2</v>
      </c>
      <c r="F251" s="5">
        <v>1</v>
      </c>
      <c r="G251" s="5">
        <v>0</v>
      </c>
      <c r="H251" s="5">
        <v>0</v>
      </c>
      <c r="I251" s="8">
        <f ca="1">(dane36[[#This Row],[glukoza we krwi]]-$I$409)/$I$410</f>
        <v>0.20726495726495728</v>
      </c>
      <c r="J251" s="8">
        <f ca="1">(dane36[[#This Row],[mocznik]]-$J$409)/$J$410</f>
        <v>3.4659820282413351E-2</v>
      </c>
      <c r="K251" s="8">
        <f ca="1">(dane36[[#This Row],[kreatynina]]-#REF!)/#REF!</f>
        <v>3.968253968253968E-3</v>
      </c>
      <c r="L251" s="8">
        <f ca="1">(dane36[[#This Row],[sód]]-#REF!)/#REF!</f>
        <v>0.917981072555205</v>
      </c>
      <c r="M251" s="8">
        <f ca="1">(dane36[[#This Row],[potas]]-#REF!)/#REF!</f>
        <v>5.393258426966293E-2</v>
      </c>
      <c r="N251" s="8">
        <f ca="1">(dane36[[#This Row],[hemoglobina]]-#REF!)/#REF!</f>
        <v>0.64149659863945574</v>
      </c>
      <c r="O251" s="8">
        <f ca="1">(dane36[[#This Row],[hematokryt]]-#REF!)/#REF!</f>
        <v>0.66377777777777769</v>
      </c>
      <c r="P251" s="5">
        <v>0</v>
      </c>
      <c r="Q251" s="5">
        <v>0</v>
      </c>
      <c r="R251" s="5">
        <v>0</v>
      </c>
      <c r="S251" s="5">
        <v>1</v>
      </c>
      <c r="T251" s="5">
        <v>0</v>
      </c>
      <c r="U251" s="5">
        <v>0</v>
      </c>
      <c r="V251" s="5">
        <v>0</v>
      </c>
      <c r="X251" s="8">
        <f ca="1">(dane36[[#This Row],[Wiek]]-$A$409)/$A$410</f>
        <v>0.61363636363636365</v>
      </c>
      <c r="Y251" s="8">
        <f ca="1">(dane36[[#This Row],[Ciśnienie krwi]]-$B$409)/$B$410</f>
        <v>0.30769230769230771</v>
      </c>
      <c r="Z251" s="8">
        <f ca="1">(dane36[[#This Row],[glukoza we krwi]]-$I$409)/$I$410</f>
        <v>0.32905982905982906</v>
      </c>
      <c r="AA251" s="8">
        <f ca="1">(dane36[[#This Row],[mocznik]]-$J$409)/$J$410</f>
        <v>0.78947368421052633</v>
      </c>
      <c r="AB251" s="8">
        <f ca="1">(dane36[[#This Row],[kreatynina]]-K$409)/K$410</f>
        <v>0.17063492063492064</v>
      </c>
      <c r="AC251" s="8">
        <f ca="1">(dane36[[#This Row],[sód]]-L$409)/L$410</f>
        <v>0.75394321766561512</v>
      </c>
      <c r="AD251" s="8">
        <f ca="1">(dane36[[#This Row],[potas]]-M$409)/M$410</f>
        <v>8.98876404494382E-2</v>
      </c>
      <c r="AE251" s="8">
        <f ca="1">(dane36[[#This Row],[hemoglobina]]-N$409)/N$410</f>
        <v>0</v>
      </c>
      <c r="AF251" s="8">
        <f ca="1">(dane36[[#This Row],[hematokryt]]-O$409)/O$410</f>
        <v>0</v>
      </c>
      <c r="AG251">
        <v>0.75</v>
      </c>
      <c r="AH251">
        <v>0</v>
      </c>
      <c r="AI251">
        <v>0</v>
      </c>
      <c r="AJ251">
        <v>1</v>
      </c>
      <c r="AK251">
        <v>0</v>
      </c>
      <c r="AL251">
        <v>0</v>
      </c>
      <c r="AM251" s="15">
        <v>0</v>
      </c>
      <c r="AN251" s="15">
        <v>0</v>
      </c>
      <c r="AO251" s="15">
        <v>0</v>
      </c>
      <c r="AP251" s="15">
        <v>1</v>
      </c>
      <c r="AQ251" s="15">
        <v>0</v>
      </c>
      <c r="AR251" s="15">
        <v>0</v>
      </c>
    </row>
    <row r="252" spans="1:44" x14ac:dyDescent="0.25">
      <c r="A252" s="8">
        <f ca="1">(dane36[[#This Row],[Wiek]]-$A$409)/$A$410</f>
        <v>0.63636363636363635</v>
      </c>
      <c r="B252" s="8">
        <f ca="1">(dane36[[#This Row],[Ciśnienie krwi]]-$B$409)/$B$410</f>
        <v>0.23076923076923078</v>
      </c>
      <c r="C252" s="9">
        <v>0.75</v>
      </c>
      <c r="D252" s="5">
        <v>0</v>
      </c>
      <c r="E252" s="5" t="s">
        <v>2</v>
      </c>
      <c r="F252" s="5">
        <v>1</v>
      </c>
      <c r="G252" s="5">
        <v>0</v>
      </c>
      <c r="H252" s="5">
        <v>0</v>
      </c>
      <c r="I252" s="8">
        <f ca="1">(dane36[[#This Row],[glukoza we krwi]]-$I$409)/$I$410</f>
        <v>0.16666666666666666</v>
      </c>
      <c r="J252" s="8">
        <f ca="1">(dane36[[#This Row],[mocznik]]-$J$409)/$J$410</f>
        <v>0.1245186136071887</v>
      </c>
      <c r="K252" s="8">
        <f ca="1">(dane36[[#This Row],[kreatynina]]-#REF!)/#REF!</f>
        <v>1.0582010582010581E-2</v>
      </c>
      <c r="L252" s="8">
        <f ca="1">(dane36[[#This Row],[sód]]-#REF!)/#REF!</f>
        <v>0.85488958990536279</v>
      </c>
      <c r="M252" s="8">
        <f ca="1">(dane36[[#This Row],[potas]]-#REF!)/#REF!</f>
        <v>2.247191011235955E-2</v>
      </c>
      <c r="N252" s="8">
        <f ca="1">(dane36[[#This Row],[hemoglobina]]-#REF!)/#REF!</f>
        <v>0.74149659863945572</v>
      </c>
      <c r="O252" s="8">
        <f ca="1">(dane36[[#This Row],[hematokryt]]-#REF!)/#REF!</f>
        <v>0.91111111111111109</v>
      </c>
      <c r="P252" s="5">
        <v>0</v>
      </c>
      <c r="Q252" s="5">
        <v>0</v>
      </c>
      <c r="R252" s="5">
        <v>0</v>
      </c>
      <c r="S252" s="5">
        <v>1</v>
      </c>
      <c r="T252" s="5">
        <v>0</v>
      </c>
      <c r="U252" s="5">
        <v>0</v>
      </c>
      <c r="V252" s="5">
        <v>0</v>
      </c>
      <c r="X252" s="8">
        <f ca="1">(dane36[[#This Row],[Wiek]]-$A$409)/$A$410</f>
        <v>0.43181818181818182</v>
      </c>
      <c r="Y252" s="8">
        <f ca="1">(dane36[[#This Row],[Ciśnienie krwi]]-$B$409)/$B$410</f>
        <v>0.23076923076923078</v>
      </c>
      <c r="Z252" s="8">
        <f ca="1">(dane36[[#This Row],[glukoza we krwi]]-$I$409)/$I$410</f>
        <v>0.25213675213675213</v>
      </c>
      <c r="AA252" s="8">
        <f ca="1">(dane36[[#This Row],[mocznik]]-$J$409)/$J$410</f>
        <v>2.1822849807445442E-2</v>
      </c>
      <c r="AB252" s="8">
        <f ca="1">(dane36[[#This Row],[kreatynina]]-K$409)/K$410</f>
        <v>1.0582010582010581E-2</v>
      </c>
      <c r="AC252" s="8">
        <f ca="1">(dane36[[#This Row],[sód]]-L$409)/L$410</f>
        <v>0.82334384858044163</v>
      </c>
      <c r="AD252" s="8">
        <f ca="1">(dane36[[#This Row],[potas]]-M$409)/M$410</f>
        <v>5.6179775280898875E-2</v>
      </c>
      <c r="AE252" s="8">
        <f ca="1">(dane36[[#This Row],[hemoglobina]]-N$409)/N$410</f>
        <v>0.80952380952380953</v>
      </c>
      <c r="AF252" s="8">
        <f ca="1">(dane36[[#This Row],[hematokryt]]-O$409)/O$410</f>
        <v>0.8666666666666667</v>
      </c>
      <c r="AG252">
        <v>0.75</v>
      </c>
      <c r="AH252">
        <v>0</v>
      </c>
      <c r="AI252">
        <v>0</v>
      </c>
      <c r="AJ252">
        <v>1</v>
      </c>
      <c r="AK252">
        <v>0</v>
      </c>
      <c r="AL252">
        <v>0</v>
      </c>
      <c r="AM252" s="14">
        <v>0</v>
      </c>
      <c r="AN252" s="14">
        <v>0</v>
      </c>
      <c r="AO252" s="14">
        <v>0</v>
      </c>
      <c r="AP252" s="14">
        <v>1</v>
      </c>
      <c r="AQ252" s="14">
        <v>0</v>
      </c>
      <c r="AR252" s="14">
        <v>0</v>
      </c>
    </row>
    <row r="253" spans="1:44" x14ac:dyDescent="0.25">
      <c r="A253" s="8">
        <f ca="1">(dane36[[#This Row],[Wiek]]-$A$409)/$A$410</f>
        <v>0.51136363636363635</v>
      </c>
      <c r="B253" s="8">
        <f ca="1">(dane36[[#This Row],[Ciśnienie krwi]]-$B$409)/$B$410</f>
        <v>7.6923076923076927E-2</v>
      </c>
      <c r="C253" s="9">
        <v>0.75</v>
      </c>
      <c r="D253" s="5">
        <v>0</v>
      </c>
      <c r="E253" s="5" t="s">
        <v>2</v>
      </c>
      <c r="F253" s="5">
        <v>1</v>
      </c>
      <c r="G253" s="5">
        <v>0</v>
      </c>
      <c r="H253" s="5">
        <v>0</v>
      </c>
      <c r="I253" s="8">
        <f ca="1">(dane36[[#This Row],[glukoza we krwi]]-$I$409)/$I$410</f>
        <v>0.1858974358974359</v>
      </c>
      <c r="J253" s="8">
        <f ca="1">(dane36[[#This Row],[mocznik]]-$J$409)/$J$410</f>
        <v>6.0333761232349167E-2</v>
      </c>
      <c r="K253" s="8">
        <f ca="1">(dane36[[#This Row],[kreatynina]]-#REF!)/#REF!</f>
        <v>9.2592592592592605E-3</v>
      </c>
      <c r="L253" s="8">
        <f ca="1">(dane36[[#This Row],[sód]]-#REF!)/#REF!</f>
        <v>0.86119873817034698</v>
      </c>
      <c r="M253" s="8">
        <f ca="1">(dane36[[#This Row],[potas]]-#REF!)/#REF!</f>
        <v>4.9438202247191018E-2</v>
      </c>
      <c r="N253" s="8">
        <f ca="1">(dane36[[#This Row],[hemoglobina]]-#REF!)/#REF!</f>
        <v>0.86394557823129248</v>
      </c>
      <c r="O253" s="8">
        <f ca="1">(dane36[[#This Row],[hematokryt]]-#REF!)/#REF!</f>
        <v>0.71111111111111114</v>
      </c>
      <c r="P253" s="5">
        <v>0</v>
      </c>
      <c r="Q253" s="5">
        <v>0</v>
      </c>
      <c r="R253" s="5">
        <v>0</v>
      </c>
      <c r="S253" s="5">
        <v>1</v>
      </c>
      <c r="T253" s="5">
        <v>0</v>
      </c>
      <c r="U253" s="5">
        <v>0</v>
      </c>
      <c r="V253" s="5">
        <v>0</v>
      </c>
      <c r="X253" s="8">
        <f ca="1">(dane36[[#This Row],[Wiek]]-$A$409)/$A$410</f>
        <v>0.23863636363636365</v>
      </c>
      <c r="Y253" s="8">
        <f ca="1">(dane36[[#This Row],[Ciśnienie krwi]]-$B$409)/$B$410</f>
        <v>0.23076923076923078</v>
      </c>
      <c r="Z253" s="8">
        <f ca="1">(dane36[[#This Row],[glukoza we krwi]]-$I$409)/$I$410</f>
        <v>0.10256410256410256</v>
      </c>
      <c r="AA253" s="8">
        <f ca="1">(dane36[[#This Row],[mocznik]]-$J$409)/$J$410</f>
        <v>8.8575096277278567E-2</v>
      </c>
      <c r="AB253" s="8">
        <f ca="1">(dane36[[#This Row],[kreatynina]]-K$409)/K$410</f>
        <v>7.9365079365079361E-3</v>
      </c>
      <c r="AC253" s="8">
        <f ca="1">(dane36[[#This Row],[sód]]-L$409)/L$410</f>
        <v>0.917981072555205</v>
      </c>
      <c r="AD253" s="8">
        <f ca="1">(dane36[[#This Row],[potas]]-M$409)/M$410</f>
        <v>4.7191011235955045E-2</v>
      </c>
      <c r="AE253" s="8">
        <f ca="1">(dane36[[#This Row],[hemoglobina]]-N$409)/N$410</f>
        <v>0.94557823129251695</v>
      </c>
      <c r="AF253" s="8">
        <f ca="1">(dane36[[#This Row],[hematokryt]]-O$409)/O$410</f>
        <v>0.9555555555555556</v>
      </c>
      <c r="AG253">
        <v>0.75</v>
      </c>
      <c r="AH253">
        <v>0</v>
      </c>
      <c r="AI253">
        <v>0</v>
      </c>
      <c r="AJ253">
        <v>1</v>
      </c>
      <c r="AK253">
        <v>0</v>
      </c>
      <c r="AL253">
        <v>0</v>
      </c>
      <c r="AM253" s="15">
        <v>0</v>
      </c>
      <c r="AN253" s="15">
        <v>0</v>
      </c>
      <c r="AO253" s="15">
        <v>0</v>
      </c>
      <c r="AP253" s="15">
        <v>1</v>
      </c>
      <c r="AQ253" s="15">
        <v>0</v>
      </c>
      <c r="AR253" s="15">
        <v>0</v>
      </c>
    </row>
    <row r="254" spans="1:44" x14ac:dyDescent="0.25">
      <c r="A254" s="8">
        <f ca="1">(dane36[[#This Row],[Wiek]]-$A$409)/$A$410</f>
        <v>0.31818181818181818</v>
      </c>
      <c r="B254" s="8">
        <f ca="1">(dane36[[#This Row],[Ciśnienie krwi]]-$B$409)/$B$410</f>
        <v>7.6923076923076927E-2</v>
      </c>
      <c r="C254" s="9">
        <v>1</v>
      </c>
      <c r="D254" s="5">
        <v>0</v>
      </c>
      <c r="E254" s="5" t="s">
        <v>2</v>
      </c>
      <c r="F254" s="5">
        <v>1</v>
      </c>
      <c r="G254" s="5">
        <v>0</v>
      </c>
      <c r="H254" s="5">
        <v>0</v>
      </c>
      <c r="I254" s="8">
        <f ca="1">(dane36[[#This Row],[glukoza we krwi]]-$I$409)/$I$410</f>
        <v>0.20940170940170941</v>
      </c>
      <c r="J254" s="8">
        <f ca="1">(dane36[[#This Row],[mocznik]]-$J$409)/$J$410</f>
        <v>7.5738125802310652E-2</v>
      </c>
      <c r="K254" s="8">
        <f ca="1">(dane36[[#This Row],[kreatynina]]-#REF!)/#REF!</f>
        <v>5.2910052910052916E-3</v>
      </c>
      <c r="L254" s="8">
        <f ca="1">(dane36[[#This Row],[sód]]-#REF!)/#REF!</f>
        <v>0.917981072555205</v>
      </c>
      <c r="M254" s="8">
        <f ca="1">(dane36[[#This Row],[potas]]-#REF!)/#REF!</f>
        <v>4.7191011235955045E-2</v>
      </c>
      <c r="N254" s="8">
        <f ca="1">(dane36[[#This Row],[hemoglobina]]-#REF!)/#REF!</f>
        <v>0.70068027210884354</v>
      </c>
      <c r="O254" s="8">
        <f ca="1">(dane36[[#This Row],[hematokryt]]-#REF!)/#REF!</f>
        <v>0.77777777777777779</v>
      </c>
      <c r="P254" s="5">
        <v>0</v>
      </c>
      <c r="Q254" s="5">
        <v>0</v>
      </c>
      <c r="R254" s="5">
        <v>0</v>
      </c>
      <c r="S254" s="5">
        <v>1</v>
      </c>
      <c r="T254" s="5">
        <v>0</v>
      </c>
      <c r="U254" s="5">
        <v>0</v>
      </c>
      <c r="V254" s="5">
        <v>0</v>
      </c>
      <c r="X254" s="8">
        <f ca="1">(dane36[[#This Row],[Wiek]]-$A$409)/$A$410</f>
        <v>0.48863636363636365</v>
      </c>
      <c r="Y254" s="8">
        <f ca="1">(dane36[[#This Row],[Ciśnienie krwi]]-$B$409)/$B$410</f>
        <v>0.23076923076923078</v>
      </c>
      <c r="Z254" s="8">
        <f ca="1">(dane36[[#This Row],[glukoza we krwi]]-$I$409)/$I$410</f>
        <v>0.12820512820512819</v>
      </c>
      <c r="AA254" s="8">
        <f ca="1">(dane36[[#This Row],[mocznik]]-$J$409)/$J$410</f>
        <v>0.12195121951219512</v>
      </c>
      <c r="AB254" s="8">
        <f ca="1">(dane36[[#This Row],[kreatynina]]-K$409)/K$410</f>
        <v>2.6455026455026449E-3</v>
      </c>
      <c r="AC254" s="8">
        <f ca="1">(dane36[[#This Row],[sód]]-L$409)/L$410</f>
        <v>0.89905362776025233</v>
      </c>
      <c r="AD254" s="8">
        <f ca="1">(dane36[[#This Row],[potas]]-M$409)/M$410</f>
        <v>4.2696629213483155E-2</v>
      </c>
      <c r="AE254" s="8">
        <f ca="1">(dane36[[#This Row],[hemoglobina]]-N$409)/N$410</f>
        <v>0.87074829931972786</v>
      </c>
      <c r="AF254" s="8">
        <f ca="1">(dane36[[#This Row],[hematokryt]]-O$409)/O$410</f>
        <v>0.82222222222222219</v>
      </c>
      <c r="AG254">
        <v>1</v>
      </c>
      <c r="AH254">
        <v>0</v>
      </c>
      <c r="AI254">
        <v>0</v>
      </c>
      <c r="AJ254">
        <v>1</v>
      </c>
      <c r="AK254">
        <v>0</v>
      </c>
      <c r="AL254">
        <v>0</v>
      </c>
      <c r="AM254" s="14">
        <v>0</v>
      </c>
      <c r="AN254" s="14">
        <v>0</v>
      </c>
      <c r="AO254" s="14">
        <v>0</v>
      </c>
      <c r="AP254" s="14">
        <v>1</v>
      </c>
      <c r="AQ254" s="14">
        <v>0</v>
      </c>
      <c r="AR254" s="14">
        <v>0</v>
      </c>
    </row>
    <row r="255" spans="1:44" x14ac:dyDescent="0.25">
      <c r="A255" s="8">
        <f ca="1">(dane36[[#This Row],[Wiek]]-$A$409)/$A$410</f>
        <v>0.29545454545454547</v>
      </c>
      <c r="B255" s="8">
        <f ca="1">(dane36[[#This Row],[Ciśnienie krwi]]-$B$409)/$B$410</f>
        <v>0.15384615384615385</v>
      </c>
      <c r="C255" s="9">
        <v>0.75</v>
      </c>
      <c r="D255" s="5">
        <v>0</v>
      </c>
      <c r="E255" s="5" t="s">
        <v>2</v>
      </c>
      <c r="F255" s="5">
        <v>1</v>
      </c>
      <c r="G255" s="5">
        <v>0.11</v>
      </c>
      <c r="H255" s="5">
        <v>0.06</v>
      </c>
      <c r="I255" s="8">
        <f ca="1">(dane36[[#This Row],[glukoza we krwi]]-$I$409)/$I$410</f>
        <v>0.23290598290598291</v>
      </c>
      <c r="J255" s="8">
        <f ca="1">(dane36[[#This Row],[mocznik]]-$J$409)/$J$410</f>
        <v>7.0603337612323486E-2</v>
      </c>
      <c r="K255" s="8">
        <f ca="1">(dane36[[#This Row],[kreatynina]]-#REF!)/#REF!</f>
        <v>2.6455026455026449E-3</v>
      </c>
      <c r="L255" s="8">
        <f ca="1">(dane36[[#This Row],[sód]]-#REF!)/#REF!</f>
        <v>0.88643533123028395</v>
      </c>
      <c r="M255" s="8">
        <f ca="1">(dane36[[#This Row],[potas]]-#REF!)/#REF!</f>
        <v>5.393258426966293E-2</v>
      </c>
      <c r="N255" s="8">
        <f ca="1">(dane36[[#This Row],[hemoglobina]]-#REF!)/#REF!</f>
        <v>0.64149659863945574</v>
      </c>
      <c r="O255" s="8">
        <f ca="1">(dane36[[#This Row],[hematokryt]]-#REF!)/#REF!</f>
        <v>0.8</v>
      </c>
      <c r="P255" s="5">
        <v>0</v>
      </c>
      <c r="Q255" s="5">
        <v>0</v>
      </c>
      <c r="R255" s="5">
        <v>0</v>
      </c>
      <c r="S255" s="5">
        <v>1</v>
      </c>
      <c r="T255" s="5">
        <v>0</v>
      </c>
      <c r="U255" s="5">
        <v>0</v>
      </c>
      <c r="V255" s="5">
        <v>0</v>
      </c>
      <c r="X255" s="8">
        <f ca="1">(dane36[[#This Row],[Wiek]]-$A$409)/$A$410</f>
        <v>0.625</v>
      </c>
      <c r="Y255" s="8">
        <f ca="1">(dane36[[#This Row],[Ciśnienie krwi]]-$B$409)/$B$410</f>
        <v>0.23076923076923078</v>
      </c>
      <c r="Z255" s="8">
        <f ca="1">(dane36[[#This Row],[glukoza we krwi]]-$I$409)/$I$410</f>
        <v>0.20726495726495728</v>
      </c>
      <c r="AA255" s="8">
        <f ca="1">(dane36[[#This Row],[mocznik]]-$J$409)/$J$410</f>
        <v>3.9794608472400517E-2</v>
      </c>
      <c r="AB255" s="8">
        <f ca="1">(dane36[[#This Row],[kreatynina]]-K$409)/K$410</f>
        <v>1.0582010582010581E-2</v>
      </c>
      <c r="AC255" s="8">
        <f ca="1">(dane36[[#This Row],[sód]]-L$409)/L$410</f>
        <v>0.82334384858044163</v>
      </c>
      <c r="AD255" s="8">
        <f ca="1">(dane36[[#This Row],[potas]]-M$409)/M$410</f>
        <v>4.9438202247191018E-2</v>
      </c>
      <c r="AE255" s="8">
        <f ca="1">(dane36[[#This Row],[hemoglobina]]-N$409)/N$410</f>
        <v>0.83673469387755106</v>
      </c>
      <c r="AF255" s="8">
        <f ca="1">(dane36[[#This Row],[hematokryt]]-O$409)/O$410</f>
        <v>0.73333333333333328</v>
      </c>
      <c r="AG255">
        <v>0.75</v>
      </c>
      <c r="AH255">
        <v>0</v>
      </c>
      <c r="AI255">
        <v>0</v>
      </c>
      <c r="AJ255">
        <v>1</v>
      </c>
      <c r="AK255">
        <v>0.11</v>
      </c>
      <c r="AL255">
        <v>0.06</v>
      </c>
      <c r="AM255" s="15">
        <v>0</v>
      </c>
      <c r="AN255" s="15">
        <v>0</v>
      </c>
      <c r="AO255" s="15">
        <v>0</v>
      </c>
      <c r="AP255" s="15">
        <v>1</v>
      </c>
      <c r="AQ255" s="15">
        <v>0</v>
      </c>
      <c r="AR255" s="15">
        <v>0</v>
      </c>
    </row>
    <row r="256" spans="1:44" x14ac:dyDescent="0.25">
      <c r="A256" s="8">
        <f ca="1">(dane36[[#This Row],[Wiek]]-$A$409)/$A$410</f>
        <v>0.35227272727272729</v>
      </c>
      <c r="B256" s="8">
        <f ca="1">(dane36[[#This Row],[Ciśnienie krwi]]-$B$409)/$B$410</f>
        <v>7.6923076923076927E-2</v>
      </c>
      <c r="C256" s="9">
        <v>1</v>
      </c>
      <c r="D256" s="5">
        <v>0</v>
      </c>
      <c r="E256" s="5" t="s">
        <v>2</v>
      </c>
      <c r="F256" s="5">
        <v>1</v>
      </c>
      <c r="G256" s="5">
        <v>0</v>
      </c>
      <c r="H256" s="5">
        <v>0</v>
      </c>
      <c r="I256" s="8">
        <f ca="1">(dane36[[#This Row],[glukoza we krwi]]-$I$409)/$I$410</f>
        <v>0.12393162393162394</v>
      </c>
      <c r="J256" s="8">
        <f ca="1">(dane36[[#This Row],[mocznik]]-$J$409)/$J$410</f>
        <v>6.0333761232349167E-2</v>
      </c>
      <c r="K256" s="8">
        <f ca="1">(dane36[[#This Row],[kreatynina]]-#REF!)/#REF!</f>
        <v>6.6137566137566143E-3</v>
      </c>
      <c r="L256" s="8">
        <f ca="1">(dane36[[#This Row],[sód]]-#REF!)/#REF!</f>
        <v>0.89274447949526814</v>
      </c>
      <c r="M256" s="8">
        <f ca="1">(dane36[[#This Row],[potas]]-#REF!)/#REF!</f>
        <v>2.247191011235955E-2</v>
      </c>
      <c r="N256" s="8">
        <f ca="1">(dane36[[#This Row],[hemoglobina]]-#REF!)/#REF!</f>
        <v>0.7482993197278911</v>
      </c>
      <c r="O256" s="8">
        <f ca="1">(dane36[[#This Row],[hematokryt]]-#REF!)/#REF!</f>
        <v>0.8666666666666667</v>
      </c>
      <c r="P256" s="5">
        <v>0</v>
      </c>
      <c r="Q256" s="5">
        <v>0</v>
      </c>
      <c r="R256" s="5">
        <v>0</v>
      </c>
      <c r="S256" s="5">
        <v>1</v>
      </c>
      <c r="T256" s="5">
        <v>0</v>
      </c>
      <c r="U256" s="5">
        <v>0</v>
      </c>
      <c r="V256" s="5">
        <v>0</v>
      </c>
      <c r="X256" s="8">
        <f ca="1">(dane36[[#This Row],[Wiek]]-$A$409)/$A$410</f>
        <v>0.55681818181818177</v>
      </c>
      <c r="Y256" s="8">
        <f ca="1">(dane36[[#This Row],[Ciśnienie krwi]]-$B$409)/$B$410</f>
        <v>7.6923076923076927E-2</v>
      </c>
      <c r="Z256" s="8">
        <f ca="1">(dane36[[#This Row],[glukoza we krwi]]-$I$409)/$I$410</f>
        <v>0.16452991452991453</v>
      </c>
      <c r="AA256" s="8">
        <f ca="1">(dane36[[#This Row],[mocznik]]-$J$409)/$J$410</f>
        <v>9.3709884467265719E-2</v>
      </c>
      <c r="AB256" s="8">
        <f ca="1">(dane36[[#This Row],[kreatynina]]-K$409)/K$410</f>
        <v>5.2910052910052916E-3</v>
      </c>
      <c r="AC256" s="8">
        <f ca="1">(dane36[[#This Row],[sód]]-L$409)/L$410</f>
        <v>0.82334384858044163</v>
      </c>
      <c r="AD256" s="8">
        <f ca="1">(dane36[[#This Row],[potas]]-M$409)/M$410</f>
        <v>2.6966292134831465E-2</v>
      </c>
      <c r="AE256" s="8">
        <f ca="1">(dane36[[#This Row],[hemoglobina]]-N$409)/N$410</f>
        <v>0.67346938775510201</v>
      </c>
      <c r="AF256" s="8">
        <f ca="1">(dane36[[#This Row],[hematokryt]]-O$409)/O$410</f>
        <v>0.88888888888888884</v>
      </c>
      <c r="AG256">
        <v>1</v>
      </c>
      <c r="AH256">
        <v>0</v>
      </c>
      <c r="AI256">
        <v>0</v>
      </c>
      <c r="AJ256">
        <v>1</v>
      </c>
      <c r="AK256">
        <v>0</v>
      </c>
      <c r="AL256">
        <v>0</v>
      </c>
      <c r="AM256" s="14">
        <v>0</v>
      </c>
      <c r="AN256" s="14">
        <v>0</v>
      </c>
      <c r="AO256" s="14">
        <v>0</v>
      </c>
      <c r="AP256" s="14">
        <v>1</v>
      </c>
      <c r="AQ256" s="14">
        <v>0</v>
      </c>
      <c r="AR256" s="14">
        <v>0</v>
      </c>
    </row>
    <row r="257" spans="1:44" x14ac:dyDescent="0.25">
      <c r="A257" s="8">
        <f ca="1">(dane36[[#This Row],[Wiek]]-$A$409)/$A$410</f>
        <v>0.46590909090909088</v>
      </c>
      <c r="B257" s="8">
        <f ca="1">(dane36[[#This Row],[Ciśnienie krwi]]-$B$409)/$B$410</f>
        <v>0.23076923076923078</v>
      </c>
      <c r="C257" s="9">
        <v>0.75</v>
      </c>
      <c r="D257" s="5">
        <v>0</v>
      </c>
      <c r="E257" s="5" t="s">
        <v>2</v>
      </c>
      <c r="F257" s="5">
        <v>1</v>
      </c>
      <c r="G257" s="5">
        <v>0</v>
      </c>
      <c r="H257" s="5">
        <v>0</v>
      </c>
      <c r="I257" s="8">
        <f ca="1">(dane36[[#This Row],[glukoza we krwi]]-$I$409)/$I$410</f>
        <v>0.19658119658119658</v>
      </c>
      <c r="J257" s="8">
        <f ca="1">(dane36[[#This Row],[mocznik]]-$J$409)/$J$410</f>
        <v>7.8305519897304235E-2</v>
      </c>
      <c r="K257" s="8">
        <f ca="1">(dane36[[#This Row],[kreatynina]]-#REF!)/#REF!</f>
        <v>9.2592592592592605E-3</v>
      </c>
      <c r="L257" s="8">
        <f ca="1">(dane36[[#This Row],[sód]]-#REF!)/#REF!</f>
        <v>0.82334384858044163</v>
      </c>
      <c r="M257" s="8">
        <f ca="1">(dane36[[#This Row],[potas]]-#REF!)/#REF!</f>
        <v>3.1460674157303366E-2</v>
      </c>
      <c r="N257" s="8">
        <f ca="1">(dane36[[#This Row],[hemoglobina]]-#REF!)/#REF!</f>
        <v>0.64149659863945574</v>
      </c>
      <c r="O257" s="8">
        <f ca="1">(dane36[[#This Row],[hematokryt]]-#REF!)/#REF!</f>
        <v>0.73333333333333328</v>
      </c>
      <c r="P257" s="5">
        <v>0</v>
      </c>
      <c r="Q257" s="5">
        <v>0</v>
      </c>
      <c r="R257" s="5">
        <v>0</v>
      </c>
      <c r="S257" s="5">
        <v>1</v>
      </c>
      <c r="T257" s="5">
        <v>0</v>
      </c>
      <c r="U257" s="5">
        <v>0</v>
      </c>
      <c r="V257" s="5">
        <v>0</v>
      </c>
      <c r="X257" s="8">
        <f ca="1">(dane36[[#This Row],[Wiek]]-$A$409)/$A$410</f>
        <v>0.36363636363636365</v>
      </c>
      <c r="Y257" s="8">
        <f ca="1">(dane36[[#This Row],[Ciśnienie krwi]]-$B$409)/$B$410</f>
        <v>0.23076923076923078</v>
      </c>
      <c r="Z257" s="8">
        <f ca="1">(dane36[[#This Row],[glukoza we krwi]]-$I$409)/$I$410</f>
        <v>0.21153846153846154</v>
      </c>
      <c r="AA257" s="8">
        <f ca="1">(dane36[[#This Row],[mocznik]]-$J$409)/$J$410</f>
        <v>6.5468549422336333E-2</v>
      </c>
      <c r="AB257" s="8">
        <f ca="1">(dane36[[#This Row],[kreatynina]]-K$409)/K$410</f>
        <v>1.0582010582010581E-2</v>
      </c>
      <c r="AC257" s="8">
        <f ca="1">(dane36[[#This Row],[sód]]-L$409)/L$410</f>
        <v>0.88012618296529965</v>
      </c>
      <c r="AD257" s="8">
        <f ca="1">(dane36[[#This Row],[potas]]-M$409)/M$410</f>
        <v>3.1460674157303366E-2</v>
      </c>
      <c r="AE257" s="8">
        <f ca="1">(dane36[[#This Row],[hemoglobina]]-N$409)/N$410</f>
        <v>0.71428571428571419</v>
      </c>
      <c r="AF257" s="8">
        <f ca="1">(dane36[[#This Row],[hematokryt]]-O$409)/O$410</f>
        <v>0.9555555555555556</v>
      </c>
      <c r="AG257">
        <v>0.75</v>
      </c>
      <c r="AH257">
        <v>0</v>
      </c>
      <c r="AI257">
        <v>0</v>
      </c>
      <c r="AJ257">
        <v>1</v>
      </c>
      <c r="AK257">
        <v>0</v>
      </c>
      <c r="AL257">
        <v>0</v>
      </c>
      <c r="AM257" s="15">
        <v>0</v>
      </c>
      <c r="AN257" s="15">
        <v>0</v>
      </c>
      <c r="AO257" s="15">
        <v>0</v>
      </c>
      <c r="AP257" s="15">
        <v>1</v>
      </c>
      <c r="AQ257" s="15">
        <v>0</v>
      </c>
      <c r="AR257" s="15">
        <v>0</v>
      </c>
    </row>
    <row r="258" spans="1:44" x14ac:dyDescent="0.25">
      <c r="A258" s="8">
        <f ca="1">(dane36[[#This Row],[Wiek]]-$A$409)/$A$410</f>
        <v>0.64772727272727271</v>
      </c>
      <c r="B258" s="8">
        <f ca="1">(dane36[[#This Row],[Ciśnienie krwi]]-$B$409)/$B$410</f>
        <v>0.15384615384615385</v>
      </c>
      <c r="C258" s="9">
        <v>1</v>
      </c>
      <c r="D258" s="5">
        <v>0</v>
      </c>
      <c r="E258" s="5" t="s">
        <v>2</v>
      </c>
      <c r="F258" s="5">
        <v>1</v>
      </c>
      <c r="G258" s="5">
        <v>0</v>
      </c>
      <c r="H258" s="5">
        <v>0</v>
      </c>
      <c r="I258" s="8">
        <f ca="1">(dane36[[#This Row],[glukoza we krwi]]-$I$409)/$I$410</f>
        <v>0.23076923076923078</v>
      </c>
      <c r="J258" s="8">
        <f ca="1">(dane36[[#This Row],[mocznik]]-$J$409)/$J$410</f>
        <v>9.6277278562259302E-2</v>
      </c>
      <c r="K258" s="8">
        <f ca="1">(dane36[[#This Row],[kreatynina]]-#REF!)/#REF!</f>
        <v>3.968253968253968E-3</v>
      </c>
      <c r="L258" s="8">
        <f ca="1">(dane36[[#This Row],[sód]]-#REF!)/#REF!</f>
        <v>0.89905362776025233</v>
      </c>
      <c r="M258" s="8">
        <f ca="1">(dane36[[#This Row],[potas]]-#REF!)/#REF!</f>
        <v>4.9438202247191018E-2</v>
      </c>
      <c r="N258" s="8">
        <f ca="1">(dane36[[#This Row],[hemoglobina]]-#REF!)/#REF!</f>
        <v>0.70748299319727892</v>
      </c>
      <c r="O258" s="8">
        <f ca="1">(dane36[[#This Row],[hematokryt]]-#REF!)/#REF!</f>
        <v>0.82222222222222219</v>
      </c>
      <c r="P258" s="5">
        <v>0</v>
      </c>
      <c r="Q258" s="5">
        <v>0</v>
      </c>
      <c r="R258" s="5">
        <v>0</v>
      </c>
      <c r="S258" s="5">
        <v>1</v>
      </c>
      <c r="T258" s="5">
        <v>0</v>
      </c>
      <c r="U258" s="5">
        <v>0</v>
      </c>
      <c r="V258" s="5">
        <v>0</v>
      </c>
      <c r="X258" s="8">
        <f ca="1">(dane36[[#This Row],[Wiek]]-$A$409)/$A$410</f>
        <v>0.65909090909090906</v>
      </c>
      <c r="Y258" s="8">
        <f ca="1">(dane36[[#This Row],[Ciśnienie krwi]]-$B$409)/$B$410</f>
        <v>0.23076923076923078</v>
      </c>
      <c r="Z258" s="8">
        <f ca="1">(dane36[[#This Row],[glukoza we krwi]]-$I$409)/$I$410</f>
        <v>0.23290598290598291</v>
      </c>
      <c r="AA258" s="8">
        <f ca="1">(dane36[[#This Row],[mocznik]]-$J$409)/$J$410</f>
        <v>2.1822849807445442E-2</v>
      </c>
      <c r="AB258" s="8">
        <f ca="1">(dane36[[#This Row],[kreatynina]]-K$409)/K$410</f>
        <v>1.3227513227513225E-3</v>
      </c>
      <c r="AC258" s="8">
        <f ca="1">(dane36[[#This Row],[sód]]-L$409)/L$410</f>
        <v>0.89274447949526814</v>
      </c>
      <c r="AD258" s="8">
        <f ca="1">(dane36[[#This Row],[potas]]-M$409)/M$410</f>
        <v>5.6179775280898875E-2</v>
      </c>
      <c r="AE258" s="8">
        <f ca="1">(dane36[[#This Row],[hemoglobina]]-N$409)/N$410</f>
        <v>0.77551020408163263</v>
      </c>
      <c r="AF258" s="8">
        <f ca="1">(dane36[[#This Row],[hematokryt]]-O$409)/O$410</f>
        <v>0.71111111111111114</v>
      </c>
      <c r="AG258">
        <v>1</v>
      </c>
      <c r="AH258">
        <v>0</v>
      </c>
      <c r="AI258">
        <v>0</v>
      </c>
      <c r="AJ258">
        <v>1</v>
      </c>
      <c r="AK258">
        <v>0</v>
      </c>
      <c r="AL258">
        <v>0</v>
      </c>
      <c r="AM258" s="14">
        <v>0</v>
      </c>
      <c r="AN258" s="14">
        <v>0</v>
      </c>
      <c r="AO258" s="14">
        <v>0</v>
      </c>
      <c r="AP258" s="14">
        <v>1</v>
      </c>
      <c r="AQ258" s="14">
        <v>0</v>
      </c>
      <c r="AR258" s="14">
        <v>0</v>
      </c>
    </row>
    <row r="259" spans="1:44" x14ac:dyDescent="0.25">
      <c r="A259" s="8">
        <f ca="1">(dane36[[#This Row],[Wiek]]-$A$409)/$A$410</f>
        <v>0.36363636363636365</v>
      </c>
      <c r="B259" s="8">
        <f ca="1">(dane36[[#This Row],[Ciśnienie krwi]]-$B$409)/$B$410</f>
        <v>0.15384615384615385</v>
      </c>
      <c r="C259" s="9">
        <v>1</v>
      </c>
      <c r="D259" s="5">
        <v>0</v>
      </c>
      <c r="E259" s="5" t="s">
        <v>2</v>
      </c>
      <c r="F259" s="5">
        <v>1</v>
      </c>
      <c r="G259" s="5">
        <v>0</v>
      </c>
      <c r="H259" s="5">
        <v>0</v>
      </c>
      <c r="I259" s="8">
        <f ca="1">(dane36[[#This Row],[glukoza we krwi]]-$I$409)/$I$410</f>
        <v>0.26931623931623933</v>
      </c>
      <c r="J259" s="8">
        <f ca="1">(dane36[[#This Row],[mocznik]]-$J$409)/$J$410</f>
        <v>8.0872913992297818E-2</v>
      </c>
      <c r="K259" s="8">
        <f ca="1">(dane36[[#This Row],[kreatynina]]-#REF!)/#REF!</f>
        <v>7.9365079365079361E-3</v>
      </c>
      <c r="L259" s="8">
        <f ca="1">(dane36[[#This Row],[sód]]-#REF!)/#REF!</f>
        <v>0.917981072555205</v>
      </c>
      <c r="M259" s="8">
        <f ca="1">(dane36[[#This Row],[potas]]-#REF!)/#REF!</f>
        <v>5.6179775280898875E-2</v>
      </c>
      <c r="N259" s="8">
        <f ca="1">(dane36[[#This Row],[hemoglobina]]-#REF!)/#REF!</f>
        <v>0.82993197278911568</v>
      </c>
      <c r="O259" s="8">
        <f ca="1">(dane36[[#This Row],[hematokryt]]-#REF!)/#REF!</f>
        <v>0.77777777777777779</v>
      </c>
      <c r="P259" s="5">
        <v>0</v>
      </c>
      <c r="Q259" s="5">
        <v>0</v>
      </c>
      <c r="R259" s="5">
        <v>0</v>
      </c>
      <c r="S259" s="5">
        <v>1</v>
      </c>
      <c r="T259" s="5">
        <v>0</v>
      </c>
      <c r="U259" s="5">
        <v>0</v>
      </c>
      <c r="V259" s="5">
        <v>0</v>
      </c>
      <c r="X259" s="8">
        <f ca="1">(dane36[[#This Row],[Wiek]]-$A$409)/$A$410</f>
        <v>0.40909090909090912</v>
      </c>
      <c r="Y259" s="8">
        <f ca="1">(dane36[[#This Row],[Ciśnienie krwi]]-$B$409)/$B$410</f>
        <v>7.6923076923076927E-2</v>
      </c>
      <c r="Z259" s="8">
        <f ca="1">(dane36[[#This Row],[glukoza we krwi]]-$I$409)/$I$410</f>
        <v>0.14743589743589744</v>
      </c>
      <c r="AA259" s="8">
        <f ca="1">(dane36[[#This Row],[mocznik]]-$J$409)/$J$410</f>
        <v>8.8575096277278567E-2</v>
      </c>
      <c r="AB259" s="8">
        <f ca="1">(dane36[[#This Row],[kreatynina]]-K$409)/K$410</f>
        <v>3.968253968253968E-3</v>
      </c>
      <c r="AC259" s="8">
        <f ca="1">(dane36[[#This Row],[sód]]-L$409)/L$410</f>
        <v>0.82334384858044163</v>
      </c>
      <c r="AD259" s="8">
        <f ca="1">(dane36[[#This Row],[potas]]-M$409)/M$410</f>
        <v>2.6966292134831465E-2</v>
      </c>
      <c r="AE259" s="8">
        <f ca="1">(dane36[[#This Row],[hemoglobina]]-N$409)/N$410</f>
        <v>0.74149659863945572</v>
      </c>
      <c r="AF259" s="8">
        <f ca="1">(dane36[[#This Row],[hematokryt]]-O$409)/O$410</f>
        <v>0.82222222222222219</v>
      </c>
      <c r="AG259">
        <v>1</v>
      </c>
      <c r="AH259">
        <v>0</v>
      </c>
      <c r="AI259">
        <v>0</v>
      </c>
      <c r="AJ259">
        <v>1</v>
      </c>
      <c r="AK259">
        <v>0</v>
      </c>
      <c r="AL259">
        <v>0</v>
      </c>
      <c r="AM259" s="15">
        <v>0</v>
      </c>
      <c r="AN259" s="15">
        <v>0</v>
      </c>
      <c r="AO259" s="15">
        <v>0</v>
      </c>
      <c r="AP259" s="15">
        <v>1</v>
      </c>
      <c r="AQ259" s="15">
        <v>0</v>
      </c>
      <c r="AR259" s="15">
        <v>0</v>
      </c>
    </row>
    <row r="260" spans="1:44" x14ac:dyDescent="0.25">
      <c r="A260" s="8">
        <f ca="1">(dane36[[#This Row],[Wiek]]-$A$409)/$A$410</f>
        <v>0.23863636363636365</v>
      </c>
      <c r="B260" s="8">
        <f ca="1">(dane36[[#This Row],[Ciśnienie krwi]]-$B$409)/$B$410</f>
        <v>0.23076923076923078</v>
      </c>
      <c r="C260" s="9">
        <v>0.75</v>
      </c>
      <c r="D260" s="5">
        <v>0</v>
      </c>
      <c r="E260" s="5" t="s">
        <v>2</v>
      </c>
      <c r="F260" s="5">
        <v>1</v>
      </c>
      <c r="G260" s="5">
        <v>0</v>
      </c>
      <c r="H260" s="5">
        <v>0</v>
      </c>
      <c r="I260" s="8">
        <f ca="1">(dane36[[#This Row],[glukoza we krwi]]-$I$409)/$I$410</f>
        <v>0.16452991452991453</v>
      </c>
      <c r="J260" s="8">
        <f ca="1">(dane36[[#This Row],[mocznik]]-$J$409)/$J$410</f>
        <v>0.11424903722721438</v>
      </c>
      <c r="K260" s="8">
        <f ca="1">(dane36[[#This Row],[kreatynina]]-#REF!)/#REF!</f>
        <v>1.0582010582010581E-2</v>
      </c>
      <c r="L260" s="8">
        <f ca="1">(dane36[[#This Row],[sód]]-#REF!)/#REF!</f>
        <v>0.86750788643533128</v>
      </c>
      <c r="M260" s="8">
        <f ca="1">(dane36[[#This Row],[potas]]-#REF!)/#REF!</f>
        <v>3.3707865168539325E-2</v>
      </c>
      <c r="N260" s="8">
        <f ca="1">(dane36[[#This Row],[hemoglobina]]-#REF!)/#REF!</f>
        <v>0.99319727891156451</v>
      </c>
      <c r="O260" s="8">
        <f ca="1">(dane36[[#This Row],[hematokryt]]-#REF!)/#REF!</f>
        <v>0.82222222222222219</v>
      </c>
      <c r="P260" s="5">
        <v>0</v>
      </c>
      <c r="Q260" s="5">
        <v>0</v>
      </c>
      <c r="R260" s="5">
        <v>0</v>
      </c>
      <c r="S260" s="5">
        <v>1</v>
      </c>
      <c r="T260" s="5">
        <v>0</v>
      </c>
      <c r="U260" s="5">
        <v>0</v>
      </c>
      <c r="V260" s="5">
        <v>0</v>
      </c>
      <c r="X260" s="8">
        <f ca="1">(dane36[[#This Row],[Wiek]]-$A$409)/$A$410</f>
        <v>0.45454545454545453</v>
      </c>
      <c r="Y260" s="8">
        <f ca="1">(dane36[[#This Row],[Ciśnienie krwi]]-$B$409)/$B$410</f>
        <v>0.23076923076923078</v>
      </c>
      <c r="Z260" s="8">
        <f ca="1">(dane36[[#This Row],[glukoza we krwi]]-$I$409)/$I$410</f>
        <v>0.1623931623931624</v>
      </c>
      <c r="AA260" s="8">
        <f ca="1">(dane36[[#This Row],[mocznik]]-$J$409)/$J$410</f>
        <v>4.7496790757381259E-2</v>
      </c>
      <c r="AB260" s="8">
        <f ca="1">(dane36[[#This Row],[kreatynina]]-K$409)/K$410</f>
        <v>1.3227513227513225E-3</v>
      </c>
      <c r="AC260" s="8">
        <f ca="1">(dane36[[#This Row],[sód]]-L$409)/L$410</f>
        <v>0.85488958990536279</v>
      </c>
      <c r="AD260" s="8">
        <f ca="1">(dane36[[#This Row],[potas]]-M$409)/M$410</f>
        <v>2.247191011235955E-2</v>
      </c>
      <c r="AE260" s="8">
        <f ca="1">(dane36[[#This Row],[hemoglobina]]-N$409)/N$410</f>
        <v>0.73469387755102045</v>
      </c>
      <c r="AF260" s="8">
        <f ca="1">(dane36[[#This Row],[hematokryt]]-O$409)/O$410</f>
        <v>0.77777777777777779</v>
      </c>
      <c r="AG260">
        <v>0.75</v>
      </c>
      <c r="AH260">
        <v>0</v>
      </c>
      <c r="AI260">
        <v>0</v>
      </c>
      <c r="AJ260">
        <v>1</v>
      </c>
      <c r="AK260">
        <v>0</v>
      </c>
      <c r="AL260">
        <v>0</v>
      </c>
      <c r="AM260" s="14">
        <v>0</v>
      </c>
      <c r="AN260" s="14">
        <v>0</v>
      </c>
      <c r="AO260" s="14">
        <v>0</v>
      </c>
      <c r="AP260" s="14">
        <v>1</v>
      </c>
      <c r="AQ260" s="14">
        <v>0</v>
      </c>
      <c r="AR260" s="14">
        <v>0</v>
      </c>
    </row>
    <row r="261" spans="1:44" x14ac:dyDescent="0.25">
      <c r="A261" s="8">
        <f ca="1">(dane36[[#This Row],[Wiek]]-$A$409)/$A$410</f>
        <v>0.25</v>
      </c>
      <c r="B261" s="8">
        <f ca="1">(dane36[[#This Row],[Ciśnienie krwi]]-$B$409)/$B$410</f>
        <v>0.23076923076923078</v>
      </c>
      <c r="C261" s="9">
        <v>1</v>
      </c>
      <c r="D261" s="5">
        <v>0</v>
      </c>
      <c r="E261" s="5" t="s">
        <v>2</v>
      </c>
      <c r="F261" s="5">
        <v>1</v>
      </c>
      <c r="G261" s="5">
        <v>0</v>
      </c>
      <c r="H261" s="5">
        <v>0</v>
      </c>
      <c r="I261" s="8">
        <f ca="1">(dane36[[#This Row],[glukoza we krwi]]-$I$409)/$I$410</f>
        <v>0.22008547008547008</v>
      </c>
      <c r="J261" s="8">
        <f ca="1">(dane36[[#This Row],[mocznik]]-$J$409)/$J$410</f>
        <v>0.14359435173299101</v>
      </c>
      <c r="K261" s="8">
        <f ca="1">(dane36[[#This Row],[kreatynina]]-#REF!)/#REF!</f>
        <v>3.5317460317460317E-2</v>
      </c>
      <c r="L261" s="8">
        <f ca="1">(dane36[[#This Row],[sód]]-#REF!)/#REF!</f>
        <v>0.82965299684542582</v>
      </c>
      <c r="M261" s="8">
        <f ca="1">(dane36[[#This Row],[potas]]-#REF!)/#REF!</f>
        <v>2.247191011235955E-2</v>
      </c>
      <c r="N261" s="8">
        <f ca="1">(dane36[[#This Row],[hemoglobina]]-#REF!)/#REF!</f>
        <v>0.83673469387755106</v>
      </c>
      <c r="O261" s="8">
        <f ca="1">(dane36[[#This Row],[hematokryt]]-#REF!)/#REF!</f>
        <v>0.75555555555555554</v>
      </c>
      <c r="P261" s="5">
        <v>0</v>
      </c>
      <c r="Q261" s="5">
        <v>0</v>
      </c>
      <c r="R261" s="5">
        <v>0</v>
      </c>
      <c r="S261" s="5">
        <v>1</v>
      </c>
      <c r="T261" s="5">
        <v>0</v>
      </c>
      <c r="U261" s="5">
        <v>0</v>
      </c>
      <c r="V261" s="5">
        <v>0</v>
      </c>
      <c r="X261" s="8">
        <f ca="1">(dane36[[#This Row],[Wiek]]-$A$409)/$A$410</f>
        <v>0.375</v>
      </c>
      <c r="Y261" s="8">
        <f ca="1">(dane36[[#This Row],[Ciśnienie krwi]]-$B$409)/$B$410</f>
        <v>0.23076923076923078</v>
      </c>
      <c r="Z261" s="8">
        <f ca="1">(dane36[[#This Row],[glukoza we krwi]]-$I$409)/$I$410</f>
        <v>0.1752136752136752</v>
      </c>
      <c r="AA261" s="8">
        <f ca="1">(dane36[[#This Row],[mocznik]]-$J$409)/$J$410</f>
        <v>7.5738125802310652E-2</v>
      </c>
      <c r="AB261" s="8">
        <f ca="1">(dane36[[#This Row],[kreatynina]]-K$409)/K$410</f>
        <v>1.0582010582010581E-2</v>
      </c>
      <c r="AC261" s="8">
        <f ca="1">(dane36[[#This Row],[sód]]-L$409)/L$410</f>
        <v>0.82334384858044163</v>
      </c>
      <c r="AD261" s="8">
        <f ca="1">(dane36[[#This Row],[potas]]-M$409)/M$410</f>
        <v>5.6179775280898875E-2</v>
      </c>
      <c r="AE261" s="8">
        <f ca="1">(dane36[[#This Row],[hemoglobina]]-N$409)/N$410</f>
        <v>0.88435374149659873</v>
      </c>
      <c r="AF261" s="8">
        <f ca="1">(dane36[[#This Row],[hematokryt]]-O$409)/O$410</f>
        <v>0.8</v>
      </c>
      <c r="AG261">
        <v>1</v>
      </c>
      <c r="AH261">
        <v>0</v>
      </c>
      <c r="AI261">
        <v>0</v>
      </c>
      <c r="AJ261">
        <v>1</v>
      </c>
      <c r="AK261">
        <v>0</v>
      </c>
      <c r="AL261">
        <v>0</v>
      </c>
      <c r="AM261" s="15">
        <v>0</v>
      </c>
      <c r="AN261" s="15">
        <v>0</v>
      </c>
      <c r="AO261" s="15">
        <v>0</v>
      </c>
      <c r="AP261" s="15">
        <v>1</v>
      </c>
      <c r="AQ261" s="15">
        <v>0</v>
      </c>
      <c r="AR261" s="15">
        <v>0</v>
      </c>
    </row>
    <row r="262" spans="1:44" x14ac:dyDescent="0.25">
      <c r="A262" s="8">
        <f ca="1">(dane36[[#This Row],[Wiek]]-$A$409)/$A$410</f>
        <v>0.65909090909090906</v>
      </c>
      <c r="B262" s="8">
        <f ca="1">(dane36[[#This Row],[Ciśnienie krwi]]-$B$409)/$B$410</f>
        <v>7.6923076923076927E-2</v>
      </c>
      <c r="C262" s="9">
        <v>0.75</v>
      </c>
      <c r="D262" s="5">
        <v>0</v>
      </c>
      <c r="E262" s="5" t="s">
        <v>2</v>
      </c>
      <c r="F262" s="5">
        <v>1</v>
      </c>
      <c r="G262" s="5">
        <v>0</v>
      </c>
      <c r="H262" s="5">
        <v>0</v>
      </c>
      <c r="I262" s="8">
        <f ca="1">(dane36[[#This Row],[glukoza we krwi]]-$I$409)/$I$410</f>
        <v>0.23931623931623933</v>
      </c>
      <c r="J262" s="8">
        <f ca="1">(dane36[[#This Row],[mocznik]]-$J$409)/$J$410</f>
        <v>0.1116816431322208</v>
      </c>
      <c r="K262" s="8">
        <f ca="1">(dane36[[#This Row],[kreatynina]]-#REF!)/#REF!</f>
        <v>1.3227513227513225E-3</v>
      </c>
      <c r="L262" s="8">
        <f ca="1">(dane36[[#This Row],[sód]]-#REF!)/#REF!</f>
        <v>0.8485804416403786</v>
      </c>
      <c r="M262" s="8">
        <f ca="1">(dane36[[#This Row],[potas]]-#REF!)/#REF!</f>
        <v>5.1685393258426963E-2</v>
      </c>
      <c r="N262" s="8">
        <f ca="1">(dane36[[#This Row],[hemoglobina]]-#REF!)/#REF!</f>
        <v>0.75510204081632648</v>
      </c>
      <c r="O262" s="8">
        <f ca="1">(dane36[[#This Row],[hematokryt]]-#REF!)/#REF!</f>
        <v>0.8666666666666667</v>
      </c>
      <c r="P262" s="5">
        <v>0</v>
      </c>
      <c r="Q262" s="5">
        <v>0</v>
      </c>
      <c r="R262" s="5">
        <v>0</v>
      </c>
      <c r="S262" s="5">
        <v>1</v>
      </c>
      <c r="T262" s="5">
        <v>0</v>
      </c>
      <c r="U262" s="5">
        <v>0</v>
      </c>
      <c r="V262" s="5">
        <v>0</v>
      </c>
      <c r="X262" s="8">
        <f ca="1">(dane36[[#This Row],[Wiek]]-$A$409)/$A$410</f>
        <v>0.31818181818181818</v>
      </c>
      <c r="Y262" s="8">
        <f ca="1">(dane36[[#This Row],[Ciśnienie krwi]]-$B$409)/$B$410</f>
        <v>0.23076923076923078</v>
      </c>
      <c r="Z262" s="8">
        <f ca="1">(dane36[[#This Row],[glukoza we krwi]]-$I$409)/$I$410</f>
        <v>0.23290598290598291</v>
      </c>
      <c r="AA262" s="8">
        <f ca="1">(dane36[[#This Row],[mocznik]]-$J$409)/$J$410</f>
        <v>9.3709884467265719E-2</v>
      </c>
      <c r="AB262" s="8">
        <f ca="1">(dane36[[#This Row],[kreatynina]]-K$409)/K$410</f>
        <v>7.9365079365079361E-3</v>
      </c>
      <c r="AC262" s="8">
        <f ca="1">(dane36[[#This Row],[sód]]-L$409)/L$410</f>
        <v>0.89905362776025233</v>
      </c>
      <c r="AD262" s="8">
        <f ca="1">(dane36[[#This Row],[potas]]-M$409)/M$410</f>
        <v>2.921348314606741E-2</v>
      </c>
      <c r="AE262" s="8">
        <f ca="1">(dane36[[#This Row],[hemoglobina]]-N$409)/N$410</f>
        <v>0.7482993197278911</v>
      </c>
      <c r="AF262" s="8">
        <f ca="1">(dane36[[#This Row],[hematokryt]]-O$409)/O$410</f>
        <v>0.8</v>
      </c>
      <c r="AG262">
        <v>0.75</v>
      </c>
      <c r="AH262">
        <v>0</v>
      </c>
      <c r="AI262">
        <v>0</v>
      </c>
      <c r="AJ262">
        <v>1</v>
      </c>
      <c r="AK262">
        <v>0</v>
      </c>
      <c r="AL262">
        <v>0</v>
      </c>
      <c r="AM262" s="14">
        <v>0</v>
      </c>
      <c r="AN262" s="14">
        <v>0</v>
      </c>
      <c r="AO262" s="14">
        <v>0</v>
      </c>
      <c r="AP262" s="14">
        <v>1</v>
      </c>
      <c r="AQ262" s="14">
        <v>0</v>
      </c>
      <c r="AR262" s="14">
        <v>0</v>
      </c>
    </row>
    <row r="263" spans="1:44" x14ac:dyDescent="0.25">
      <c r="A263" s="8">
        <f ca="1">(dane36[[#This Row],[Wiek]]-$A$409)/$A$410</f>
        <v>0.26136363636363635</v>
      </c>
      <c r="B263" s="8">
        <f ca="1">(dane36[[#This Row],[Ciśnienie krwi]]-$B$409)/$B$410</f>
        <v>7.6923076923076927E-2</v>
      </c>
      <c r="C263" s="9">
        <v>0.75</v>
      </c>
      <c r="D263" s="5">
        <v>0</v>
      </c>
      <c r="E263" s="5" t="s">
        <v>2</v>
      </c>
      <c r="F263" s="5">
        <v>1</v>
      </c>
      <c r="G263" s="5">
        <v>0</v>
      </c>
      <c r="H263" s="5">
        <v>0</v>
      </c>
      <c r="I263" s="8">
        <f ca="1">(dane36[[#This Row],[glukoza we krwi]]-$I$409)/$I$410</f>
        <v>0.20726495726495728</v>
      </c>
      <c r="J263" s="8">
        <f ca="1">(dane36[[#This Row],[mocznik]]-$J$409)/$J$410</f>
        <v>6.5468549422336333E-2</v>
      </c>
      <c r="K263" s="8">
        <f ca="1">(dane36[[#This Row],[kreatynina]]-#REF!)/#REF!</f>
        <v>1.3227513227513225E-3</v>
      </c>
      <c r="L263" s="8">
        <f ca="1">(dane36[[#This Row],[sód]]-#REF!)/#REF!</f>
        <v>0.83930599369085179</v>
      </c>
      <c r="M263" s="8">
        <f ca="1">(dane36[[#This Row],[potas]]-#REF!)/#REF!</f>
        <v>4.7865168539325841E-2</v>
      </c>
      <c r="N263" s="8">
        <f ca="1">(dane36[[#This Row],[hemoglobina]]-#REF!)/#REF!</f>
        <v>0.82312925170068019</v>
      </c>
      <c r="O263" s="8">
        <f ca="1">(dane36[[#This Row],[hematokryt]]-#REF!)/#REF!</f>
        <v>0.68888888888888888</v>
      </c>
      <c r="P263" s="5">
        <v>0</v>
      </c>
      <c r="Q263" s="5">
        <v>0</v>
      </c>
      <c r="R263" s="5">
        <v>0</v>
      </c>
      <c r="S263" s="5">
        <v>1</v>
      </c>
      <c r="T263" s="5">
        <v>0</v>
      </c>
      <c r="U263" s="5">
        <v>0</v>
      </c>
      <c r="V263" s="5">
        <v>0</v>
      </c>
      <c r="X263" s="8">
        <f ca="1">(dane36[[#This Row],[Wiek]]-$A$409)/$A$410</f>
        <v>0.53409090909090906</v>
      </c>
      <c r="Y263" s="8">
        <f ca="1">(dane36[[#This Row],[Ciśnienie krwi]]-$B$409)/$B$410</f>
        <v>0.23076923076923078</v>
      </c>
      <c r="Z263" s="8">
        <f ca="1">(dane36[[#This Row],[glukoza we krwi]]-$I$409)/$I$410</f>
        <v>0.21367521367521367</v>
      </c>
      <c r="AA263" s="8">
        <f ca="1">(dane36[[#This Row],[mocznik]]-$J$409)/$J$410</f>
        <v>7.8305519897304235E-2</v>
      </c>
      <c r="AB263" s="8">
        <f ca="1">(dane36[[#This Row],[kreatynina]]-K$409)/K$410</f>
        <v>1.0582010582010581E-2</v>
      </c>
      <c r="AC263" s="8">
        <f ca="1">(dane36[[#This Row],[sód]]-L$409)/L$410</f>
        <v>0.8485804416403786</v>
      </c>
      <c r="AD263" s="8">
        <f ca="1">(dane36[[#This Row],[potas]]-M$409)/M$410</f>
        <v>3.1460674157303366E-2</v>
      </c>
      <c r="AE263" s="8">
        <f ca="1">(dane36[[#This Row],[hemoglobina]]-N$409)/N$410</f>
        <v>0.94557823129251695</v>
      </c>
      <c r="AF263" s="8">
        <f ca="1">(dane36[[#This Row],[hematokryt]]-O$409)/O$410</f>
        <v>0.71111111111111114</v>
      </c>
      <c r="AG263">
        <v>0.75</v>
      </c>
      <c r="AH263">
        <v>0</v>
      </c>
      <c r="AI263">
        <v>0</v>
      </c>
      <c r="AJ263">
        <v>1</v>
      </c>
      <c r="AK263">
        <v>0</v>
      </c>
      <c r="AL263">
        <v>0</v>
      </c>
      <c r="AM263" s="15">
        <v>0</v>
      </c>
      <c r="AN263" s="15">
        <v>0</v>
      </c>
      <c r="AO263" s="15">
        <v>0</v>
      </c>
      <c r="AP263" s="15">
        <v>1</v>
      </c>
      <c r="AQ263" s="15">
        <v>0</v>
      </c>
      <c r="AR263" s="15">
        <v>0</v>
      </c>
    </row>
    <row r="264" spans="1:44" x14ac:dyDescent="0.25">
      <c r="A264" s="8">
        <f ca="1">(dane36[[#This Row],[Wiek]]-$A$409)/$A$410</f>
        <v>0.47727272727272729</v>
      </c>
      <c r="B264" s="8">
        <f ca="1">(dane36[[#This Row],[Ciśnienie krwi]]-$B$409)/$B$410</f>
        <v>0.15384615384615385</v>
      </c>
      <c r="C264" s="9">
        <v>1</v>
      </c>
      <c r="D264" s="5">
        <v>0</v>
      </c>
      <c r="E264" s="5" t="s">
        <v>2</v>
      </c>
      <c r="F264" s="5">
        <v>1</v>
      </c>
      <c r="G264" s="5">
        <v>0</v>
      </c>
      <c r="H264" s="5">
        <v>0</v>
      </c>
      <c r="I264" s="8">
        <f ca="1">(dane36[[#This Row],[glukoza we krwi]]-$I$409)/$I$410</f>
        <v>0.14957264957264957</v>
      </c>
      <c r="J264" s="8">
        <f ca="1">(dane36[[#This Row],[mocznik]]-$J$409)/$J$410</f>
        <v>9.8844672657252886E-2</v>
      </c>
      <c r="K264" s="8">
        <f ca="1">(dane36[[#This Row],[kreatynina]]-#REF!)/#REF!</f>
        <v>6.6137566137566143E-3</v>
      </c>
      <c r="L264" s="8">
        <f ca="1">(dane36[[#This Row],[sód]]-#REF!)/#REF!</f>
        <v>0.86119873817034698</v>
      </c>
      <c r="M264" s="8">
        <f ca="1">(dane36[[#This Row],[potas]]-#REF!)/#REF!</f>
        <v>5.393258426966293E-2</v>
      </c>
      <c r="N264" s="8">
        <f ca="1">(dane36[[#This Row],[hemoglobina]]-#REF!)/#REF!</f>
        <v>0.74149659863945572</v>
      </c>
      <c r="O264" s="8">
        <f ca="1">(dane36[[#This Row],[hematokryt]]-#REF!)/#REF!</f>
        <v>0.9555555555555556</v>
      </c>
      <c r="P264" s="5">
        <v>0</v>
      </c>
      <c r="Q264" s="5">
        <v>0</v>
      </c>
      <c r="R264" s="5">
        <v>0</v>
      </c>
      <c r="S264" s="5">
        <v>1</v>
      </c>
      <c r="T264" s="5">
        <v>0</v>
      </c>
      <c r="U264" s="5">
        <v>0</v>
      </c>
      <c r="V264" s="5">
        <v>0</v>
      </c>
      <c r="X264" s="8">
        <f ca="1">(dane36[[#This Row],[Wiek]]-$A$409)/$A$410</f>
        <v>0.60227272727272729</v>
      </c>
      <c r="Y264" s="8">
        <f ca="1">(dane36[[#This Row],[Ciśnienie krwi]]-$B$409)/$B$410</f>
        <v>0.23076923076923078</v>
      </c>
      <c r="Z264" s="8">
        <f ca="1">(dane36[[#This Row],[glukoza we krwi]]-$I$409)/$I$410</f>
        <v>0.20512820512820512</v>
      </c>
      <c r="AA264" s="8">
        <f ca="1">(dane36[[#This Row],[mocznik]]-$J$409)/$J$410</f>
        <v>4.2362002567394093E-2</v>
      </c>
      <c r="AB264" s="8">
        <f ca="1">(dane36[[#This Row],[kreatynina]]-K$409)/K$410</f>
        <v>6.6137566137566143E-3</v>
      </c>
      <c r="AC264" s="8">
        <f ca="1">(dane36[[#This Row],[sód]]-L$409)/L$410</f>
        <v>0.82334384858044163</v>
      </c>
      <c r="AD264" s="8">
        <f ca="1">(dane36[[#This Row],[potas]]-M$409)/M$410</f>
        <v>2.4719101123595509E-2</v>
      </c>
      <c r="AE264" s="8">
        <f ca="1">(dane36[[#This Row],[hemoglobina]]-N$409)/N$410</f>
        <v>0.84353741496598633</v>
      </c>
      <c r="AF264" s="8">
        <f ca="1">(dane36[[#This Row],[hematokryt]]-O$409)/O$410</f>
        <v>0.75555555555555554</v>
      </c>
      <c r="AG264">
        <v>1</v>
      </c>
      <c r="AH264">
        <v>0</v>
      </c>
      <c r="AI264">
        <v>0</v>
      </c>
      <c r="AJ264">
        <v>1</v>
      </c>
      <c r="AK264">
        <v>0</v>
      </c>
      <c r="AL264">
        <v>0</v>
      </c>
      <c r="AM264" s="14">
        <v>0</v>
      </c>
      <c r="AN264" s="14">
        <v>0</v>
      </c>
      <c r="AO264" s="14">
        <v>0</v>
      </c>
      <c r="AP264" s="14">
        <v>1</v>
      </c>
      <c r="AQ264" s="14">
        <v>0</v>
      </c>
      <c r="AR264" s="14">
        <v>0</v>
      </c>
    </row>
    <row r="265" spans="1:44" x14ac:dyDescent="0.25">
      <c r="A265" s="8">
        <f ca="1">(dane36[[#This Row],[Wiek]]-$A$409)/$A$410</f>
        <v>0.68181818181818177</v>
      </c>
      <c r="B265" s="8">
        <f ca="1">(dane36[[#This Row],[Ciśnienie krwi]]-$B$409)/$B$410</f>
        <v>0.23076923076923078</v>
      </c>
      <c r="C265" s="9">
        <v>0.75</v>
      </c>
      <c r="D265" s="5">
        <v>0</v>
      </c>
      <c r="E265" s="5" t="s">
        <v>2</v>
      </c>
      <c r="F265" s="5">
        <v>1</v>
      </c>
      <c r="G265" s="5">
        <v>0</v>
      </c>
      <c r="H265" s="5">
        <v>0</v>
      </c>
      <c r="I265" s="8">
        <f ca="1">(dane36[[#This Row],[glukoza we krwi]]-$I$409)/$I$410</f>
        <v>0.23504273504273504</v>
      </c>
      <c r="J265" s="8">
        <f ca="1">(dane36[[#This Row],[mocznik]]-$J$409)/$J$410</f>
        <v>8.3440308087291401E-2</v>
      </c>
      <c r="K265" s="8">
        <f ca="1">(dane36[[#This Row],[kreatynina]]-#REF!)/#REF!</f>
        <v>5.2910052910052916E-3</v>
      </c>
      <c r="L265" s="8">
        <f ca="1">(dane36[[#This Row],[sód]]-#REF!)/#REF!</f>
        <v>0.89905362776025233</v>
      </c>
      <c r="M265" s="8">
        <f ca="1">(dane36[[#This Row],[potas]]-#REF!)/#REF!</f>
        <v>2.247191011235955E-2</v>
      </c>
      <c r="N265" s="8">
        <f ca="1">(dane36[[#This Row],[hemoglobina]]-#REF!)/#REF!</f>
        <v>1</v>
      </c>
      <c r="O265" s="8">
        <f ca="1">(dane36[[#This Row],[hematokryt]]-#REF!)/#REF!</f>
        <v>0.77777777777777779</v>
      </c>
      <c r="P265" s="5">
        <v>0</v>
      </c>
      <c r="Q265" s="5">
        <v>0</v>
      </c>
      <c r="R265" s="5">
        <v>0</v>
      </c>
      <c r="S265" s="5">
        <v>1</v>
      </c>
      <c r="T265" s="5">
        <v>0</v>
      </c>
      <c r="U265" s="5">
        <v>0</v>
      </c>
      <c r="V265" s="5">
        <v>0</v>
      </c>
      <c r="X265" s="8">
        <f ca="1">(dane36[[#This Row],[Wiek]]-$A$409)/$A$410</f>
        <v>0.48863636363636365</v>
      </c>
      <c r="Y265" s="8">
        <f ca="1">(dane36[[#This Row],[Ciśnienie krwi]]-$B$409)/$B$410</f>
        <v>0.23076923076923078</v>
      </c>
      <c r="Z265" s="8">
        <f ca="1">(dane36[[#This Row],[glukoza we krwi]]-$I$409)/$I$410</f>
        <v>0.20299145299145299</v>
      </c>
      <c r="AA265" s="8">
        <f ca="1">(dane36[[#This Row],[mocznik]]-$J$409)/$J$410</f>
        <v>0.11424903722721438</v>
      </c>
      <c r="AB265" s="8">
        <f ca="1">(dane36[[#This Row],[kreatynina]]-K$409)/K$410</f>
        <v>1.0582010582010581E-2</v>
      </c>
      <c r="AC265" s="8">
        <f ca="1">(dane36[[#This Row],[sód]]-L$409)/L$410</f>
        <v>0.83596214511041012</v>
      </c>
      <c r="AD265" s="8">
        <f ca="1">(dane36[[#This Row],[potas]]-M$409)/M$410</f>
        <v>5.6179775280898875E-2</v>
      </c>
      <c r="AE265" s="8">
        <f ca="1">(dane36[[#This Row],[hemoglobina]]-N$409)/N$410</f>
        <v>0.89115646258503389</v>
      </c>
      <c r="AF265" s="8">
        <f ca="1">(dane36[[#This Row],[hematokryt]]-O$409)/O$410</f>
        <v>0.8</v>
      </c>
      <c r="AG265">
        <v>0.75</v>
      </c>
      <c r="AH265">
        <v>0</v>
      </c>
      <c r="AI265">
        <v>0</v>
      </c>
      <c r="AJ265">
        <v>1</v>
      </c>
      <c r="AK265">
        <v>0</v>
      </c>
      <c r="AL265">
        <v>0</v>
      </c>
      <c r="AM265" s="15">
        <v>0</v>
      </c>
      <c r="AN265" s="15">
        <v>0</v>
      </c>
      <c r="AO265" s="15">
        <v>0</v>
      </c>
      <c r="AP265" s="15">
        <v>1</v>
      </c>
      <c r="AQ265" s="15">
        <v>0</v>
      </c>
      <c r="AR265" s="15">
        <v>0</v>
      </c>
    </row>
    <row r="266" spans="1:44" x14ac:dyDescent="0.25">
      <c r="A266" s="8">
        <f ca="1">(dane36[[#This Row],[Wiek]]-$A$409)/$A$410</f>
        <v>0.26136363636363635</v>
      </c>
      <c r="B266" s="8">
        <f ca="1">(dane36[[#This Row],[Ciśnienie krwi]]-$B$409)/$B$410</f>
        <v>0.15384615384615385</v>
      </c>
      <c r="C266" s="9">
        <v>0.75</v>
      </c>
      <c r="D266" s="5">
        <v>0</v>
      </c>
      <c r="E266" s="5" t="s">
        <v>2</v>
      </c>
      <c r="F266" s="5">
        <v>1</v>
      </c>
      <c r="G266" s="5">
        <v>0</v>
      </c>
      <c r="H266" s="5">
        <v>0</v>
      </c>
      <c r="I266" s="8">
        <f ca="1">(dane36[[#This Row],[glukoza we krwi]]-$I$409)/$I$410</f>
        <v>0.14102564102564102</v>
      </c>
      <c r="J266" s="8">
        <f ca="1">(dane36[[#This Row],[mocznik]]-$J$409)/$J$410</f>
        <v>0.10397946084724005</v>
      </c>
      <c r="K266" s="8">
        <f ca="1">(dane36[[#This Row],[kreatynina]]-#REF!)/#REF!</f>
        <v>1.3227513227513225E-3</v>
      </c>
      <c r="L266" s="8">
        <f ca="1">(dane36[[#This Row],[sód]]-#REF!)/#REF!</f>
        <v>0.82965299684542582</v>
      </c>
      <c r="M266" s="8">
        <f ca="1">(dane36[[#This Row],[potas]]-#REF!)/#REF!</f>
        <v>2.247191011235955E-2</v>
      </c>
      <c r="N266" s="8">
        <f ca="1">(dane36[[#This Row],[hemoglobina]]-#REF!)/#REF!</f>
        <v>0.69387755102040816</v>
      </c>
      <c r="O266" s="8">
        <f ca="1">(dane36[[#This Row],[hematokryt]]-#REF!)/#REF!</f>
        <v>0.8666666666666667</v>
      </c>
      <c r="P266" s="5">
        <v>0</v>
      </c>
      <c r="Q266" s="5">
        <v>0</v>
      </c>
      <c r="R266" s="5">
        <v>0</v>
      </c>
      <c r="S266" s="5">
        <v>1</v>
      </c>
      <c r="T266" s="5">
        <v>0</v>
      </c>
      <c r="U266" s="5">
        <v>0</v>
      </c>
      <c r="V266" s="5">
        <v>0</v>
      </c>
      <c r="X266" s="8">
        <f ca="1">(dane36[[#This Row],[Wiek]]-$A$409)/$A$410</f>
        <v>0.45454545454545453</v>
      </c>
      <c r="Y266" s="8">
        <f ca="1">(dane36[[#This Row],[Ciśnienie krwi]]-$B$409)/$B$410</f>
        <v>0.23076923076923078</v>
      </c>
      <c r="Z266" s="8">
        <f ca="1">(dane36[[#This Row],[glukoza we krwi]]-$I$409)/$I$410</f>
        <v>0.23504273504273504</v>
      </c>
      <c r="AA266" s="8">
        <f ca="1">(dane36[[#This Row],[mocznik]]-$J$409)/$J$410</f>
        <v>5.7766367137355584E-2</v>
      </c>
      <c r="AB266" s="8">
        <f ca="1">(dane36[[#This Row],[kreatynina]]-K$409)/K$410</f>
        <v>3.968253968253968E-3</v>
      </c>
      <c r="AC266" s="8">
        <f ca="1">(dane36[[#This Row],[sód]]-L$409)/L$410</f>
        <v>0.85488958990536279</v>
      </c>
      <c r="AD266" s="8">
        <f ca="1">(dane36[[#This Row],[potas]]-M$409)/M$410</f>
        <v>3.595505617977527E-2</v>
      </c>
      <c r="AE266" s="8">
        <f ca="1">(dane36[[#This Row],[hemoglobina]]-N$409)/N$410</f>
        <v>0.76870748299319724</v>
      </c>
      <c r="AF266" s="8">
        <f ca="1">(dane36[[#This Row],[hematokryt]]-O$409)/O$410</f>
        <v>0.91111111111111109</v>
      </c>
      <c r="AG266">
        <v>0.75</v>
      </c>
      <c r="AH266">
        <v>0</v>
      </c>
      <c r="AI266">
        <v>0</v>
      </c>
      <c r="AJ266">
        <v>1</v>
      </c>
      <c r="AK266">
        <v>0</v>
      </c>
      <c r="AL266">
        <v>0</v>
      </c>
      <c r="AM266" s="14">
        <v>0</v>
      </c>
      <c r="AN266" s="14">
        <v>0</v>
      </c>
      <c r="AO266" s="14">
        <v>0</v>
      </c>
      <c r="AP266" s="14">
        <v>1</v>
      </c>
      <c r="AQ266" s="14">
        <v>0</v>
      </c>
      <c r="AR266" s="14">
        <v>0</v>
      </c>
    </row>
    <row r="267" spans="1:44" x14ac:dyDescent="0.25">
      <c r="A267" s="8">
        <f ca="1">(dane36[[#This Row],[Wiek]]-$A$409)/$A$410</f>
        <v>0.34090909090909088</v>
      </c>
      <c r="B267" s="8">
        <f ca="1">(dane36[[#This Row],[Ciśnienie krwi]]-$B$409)/$B$410</f>
        <v>0.15384615384615385</v>
      </c>
      <c r="C267" s="9">
        <v>1</v>
      </c>
      <c r="D267" s="5">
        <v>0</v>
      </c>
      <c r="E267" s="5" t="s">
        <v>2</v>
      </c>
      <c r="F267" s="5">
        <v>1</v>
      </c>
      <c r="G267" s="5">
        <v>0</v>
      </c>
      <c r="H267" s="5">
        <v>0</v>
      </c>
      <c r="I267" s="8">
        <f ca="1">(dane36[[#This Row],[glukoza we krwi]]-$I$409)/$I$410</f>
        <v>0.16666666666666666</v>
      </c>
      <c r="J267" s="8">
        <f ca="1">(dane36[[#This Row],[mocznik]]-$J$409)/$J$410</f>
        <v>7.0603337612323486E-2</v>
      </c>
      <c r="K267" s="8">
        <f ca="1">(dane36[[#This Row],[kreatynina]]-#REF!)/#REF!</f>
        <v>9.2592592592592605E-3</v>
      </c>
      <c r="L267" s="8">
        <f ca="1">(dane36[[#This Row],[sód]]-#REF!)/#REF!</f>
        <v>0.86750788643533128</v>
      </c>
      <c r="M267" s="8">
        <f ca="1">(dane36[[#This Row],[potas]]-#REF!)/#REF!</f>
        <v>4.49438202247191E-2</v>
      </c>
      <c r="N267" s="8">
        <f ca="1">(dane36[[#This Row],[hemoglobina]]-#REF!)/#REF!</f>
        <v>0.76190476190476197</v>
      </c>
      <c r="O267" s="8">
        <f ca="1">(dane36[[#This Row],[hematokryt]]-#REF!)/#REF!</f>
        <v>0.75555555555555554</v>
      </c>
      <c r="P267" s="5">
        <v>0</v>
      </c>
      <c r="Q267" s="5">
        <v>0</v>
      </c>
      <c r="R267" s="5">
        <v>0</v>
      </c>
      <c r="S267" s="5">
        <v>1</v>
      </c>
      <c r="T267" s="5">
        <v>0</v>
      </c>
      <c r="U267" s="5">
        <v>0</v>
      </c>
      <c r="V267" s="5">
        <v>0</v>
      </c>
      <c r="X267" s="8">
        <f ca="1">(dane36[[#This Row],[Wiek]]-$A$409)/$A$410</f>
        <v>0.54545454545454541</v>
      </c>
      <c r="Y267" s="8">
        <f ca="1">(dane36[[#This Row],[Ciśnienie krwi]]-$B$409)/$B$410</f>
        <v>0.23076923076923078</v>
      </c>
      <c r="Z267" s="8">
        <f ca="1">(dane36[[#This Row],[glukoza we krwi]]-$I$409)/$I$410</f>
        <v>0.16025641025641027</v>
      </c>
      <c r="AA267" s="8">
        <f ca="1">(dane36[[#This Row],[mocznik]]-$J$409)/$J$410</f>
        <v>9.8844672657252886E-2</v>
      </c>
      <c r="AB267" s="8">
        <f ca="1">(dane36[[#This Row],[kreatynina]]-K$409)/K$410</f>
        <v>2.6455026455026449E-3</v>
      </c>
      <c r="AC267" s="8">
        <f ca="1">(dane36[[#This Row],[sód]]-L$409)/L$410</f>
        <v>0.917981072555205</v>
      </c>
      <c r="AD267" s="8">
        <f ca="1">(dane36[[#This Row],[potas]]-M$409)/M$410</f>
        <v>4.49438202247191E-2</v>
      </c>
      <c r="AE267" s="8">
        <f ca="1">(dane36[[#This Row],[hemoglobina]]-N$409)/N$410</f>
        <v>0.75510204081632648</v>
      </c>
      <c r="AF267" s="8">
        <f ca="1">(dane36[[#This Row],[hematokryt]]-O$409)/O$410</f>
        <v>0.8666666666666667</v>
      </c>
      <c r="AG267">
        <v>1</v>
      </c>
      <c r="AH267">
        <v>0</v>
      </c>
      <c r="AI267">
        <v>0</v>
      </c>
      <c r="AJ267">
        <v>1</v>
      </c>
      <c r="AK267">
        <v>0</v>
      </c>
      <c r="AL267">
        <v>0</v>
      </c>
      <c r="AM267" s="15">
        <v>0</v>
      </c>
      <c r="AN267" s="15">
        <v>0</v>
      </c>
      <c r="AO267" s="15">
        <v>0</v>
      </c>
      <c r="AP267" s="15">
        <v>1</v>
      </c>
      <c r="AQ267" s="15">
        <v>0</v>
      </c>
      <c r="AR267" s="15">
        <v>0</v>
      </c>
    </row>
    <row r="268" spans="1:44" x14ac:dyDescent="0.25">
      <c r="A268" s="8">
        <f ca="1">(dane36[[#This Row],[Wiek]]-$A$409)/$A$410</f>
        <v>0.69318181818181823</v>
      </c>
      <c r="B268" s="8">
        <f ca="1">(dane36[[#This Row],[Ciśnienie krwi]]-$B$409)/$B$410</f>
        <v>0.15384615384615385</v>
      </c>
      <c r="C268" s="9">
        <v>1</v>
      </c>
      <c r="D268" s="5">
        <v>0</v>
      </c>
      <c r="E268" s="5" t="s">
        <v>2</v>
      </c>
      <c r="F268" s="5">
        <v>1</v>
      </c>
      <c r="G268" s="5">
        <v>0</v>
      </c>
      <c r="H268" s="5">
        <v>0</v>
      </c>
      <c r="I268" s="8">
        <f ca="1">(dane36[[#This Row],[glukoza we krwi]]-$I$409)/$I$410</f>
        <v>0.23076923076923078</v>
      </c>
      <c r="J268" s="8">
        <f ca="1">(dane36[[#This Row],[mocznik]]-$J$409)/$J$410</f>
        <v>9.114249037227215E-2</v>
      </c>
      <c r="K268" s="8">
        <f ca="1">(dane36[[#This Row],[kreatynina]]-#REF!)/#REF!</f>
        <v>6.6137566137566143E-3</v>
      </c>
      <c r="L268" s="8">
        <f ca="1">(dane36[[#This Row],[sód]]-#REF!)/#REF!</f>
        <v>0.917981072555205</v>
      </c>
      <c r="M268" s="8">
        <f ca="1">(dane36[[#This Row],[potas]]-#REF!)/#REF!</f>
        <v>5.6179775280898875E-2</v>
      </c>
      <c r="N268" s="8">
        <f ca="1">(dane36[[#This Row],[hemoglobina]]-#REF!)/#REF!</f>
        <v>0.70068027210884354</v>
      </c>
      <c r="O268" s="8">
        <f ca="1">(dane36[[#This Row],[hematokryt]]-#REF!)/#REF!</f>
        <v>0.71111111111111114</v>
      </c>
      <c r="P268" s="5">
        <v>0</v>
      </c>
      <c r="Q268" s="5">
        <v>0</v>
      </c>
      <c r="R268" s="5">
        <v>0</v>
      </c>
      <c r="S268" s="5">
        <v>1</v>
      </c>
      <c r="T268" s="5">
        <v>0</v>
      </c>
      <c r="U268" s="5">
        <v>0</v>
      </c>
      <c r="V268" s="5">
        <v>0</v>
      </c>
      <c r="X268" s="8">
        <f ca="1">(dane36[[#This Row],[Wiek]]-$A$409)/$A$410</f>
        <v>0.60227272727272729</v>
      </c>
      <c r="Y268" s="8">
        <f ca="1">(dane36[[#This Row],[Ciśnienie krwi]]-$B$409)/$B$410</f>
        <v>0.23076923076923078</v>
      </c>
      <c r="Z268" s="8">
        <f ca="1">(dane36[[#This Row],[glukoza we krwi]]-$I$409)/$I$410</f>
        <v>0.23717948717948717</v>
      </c>
      <c r="AA268" s="8">
        <f ca="1">(dane36[[#This Row],[mocznik]]-$J$409)/$J$410</f>
        <v>3.9794608472400517E-2</v>
      </c>
      <c r="AB268" s="8">
        <f ca="1">(dane36[[#This Row],[kreatynina]]-K$409)/K$410</f>
        <v>1.0582010582010581E-2</v>
      </c>
      <c r="AC268" s="8">
        <f ca="1">(dane36[[#This Row],[sód]]-L$409)/L$410</f>
        <v>0.82334384858044163</v>
      </c>
      <c r="AD268" s="8">
        <f ca="1">(dane36[[#This Row],[potas]]-M$409)/M$410</f>
        <v>5.1685393258426963E-2</v>
      </c>
      <c r="AE268" s="8">
        <f ca="1">(dane36[[#This Row],[hemoglobina]]-N$409)/N$410</f>
        <v>0.68707482993197266</v>
      </c>
      <c r="AF268" s="8">
        <f ca="1">(dane36[[#This Row],[hematokryt]]-O$409)/O$410</f>
        <v>0.71111111111111114</v>
      </c>
      <c r="AG268">
        <v>1</v>
      </c>
      <c r="AH268">
        <v>0</v>
      </c>
      <c r="AI268">
        <v>0</v>
      </c>
      <c r="AJ268">
        <v>1</v>
      </c>
      <c r="AK268">
        <v>0</v>
      </c>
      <c r="AL268">
        <v>0</v>
      </c>
      <c r="AM268" s="14">
        <v>0</v>
      </c>
      <c r="AN268" s="14">
        <v>0</v>
      </c>
      <c r="AO268" s="14">
        <v>0</v>
      </c>
      <c r="AP268" s="14">
        <v>1</v>
      </c>
      <c r="AQ268" s="14">
        <v>0</v>
      </c>
      <c r="AR268" s="14">
        <v>0</v>
      </c>
    </row>
    <row r="269" spans="1:44" x14ac:dyDescent="0.25">
      <c r="A269" s="8">
        <f ca="1">(dane36[[#This Row],[Wiek]]-$A$409)/$A$410</f>
        <v>0.47727272727272729</v>
      </c>
      <c r="B269" s="8">
        <f ca="1">(dane36[[#This Row],[Ciśnienie krwi]]-$B$409)/$B$410</f>
        <v>7.6923076923076927E-2</v>
      </c>
      <c r="C269" s="9">
        <v>0.75</v>
      </c>
      <c r="D269" s="5">
        <v>0</v>
      </c>
      <c r="E269" s="5" t="s">
        <v>2</v>
      </c>
      <c r="F269" s="5">
        <v>1</v>
      </c>
      <c r="G269" s="5">
        <v>0</v>
      </c>
      <c r="H269" s="5">
        <v>0</v>
      </c>
      <c r="I269" s="8">
        <f ca="1">(dane36[[#This Row],[glukoza we krwi]]-$I$409)/$I$410</f>
        <v>0.15598290598290598</v>
      </c>
      <c r="J269" s="8">
        <f ca="1">(dane36[[#This Row],[mocznik]]-$J$409)/$J$410</f>
        <v>0.11424903722721438</v>
      </c>
      <c r="K269" s="8">
        <f ca="1">(dane36[[#This Row],[kreatynina]]-#REF!)/#REF!</f>
        <v>1.3227513227513225E-3</v>
      </c>
      <c r="L269" s="8">
        <f ca="1">(dane36[[#This Row],[sód]]-#REF!)/#REF!</f>
        <v>0.8422712933753943</v>
      </c>
      <c r="M269" s="8">
        <f ca="1">(dane36[[#This Row],[potas]]-#REF!)/#REF!</f>
        <v>3.8202247191011243E-2</v>
      </c>
      <c r="N269" s="8">
        <f ca="1">(dane36[[#This Row],[hemoglobina]]-#REF!)/#REF!</f>
        <v>0.80952380952380953</v>
      </c>
      <c r="O269" s="8">
        <f ca="1">(dane36[[#This Row],[hematokryt]]-#REF!)/#REF!</f>
        <v>0.91111111111111109</v>
      </c>
      <c r="P269" s="5">
        <v>0</v>
      </c>
      <c r="Q269" s="5">
        <v>0</v>
      </c>
      <c r="R269" s="5">
        <v>0</v>
      </c>
      <c r="S269" s="5">
        <v>1</v>
      </c>
      <c r="T269" s="5">
        <v>0</v>
      </c>
      <c r="U269" s="5">
        <v>0</v>
      </c>
      <c r="V269" s="5">
        <v>0</v>
      </c>
      <c r="X269" s="8">
        <f ca="1">(dane36[[#This Row],[Wiek]]-$A$409)/$A$410</f>
        <v>0.52272727272727271</v>
      </c>
      <c r="Y269" s="8">
        <f ca="1">(dane36[[#This Row],[Ciśnienie krwi]]-$B$409)/$B$410</f>
        <v>0.23076923076923078</v>
      </c>
      <c r="Z269" s="8">
        <f ca="1">(dane36[[#This Row],[glukoza we krwi]]-$I$409)/$I$410</f>
        <v>0.21367521367521367</v>
      </c>
      <c r="AA269" s="8">
        <f ca="1">(dane36[[#This Row],[mocznik]]-$J$409)/$J$410</f>
        <v>8.0872913992297818E-2</v>
      </c>
      <c r="AB269" s="8">
        <f ca="1">(dane36[[#This Row],[kreatynina]]-K$409)/K$410</f>
        <v>6.6137566137566143E-3</v>
      </c>
      <c r="AC269" s="8">
        <f ca="1">(dane36[[#This Row],[sód]]-L$409)/L$410</f>
        <v>0.89274447949526814</v>
      </c>
      <c r="AD269" s="8">
        <f ca="1">(dane36[[#This Row],[potas]]-M$409)/M$410</f>
        <v>3.1460674157303366E-2</v>
      </c>
      <c r="AE269" s="8">
        <f ca="1">(dane36[[#This Row],[hemoglobina]]-N$409)/N$410</f>
        <v>0.73469387755102045</v>
      </c>
      <c r="AF269" s="8">
        <f ca="1">(dane36[[#This Row],[hematokryt]]-O$409)/O$410</f>
        <v>0.8666666666666667</v>
      </c>
      <c r="AG269">
        <v>0.75</v>
      </c>
      <c r="AH269">
        <v>0</v>
      </c>
      <c r="AI269">
        <v>0</v>
      </c>
      <c r="AJ269">
        <v>1</v>
      </c>
      <c r="AK269">
        <v>0</v>
      </c>
      <c r="AL269">
        <v>0</v>
      </c>
      <c r="AM269" s="15">
        <v>0</v>
      </c>
      <c r="AN269" s="15">
        <v>0</v>
      </c>
      <c r="AO269" s="15">
        <v>0</v>
      </c>
      <c r="AP269" s="15">
        <v>1</v>
      </c>
      <c r="AQ269" s="15">
        <v>0</v>
      </c>
      <c r="AR269" s="15">
        <v>0</v>
      </c>
    </row>
    <row r="270" spans="1:44" x14ac:dyDescent="0.25">
      <c r="A270" s="8">
        <f ca="1">(dane36[[#This Row],[Wiek]]-$A$409)/$A$410</f>
        <v>0.39772727272727271</v>
      </c>
      <c r="B270" s="8">
        <f ca="1">(dane36[[#This Row],[Ciśnienie krwi]]-$B$409)/$B$410</f>
        <v>7.6923076923076927E-2</v>
      </c>
      <c r="C270" s="9">
        <v>1</v>
      </c>
      <c r="D270" s="5">
        <v>0</v>
      </c>
      <c r="E270" s="5" t="s">
        <v>2</v>
      </c>
      <c r="F270" s="5">
        <v>1</v>
      </c>
      <c r="G270" s="5">
        <v>0</v>
      </c>
      <c r="H270" s="5">
        <v>0</v>
      </c>
      <c r="I270" s="8">
        <f ca="1">(dane36[[#This Row],[glukoza we krwi]]-$I$409)/$I$410</f>
        <v>0.19017094017094016</v>
      </c>
      <c r="J270" s="8">
        <f ca="1">(dane36[[#This Row],[mocznik]]-$J$409)/$J$410</f>
        <v>8.6007702182284984E-2</v>
      </c>
      <c r="K270" s="8">
        <f ca="1">(dane36[[#This Row],[kreatynina]]-#REF!)/#REF!</f>
        <v>5.2910052910052916E-3</v>
      </c>
      <c r="L270" s="8">
        <f ca="1">(dane36[[#This Row],[sód]]-#REF!)/#REF!</f>
        <v>0.82334384858044163</v>
      </c>
      <c r="M270" s="8">
        <f ca="1">(dane36[[#This Row],[potas]]-#REF!)/#REF!</f>
        <v>3.595505617977527E-2</v>
      </c>
      <c r="N270" s="8">
        <f ca="1">(dane36[[#This Row],[hemoglobina]]-#REF!)/#REF!</f>
        <v>0.89115646258503389</v>
      </c>
      <c r="O270" s="8">
        <f ca="1">(dane36[[#This Row],[hematokryt]]-#REF!)/#REF!</f>
        <v>0.91111111111111109</v>
      </c>
      <c r="P270" s="5">
        <v>0</v>
      </c>
      <c r="Q270" s="5">
        <v>0</v>
      </c>
      <c r="R270" s="5">
        <v>0</v>
      </c>
      <c r="S270" s="5">
        <v>1</v>
      </c>
      <c r="T270" s="5">
        <v>0</v>
      </c>
      <c r="U270" s="5">
        <v>0</v>
      </c>
      <c r="V270" s="5">
        <v>0</v>
      </c>
      <c r="X270" s="8">
        <f ca="1">(dane36[[#This Row],[Wiek]]-$A$409)/$A$410</f>
        <v>0.56227272727272726</v>
      </c>
      <c r="Y270" s="8">
        <f ca="1">(dane36[[#This Row],[Ciśnienie krwi]]-$B$409)/$B$410</f>
        <v>0.23076923076923078</v>
      </c>
      <c r="Z270" s="8">
        <f ca="1">(dane36[[#This Row],[glukoza we krwi]]-$I$409)/$I$410</f>
        <v>0.16666666666666666</v>
      </c>
      <c r="AA270" s="8">
        <f ca="1">(dane36[[#This Row],[mocznik]]-$J$409)/$J$410</f>
        <v>0.12195121951219512</v>
      </c>
      <c r="AB270" s="8">
        <f ca="1">(dane36[[#This Row],[kreatynina]]-K$409)/K$410</f>
        <v>7.9365079365079361E-3</v>
      </c>
      <c r="AC270" s="8">
        <f ca="1">(dane36[[#This Row],[sód]]-L$409)/L$410</f>
        <v>0.85488958990536279</v>
      </c>
      <c r="AD270" s="8">
        <f ca="1">(dane36[[#This Row],[potas]]-M$409)/M$410</f>
        <v>5.6179775280898875E-2</v>
      </c>
      <c r="AE270" s="8">
        <f ca="1">(dane36[[#This Row],[hemoglobina]]-N$409)/N$410</f>
        <v>0.89795918367346939</v>
      </c>
      <c r="AF270" s="8">
        <f ca="1">(dane36[[#This Row],[hematokryt]]-O$409)/O$410</f>
        <v>0.97777777777777775</v>
      </c>
      <c r="AG270">
        <v>1</v>
      </c>
      <c r="AH270">
        <v>0</v>
      </c>
      <c r="AI270">
        <v>0</v>
      </c>
      <c r="AJ270">
        <v>1</v>
      </c>
      <c r="AK270">
        <v>0</v>
      </c>
      <c r="AL270">
        <v>0</v>
      </c>
      <c r="AM270" s="14">
        <v>0</v>
      </c>
      <c r="AN270" s="14">
        <v>0</v>
      </c>
      <c r="AO270" s="14">
        <v>0</v>
      </c>
      <c r="AP270" s="14">
        <v>1</v>
      </c>
      <c r="AQ270" s="14">
        <v>0</v>
      </c>
      <c r="AR270" s="14">
        <v>0</v>
      </c>
    </row>
    <row r="271" spans="1:44" x14ac:dyDescent="0.25">
      <c r="A271" s="8">
        <f ca="1">(dane36[[#This Row],[Wiek]]-$A$409)/$A$410</f>
        <v>0.70454545454545459</v>
      </c>
      <c r="B271" s="8">
        <f ca="1">(dane36[[#This Row],[Ciśnienie krwi]]-$B$409)/$B$410</f>
        <v>7.6923076923076927E-2</v>
      </c>
      <c r="C271" s="9">
        <v>0.75</v>
      </c>
      <c r="D271" s="5">
        <v>0</v>
      </c>
      <c r="E271" s="5" t="s">
        <v>2</v>
      </c>
      <c r="F271" s="5">
        <v>1</v>
      </c>
      <c r="G271" s="5">
        <v>0</v>
      </c>
      <c r="H271" s="5">
        <v>0</v>
      </c>
      <c r="I271" s="8">
        <f ca="1">(dane36[[#This Row],[glukoza we krwi]]-$I$409)/$I$410</f>
        <v>0.17948717948717949</v>
      </c>
      <c r="J271" s="8">
        <f ca="1">(dane36[[#This Row],[mocznik]]-$J$409)/$J$410</f>
        <v>6.5468549422336333E-2</v>
      </c>
      <c r="K271" s="8">
        <f ca="1">(dane36[[#This Row],[kreatynina]]-#REF!)/#REF!</f>
        <v>3.968253968253968E-3</v>
      </c>
      <c r="L271" s="8">
        <f ca="1">(dane36[[#This Row],[sód]]-#REF!)/#REF!</f>
        <v>0.917981072555205</v>
      </c>
      <c r="M271" s="8">
        <f ca="1">(dane36[[#This Row],[potas]]-#REF!)/#REF!</f>
        <v>1.7977528089887635E-2</v>
      </c>
      <c r="N271" s="8">
        <f ca="1">(dane36[[#This Row],[hemoglobina]]-#REF!)/#REF!</f>
        <v>0.76870748299319724</v>
      </c>
      <c r="O271" s="8">
        <f ca="1">(dane36[[#This Row],[hematokryt]]-#REF!)/#REF!</f>
        <v>0.73333333333333328</v>
      </c>
      <c r="P271" s="5">
        <v>0</v>
      </c>
      <c r="Q271" s="5">
        <v>0</v>
      </c>
      <c r="R271" s="5">
        <v>0</v>
      </c>
      <c r="S271" s="5">
        <v>1</v>
      </c>
      <c r="T271" s="5">
        <v>0</v>
      </c>
      <c r="U271" s="5">
        <v>0</v>
      </c>
      <c r="V271" s="5">
        <v>0</v>
      </c>
      <c r="X271" s="8">
        <f ca="1">(dane36[[#This Row],[Wiek]]-$A$409)/$A$410</f>
        <v>0.26136363636363635</v>
      </c>
      <c r="Y271" s="8">
        <f ca="1">(dane36[[#This Row],[Ciśnienie krwi]]-$B$409)/$B$410</f>
        <v>0.23076923076923078</v>
      </c>
      <c r="Z271" s="8">
        <f ca="1">(dane36[[#This Row],[glukoza we krwi]]-$I$409)/$I$410</f>
        <v>0.21153846153846154</v>
      </c>
      <c r="AA271" s="8">
        <f ca="1">(dane36[[#This Row],[mocznik]]-$J$409)/$J$410</f>
        <v>4.4929396662387676E-2</v>
      </c>
      <c r="AB271" s="8">
        <f ca="1">(dane36[[#This Row],[kreatynina]]-K$409)/K$410</f>
        <v>1.0582010582010581E-2</v>
      </c>
      <c r="AC271" s="8">
        <f ca="1">(dane36[[#This Row],[sód]]-L$409)/L$410</f>
        <v>0.86750788643533128</v>
      </c>
      <c r="AD271" s="8">
        <f ca="1">(dane36[[#This Row],[potas]]-M$409)/M$410</f>
        <v>5.393258426966293E-2</v>
      </c>
      <c r="AE271" s="8">
        <f ca="1">(dane36[[#This Row],[hemoglobina]]-N$409)/N$410</f>
        <v>0.80952380952380953</v>
      </c>
      <c r="AF271" s="8">
        <f ca="1">(dane36[[#This Row],[hematokryt]]-O$409)/O$410</f>
        <v>0.8666666666666667</v>
      </c>
      <c r="AG271">
        <v>0.75</v>
      </c>
      <c r="AH271">
        <v>0</v>
      </c>
      <c r="AI271">
        <v>0</v>
      </c>
      <c r="AJ271">
        <v>1</v>
      </c>
      <c r="AK271">
        <v>0</v>
      </c>
      <c r="AL271">
        <v>0</v>
      </c>
      <c r="AM271" s="15">
        <v>0</v>
      </c>
      <c r="AN271" s="15">
        <v>0</v>
      </c>
      <c r="AO271" s="15">
        <v>0</v>
      </c>
      <c r="AP271" s="15">
        <v>1</v>
      </c>
      <c r="AQ271" s="15">
        <v>0</v>
      </c>
      <c r="AR271" s="15">
        <v>0</v>
      </c>
    </row>
    <row r="272" spans="1:44" x14ac:dyDescent="0.25">
      <c r="A272" s="8">
        <f ca="1">(dane36[[#This Row],[Wiek]]-$A$409)/$A$410</f>
        <v>0.22727272727272727</v>
      </c>
      <c r="B272" s="8">
        <f ca="1">(dane36[[#This Row],[Ciśnienie krwi]]-$B$409)/$B$410</f>
        <v>7.6923076923076927E-2</v>
      </c>
      <c r="C272" s="9">
        <v>1</v>
      </c>
      <c r="D272" s="5">
        <v>0</v>
      </c>
      <c r="E272" s="5" t="s">
        <v>2</v>
      </c>
      <c r="F272" s="5">
        <v>1</v>
      </c>
      <c r="G272" s="5">
        <v>0</v>
      </c>
      <c r="H272" s="5">
        <v>0</v>
      </c>
      <c r="I272" s="8">
        <f ca="1">(dane36[[#This Row],[glukoza we krwi]]-$I$409)/$I$410</f>
        <v>0.16025641025641027</v>
      </c>
      <c r="J272" s="8">
        <f ca="1">(dane36[[#This Row],[mocznik]]-$J$409)/$J$410</f>
        <v>4.2362002567394093E-2</v>
      </c>
      <c r="K272" s="8">
        <f ca="1">(dane36[[#This Row],[kreatynina]]-#REF!)/#REF!</f>
        <v>1.0582010582010581E-2</v>
      </c>
      <c r="L272" s="8">
        <f ca="1">(dane36[[#This Row],[sód]]-#REF!)/#REF!</f>
        <v>0.8422712933753943</v>
      </c>
      <c r="M272" s="8">
        <f ca="1">(dane36[[#This Row],[potas]]-#REF!)/#REF!</f>
        <v>4.0449438202247189E-2</v>
      </c>
      <c r="N272" s="8">
        <f ca="1">(dane36[[#This Row],[hemoglobina]]-#REF!)/#REF!</f>
        <v>0.70748299319727892</v>
      </c>
      <c r="O272" s="8">
        <f ca="1">(dane36[[#This Row],[hematokryt]]-#REF!)/#REF!</f>
        <v>0.73333333333333328</v>
      </c>
      <c r="P272" s="5">
        <v>0</v>
      </c>
      <c r="Q272" s="5">
        <v>0</v>
      </c>
      <c r="R272" s="5">
        <v>0</v>
      </c>
      <c r="S272" s="5">
        <v>1</v>
      </c>
      <c r="T272" s="5">
        <v>0</v>
      </c>
      <c r="U272" s="5">
        <v>0</v>
      </c>
      <c r="V272" s="5">
        <v>0</v>
      </c>
      <c r="X272" s="8">
        <f ca="1">(dane36[[#This Row],[Wiek]]-$A$409)/$A$410</f>
        <v>0.23863636363636365</v>
      </c>
      <c r="Y272" s="8">
        <f ca="1">(dane36[[#This Row],[Ciśnienie krwi]]-$B$409)/$B$410</f>
        <v>0.23076923076923078</v>
      </c>
      <c r="Z272" s="8">
        <f ca="1">(dane36[[#This Row],[glukoza we krwi]]-$I$409)/$I$410</f>
        <v>0.19017094017094016</v>
      </c>
      <c r="AA272" s="8">
        <f ca="1">(dane36[[#This Row],[mocznik]]-$J$409)/$J$410</f>
        <v>8.3440308087291401E-2</v>
      </c>
      <c r="AB272" s="8">
        <f ca="1">(dane36[[#This Row],[kreatynina]]-K$409)/K$410</f>
        <v>9.2592592592592605E-3</v>
      </c>
      <c r="AC272" s="8">
        <f ca="1">(dane36[[#This Row],[sód]]-L$409)/L$410</f>
        <v>0.88643533123028395</v>
      </c>
      <c r="AD272" s="8">
        <f ca="1">(dane36[[#This Row],[potas]]-M$409)/M$410</f>
        <v>3.3707865168539325E-2</v>
      </c>
      <c r="AE272" s="8">
        <f ca="1">(dane36[[#This Row],[hemoglobina]]-N$409)/N$410</f>
        <v>0.76190476190476197</v>
      </c>
      <c r="AF272" s="8">
        <f ca="1">(dane36[[#This Row],[hematokryt]]-O$409)/O$410</f>
        <v>0.71111111111111114</v>
      </c>
      <c r="AG272">
        <v>1</v>
      </c>
      <c r="AH272">
        <v>0</v>
      </c>
      <c r="AI272">
        <v>0</v>
      </c>
      <c r="AJ272">
        <v>1</v>
      </c>
      <c r="AK272">
        <v>0</v>
      </c>
      <c r="AL272">
        <v>0</v>
      </c>
      <c r="AM272" s="14">
        <v>0</v>
      </c>
      <c r="AN272" s="14">
        <v>0</v>
      </c>
      <c r="AO272" s="14">
        <v>0</v>
      </c>
      <c r="AP272" s="14">
        <v>1</v>
      </c>
      <c r="AQ272" s="14">
        <v>0</v>
      </c>
      <c r="AR272" s="14">
        <v>0</v>
      </c>
    </row>
    <row r="273" spans="1:44" x14ac:dyDescent="0.25">
      <c r="A273" s="8">
        <f ca="1">(dane36[[#This Row],[Wiek]]-$A$409)/$A$410</f>
        <v>0.35227272727272729</v>
      </c>
      <c r="B273" s="8">
        <f ca="1">(dane36[[#This Row],[Ciśnienie krwi]]-$B$409)/$B$410</f>
        <v>7.6923076923076927E-2</v>
      </c>
      <c r="C273" s="9">
        <v>0.62</v>
      </c>
      <c r="D273" s="10">
        <v>0.2</v>
      </c>
      <c r="E273" s="10">
        <v>0.52</v>
      </c>
      <c r="F273" s="5">
        <v>1</v>
      </c>
      <c r="G273" s="5">
        <v>0</v>
      </c>
      <c r="H273" s="5">
        <v>0</v>
      </c>
      <c r="I273" s="8">
        <f ca="1">(dane36[[#This Row],[glukoza we krwi]]-$I$409)/$I$410</f>
        <v>0.23076923076923078</v>
      </c>
      <c r="J273" s="8">
        <f ca="1">(dane36[[#This Row],[mocznik]]-$J$409)/$J$410</f>
        <v>0.10141206675224647</v>
      </c>
      <c r="K273" s="8">
        <f ca="1">(dane36[[#This Row],[kreatynina]]-#REF!)/#REF!</f>
        <v>6.6137566137566143E-3</v>
      </c>
      <c r="L273" s="8">
        <f ca="1">(dane36[[#This Row],[sód]]-#REF!)/#REF!</f>
        <v>0.86119873817034698</v>
      </c>
      <c r="M273" s="8">
        <f ca="1">(dane36[[#This Row],[potas]]-#REF!)/#REF!</f>
        <v>4.2696629213483155E-2</v>
      </c>
      <c r="N273" s="8">
        <f ca="1">(dane36[[#This Row],[hemoglobina]]-#REF!)/#REF!</f>
        <v>0.84353741496598633</v>
      </c>
      <c r="O273" s="8">
        <f ca="1">(dane36[[#This Row],[hematokryt]]-#REF!)/#REF!</f>
        <v>0.9555555555555556</v>
      </c>
      <c r="P273" s="5">
        <v>0</v>
      </c>
      <c r="Q273" s="5">
        <v>0</v>
      </c>
      <c r="R273" s="5">
        <v>0</v>
      </c>
      <c r="S273" s="5">
        <v>1</v>
      </c>
      <c r="T273" s="5">
        <v>0</v>
      </c>
      <c r="U273" s="5">
        <v>0</v>
      </c>
      <c r="V273" s="5">
        <v>0</v>
      </c>
      <c r="X273" s="8">
        <f ca="1">(dane36[[#This Row],[Wiek]]-$A$409)/$A$410</f>
        <v>0.31818181818181818</v>
      </c>
      <c r="Y273" s="8">
        <f ca="1">(dane36[[#This Row],[Ciśnienie krwi]]-$B$409)/$B$410</f>
        <v>0.23076923076923078</v>
      </c>
      <c r="Z273" s="8">
        <f ca="1">(dane36[[#This Row],[glukoza we krwi]]-$I$409)/$I$410</f>
        <v>0.15811965811965811</v>
      </c>
      <c r="AA273" s="8">
        <f ca="1">(dane36[[#This Row],[mocznik]]-$J$409)/$J$410</f>
        <v>6.0333761232349167E-2</v>
      </c>
      <c r="AB273" s="8">
        <f ca="1">(dane36[[#This Row],[kreatynina]]-K$409)/K$410</f>
        <v>1.3227513227513225E-3</v>
      </c>
      <c r="AC273" s="8">
        <f ca="1">(dane36[[#This Row],[sód]]-L$409)/L$410</f>
        <v>0.88012618296529965</v>
      </c>
      <c r="AD273" s="8">
        <f ca="1">(dane36[[#This Row],[potas]]-M$409)/M$410</f>
        <v>5.1685393258426963E-2</v>
      </c>
      <c r="AE273" s="8">
        <f ca="1">(dane36[[#This Row],[hemoglobina]]-N$409)/N$410</f>
        <v>0.72789115646258506</v>
      </c>
      <c r="AF273" s="8">
        <f ca="1">(dane36[[#This Row],[hematokryt]]-O$409)/O$410</f>
        <v>0.73333333333333328</v>
      </c>
      <c r="AG273">
        <v>0.62</v>
      </c>
      <c r="AH273">
        <v>0.2</v>
      </c>
      <c r="AI273">
        <v>0.5</v>
      </c>
      <c r="AJ273">
        <v>1</v>
      </c>
      <c r="AK273">
        <v>0</v>
      </c>
      <c r="AL273">
        <v>0</v>
      </c>
      <c r="AM273" s="15">
        <v>0</v>
      </c>
      <c r="AN273" s="15">
        <v>0</v>
      </c>
      <c r="AO273" s="15">
        <v>0</v>
      </c>
      <c r="AP273" s="15">
        <v>1</v>
      </c>
      <c r="AQ273" s="15">
        <v>0</v>
      </c>
      <c r="AR273" s="15">
        <v>0</v>
      </c>
    </row>
    <row r="274" spans="1:44" x14ac:dyDescent="0.25">
      <c r="A274" s="8">
        <f ca="1">(dane36[[#This Row],[Wiek]]-$A$409)/$A$410</f>
        <v>0.46590909090909088</v>
      </c>
      <c r="B274" s="8">
        <f ca="1">(dane36[[#This Row],[Ciśnienie krwi]]-$B$409)/$B$410</f>
        <v>7.6923076923076927E-2</v>
      </c>
      <c r="C274" s="9">
        <v>1</v>
      </c>
      <c r="D274" s="5">
        <v>0</v>
      </c>
      <c r="E274" s="5" t="s">
        <v>2</v>
      </c>
      <c r="F274" s="5">
        <v>1</v>
      </c>
      <c r="G274" s="5">
        <v>0</v>
      </c>
      <c r="H274" s="5">
        <v>0</v>
      </c>
      <c r="I274" s="8">
        <f ca="1">(dane36[[#This Row],[glukoza we krwi]]-$I$409)/$I$410</f>
        <v>0.18376068376068377</v>
      </c>
      <c r="J274" s="8">
        <f ca="1">(dane36[[#This Row],[mocznik]]-$J$409)/$J$410</f>
        <v>6.0333761232349167E-2</v>
      </c>
      <c r="K274" s="8">
        <f ca="1">(dane36[[#This Row],[kreatynina]]-#REF!)/#REF!</f>
        <v>7.9365079365079361E-3</v>
      </c>
      <c r="L274" s="8">
        <f ca="1">(dane36[[#This Row],[sód]]-#REF!)/#REF!</f>
        <v>0.88012618296529965</v>
      </c>
      <c r="M274" s="8">
        <f ca="1">(dane36[[#This Row],[potas]]-#REF!)/#REF!</f>
        <v>5.6179775280898875E-2</v>
      </c>
      <c r="N274" s="8">
        <f ca="1">(dane36[[#This Row],[hemoglobina]]-#REF!)/#REF!</f>
        <v>1</v>
      </c>
      <c r="O274" s="8">
        <f ca="1">(dane36[[#This Row],[hematokryt]]-#REF!)/#REF!</f>
        <v>0.75555555555555554</v>
      </c>
      <c r="P274" s="5">
        <v>0</v>
      </c>
      <c r="Q274" s="5">
        <v>0</v>
      </c>
      <c r="R274" s="5">
        <v>0</v>
      </c>
      <c r="S274" s="5">
        <v>1</v>
      </c>
      <c r="T274" s="5">
        <v>0</v>
      </c>
      <c r="U274" s="5">
        <v>0</v>
      </c>
      <c r="V274" s="5">
        <v>0</v>
      </c>
      <c r="X274" s="8">
        <f ca="1">(dane36[[#This Row],[Wiek]]-$A$409)/$A$410</f>
        <v>0.61363636363636365</v>
      </c>
      <c r="Y274" s="8">
        <f ca="1">(dane36[[#This Row],[Ciśnienie krwi]]-$B$409)/$B$410</f>
        <v>0.23076923076923078</v>
      </c>
      <c r="Z274" s="8">
        <f ca="1">(dane36[[#This Row],[glukoza we krwi]]-$I$409)/$I$410</f>
        <v>0.25</v>
      </c>
      <c r="AA274" s="8">
        <f ca="1">(dane36[[#This Row],[mocznik]]-$J$409)/$J$410</f>
        <v>3.4659820282413351E-2</v>
      </c>
      <c r="AB274" s="8">
        <f ca="1">(dane36[[#This Row],[kreatynina]]-K$409)/K$410</f>
        <v>1.0582010582010581E-2</v>
      </c>
      <c r="AC274" s="8">
        <f ca="1">(dane36[[#This Row],[sód]]-L$409)/L$410</f>
        <v>0.82334384858044163</v>
      </c>
      <c r="AD274" s="8">
        <f ca="1">(dane36[[#This Row],[potas]]-M$409)/M$410</f>
        <v>5.6179775280898875E-2</v>
      </c>
      <c r="AE274" s="8">
        <f ca="1">(dane36[[#This Row],[hemoglobina]]-N$409)/N$410</f>
        <v>0.79591836734693877</v>
      </c>
      <c r="AF274" s="8">
        <f ca="1">(dane36[[#This Row],[hematokryt]]-O$409)/O$410</f>
        <v>0.73333333333333328</v>
      </c>
      <c r="AG274">
        <v>1</v>
      </c>
      <c r="AH274">
        <v>0</v>
      </c>
      <c r="AI274">
        <v>0</v>
      </c>
      <c r="AJ274">
        <v>1</v>
      </c>
      <c r="AK274">
        <v>0</v>
      </c>
      <c r="AL274">
        <v>0</v>
      </c>
      <c r="AM274" s="14">
        <v>0</v>
      </c>
      <c r="AN274" s="14">
        <v>0</v>
      </c>
      <c r="AO274" s="14">
        <v>0</v>
      </c>
      <c r="AP274" s="14">
        <v>1</v>
      </c>
      <c r="AQ274" s="14">
        <v>0</v>
      </c>
      <c r="AR274" s="14">
        <v>0</v>
      </c>
    </row>
    <row r="275" spans="1:44" x14ac:dyDescent="0.25">
      <c r="A275" s="8">
        <f ca="1">(dane36[[#This Row],[Wiek]]-$A$409)/$A$410</f>
        <v>0.40909090909090912</v>
      </c>
      <c r="B275" s="8">
        <f ca="1">(dane36[[#This Row],[Ciśnienie krwi]]-$B$409)/$B$410</f>
        <v>0.23076923076923078</v>
      </c>
      <c r="C275" s="9">
        <v>0.75</v>
      </c>
      <c r="D275" s="5">
        <v>0</v>
      </c>
      <c r="E275" s="5" t="s">
        <v>2</v>
      </c>
      <c r="F275" s="5">
        <v>1</v>
      </c>
      <c r="G275" s="5">
        <v>0</v>
      </c>
      <c r="H275" s="5">
        <v>0</v>
      </c>
      <c r="I275" s="8">
        <f ca="1">(dane36[[#This Row],[glukoza we krwi]]-$I$409)/$I$410</f>
        <v>0.16452991452991453</v>
      </c>
      <c r="J275" s="8">
        <f ca="1">(dane36[[#This Row],[mocznik]]-$J$409)/$J$410</f>
        <v>4.4929396662387676E-2</v>
      </c>
      <c r="K275" s="8">
        <f ca="1">(dane36[[#This Row],[kreatynina]]-#REF!)/#REF!</f>
        <v>1.3227513227513225E-3</v>
      </c>
      <c r="L275" s="8">
        <f ca="1">(dane36[[#This Row],[sód]]-#REF!)/#REF!</f>
        <v>0.89905362776025233</v>
      </c>
      <c r="M275" s="8">
        <f ca="1">(dane36[[#This Row],[potas]]-#REF!)/#REF!</f>
        <v>2.247191011235955E-2</v>
      </c>
      <c r="N275" s="8">
        <f ca="1">(dane36[[#This Row],[hemoglobina]]-#REF!)/#REF!</f>
        <v>0.71428571428571419</v>
      </c>
      <c r="O275" s="8">
        <f ca="1">(dane36[[#This Row],[hematokryt]]-#REF!)/#REF!</f>
        <v>0.77777777777777779</v>
      </c>
      <c r="P275" s="5">
        <v>0</v>
      </c>
      <c r="Q275" s="5">
        <v>0</v>
      </c>
      <c r="R275" s="5">
        <v>0</v>
      </c>
      <c r="S275" s="5">
        <v>1</v>
      </c>
      <c r="T275" s="5">
        <v>0</v>
      </c>
      <c r="U275" s="5">
        <v>0</v>
      </c>
      <c r="V275" s="5">
        <v>0</v>
      </c>
      <c r="X275" s="8">
        <f ca="1">(dane36[[#This Row],[Wiek]]-$A$409)/$A$410</f>
        <v>0.51136363636363635</v>
      </c>
      <c r="Y275" s="8">
        <f ca="1">(dane36[[#This Row],[Ciśnienie krwi]]-$B$409)/$B$410</f>
        <v>0.23076923076923078</v>
      </c>
      <c r="Z275" s="8">
        <f ca="1">(dane36[[#This Row],[glukoza we krwi]]-$I$409)/$I$410</f>
        <v>0.15598290598290598</v>
      </c>
      <c r="AA275" s="8">
        <f ca="1">(dane36[[#This Row],[mocznik]]-$J$409)/$J$410</f>
        <v>8.6007702182284984E-2</v>
      </c>
      <c r="AB275" s="8">
        <f ca="1">(dane36[[#This Row],[kreatynina]]-K$409)/K$410</f>
        <v>6.6137566137566143E-3</v>
      </c>
      <c r="AC275" s="8">
        <f ca="1">(dane36[[#This Row],[sód]]-L$409)/L$410</f>
        <v>0.85488958990536279</v>
      </c>
      <c r="AD275" s="8">
        <f ca="1">(dane36[[#This Row],[potas]]-M$409)/M$410</f>
        <v>3.595505617977527E-2</v>
      </c>
      <c r="AE275" s="8">
        <f ca="1">(dane36[[#This Row],[hemoglobina]]-N$409)/N$410</f>
        <v>0.64149659863945574</v>
      </c>
      <c r="AF275" s="8">
        <f ca="1">(dane36[[#This Row],[hematokryt]]-O$409)/O$410</f>
        <v>0.66377777777777769</v>
      </c>
      <c r="AG275">
        <v>0.75</v>
      </c>
      <c r="AH275">
        <v>0</v>
      </c>
      <c r="AI275">
        <v>0</v>
      </c>
      <c r="AJ275">
        <v>1</v>
      </c>
      <c r="AK275">
        <v>0</v>
      </c>
      <c r="AL275">
        <v>0</v>
      </c>
      <c r="AM275" s="15">
        <v>0</v>
      </c>
      <c r="AN275" s="15">
        <v>0</v>
      </c>
      <c r="AO275" s="15">
        <v>0</v>
      </c>
      <c r="AP275" s="15">
        <v>1</v>
      </c>
      <c r="AQ275" s="15">
        <v>0</v>
      </c>
      <c r="AR275" s="15">
        <v>0</v>
      </c>
    </row>
    <row r="276" spans="1:44" x14ac:dyDescent="0.25">
      <c r="A276" s="8">
        <f ca="1">(dane36[[#This Row],[Wiek]]-$A$409)/$A$410</f>
        <v>0.375</v>
      </c>
      <c r="B276" s="8">
        <f ca="1">(dane36[[#This Row],[Ciśnienie krwi]]-$B$409)/$B$410</f>
        <v>0.15384615384615385</v>
      </c>
      <c r="C276" s="9">
        <v>1</v>
      </c>
      <c r="D276" s="5">
        <v>0</v>
      </c>
      <c r="E276" s="5" t="s">
        <v>2</v>
      </c>
      <c r="F276" s="5">
        <v>0.77</v>
      </c>
      <c r="G276" s="5">
        <v>0</v>
      </c>
      <c r="H276" s="5">
        <v>0</v>
      </c>
      <c r="I276" s="8">
        <f ca="1">(dane36[[#This Row],[glukoza we krwi]]-$I$409)/$I$410</f>
        <v>0.12820512820512819</v>
      </c>
      <c r="J276" s="8">
        <f ca="1">(dane36[[#This Row],[mocznik]]-$J$409)/$J$410</f>
        <v>8.8575096277278567E-2</v>
      </c>
      <c r="K276" s="8">
        <f ca="1">(dane36[[#This Row],[kreatynina]]-#REF!)/#REF!</f>
        <v>9.2592592592592605E-3</v>
      </c>
      <c r="L276" s="8">
        <f ca="1">(dane36[[#This Row],[sód]]-#REF!)/#REF!</f>
        <v>0.917981072555205</v>
      </c>
      <c r="M276" s="8">
        <f ca="1">(dane36[[#This Row],[potas]]-#REF!)/#REF!</f>
        <v>2.247191011235955E-2</v>
      </c>
      <c r="N276" s="8">
        <f ca="1">(dane36[[#This Row],[hemoglobina]]-#REF!)/#REF!</f>
        <v>0.77551020408163263</v>
      </c>
      <c r="O276" s="8">
        <f ca="1">(dane36[[#This Row],[hematokryt]]-#REF!)/#REF!</f>
        <v>0.9555555555555556</v>
      </c>
      <c r="P276" s="5">
        <v>0</v>
      </c>
      <c r="Q276" s="5">
        <v>0</v>
      </c>
      <c r="R276" s="5">
        <v>0</v>
      </c>
      <c r="S276" s="5">
        <v>1</v>
      </c>
      <c r="T276" s="5">
        <v>0</v>
      </c>
      <c r="U276" s="5">
        <v>0</v>
      </c>
      <c r="V276" s="5">
        <v>0</v>
      </c>
      <c r="X276" s="8">
        <f ca="1">(dane36[[#This Row],[Wiek]]-$A$409)/$A$410</f>
        <v>0.19318181818181818</v>
      </c>
      <c r="Y276" s="8">
        <f ca="1">(dane36[[#This Row],[Ciśnienie krwi]]-$B$409)/$B$410</f>
        <v>0.23076923076923078</v>
      </c>
      <c r="Z276" s="8">
        <f ca="1">(dane36[[#This Row],[glukoza we krwi]]-$I$409)/$I$410</f>
        <v>0.18162393162393162</v>
      </c>
      <c r="AA276" s="8">
        <f ca="1">(dane36[[#This Row],[mocznik]]-$J$409)/$J$410</f>
        <v>5.5198973042362001E-2</v>
      </c>
      <c r="AB276" s="8">
        <f ca="1">(dane36[[#This Row],[kreatynina]]-K$409)/K$410</f>
        <v>3.968253968253968E-3</v>
      </c>
      <c r="AC276" s="8">
        <f ca="1">(dane36[[#This Row],[sód]]-L$409)/L$410</f>
        <v>0.86119873817034698</v>
      </c>
      <c r="AD276" s="8">
        <f ca="1">(dane36[[#This Row],[potas]]-M$409)/M$410</f>
        <v>3.8202247191011243E-2</v>
      </c>
      <c r="AE276" s="8">
        <f ca="1">(dane36[[#This Row],[hemoglobina]]-N$409)/N$410</f>
        <v>0.76870748299319724</v>
      </c>
      <c r="AF276" s="8">
        <f ca="1">(dane36[[#This Row],[hematokryt]]-O$409)/O$410</f>
        <v>0.77777777777777779</v>
      </c>
      <c r="AG276">
        <v>1</v>
      </c>
      <c r="AH276">
        <v>0</v>
      </c>
      <c r="AI276">
        <v>0</v>
      </c>
      <c r="AJ276">
        <v>0.77</v>
      </c>
      <c r="AK276">
        <v>0</v>
      </c>
      <c r="AL276">
        <v>0</v>
      </c>
      <c r="AM276" s="14">
        <v>0</v>
      </c>
      <c r="AN276" s="14">
        <v>0</v>
      </c>
      <c r="AO276" s="14">
        <v>0</v>
      </c>
      <c r="AP276" s="14">
        <v>1</v>
      </c>
      <c r="AQ276" s="14">
        <v>0</v>
      </c>
      <c r="AR276" s="14">
        <v>0</v>
      </c>
    </row>
    <row r="277" spans="1:44" x14ac:dyDescent="0.25">
      <c r="A277" s="8">
        <f ca="1">(dane36[[#This Row],[Wiek]]-$A$409)/$A$410</f>
        <v>0.71590909090909094</v>
      </c>
      <c r="B277" s="8">
        <f ca="1">(dane36[[#This Row],[Ciśnienie krwi]]-$B$409)/$B$410</f>
        <v>0.15384615384615385</v>
      </c>
      <c r="C277" s="9">
        <v>1</v>
      </c>
      <c r="D277" s="5">
        <v>0</v>
      </c>
      <c r="E277" s="5" t="s">
        <v>2</v>
      </c>
      <c r="F277" s="5">
        <v>0.77</v>
      </c>
      <c r="G277" s="5">
        <v>0</v>
      </c>
      <c r="H277" s="5">
        <v>0</v>
      </c>
      <c r="I277" s="8">
        <f ca="1">(dane36[[#This Row],[glukoza we krwi]]-$I$409)/$I$410</f>
        <v>0.13461538461538461</v>
      </c>
      <c r="J277" s="8">
        <f ca="1">(dane36[[#This Row],[mocznik]]-$J$409)/$J$410</f>
        <v>4.7496790757381259E-2</v>
      </c>
      <c r="K277" s="8">
        <f ca="1">(dane36[[#This Row],[kreatynina]]-#REF!)/#REF!</f>
        <v>7.9365079365079361E-3</v>
      </c>
      <c r="L277" s="8">
        <f ca="1">(dane36[[#This Row],[sód]]-#REF!)/#REF!</f>
        <v>0.86750788643533128</v>
      </c>
      <c r="M277" s="8">
        <f ca="1">(dane36[[#This Row],[potas]]-#REF!)/#REF!</f>
        <v>5.1685393258426963E-2</v>
      </c>
      <c r="N277" s="8">
        <f ca="1">(dane36[[#This Row],[hemoglobina]]-#REF!)/#REF!</f>
        <v>0.88435374149659873</v>
      </c>
      <c r="O277" s="8">
        <f ca="1">(dane36[[#This Row],[hematokryt]]-#REF!)/#REF!</f>
        <v>0.75555555555555554</v>
      </c>
      <c r="P277" s="5">
        <v>0</v>
      </c>
      <c r="Q277" s="5">
        <v>0</v>
      </c>
      <c r="R277" s="5">
        <v>0</v>
      </c>
      <c r="S277" s="5">
        <v>1</v>
      </c>
      <c r="T277" s="5">
        <v>0</v>
      </c>
      <c r="U277" s="5">
        <v>0</v>
      </c>
      <c r="V277" s="5">
        <v>0</v>
      </c>
      <c r="X277" s="8">
        <f ca="1">(dane36[[#This Row],[Wiek]]-$A$409)/$A$410</f>
        <v>0.56818181818181823</v>
      </c>
      <c r="Y277" s="8">
        <f ca="1">(dane36[[#This Row],[Ciśnienie krwi]]-$B$409)/$B$410</f>
        <v>0.23076923076923078</v>
      </c>
      <c r="Z277" s="8">
        <f ca="1">(dane36[[#This Row],[glukoza we krwi]]-$I$409)/$I$410</f>
        <v>0.22008547008547008</v>
      </c>
      <c r="AA277" s="8">
        <f ca="1">(dane36[[#This Row],[mocznik]]-$J$409)/$J$410</f>
        <v>5.2631578947368418E-2</v>
      </c>
      <c r="AB277" s="8">
        <f ca="1">(dane36[[#This Row],[kreatynina]]-K$409)/K$410</f>
        <v>1.0582010582010581E-2</v>
      </c>
      <c r="AC277" s="8">
        <f ca="1">(dane36[[#This Row],[sód]]-L$409)/L$410</f>
        <v>0.8485804416403786</v>
      </c>
      <c r="AD277" s="8">
        <f ca="1">(dane36[[#This Row],[potas]]-M$409)/M$410</f>
        <v>4.7191011235955045E-2</v>
      </c>
      <c r="AE277" s="8">
        <f ca="1">(dane36[[#This Row],[hemoglobina]]-N$409)/N$410</f>
        <v>0.91156462585034015</v>
      </c>
      <c r="AF277" s="8">
        <f ca="1">(dane36[[#This Row],[hematokryt]]-O$409)/O$410</f>
        <v>0.75555555555555554</v>
      </c>
      <c r="AG277">
        <v>1</v>
      </c>
      <c r="AH277">
        <v>0</v>
      </c>
      <c r="AI277">
        <v>0</v>
      </c>
      <c r="AJ277">
        <v>0.77</v>
      </c>
      <c r="AK277">
        <v>0</v>
      </c>
      <c r="AL277">
        <v>0</v>
      </c>
      <c r="AM277" s="15">
        <v>0</v>
      </c>
      <c r="AN277" s="15">
        <v>0</v>
      </c>
      <c r="AO277" s="15">
        <v>0</v>
      </c>
      <c r="AP277" s="15">
        <v>1</v>
      </c>
      <c r="AQ277" s="15">
        <v>0</v>
      </c>
      <c r="AR277" s="15">
        <v>0</v>
      </c>
    </row>
    <row r="278" spans="1:44" x14ac:dyDescent="0.25">
      <c r="A278" s="8">
        <f ca="1">(dane36[[#This Row],[Wiek]]-$A$409)/$A$410</f>
        <v>0.30681818181818182</v>
      </c>
      <c r="B278" s="8">
        <f ca="1">(dane36[[#This Row],[Ciśnienie krwi]]-$B$409)/$B$410</f>
        <v>0.23076923076923078</v>
      </c>
      <c r="C278" s="9">
        <v>0.75</v>
      </c>
      <c r="D278" s="5">
        <v>0</v>
      </c>
      <c r="E278" s="5" t="s">
        <v>2</v>
      </c>
      <c r="F278" s="5">
        <v>1</v>
      </c>
      <c r="G278" s="5">
        <v>0</v>
      </c>
      <c r="H278" s="5">
        <v>0</v>
      </c>
      <c r="I278" s="8">
        <f ca="1">(dane36[[#This Row],[glukoza we krwi]]-$I$409)/$I$410</f>
        <v>0.13034188034188035</v>
      </c>
      <c r="J278" s="8">
        <f ca="1">(dane36[[#This Row],[mocznik]]-$J$409)/$J$410</f>
        <v>0.12195121951219512</v>
      </c>
      <c r="K278" s="8">
        <f ca="1">(dane36[[#This Row],[kreatynina]]-#REF!)/#REF!</f>
        <v>6.6137566137566143E-3</v>
      </c>
      <c r="L278" s="8">
        <f ca="1">(dane36[[#This Row],[sód]]-#REF!)/#REF!</f>
        <v>0.8485804416403786</v>
      </c>
      <c r="M278" s="8">
        <f ca="1">(dane36[[#This Row],[potas]]-#REF!)/#REF!</f>
        <v>1.7977528089887635E-2</v>
      </c>
      <c r="N278" s="8">
        <f ca="1">(dane36[[#This Row],[hemoglobina]]-#REF!)/#REF!</f>
        <v>0.97959183673469385</v>
      </c>
      <c r="O278" s="8">
        <f ca="1">(dane36[[#This Row],[hematokryt]]-#REF!)/#REF!</f>
        <v>0.68888888888888888</v>
      </c>
      <c r="P278" s="5">
        <v>0</v>
      </c>
      <c r="Q278" s="5">
        <v>0</v>
      </c>
      <c r="R278" s="5">
        <v>0</v>
      </c>
      <c r="S278" s="5">
        <v>1</v>
      </c>
      <c r="T278" s="5">
        <v>0</v>
      </c>
      <c r="U278" s="5">
        <v>0</v>
      </c>
      <c r="V278" s="5">
        <v>0</v>
      </c>
      <c r="X278" s="8">
        <f ca="1">(dane36[[#This Row],[Wiek]]-$A$409)/$A$410</f>
        <v>0.20454545454545456</v>
      </c>
      <c r="Y278" s="8">
        <f ca="1">(dane36[[#This Row],[Ciśnienie krwi]]-$B$409)/$B$410</f>
        <v>7.6923076923076927E-2</v>
      </c>
      <c r="Z278" s="8">
        <f ca="1">(dane36[[#This Row],[glukoza we krwi]]-$I$409)/$I$410</f>
        <v>0.26931623931623933</v>
      </c>
      <c r="AA278" s="8">
        <f ca="1">(dane36[[#This Row],[mocznik]]-$J$409)/$J$410</f>
        <v>0.14359435173299101</v>
      </c>
      <c r="AB278" s="8">
        <f ca="1">(dane36[[#This Row],[kreatynina]]-K$409)/K$410</f>
        <v>3.5317460317460317E-2</v>
      </c>
      <c r="AC278" s="8">
        <f ca="1">(dane36[[#This Row],[sód]]-L$409)/L$410</f>
        <v>0.83596214511041012</v>
      </c>
      <c r="AD278" s="8">
        <f ca="1">(dane36[[#This Row],[potas]]-M$409)/M$410</f>
        <v>4.9438202247191018E-2</v>
      </c>
      <c r="AE278" s="8">
        <f ca="1">(dane36[[#This Row],[hemoglobina]]-N$409)/N$410</f>
        <v>0.74149659863945572</v>
      </c>
      <c r="AF278" s="8">
        <f ca="1">(dane36[[#This Row],[hematokryt]]-O$409)/O$410</f>
        <v>0.71111111111111114</v>
      </c>
      <c r="AG278">
        <v>0.75</v>
      </c>
      <c r="AH278">
        <v>0</v>
      </c>
      <c r="AI278">
        <v>0</v>
      </c>
      <c r="AJ278">
        <v>1</v>
      </c>
      <c r="AK278">
        <v>0</v>
      </c>
      <c r="AL278">
        <v>0</v>
      </c>
      <c r="AM278" s="14">
        <v>0</v>
      </c>
      <c r="AN278" s="14">
        <v>0</v>
      </c>
      <c r="AO278" s="14">
        <v>0</v>
      </c>
      <c r="AP278" s="14">
        <v>1</v>
      </c>
      <c r="AQ278" s="14">
        <v>0</v>
      </c>
      <c r="AR278" s="14">
        <v>0</v>
      </c>
    </row>
    <row r="279" spans="1:44" x14ac:dyDescent="0.25">
      <c r="A279" s="8">
        <f ca="1">(dane36[[#This Row],[Wiek]]-$A$409)/$A$410</f>
        <v>0.39772727272727271</v>
      </c>
      <c r="B279" s="8">
        <f ca="1">(dane36[[#This Row],[Ciśnienie krwi]]-$B$409)/$B$410</f>
        <v>7.6923076923076927E-2</v>
      </c>
      <c r="C279" s="9">
        <v>0.75</v>
      </c>
      <c r="D279" s="5">
        <v>0</v>
      </c>
      <c r="E279" s="5" t="s">
        <v>2</v>
      </c>
      <c r="F279" s="5">
        <v>1</v>
      </c>
      <c r="G279" s="5">
        <v>0</v>
      </c>
      <c r="H279" s="5">
        <v>0</v>
      </c>
      <c r="I279" s="8">
        <f ca="1">(dane36[[#This Row],[glukoza we krwi]]-$I$409)/$I$410</f>
        <v>0.1858974358974359</v>
      </c>
      <c r="J279" s="8">
        <f ca="1">(dane36[[#This Row],[mocznik]]-$J$409)/$J$410</f>
        <v>0.11681643132220795</v>
      </c>
      <c r="K279" s="8">
        <f ca="1">(dane36[[#This Row],[kreatynina]]-#REF!)/#REF!</f>
        <v>9.2592592592592605E-3</v>
      </c>
      <c r="L279" s="8">
        <f ca="1">(dane36[[#This Row],[sód]]-#REF!)/#REF!</f>
        <v>0.86119873817034698</v>
      </c>
      <c r="M279" s="8">
        <f ca="1">(dane36[[#This Row],[potas]]-#REF!)/#REF!</f>
        <v>5.393258426966293E-2</v>
      </c>
      <c r="N279" s="8">
        <f ca="1">(dane36[[#This Row],[hemoglobina]]-#REF!)/#REF!</f>
        <v>0.80952380952380953</v>
      </c>
      <c r="O279" s="8">
        <f ca="1">(dane36[[#This Row],[hematokryt]]-#REF!)/#REF!</f>
        <v>0.8666666666666667</v>
      </c>
      <c r="P279" s="5">
        <v>0</v>
      </c>
      <c r="Q279" s="5">
        <v>0</v>
      </c>
      <c r="R279" s="5">
        <v>0</v>
      </c>
      <c r="S279" s="5">
        <v>1</v>
      </c>
      <c r="T279" s="5">
        <v>0</v>
      </c>
      <c r="U279" s="5">
        <v>0</v>
      </c>
      <c r="V279" s="5">
        <v>0</v>
      </c>
      <c r="X279" s="8">
        <f ca="1">(dane36[[#This Row],[Wiek]]-$A$409)/$A$410</f>
        <v>0.5</v>
      </c>
      <c r="Y279" s="8">
        <f ca="1">(dane36[[#This Row],[Ciśnienie krwi]]-$B$409)/$B$410</f>
        <v>7.6923076923076927E-2</v>
      </c>
      <c r="Z279" s="8">
        <f ca="1">(dane36[[#This Row],[glukoza we krwi]]-$I$409)/$I$410</f>
        <v>0.21581196581196582</v>
      </c>
      <c r="AA279" s="8">
        <f ca="1">(dane36[[#This Row],[mocznik]]-$J$409)/$J$410</f>
        <v>0.11424903722721438</v>
      </c>
      <c r="AB279" s="8">
        <f ca="1">(dane36[[#This Row],[kreatynina]]-K$409)/K$410</f>
        <v>7.9365079365079361E-3</v>
      </c>
      <c r="AC279" s="8">
        <f ca="1">(dane36[[#This Row],[sód]]-L$409)/L$410</f>
        <v>0.82334384858044163</v>
      </c>
      <c r="AD279" s="8">
        <f ca="1">(dane36[[#This Row],[potas]]-M$409)/M$410</f>
        <v>5.6179775280898875E-2</v>
      </c>
      <c r="AE279" s="8">
        <f ca="1">(dane36[[#This Row],[hemoglobina]]-N$409)/N$410</f>
        <v>0.8571428571428571</v>
      </c>
      <c r="AF279" s="8">
        <f ca="1">(dane36[[#This Row],[hematokryt]]-O$409)/O$410</f>
        <v>0.91111111111111109</v>
      </c>
      <c r="AG279">
        <v>0.75</v>
      </c>
      <c r="AH279">
        <v>0</v>
      </c>
      <c r="AI279">
        <v>0</v>
      </c>
      <c r="AJ279">
        <v>1</v>
      </c>
      <c r="AK279">
        <v>0</v>
      </c>
      <c r="AL279">
        <v>0</v>
      </c>
      <c r="AM279" s="15">
        <v>0</v>
      </c>
      <c r="AN279" s="15">
        <v>0</v>
      </c>
      <c r="AO279" s="15">
        <v>0</v>
      </c>
      <c r="AP279" s="15">
        <v>1</v>
      </c>
      <c r="AQ279" s="15">
        <v>0</v>
      </c>
      <c r="AR279" s="15">
        <v>0</v>
      </c>
    </row>
    <row r="280" spans="1:44" x14ac:dyDescent="0.25">
      <c r="A280" s="8">
        <f ca="1">(dane36[[#This Row],[Wiek]]-$A$409)/$A$410</f>
        <v>0.42045454545454547</v>
      </c>
      <c r="B280" s="8">
        <f ca="1">(dane36[[#This Row],[Ciśnienie krwi]]-$B$409)/$B$410</f>
        <v>7.6923076923076927E-2</v>
      </c>
      <c r="C280" s="9">
        <v>0.75</v>
      </c>
      <c r="D280" s="5">
        <v>0</v>
      </c>
      <c r="E280" s="5" t="s">
        <v>2</v>
      </c>
      <c r="F280" s="5">
        <v>1</v>
      </c>
      <c r="G280" s="5">
        <v>0</v>
      </c>
      <c r="H280" s="5">
        <v>0</v>
      </c>
      <c r="I280" s="8">
        <f ca="1">(dane36[[#This Row],[glukoza we krwi]]-$I$409)/$I$410</f>
        <v>0.13675213675213677</v>
      </c>
      <c r="J280" s="8">
        <f ca="1">(dane36[[#This Row],[mocznik]]-$J$409)/$J$410</f>
        <v>9.114249037227215E-2</v>
      </c>
      <c r="K280" s="8">
        <f ca="1">(dane36[[#This Row],[kreatynina]]-#REF!)/#REF!</f>
        <v>2.6455026455026449E-3</v>
      </c>
      <c r="L280" s="8">
        <f ca="1">(dane36[[#This Row],[sód]]-#REF!)/#REF!</f>
        <v>0.917981072555205</v>
      </c>
      <c r="M280" s="8">
        <f ca="1">(dane36[[#This Row],[potas]]-#REF!)/#REF!</f>
        <v>5.6179775280898875E-2</v>
      </c>
      <c r="N280" s="8">
        <f ca="1">(dane36[[#This Row],[hemoglobina]]-#REF!)/#REF!</f>
        <v>0.71428571428571419</v>
      </c>
      <c r="O280" s="8">
        <f ca="1">(dane36[[#This Row],[hematokryt]]-#REF!)/#REF!</f>
        <v>0.93333333333333335</v>
      </c>
      <c r="P280" s="5">
        <v>0</v>
      </c>
      <c r="Q280" s="5">
        <v>0</v>
      </c>
      <c r="R280" s="5">
        <v>0</v>
      </c>
      <c r="S280" s="5">
        <v>1</v>
      </c>
      <c r="T280" s="5">
        <v>0</v>
      </c>
      <c r="U280" s="5">
        <v>0</v>
      </c>
      <c r="V280" s="5">
        <v>0</v>
      </c>
      <c r="X280" s="8">
        <f ca="1">(dane36[[#This Row],[Wiek]]-$A$409)/$A$410</f>
        <v>0.52272727272727271</v>
      </c>
      <c r="Y280" s="8">
        <f ca="1">(dane36[[#This Row],[Ciśnienie krwi]]-$B$409)/$B$410</f>
        <v>7.6923076923076927E-2</v>
      </c>
      <c r="Z280" s="8">
        <f ca="1">(dane36[[#This Row],[glukoza we krwi]]-$I$409)/$I$410</f>
        <v>0.19230769230769232</v>
      </c>
      <c r="AA280" s="8">
        <f ca="1">(dane36[[#This Row],[mocznik]]-$J$409)/$J$410</f>
        <v>0.10911424903722722</v>
      </c>
      <c r="AB280" s="8">
        <f ca="1">(dane36[[#This Row],[kreatynina]]-K$409)/K$410</f>
        <v>1.0582010582010581E-2</v>
      </c>
      <c r="AC280" s="8">
        <f ca="1">(dane36[[#This Row],[sód]]-L$409)/L$410</f>
        <v>0.86750788643533128</v>
      </c>
      <c r="AD280" s="8">
        <f ca="1">(dane36[[#This Row],[potas]]-M$409)/M$410</f>
        <v>5.393258426966293E-2</v>
      </c>
      <c r="AE280" s="8">
        <f ca="1">(dane36[[#This Row],[hemoglobina]]-N$409)/N$410</f>
        <v>0.77551020408163263</v>
      </c>
      <c r="AF280" s="8">
        <f ca="1">(dane36[[#This Row],[hematokryt]]-O$409)/O$410</f>
        <v>0.77777777777777779</v>
      </c>
      <c r="AG280">
        <v>0.75</v>
      </c>
      <c r="AH280">
        <v>0</v>
      </c>
      <c r="AI280">
        <v>0</v>
      </c>
      <c r="AJ280">
        <v>1</v>
      </c>
      <c r="AK280">
        <v>0</v>
      </c>
      <c r="AL280">
        <v>0</v>
      </c>
      <c r="AM280" s="14">
        <v>0</v>
      </c>
      <c r="AN280" s="14">
        <v>0</v>
      </c>
      <c r="AO280" s="14">
        <v>0</v>
      </c>
      <c r="AP280" s="14">
        <v>1</v>
      </c>
      <c r="AQ280" s="14">
        <v>0</v>
      </c>
      <c r="AR280" s="14">
        <v>0</v>
      </c>
    </row>
    <row r="281" spans="1:44" x14ac:dyDescent="0.25">
      <c r="A281" s="8">
        <f ca="1">(dane36[[#This Row],[Wiek]]-$A$409)/$A$410</f>
        <v>0.34090909090909088</v>
      </c>
      <c r="B281" s="8">
        <f ca="1">(dane36[[#This Row],[Ciśnienie krwi]]-$B$409)/$B$410</f>
        <v>7.6923076923076927E-2</v>
      </c>
      <c r="C281" s="9">
        <v>1</v>
      </c>
      <c r="D281" s="5">
        <v>0</v>
      </c>
      <c r="E281" s="5" t="s">
        <v>2</v>
      </c>
      <c r="F281" s="5">
        <v>1</v>
      </c>
      <c r="G281" s="5">
        <v>0</v>
      </c>
      <c r="H281" s="5">
        <v>0</v>
      </c>
      <c r="I281" s="8">
        <f ca="1">(dane36[[#This Row],[glukoza we krwi]]-$I$409)/$I$410</f>
        <v>0.17094017094017094</v>
      </c>
      <c r="J281" s="8">
        <f ca="1">(dane36[[#This Row],[mocznik]]-$J$409)/$J$410</f>
        <v>3.9794608472400517E-2</v>
      </c>
      <c r="K281" s="8">
        <f ca="1">(dane36[[#This Row],[kreatynina]]-#REF!)/#REF!</f>
        <v>0</v>
      </c>
      <c r="L281" s="8">
        <f ca="1">(dane36[[#This Row],[sód]]-#REF!)/#REF!</f>
        <v>0.89905362776025233</v>
      </c>
      <c r="M281" s="8">
        <f ca="1">(dane36[[#This Row],[potas]]-#REF!)/#REF!</f>
        <v>4.9438202247191018E-2</v>
      </c>
      <c r="N281" s="8">
        <f ca="1">(dane36[[#This Row],[hemoglobina]]-#REF!)/#REF!</f>
        <v>0.78231292517006801</v>
      </c>
      <c r="O281" s="8">
        <f ca="1">(dane36[[#This Row],[hematokryt]]-#REF!)/#REF!</f>
        <v>0.71111111111111114</v>
      </c>
      <c r="P281" s="5">
        <v>0</v>
      </c>
      <c r="Q281" s="5">
        <v>0</v>
      </c>
      <c r="R281" s="5">
        <v>0</v>
      </c>
      <c r="S281" s="5">
        <v>1</v>
      </c>
      <c r="T281" s="5">
        <v>0</v>
      </c>
      <c r="U281" s="5">
        <v>0</v>
      </c>
      <c r="V281" s="5">
        <v>0</v>
      </c>
      <c r="X281" s="8">
        <f ca="1">(dane36[[#This Row],[Wiek]]-$A$409)/$A$410</f>
        <v>0.25</v>
      </c>
      <c r="Y281" s="8">
        <f ca="1">(dane36[[#This Row],[Ciśnienie krwi]]-$B$409)/$B$410</f>
        <v>0.15384615384615385</v>
      </c>
      <c r="Z281" s="8">
        <f ca="1">(dane36[[#This Row],[glukoza we krwi]]-$I$409)/$I$410</f>
        <v>0.25213675213675213</v>
      </c>
      <c r="AA281" s="8">
        <f ca="1">(dane36[[#This Row],[mocznik]]-$J$409)/$J$410</f>
        <v>5.5198973042362001E-2</v>
      </c>
      <c r="AB281" s="8">
        <f ca="1">(dane36[[#This Row],[kreatynina]]-K$409)/K$410</f>
        <v>2.6455026455026449E-3</v>
      </c>
      <c r="AC281" s="8">
        <f ca="1">(dane36[[#This Row],[sód]]-L$409)/L$410</f>
        <v>0.85488958990536279</v>
      </c>
      <c r="AD281" s="8">
        <f ca="1">(dane36[[#This Row],[potas]]-M$409)/M$410</f>
        <v>4.9438202247191018E-2</v>
      </c>
      <c r="AE281" s="8">
        <f ca="1">(dane36[[#This Row],[hemoglobina]]-N$409)/N$410</f>
        <v>0.89795918367346939</v>
      </c>
      <c r="AF281" s="8">
        <f ca="1">(dane36[[#This Row],[hematokryt]]-O$409)/O$410</f>
        <v>0.8666666666666667</v>
      </c>
      <c r="AG281">
        <v>1</v>
      </c>
      <c r="AH281">
        <v>0</v>
      </c>
      <c r="AI281">
        <v>0</v>
      </c>
      <c r="AJ281">
        <v>1</v>
      </c>
      <c r="AK281">
        <v>0</v>
      </c>
      <c r="AL281">
        <v>0</v>
      </c>
      <c r="AM281" s="15">
        <v>0</v>
      </c>
      <c r="AN281" s="15">
        <v>0</v>
      </c>
      <c r="AO281" s="15">
        <v>0</v>
      </c>
      <c r="AP281" s="15">
        <v>1</v>
      </c>
      <c r="AQ281" s="15">
        <v>0</v>
      </c>
      <c r="AR281" s="15">
        <v>0</v>
      </c>
    </row>
    <row r="282" spans="1:44" x14ac:dyDescent="0.25">
      <c r="A282" s="8">
        <f ca="1">(dane36[[#This Row],[Wiek]]-$A$409)/$A$410</f>
        <v>0.65909090909090906</v>
      </c>
      <c r="B282" s="8">
        <f ca="1">(dane36[[#This Row],[Ciśnienie krwi]]-$B$409)/$B$410</f>
        <v>0</v>
      </c>
      <c r="C282" s="9">
        <v>0.25</v>
      </c>
      <c r="D282" s="5">
        <v>0</v>
      </c>
      <c r="E282" s="5" t="s">
        <v>2</v>
      </c>
      <c r="F282" s="5">
        <v>1</v>
      </c>
      <c r="G282" s="5">
        <v>0</v>
      </c>
      <c r="H282" s="5">
        <v>0</v>
      </c>
      <c r="I282" s="8">
        <f ca="1">(dane36[[#This Row],[glukoza we krwi]]-$I$409)/$I$410</f>
        <v>0.51068376068376065</v>
      </c>
      <c r="J282" s="8">
        <f ca="1">(dane36[[#This Row],[mocznik]]-$J$409)/$J$410</f>
        <v>0.14505776636713735</v>
      </c>
      <c r="K282" s="8">
        <f ca="1">(dane36[[#This Row],[kreatynina]]-#REF!)/#REF!</f>
        <v>2.3809523809523815E-2</v>
      </c>
      <c r="L282" s="8">
        <f ca="1">(dane36[[#This Row],[sód]]-#REF!)/#REF!</f>
        <v>0.68454258675078861</v>
      </c>
      <c r="M282" s="8">
        <f ca="1">(dane36[[#This Row],[potas]]-#REF!)/#REF!</f>
        <v>1.1235955056179775E-2</v>
      </c>
      <c r="N282" s="8">
        <f ca="1">(dane36[[#This Row],[hemoglobina]]-#REF!)/#REF!</f>
        <v>0.64149659863945574</v>
      </c>
      <c r="O282" s="8">
        <f ca="1">(dane36[[#This Row],[hematokryt]]-#REF!)/#REF!</f>
        <v>0.66377777777777769</v>
      </c>
      <c r="P282" s="5">
        <v>1</v>
      </c>
      <c r="Q282" s="5">
        <v>0</v>
      </c>
      <c r="R282" s="5">
        <v>0</v>
      </c>
      <c r="S282" s="5">
        <v>1</v>
      </c>
      <c r="T282" s="5">
        <v>0</v>
      </c>
      <c r="U282" s="5">
        <v>0</v>
      </c>
      <c r="V282" s="5">
        <v>1</v>
      </c>
      <c r="X282" s="8">
        <f ca="1">(dane36[[#This Row],[Wiek]]-$A$409)/$A$410</f>
        <v>0.51136363636363635</v>
      </c>
      <c r="Y282" s="8">
        <f ca="1">(dane36[[#This Row],[Ciśnienie krwi]]-$B$409)/$B$410</f>
        <v>0.23076923076923078</v>
      </c>
      <c r="Z282" s="8">
        <f ca="1">(dane36[[#This Row],[glukoza we krwi]]-$I$409)/$I$410</f>
        <v>0.1517094017094017</v>
      </c>
      <c r="AA282" s="8">
        <f ca="1">(dane36[[#This Row],[mocznik]]-$J$409)/$J$410</f>
        <v>8.0872913992297818E-2</v>
      </c>
      <c r="AB282" s="8">
        <f ca="1">(dane36[[#This Row],[kreatynina]]-K$409)/K$410</f>
        <v>6.6137566137566143E-3</v>
      </c>
      <c r="AC282" s="8">
        <f ca="1">(dane36[[#This Row],[sód]]-L$409)/L$410</f>
        <v>0.88012618296529965</v>
      </c>
      <c r="AD282" s="8">
        <f ca="1">(dane36[[#This Row],[potas]]-M$409)/M$410</f>
        <v>4.49438202247191E-2</v>
      </c>
      <c r="AE282" s="8">
        <f ca="1">(dane36[[#This Row],[hemoglobina]]-N$409)/N$410</f>
        <v>0.69387755102040816</v>
      </c>
      <c r="AF282" s="8">
        <f ca="1">(dane36[[#This Row],[hematokryt]]-O$409)/O$410</f>
        <v>0.9555555555555556</v>
      </c>
      <c r="AG282">
        <v>0.25</v>
      </c>
      <c r="AH282">
        <v>0</v>
      </c>
      <c r="AI282">
        <v>0</v>
      </c>
      <c r="AJ282">
        <v>1</v>
      </c>
      <c r="AK282">
        <v>0</v>
      </c>
      <c r="AL282">
        <v>0</v>
      </c>
      <c r="AM282" s="14">
        <v>1</v>
      </c>
      <c r="AN282" s="14">
        <v>0</v>
      </c>
      <c r="AO282" s="14">
        <v>0</v>
      </c>
      <c r="AP282" s="14">
        <v>1</v>
      </c>
      <c r="AQ282" s="14">
        <v>0</v>
      </c>
      <c r="AR282" s="14">
        <v>0</v>
      </c>
    </row>
    <row r="283" spans="1:44" x14ac:dyDescent="0.25">
      <c r="A283" s="8">
        <f ca="1">(dane36[[#This Row],[Wiek]]-$A$409)/$A$410</f>
        <v>0.21590909090909091</v>
      </c>
      <c r="B283" s="8">
        <f ca="1">(dane36[[#This Row],[Ciśnienie krwi]]-$B$409)/$B$410</f>
        <v>0.30769230769230771</v>
      </c>
      <c r="C283" s="9">
        <v>0.25</v>
      </c>
      <c r="D283" s="10">
        <v>0.8</v>
      </c>
      <c r="E283" s="5" t="s">
        <v>2</v>
      </c>
      <c r="F283" s="5">
        <v>0</v>
      </c>
      <c r="G283" s="5">
        <v>1</v>
      </c>
      <c r="H283" s="5">
        <v>1</v>
      </c>
      <c r="I283" s="8">
        <f ca="1">(dane36[[#This Row],[glukoza we krwi]]-$I$409)/$I$410</f>
        <v>0.18162393162393162</v>
      </c>
      <c r="J283" s="8">
        <f ca="1">(dane36[[#This Row],[mocznik]]-$J$409)/$J$410</f>
        <v>9.8844672657252886E-2</v>
      </c>
      <c r="K283" s="8">
        <f ca="1">(dane36[[#This Row],[kreatynina]]-#REF!)/#REF!</f>
        <v>1.7195767195767195E-2</v>
      </c>
      <c r="L283" s="8">
        <f ca="1">(dane36[[#This Row],[sód]]-#REF!)/#REF!</f>
        <v>0.76025236593059942</v>
      </c>
      <c r="M283" s="8">
        <f ca="1">(dane36[[#This Row],[potas]]-#REF!)/#REF!</f>
        <v>2.247191011235955E-2</v>
      </c>
      <c r="N283" s="8">
        <f ca="1">(dane36[[#This Row],[hemoglobina]]-#REF!)/#REF!</f>
        <v>0.35374149659863952</v>
      </c>
      <c r="O283" s="8">
        <f ca="1">(dane36[[#This Row],[hematokryt]]-#REF!)/#REF!</f>
        <v>0.31111111111111112</v>
      </c>
      <c r="P283" s="5">
        <v>0</v>
      </c>
      <c r="Q283" s="5">
        <v>0</v>
      </c>
      <c r="R283" s="5">
        <v>0</v>
      </c>
      <c r="S283" s="5">
        <v>1</v>
      </c>
      <c r="T283" s="5">
        <v>0</v>
      </c>
      <c r="U283" s="5">
        <v>1</v>
      </c>
      <c r="V283" s="5">
        <v>1</v>
      </c>
      <c r="X283" s="8">
        <f ca="1">(dane36[[#This Row],[Wiek]]-$A$409)/$A$410</f>
        <v>0.60227272727272729</v>
      </c>
      <c r="Y283" s="8">
        <f ca="1">(dane36[[#This Row],[Ciśnienie krwi]]-$B$409)/$B$410</f>
        <v>0.23076923076923078</v>
      </c>
      <c r="Z283" s="8">
        <f ca="1">(dane36[[#This Row],[glukoza we krwi]]-$I$409)/$I$410</f>
        <v>0.23076923076923078</v>
      </c>
      <c r="AA283" s="8">
        <f ca="1">(dane36[[#This Row],[mocznik]]-$J$409)/$J$410</f>
        <v>0.1245186136071887</v>
      </c>
      <c r="AB283" s="8">
        <f ca="1">(dane36[[#This Row],[kreatynina]]-K$409)/K$410</f>
        <v>1.0582010582010581E-2</v>
      </c>
      <c r="AC283" s="8">
        <f ca="1">(dane36[[#This Row],[sód]]-L$409)/L$410</f>
        <v>0.89905362776025233</v>
      </c>
      <c r="AD283" s="8">
        <f ca="1">(dane36[[#This Row],[potas]]-M$409)/M$410</f>
        <v>5.6179775280898875E-2</v>
      </c>
      <c r="AE283" s="8">
        <f ca="1">(dane36[[#This Row],[hemoglobina]]-N$409)/N$410</f>
        <v>0.84353741496598633</v>
      </c>
      <c r="AF283" s="8">
        <f ca="1">(dane36[[#This Row],[hematokryt]]-O$409)/O$410</f>
        <v>0.71111111111111114</v>
      </c>
      <c r="AG283">
        <v>0.25</v>
      </c>
      <c r="AH283">
        <v>0.8</v>
      </c>
      <c r="AI283">
        <v>0</v>
      </c>
      <c r="AJ283">
        <v>0</v>
      </c>
      <c r="AK283">
        <v>1</v>
      </c>
      <c r="AL283">
        <v>1</v>
      </c>
      <c r="AM283" s="15">
        <v>0</v>
      </c>
      <c r="AN283" s="15">
        <v>0</v>
      </c>
      <c r="AO283" s="15">
        <v>0</v>
      </c>
      <c r="AP283" s="15">
        <v>1</v>
      </c>
      <c r="AQ283" s="15">
        <v>0</v>
      </c>
      <c r="AR283" s="15">
        <v>1</v>
      </c>
    </row>
    <row r="284" spans="1:44" x14ac:dyDescent="0.25">
      <c r="A284" s="8">
        <f ca="1">(dane36[[#This Row],[Wiek]]-$A$409)/$A$410</f>
        <v>0.71590909090909094</v>
      </c>
      <c r="B284" s="8">
        <f ca="1">(dane36[[#This Row],[Ciśnienie krwi]]-$B$409)/$B$410</f>
        <v>0.23076923076923078</v>
      </c>
      <c r="C284" s="9">
        <v>0.5</v>
      </c>
      <c r="D284" s="10">
        <v>0.4</v>
      </c>
      <c r="E284" s="10">
        <v>0.2</v>
      </c>
      <c r="F284" s="5">
        <v>1</v>
      </c>
      <c r="G284" s="5">
        <v>1</v>
      </c>
      <c r="H284" s="5">
        <v>0</v>
      </c>
      <c r="I284" s="8">
        <f ca="1">(dane36[[#This Row],[glukoza we krwi]]-$I$409)/$I$410</f>
        <v>0.41239316239316237</v>
      </c>
      <c r="J284" s="8">
        <f ca="1">(dane36[[#This Row],[mocznik]]-$J$409)/$J$410</f>
        <v>0.33761232349165599</v>
      </c>
      <c r="K284" s="8">
        <f ca="1">(dane36[[#This Row],[kreatynina]]-#REF!)/#REF!</f>
        <v>2.777777777777778E-2</v>
      </c>
      <c r="L284" s="8">
        <f ca="1">(dane36[[#This Row],[sód]]-#REF!)/#REF!</f>
        <v>0.83930599369085179</v>
      </c>
      <c r="M284" s="8">
        <f ca="1">(dane36[[#This Row],[potas]]-#REF!)/#REF!</f>
        <v>4.7865168539325841E-2</v>
      </c>
      <c r="N284" s="8">
        <f ca="1">(dane36[[#This Row],[hemoglobina]]-#REF!)/#REF!</f>
        <v>0.68707482993197266</v>
      </c>
      <c r="O284" s="8">
        <f ca="1">(dane36[[#This Row],[hematokryt]]-#REF!)/#REF!</f>
        <v>0.71111111111111114</v>
      </c>
      <c r="P284" s="5">
        <v>0</v>
      </c>
      <c r="Q284" s="5">
        <v>1</v>
      </c>
      <c r="R284" s="5">
        <v>0</v>
      </c>
      <c r="S284" s="5">
        <v>1</v>
      </c>
      <c r="T284" s="5">
        <v>0</v>
      </c>
      <c r="U284" s="5">
        <v>0</v>
      </c>
      <c r="V284" s="5">
        <v>1</v>
      </c>
      <c r="X284" s="8">
        <f ca="1">(dane36[[#This Row],[Wiek]]-$A$409)/$A$410</f>
        <v>0.20454545454545456</v>
      </c>
      <c r="Y284" s="8">
        <f ca="1">(dane36[[#This Row],[Ciśnienie krwi]]-$B$409)/$B$410</f>
        <v>0.15384615384615385</v>
      </c>
      <c r="Z284" s="8">
        <f ca="1">(dane36[[#This Row],[glukoza we krwi]]-$I$409)/$I$410</f>
        <v>0.21581196581196582</v>
      </c>
      <c r="AA284" s="8">
        <f ca="1">(dane36[[#This Row],[mocznik]]-$J$409)/$J$410</f>
        <v>0.10911424903722722</v>
      </c>
      <c r="AB284" s="8">
        <f ca="1">(dane36[[#This Row],[kreatynina]]-K$409)/K$410</f>
        <v>7.9365079365079361E-3</v>
      </c>
      <c r="AC284" s="8">
        <f ca="1">(dane36[[#This Row],[sód]]-L$409)/L$410</f>
        <v>0.82334384858044163</v>
      </c>
      <c r="AD284" s="8">
        <f ca="1">(dane36[[#This Row],[potas]]-M$409)/M$410</f>
        <v>2.921348314606741E-2</v>
      </c>
      <c r="AE284" s="8">
        <f ca="1">(dane36[[#This Row],[hemoglobina]]-N$409)/N$410</f>
        <v>0.78231292517006801</v>
      </c>
      <c r="AF284" s="8">
        <f ca="1">(dane36[[#This Row],[hematokryt]]-O$409)/O$410</f>
        <v>0.77777777777777779</v>
      </c>
      <c r="AG284">
        <v>0.5</v>
      </c>
      <c r="AH284">
        <v>0.4</v>
      </c>
      <c r="AI284">
        <v>0.2</v>
      </c>
      <c r="AJ284">
        <v>1</v>
      </c>
      <c r="AK284">
        <v>1</v>
      </c>
      <c r="AL284">
        <v>0</v>
      </c>
      <c r="AM284" s="14">
        <v>0</v>
      </c>
      <c r="AN284" s="14">
        <v>1</v>
      </c>
      <c r="AO284" s="14">
        <v>0</v>
      </c>
      <c r="AP284" s="14">
        <v>1</v>
      </c>
      <c r="AQ284" s="14">
        <v>0</v>
      </c>
      <c r="AR284" s="14">
        <v>0</v>
      </c>
    </row>
    <row r="285" spans="1:44" x14ac:dyDescent="0.25">
      <c r="A285" s="8">
        <f ca="1">(dane36[[#This Row],[Wiek]]-$A$409)/$A$410</f>
        <v>0.45454545454545453</v>
      </c>
      <c r="B285" s="8">
        <f ca="1">(dane36[[#This Row],[Ciśnienie krwi]]-$B$409)/$B$410</f>
        <v>0.30769230769230771</v>
      </c>
      <c r="C285" s="9">
        <v>0.75</v>
      </c>
      <c r="D285" s="10">
        <v>0.4</v>
      </c>
      <c r="E285" s="5" t="s">
        <v>2</v>
      </c>
      <c r="F285" s="5">
        <v>0</v>
      </c>
      <c r="G285" s="5">
        <v>1</v>
      </c>
      <c r="H285" s="5">
        <v>0</v>
      </c>
      <c r="I285" s="8">
        <f ca="1">(dane36[[#This Row],[glukoza we krwi]]-$I$409)/$I$410</f>
        <v>0.1517094017094017</v>
      </c>
      <c r="J285" s="8">
        <f ca="1">(dane36[[#This Row],[mocznik]]-$J$409)/$J$410</f>
        <v>0.38896020539152759</v>
      </c>
      <c r="K285" s="8">
        <f ca="1">(dane36[[#This Row],[kreatynina]]-#REF!)/#REF!</f>
        <v>3.0423280423280429E-2</v>
      </c>
      <c r="L285" s="8">
        <f ca="1">(dane36[[#This Row],[sód]]-#REF!)/#REF!</f>
        <v>0.8485804416403786</v>
      </c>
      <c r="M285" s="8">
        <f ca="1">(dane36[[#This Row],[potas]]-#REF!)/#REF!</f>
        <v>4.0449438202247189E-2</v>
      </c>
      <c r="N285" s="8">
        <f ca="1">(dane36[[#This Row],[hemoglobina]]-#REF!)/#REF!</f>
        <v>0.45578231292517013</v>
      </c>
      <c r="O285" s="8">
        <f ca="1">(dane36[[#This Row],[hematokryt]]-#REF!)/#REF!</f>
        <v>0.55555555555555558</v>
      </c>
      <c r="P285" s="5">
        <v>0</v>
      </c>
      <c r="Q285" s="5">
        <v>0</v>
      </c>
      <c r="R285" s="5">
        <v>0</v>
      </c>
      <c r="S285" s="5">
        <v>0</v>
      </c>
      <c r="T285" s="5">
        <v>1</v>
      </c>
      <c r="U285" s="5">
        <v>1</v>
      </c>
      <c r="V285" s="5">
        <v>1</v>
      </c>
      <c r="X285" s="8">
        <f ca="1">(dane36[[#This Row],[Wiek]]-$A$409)/$A$410</f>
        <v>0.65909090909090906</v>
      </c>
      <c r="Y285" s="8">
        <f ca="1">(dane36[[#This Row],[Ciśnienie krwi]]-$B$409)/$B$410</f>
        <v>0.15384615384615385</v>
      </c>
      <c r="Z285" s="8">
        <f ca="1">(dane36[[#This Row],[glukoza we krwi]]-$I$409)/$I$410</f>
        <v>0.26931623931623933</v>
      </c>
      <c r="AA285" s="8">
        <f ca="1">(dane36[[#This Row],[mocznik]]-$J$409)/$J$410</f>
        <v>0.14359435173299101</v>
      </c>
      <c r="AB285" s="8">
        <f ca="1">(dane36[[#This Row],[kreatynina]]-K$409)/K$410</f>
        <v>3.5317460317460317E-2</v>
      </c>
      <c r="AC285" s="8">
        <f ca="1">(dane36[[#This Row],[sód]]-L$409)/L$410</f>
        <v>0.83930599369085179</v>
      </c>
      <c r="AD285" s="8">
        <f ca="1">(dane36[[#This Row],[potas]]-M$409)/M$410</f>
        <v>4.7865168539325841E-2</v>
      </c>
      <c r="AE285" s="8">
        <f ca="1">(dane36[[#This Row],[hemoglobina]]-N$409)/N$410</f>
        <v>0.90476190476190466</v>
      </c>
      <c r="AF285" s="8">
        <f ca="1">(dane36[[#This Row],[hematokryt]]-O$409)/O$410</f>
        <v>0.75555555555555554</v>
      </c>
      <c r="AG285">
        <v>0.75</v>
      </c>
      <c r="AH285">
        <v>0.4</v>
      </c>
      <c r="AI285">
        <v>0</v>
      </c>
      <c r="AJ285">
        <v>0</v>
      </c>
      <c r="AK285">
        <v>1</v>
      </c>
      <c r="AL28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1</v>
      </c>
      <c r="AR285" s="15">
        <v>1</v>
      </c>
    </row>
    <row r="286" spans="1:44" x14ac:dyDescent="0.25">
      <c r="A286" s="8">
        <f ca="1">(dane36[[#This Row],[Wiek]]-$A$409)/$A$410</f>
        <v>0.79545454545454541</v>
      </c>
      <c r="B286" s="8">
        <f ca="1">(dane36[[#This Row],[Ciśnienie krwi]]-$B$409)/$B$410</f>
        <v>0.30769230769230771</v>
      </c>
      <c r="C286" s="9">
        <v>0.25</v>
      </c>
      <c r="D286" s="10">
        <v>0.4</v>
      </c>
      <c r="E286" s="5" t="s">
        <v>2</v>
      </c>
      <c r="F286" s="5">
        <v>0</v>
      </c>
      <c r="G286" s="5">
        <v>1</v>
      </c>
      <c r="H286" s="5">
        <v>0</v>
      </c>
      <c r="I286" s="8">
        <f ca="1">(dane36[[#This Row],[glukoza we krwi]]-$I$409)/$I$410</f>
        <v>0.21794871794871795</v>
      </c>
      <c r="J286" s="8">
        <f ca="1">(dane36[[#This Row],[mocznik]]-$J$409)/$J$410</f>
        <v>0.13222079589216945</v>
      </c>
      <c r="K286" s="8">
        <f ca="1">(dane36[[#This Row],[kreatynina]]-#REF!)/#REF!</f>
        <v>2.5132275132275134E-2</v>
      </c>
      <c r="L286" s="8">
        <f ca="1">(dane36[[#This Row],[sód]]-#REF!)/#REF!</f>
        <v>0.83930599369085179</v>
      </c>
      <c r="M286" s="8">
        <f ca="1">(dane36[[#This Row],[potas]]-#REF!)/#REF!</f>
        <v>4.7865168539325841E-2</v>
      </c>
      <c r="N286" s="8">
        <f ca="1">(dane36[[#This Row],[hemoglobina]]-#REF!)/#REF!</f>
        <v>0.59863945578231292</v>
      </c>
      <c r="O286" s="8">
        <f ca="1">(dane36[[#This Row],[hematokryt]]-#REF!)/#REF!</f>
        <v>0.66666666666666663</v>
      </c>
      <c r="P286" s="5">
        <v>0</v>
      </c>
      <c r="Q286" s="5">
        <v>0</v>
      </c>
      <c r="R286" s="5">
        <v>0</v>
      </c>
      <c r="S286" s="5">
        <v>1</v>
      </c>
      <c r="T286" s="5">
        <v>0</v>
      </c>
      <c r="U286" s="5">
        <v>0</v>
      </c>
      <c r="V286" s="5">
        <v>1</v>
      </c>
      <c r="X286" s="8">
        <f ca="1">(dane36[[#This Row],[Wiek]]-$A$409)/$A$410</f>
        <v>0.35227272727272729</v>
      </c>
      <c r="Y286" s="8">
        <f ca="1">(dane36[[#This Row],[Ciśnienie krwi]]-$B$409)/$B$410</f>
        <v>0.23076923076923078</v>
      </c>
      <c r="Z286" s="8">
        <f ca="1">(dane36[[#This Row],[glukoza we krwi]]-$I$409)/$I$410</f>
        <v>0.16666666666666666</v>
      </c>
      <c r="AA286" s="8">
        <f ca="1">(dane36[[#This Row],[mocznik]]-$J$409)/$J$410</f>
        <v>9.114249037227215E-2</v>
      </c>
      <c r="AB286" s="8">
        <f ca="1">(dane36[[#This Row],[kreatynina]]-K$409)/K$410</f>
        <v>1.0582010582010581E-2</v>
      </c>
      <c r="AC286" s="8">
        <f ca="1">(dane36[[#This Row],[sód]]-L$409)/L$410</f>
        <v>0.86750788643533128</v>
      </c>
      <c r="AD286" s="8">
        <f ca="1">(dane36[[#This Row],[potas]]-M$409)/M$410</f>
        <v>3.3707865168539325E-2</v>
      </c>
      <c r="AE286" s="8">
        <f ca="1">(dane36[[#This Row],[hemoglobina]]-N$409)/N$410</f>
        <v>0.93877551020408145</v>
      </c>
      <c r="AF286" s="8">
        <f ca="1">(dane36[[#This Row],[hematokryt]]-O$409)/O$410</f>
        <v>0.9555555555555556</v>
      </c>
      <c r="AG286">
        <v>0.25</v>
      </c>
      <c r="AH286">
        <v>0.4</v>
      </c>
      <c r="AI286">
        <v>0</v>
      </c>
      <c r="AJ286">
        <v>0</v>
      </c>
      <c r="AK286">
        <v>1</v>
      </c>
      <c r="AL286">
        <v>0</v>
      </c>
      <c r="AM286" s="14">
        <v>0</v>
      </c>
      <c r="AN286" s="14">
        <v>0</v>
      </c>
      <c r="AO286" s="14">
        <v>0</v>
      </c>
      <c r="AP286" s="14">
        <v>1</v>
      </c>
      <c r="AQ286" s="14">
        <v>0</v>
      </c>
      <c r="AR286" s="14">
        <v>0</v>
      </c>
    </row>
    <row r="287" spans="1:44" x14ac:dyDescent="0.25">
      <c r="A287" s="8">
        <f ca="1">(dane36[[#This Row],[Wiek]]-$A$409)/$A$410</f>
        <v>0.80681818181818177</v>
      </c>
      <c r="B287" s="8">
        <f ca="1">(dane36[[#This Row],[Ciśnienie krwi]]-$B$409)/$B$410</f>
        <v>0.30769230769230771</v>
      </c>
      <c r="C287" s="9">
        <v>0.25</v>
      </c>
      <c r="D287" s="10">
        <v>0.2</v>
      </c>
      <c r="E287" s="10">
        <v>0.8</v>
      </c>
      <c r="F287" s="5">
        <v>0</v>
      </c>
      <c r="G287" s="5">
        <v>1</v>
      </c>
      <c r="H287" s="5">
        <v>0</v>
      </c>
      <c r="I287" s="8">
        <f ca="1">(dane36[[#This Row],[glukoza we krwi]]-$I$409)/$I$410</f>
        <v>0.45299145299145299</v>
      </c>
      <c r="J287" s="8">
        <f ca="1">(dane36[[#This Row],[mocznik]]-$J$409)/$J$410</f>
        <v>0.13992297817715019</v>
      </c>
      <c r="K287" s="8">
        <f ca="1">(dane36[[#This Row],[kreatynina]]-#REF!)/#REF!</f>
        <v>1.9841269841269844E-2</v>
      </c>
      <c r="L287" s="8">
        <f ca="1">(dane36[[#This Row],[sód]]-#REF!)/#REF!</f>
        <v>0.83930599369085179</v>
      </c>
      <c r="M287" s="8">
        <f ca="1">(dane36[[#This Row],[potas]]-#REF!)/#REF!</f>
        <v>4.7865168539325841E-2</v>
      </c>
      <c r="N287" s="8">
        <f ca="1">(dane36[[#This Row],[hemoglobina]]-#REF!)/#REF!</f>
        <v>0.48979591836734698</v>
      </c>
      <c r="O287" s="8">
        <f ca="1">(dane36[[#This Row],[hematokryt]]-#REF!)/#REF!</f>
        <v>0.42222222222222222</v>
      </c>
      <c r="P287" s="5">
        <v>0</v>
      </c>
      <c r="Q287" s="5">
        <v>1</v>
      </c>
      <c r="R287" s="5">
        <v>0</v>
      </c>
      <c r="S287" s="5">
        <v>1</v>
      </c>
      <c r="T287" s="5">
        <v>0</v>
      </c>
      <c r="U287" s="5">
        <v>0</v>
      </c>
      <c r="V287" s="5">
        <v>1</v>
      </c>
      <c r="X287" s="8">
        <f ca="1">(dane36[[#This Row],[Wiek]]-$A$409)/$A$410</f>
        <v>0.72727272727272729</v>
      </c>
      <c r="Y287" s="8">
        <f ca="1">(dane36[[#This Row],[Ciśnienie krwi]]-$B$409)/$B$410</f>
        <v>0.15384615384615385</v>
      </c>
      <c r="Z287" s="8">
        <f ca="1">(dane36[[#This Row],[glukoza we krwi]]-$I$409)/$I$410</f>
        <v>0.15384615384615385</v>
      </c>
      <c r="AA287" s="8">
        <f ca="1">(dane36[[#This Row],[mocznik]]-$J$409)/$J$410</f>
        <v>4.4929396662387676E-2</v>
      </c>
      <c r="AB287" s="8">
        <f ca="1">(dane36[[#This Row],[kreatynina]]-K$409)/K$410</f>
        <v>3.968253968253968E-3</v>
      </c>
      <c r="AC287" s="8">
        <f ca="1">(dane36[[#This Row],[sód]]-L$409)/L$410</f>
        <v>0.82334384858044163</v>
      </c>
      <c r="AD287" s="8">
        <f ca="1">(dane36[[#This Row],[potas]]-M$409)/M$410</f>
        <v>3.1460674157303366E-2</v>
      </c>
      <c r="AE287" s="8">
        <f ca="1">(dane36[[#This Row],[hemoglobina]]-N$409)/N$410</f>
        <v>0.87755102040816324</v>
      </c>
      <c r="AF287" s="8">
        <f ca="1">(dane36[[#This Row],[hematokryt]]-O$409)/O$410</f>
        <v>0.71111111111111114</v>
      </c>
      <c r="AG287">
        <v>0.25</v>
      </c>
      <c r="AH287">
        <v>0.2</v>
      </c>
      <c r="AI287">
        <v>0.8</v>
      </c>
      <c r="AJ287">
        <v>0</v>
      </c>
      <c r="AK287">
        <v>1</v>
      </c>
      <c r="AL287">
        <v>0</v>
      </c>
      <c r="AM287" s="15">
        <v>0</v>
      </c>
      <c r="AN287" s="15">
        <v>1</v>
      </c>
      <c r="AO287" s="15">
        <v>0</v>
      </c>
      <c r="AP287" s="15">
        <v>1</v>
      </c>
      <c r="AQ287" s="15">
        <v>0</v>
      </c>
      <c r="AR287" s="15">
        <v>0</v>
      </c>
    </row>
    <row r="288" spans="1:44" x14ac:dyDescent="0.25">
      <c r="A288" s="8">
        <f ca="1">(dane36[[#This Row],[Wiek]]-$A$409)/$A$410</f>
        <v>0.48863636363636365</v>
      </c>
      <c r="B288" s="8">
        <f ca="1">(dane36[[#This Row],[Ciśnienie krwi]]-$B$409)/$B$410</f>
        <v>0.15384615384615385</v>
      </c>
      <c r="C288" s="9">
        <v>1</v>
      </c>
      <c r="D288" s="10">
        <v>0.4</v>
      </c>
      <c r="E288" s="5" t="s">
        <v>2</v>
      </c>
      <c r="F288" s="5">
        <v>0</v>
      </c>
      <c r="G288" s="5">
        <v>1</v>
      </c>
      <c r="H288" s="5">
        <v>0</v>
      </c>
      <c r="I288" s="8">
        <f ca="1">(dane36[[#This Row],[glukoza we krwi]]-$I$409)/$I$410</f>
        <v>0.20299145299145299</v>
      </c>
      <c r="J288" s="8">
        <f ca="1">(dane36[[#This Row],[mocznik]]-$J$409)/$J$410</f>
        <v>0.12965340179717585</v>
      </c>
      <c r="K288" s="8">
        <f ca="1">(dane36[[#This Row],[kreatynina]]-#REF!)/#REF!</f>
        <v>2.3809523809523815E-2</v>
      </c>
      <c r="L288" s="8">
        <f ca="1">(dane36[[#This Row],[sód]]-#REF!)/#REF!</f>
        <v>0.82965299684542582</v>
      </c>
      <c r="M288" s="8">
        <f ca="1">(dane36[[#This Row],[potas]]-#REF!)/#REF!</f>
        <v>2.921348314606741E-2</v>
      </c>
      <c r="N288" s="8">
        <f ca="1">(dane36[[#This Row],[hemoglobina]]-#REF!)/#REF!</f>
        <v>0.46938775510204078</v>
      </c>
      <c r="O288" s="8">
        <f ca="1">(dane36[[#This Row],[hematokryt]]-#REF!)/#REF!</f>
        <v>0.46666666666666667</v>
      </c>
      <c r="P288" s="5">
        <v>0</v>
      </c>
      <c r="Q288" s="5">
        <v>0</v>
      </c>
      <c r="R288" s="5">
        <v>0</v>
      </c>
      <c r="S288" s="5">
        <v>1</v>
      </c>
      <c r="T288" s="5">
        <v>0</v>
      </c>
      <c r="U288" s="5">
        <v>0</v>
      </c>
      <c r="V288" s="5">
        <v>1</v>
      </c>
      <c r="X288" s="8">
        <f ca="1">(dane36[[#This Row],[Wiek]]-$A$409)/$A$410</f>
        <v>0.78409090909090906</v>
      </c>
      <c r="Y288" s="8">
        <f ca="1">(dane36[[#This Row],[Ciśnienie krwi]]-$B$409)/$B$410</f>
        <v>0.15384615384615385</v>
      </c>
      <c r="Z288" s="8">
        <f ca="1">(dane36[[#This Row],[glukoza we krwi]]-$I$409)/$I$410</f>
        <v>0.12606837606837606</v>
      </c>
      <c r="AA288" s="8">
        <f ca="1">(dane36[[#This Row],[mocznik]]-$J$409)/$J$410</f>
        <v>4.2362002567394093E-2</v>
      </c>
      <c r="AB288" s="8">
        <f ca="1">(dane36[[#This Row],[kreatynina]]-K$409)/K$410</f>
        <v>5.2910052910052916E-3</v>
      </c>
      <c r="AC288" s="8">
        <f ca="1">(dane36[[#This Row],[sód]]-L$409)/L$410</f>
        <v>0.88643533123028395</v>
      </c>
      <c r="AD288" s="8">
        <f ca="1">(dane36[[#This Row],[potas]]-M$409)/M$410</f>
        <v>5.6179775280898875E-2</v>
      </c>
      <c r="AE288" s="8">
        <f ca="1">(dane36[[#This Row],[hemoglobina]]-N$409)/N$410</f>
        <v>0.78911564625850328</v>
      </c>
      <c r="AF288" s="8">
        <f ca="1">(dane36[[#This Row],[hematokryt]]-O$409)/O$410</f>
        <v>0.77777777777777779</v>
      </c>
      <c r="AG288">
        <v>1</v>
      </c>
      <c r="AH288">
        <v>0.4</v>
      </c>
      <c r="AI288">
        <v>0</v>
      </c>
      <c r="AJ288">
        <v>0</v>
      </c>
      <c r="AK288">
        <v>1</v>
      </c>
      <c r="AL288">
        <v>0</v>
      </c>
      <c r="AM288" s="14">
        <v>0</v>
      </c>
      <c r="AN288" s="14">
        <v>0</v>
      </c>
      <c r="AO288" s="14">
        <v>0</v>
      </c>
      <c r="AP288" s="14">
        <v>1</v>
      </c>
      <c r="AQ288" s="14">
        <v>0</v>
      </c>
      <c r="AR288" s="14">
        <v>0</v>
      </c>
    </row>
    <row r="289" spans="1:44" x14ac:dyDescent="0.25">
      <c r="A289" s="8">
        <f ca="1">(dane36[[#This Row],[Wiek]]-$A$409)/$A$410</f>
        <v>0.67045454545454541</v>
      </c>
      <c r="B289" s="8">
        <f ca="1">(dane36[[#This Row],[Ciśnienie krwi]]-$B$409)/$B$410</f>
        <v>0.23076923076923078</v>
      </c>
      <c r="C289" s="9">
        <v>0.75</v>
      </c>
      <c r="D289" s="5">
        <v>0</v>
      </c>
      <c r="E289" s="5" t="s">
        <v>2</v>
      </c>
      <c r="F289" s="5">
        <v>1</v>
      </c>
      <c r="G289" s="5">
        <v>0</v>
      </c>
      <c r="H289" s="5">
        <v>0</v>
      </c>
      <c r="I289" s="8">
        <f ca="1">(dane36[[#This Row],[glukoza we krwi]]-$I$409)/$I$410</f>
        <v>0.23290598290598291</v>
      </c>
      <c r="J289" s="8">
        <f ca="1">(dane36[[#This Row],[mocznik]]-$J$409)/$J$410</f>
        <v>5.5198973042362001E-2</v>
      </c>
      <c r="K289" s="8">
        <f ca="1">(dane36[[#This Row],[kreatynina]]-#REF!)/#REF!</f>
        <v>5.2910052910052916E-3</v>
      </c>
      <c r="L289" s="8">
        <f ca="1">(dane36[[#This Row],[sód]]-#REF!)/#REF!</f>
        <v>0.85488958990536279</v>
      </c>
      <c r="M289" s="8">
        <f ca="1">(dane36[[#This Row],[potas]]-#REF!)/#REF!</f>
        <v>3.595505617977527E-2</v>
      </c>
      <c r="N289" s="8">
        <f ca="1">(dane36[[#This Row],[hemoglobina]]-#REF!)/#REF!</f>
        <v>0.55782312925170074</v>
      </c>
      <c r="O289" s="8">
        <f ca="1">(dane36[[#This Row],[hematokryt]]-#REF!)/#REF!</f>
        <v>0.57777777777777772</v>
      </c>
      <c r="P289" s="5">
        <v>0</v>
      </c>
      <c r="Q289" s="5">
        <v>0</v>
      </c>
      <c r="R289" s="5">
        <v>0</v>
      </c>
      <c r="S289" s="5">
        <v>1</v>
      </c>
      <c r="T289" s="5">
        <v>0</v>
      </c>
      <c r="U289" s="5">
        <v>0</v>
      </c>
      <c r="V289" s="5">
        <v>1</v>
      </c>
      <c r="X289" s="8">
        <f ca="1">(dane36[[#This Row],[Wiek]]-$A$409)/$A$410</f>
        <v>0.42045454545454547</v>
      </c>
      <c r="Y289" s="8">
        <f ca="1">(dane36[[#This Row],[Ciśnienie krwi]]-$B$409)/$B$410</f>
        <v>0.15384615384615385</v>
      </c>
      <c r="Z289" s="8">
        <f ca="1">(dane36[[#This Row],[glukoza we krwi]]-$I$409)/$I$410</f>
        <v>0.21794871794871795</v>
      </c>
      <c r="AA289" s="8">
        <f ca="1">(dane36[[#This Row],[mocznik]]-$J$409)/$J$410</f>
        <v>5.2631578947368418E-2</v>
      </c>
      <c r="AB289" s="8">
        <f ca="1">(dane36[[#This Row],[kreatynina]]-K$409)/K$410</f>
        <v>2.6455026455026449E-3</v>
      </c>
      <c r="AC289" s="8">
        <f ca="1">(dane36[[#This Row],[sód]]-L$409)/L$410</f>
        <v>0.83596214511041012</v>
      </c>
      <c r="AD289" s="8">
        <f ca="1">(dane36[[#This Row],[potas]]-M$409)/M$410</f>
        <v>2.921348314606741E-2</v>
      </c>
      <c r="AE289" s="8">
        <f ca="1">(dane36[[#This Row],[hemoglobina]]-N$409)/N$410</f>
        <v>0.70068027210884354</v>
      </c>
      <c r="AF289" s="8">
        <f ca="1">(dane36[[#This Row],[hematokryt]]-O$409)/O$410</f>
        <v>0.75555555555555554</v>
      </c>
      <c r="AG289">
        <v>0.75</v>
      </c>
      <c r="AH289">
        <v>0</v>
      </c>
      <c r="AI289">
        <v>0</v>
      </c>
      <c r="AJ289">
        <v>1</v>
      </c>
      <c r="AK289">
        <v>0</v>
      </c>
      <c r="AL289">
        <v>0</v>
      </c>
      <c r="AM289" s="15">
        <v>0</v>
      </c>
      <c r="AN289" s="15">
        <v>0</v>
      </c>
      <c r="AO289" s="15">
        <v>0</v>
      </c>
      <c r="AP289" s="15">
        <v>1</v>
      </c>
      <c r="AQ289" s="15">
        <v>0</v>
      </c>
      <c r="AR289" s="15">
        <v>0</v>
      </c>
    </row>
    <row r="290" spans="1:44" x14ac:dyDescent="0.25">
      <c r="A290" s="8">
        <f ca="1">(dane36[[#This Row],[Wiek]]-$A$409)/$A$410</f>
        <v>0.31818181818181818</v>
      </c>
      <c r="B290" s="8">
        <f ca="1">(dane36[[#This Row],[Ciśnienie krwi]]-$B$409)/$B$410</f>
        <v>0.15384615384615385</v>
      </c>
      <c r="C290" s="9">
        <v>0.5</v>
      </c>
      <c r="D290" s="5">
        <v>0</v>
      </c>
      <c r="E290" s="5" t="s">
        <v>2</v>
      </c>
      <c r="F290" s="5">
        <v>1</v>
      </c>
      <c r="G290" s="5">
        <v>0</v>
      </c>
      <c r="H290" s="5">
        <v>0</v>
      </c>
      <c r="I290" s="8">
        <f ca="1">(dane36[[#This Row],[glukoza we krwi]]-$I$409)/$I$410</f>
        <v>0.16880341880341881</v>
      </c>
      <c r="J290" s="8">
        <f ca="1">(dane36[[#This Row],[mocznik]]-$J$409)/$J$410</f>
        <v>0.26829268292682928</v>
      </c>
      <c r="K290" s="8">
        <f ca="1">(dane36[[#This Row],[kreatynina]]-#REF!)/#REF!</f>
        <v>8.0687830687830683E-2</v>
      </c>
      <c r="L290" s="8">
        <f ca="1">(dane36[[#This Row],[sód]]-#REF!)/#REF!</f>
        <v>0.82334384858044163</v>
      </c>
      <c r="M290" s="8">
        <f ca="1">(dane36[[#This Row],[potas]]-#REF!)/#REF!</f>
        <v>4.0449438202247189E-2</v>
      </c>
      <c r="N290" s="8">
        <f ca="1">(dane36[[#This Row],[hemoglobina]]-#REF!)/#REF!</f>
        <v>0.64149659863945574</v>
      </c>
      <c r="O290" s="8">
        <f ca="1">(dane36[[#This Row],[hematokryt]]-#REF!)/#REF!</f>
        <v>0.66377777777777769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1</v>
      </c>
      <c r="X290" s="8">
        <f ca="1">(dane36[[#This Row],[Wiek]]-$A$409)/$A$410</f>
        <v>0.61363636363636365</v>
      </c>
      <c r="Y290" s="8">
        <f ca="1">(dane36[[#This Row],[Ciśnienie krwi]]-$B$409)/$B$410</f>
        <v>0.15384615384615385</v>
      </c>
      <c r="Z290" s="8">
        <f ca="1">(dane36[[#This Row],[glukoza we krwi]]-$I$409)/$I$410</f>
        <v>0.10256410256410256</v>
      </c>
      <c r="AA290" s="8">
        <f ca="1">(dane36[[#This Row],[mocznik]]-$J$409)/$J$410</f>
        <v>0.11424903722721438</v>
      </c>
      <c r="AB290" s="8">
        <f ca="1">(dane36[[#This Row],[kreatynina]]-K$409)/K$410</f>
        <v>1.0582010582010581E-2</v>
      </c>
      <c r="AC290" s="8">
        <f ca="1">(dane36[[#This Row],[sód]]-L$409)/L$410</f>
        <v>0.82334384858044163</v>
      </c>
      <c r="AD290" s="8">
        <f ca="1">(dane36[[#This Row],[potas]]-M$409)/M$410</f>
        <v>5.393258426966293E-2</v>
      </c>
      <c r="AE290" s="8">
        <f ca="1">(dane36[[#This Row],[hemoglobina]]-N$409)/N$410</f>
        <v>0.87074829931972786</v>
      </c>
      <c r="AF290" s="8">
        <f ca="1">(dane36[[#This Row],[hematokryt]]-O$409)/O$410</f>
        <v>0.91111111111111109</v>
      </c>
      <c r="AG290">
        <v>0.5</v>
      </c>
      <c r="AH290">
        <v>0</v>
      </c>
      <c r="AI290">
        <v>0</v>
      </c>
      <c r="AJ290">
        <v>1</v>
      </c>
      <c r="AK290">
        <v>0</v>
      </c>
      <c r="AL290">
        <v>0</v>
      </c>
      <c r="AM290" s="14">
        <v>0</v>
      </c>
      <c r="AN290" s="14">
        <v>0</v>
      </c>
      <c r="AO290" s="14">
        <v>0</v>
      </c>
      <c r="AP290" s="14">
        <v>0</v>
      </c>
      <c r="AQ290" s="14">
        <v>0</v>
      </c>
      <c r="AR290" s="14">
        <v>0</v>
      </c>
    </row>
    <row r="291" spans="1:44" x14ac:dyDescent="0.25">
      <c r="A291" s="8">
        <f ca="1">(dane36[[#This Row],[Wiek]]-$A$409)/$A$410</f>
        <v>0.59090909090909094</v>
      </c>
      <c r="B291" s="8">
        <f ca="1">(dane36[[#This Row],[Ciśnienie krwi]]-$B$409)/$B$410</f>
        <v>7.6923076923076927E-2</v>
      </c>
      <c r="C291" s="9">
        <v>0.5</v>
      </c>
      <c r="D291" s="10">
        <v>0.6</v>
      </c>
      <c r="E291" s="10">
        <v>0.4</v>
      </c>
      <c r="F291" s="5">
        <v>0</v>
      </c>
      <c r="G291" s="5">
        <v>0</v>
      </c>
      <c r="H291" s="5">
        <v>0</v>
      </c>
      <c r="I291" s="8">
        <f ca="1">(dane36[[#This Row],[glukoza we krwi]]-$I$409)/$I$410</f>
        <v>0.70512820512820518</v>
      </c>
      <c r="J291" s="8">
        <f ca="1">(dane36[[#This Row],[mocznik]]-$J$409)/$J$410</f>
        <v>0.34788189987163032</v>
      </c>
      <c r="K291" s="8">
        <f ca="1">(dane36[[#This Row],[kreatynina]]-#REF!)/#REF!</f>
        <v>3.8359788359788365E-2</v>
      </c>
      <c r="L291" s="8">
        <f ca="1">(dane36[[#This Row],[sód]]-#REF!)/#REF!</f>
        <v>0.81072555205047314</v>
      </c>
      <c r="M291" s="8">
        <f ca="1">(dane36[[#This Row],[potas]]-#REF!)/#REF!</f>
        <v>4.49438202247191E-2</v>
      </c>
      <c r="N291" s="8">
        <f ca="1">(dane36[[#This Row],[hemoglobina]]-#REF!)/#REF!</f>
        <v>0.55782312925170074</v>
      </c>
      <c r="O291" s="8">
        <f ca="1">(dane36[[#This Row],[hematokryt]]-#REF!)/#REF!</f>
        <v>0.48888888888888887</v>
      </c>
      <c r="P291" s="5">
        <v>1</v>
      </c>
      <c r="Q291" s="5">
        <v>1</v>
      </c>
      <c r="R291" s="5">
        <v>1</v>
      </c>
      <c r="S291" s="5">
        <v>0</v>
      </c>
      <c r="T291" s="5">
        <v>1</v>
      </c>
      <c r="U291" s="5">
        <v>0</v>
      </c>
      <c r="V291" s="5">
        <v>1</v>
      </c>
      <c r="X291" s="8">
        <f ca="1">(dane36[[#This Row],[Wiek]]-$A$409)/$A$410</f>
        <v>0.45454545454545453</v>
      </c>
      <c r="Y291" s="8">
        <f ca="1">(dane36[[#This Row],[Ciśnienie krwi]]-$B$409)/$B$410</f>
        <v>0.15384615384615385</v>
      </c>
      <c r="Z291" s="8">
        <f ca="1">(dane36[[#This Row],[glukoza we krwi]]-$I$409)/$I$410</f>
        <v>0.1517094017094017</v>
      </c>
      <c r="AA291" s="8">
        <f ca="1">(dane36[[#This Row],[mocznik]]-$J$409)/$J$410</f>
        <v>7.8305519897304235E-2</v>
      </c>
      <c r="AB291" s="8">
        <f ca="1">(dane36[[#This Row],[kreatynina]]-K$409)/K$410</f>
        <v>6.6137566137566143E-3</v>
      </c>
      <c r="AC291" s="8">
        <f ca="1">(dane36[[#This Row],[sód]]-L$409)/L$410</f>
        <v>0.87381703470031546</v>
      </c>
      <c r="AD291" s="8">
        <f ca="1">(dane36[[#This Row],[potas]]-M$409)/M$410</f>
        <v>4.9438202247191018E-2</v>
      </c>
      <c r="AE291" s="8">
        <f ca="1">(dane36[[#This Row],[hemoglobina]]-N$409)/N$410</f>
        <v>0.91836734693877553</v>
      </c>
      <c r="AF291" s="8">
        <f ca="1">(dane36[[#This Row],[hematokryt]]-O$409)/O$410</f>
        <v>0.75555555555555554</v>
      </c>
      <c r="AG291">
        <v>0.5</v>
      </c>
      <c r="AH291">
        <v>0.6</v>
      </c>
      <c r="AI291">
        <v>0.4</v>
      </c>
      <c r="AJ291">
        <v>0</v>
      </c>
      <c r="AK291">
        <v>0</v>
      </c>
      <c r="AL291">
        <v>0</v>
      </c>
      <c r="AM291" s="15">
        <v>1</v>
      </c>
      <c r="AN291" s="15">
        <v>1</v>
      </c>
      <c r="AO291" s="15">
        <v>1</v>
      </c>
      <c r="AP291" s="15">
        <v>0</v>
      </c>
      <c r="AQ291" s="15">
        <v>1</v>
      </c>
      <c r="AR291" s="15">
        <v>0</v>
      </c>
    </row>
    <row r="292" spans="1:44" x14ac:dyDescent="0.25">
      <c r="A292" s="8">
        <f ca="1">(dane36[[#This Row],[Wiek]]-$A$409)/$A$410</f>
        <v>2.2727272727272728E-2</v>
      </c>
      <c r="B292" s="8">
        <f ca="1">(dane36[[#This Row],[Ciśnienie krwi]]-$B$409)/$B$410</f>
        <v>0.20361538461538461</v>
      </c>
      <c r="C292" s="9">
        <v>0.75</v>
      </c>
      <c r="D292" s="10">
        <v>0.2</v>
      </c>
      <c r="E292" s="5" t="s">
        <v>2</v>
      </c>
      <c r="F292" s="5">
        <v>1</v>
      </c>
      <c r="G292" s="5">
        <v>0</v>
      </c>
      <c r="H292" s="5">
        <v>0</v>
      </c>
      <c r="I292" s="8">
        <f ca="1">(dane36[[#This Row],[glukoza we krwi]]-$I$409)/$I$410</f>
        <v>0.16452991452991453</v>
      </c>
      <c r="J292" s="8">
        <f ca="1">(dane36[[#This Row],[mocznik]]-$J$409)/$J$410</f>
        <v>5.5198973042362001E-2</v>
      </c>
      <c r="K292" s="8">
        <f ca="1">(dane36[[#This Row],[kreatynina]]-#REF!)/#REF!</f>
        <v>2.6455026455026449E-3</v>
      </c>
      <c r="L292" s="8">
        <f ca="1">(dane36[[#This Row],[sód]]-#REF!)/#REF!</f>
        <v>0.8422712933753943</v>
      </c>
      <c r="M292" s="8">
        <f ca="1">(dane36[[#This Row],[potas]]-#REF!)/#REF!</f>
        <v>4.2696629213483155E-2</v>
      </c>
      <c r="N292" s="8">
        <f ca="1">(dane36[[#This Row],[hemoglobina]]-#REF!)/#REF!</f>
        <v>0.60544217687074831</v>
      </c>
      <c r="O292" s="8">
        <f ca="1">(dane36[[#This Row],[hematokryt]]-#REF!)/#REF!</f>
        <v>0.55555555555555558</v>
      </c>
      <c r="P292" s="5">
        <v>0</v>
      </c>
      <c r="Q292" s="5">
        <v>0</v>
      </c>
      <c r="R292" s="5">
        <v>0</v>
      </c>
      <c r="S292" s="5">
        <v>1</v>
      </c>
      <c r="T292" s="5">
        <v>0</v>
      </c>
      <c r="U292" s="5">
        <v>0</v>
      </c>
      <c r="V292" s="5">
        <v>1</v>
      </c>
      <c r="X292" s="8">
        <f ca="1">(dane36[[#This Row],[Wiek]]-$A$409)/$A$410</f>
        <v>0.59090909090909094</v>
      </c>
      <c r="Y292" s="8">
        <f ca="1">(dane36[[#This Row],[Ciśnienie krwi]]-$B$409)/$B$410</f>
        <v>0.15384615384615385</v>
      </c>
      <c r="Z292" s="8">
        <f ca="1">(dane36[[#This Row],[glukoza we krwi]]-$I$409)/$I$410</f>
        <v>0.11538461538461539</v>
      </c>
      <c r="AA292" s="8">
        <f ca="1">(dane36[[#This Row],[mocznik]]-$J$409)/$J$410</f>
        <v>6.8035943517329917E-2</v>
      </c>
      <c r="AB292" s="8">
        <f ca="1">(dane36[[#This Row],[kreatynina]]-K$409)/K$410</f>
        <v>2.6455026455026449E-3</v>
      </c>
      <c r="AC292" s="8">
        <f ca="1">(dane36[[#This Row],[sód]]-L$409)/L$410</f>
        <v>0.89274447949526814</v>
      </c>
      <c r="AD292" s="8">
        <f ca="1">(dane36[[#This Row],[potas]]-M$409)/M$410</f>
        <v>2.247191011235955E-2</v>
      </c>
      <c r="AE292" s="8">
        <f ca="1">(dane36[[#This Row],[hemoglobina]]-N$409)/N$410</f>
        <v>0.79591836734693877</v>
      </c>
      <c r="AF292" s="8">
        <f ca="1">(dane36[[#This Row],[hematokryt]]-O$409)/O$410</f>
        <v>0.9555555555555556</v>
      </c>
      <c r="AG292">
        <v>0.75</v>
      </c>
      <c r="AH292">
        <v>0.2</v>
      </c>
      <c r="AI292">
        <v>0</v>
      </c>
      <c r="AJ292">
        <v>1</v>
      </c>
      <c r="AK292">
        <v>0</v>
      </c>
      <c r="AL292">
        <v>0</v>
      </c>
      <c r="AM292" s="14">
        <v>0</v>
      </c>
      <c r="AN292" s="14">
        <v>0</v>
      </c>
      <c r="AO292" s="14">
        <v>0</v>
      </c>
      <c r="AP292" s="14">
        <v>1</v>
      </c>
      <c r="AQ292" s="14">
        <v>0</v>
      </c>
      <c r="AR292" s="14">
        <v>0</v>
      </c>
    </row>
    <row r="293" spans="1:44" x14ac:dyDescent="0.25">
      <c r="A293" s="8">
        <f ca="1">(dane36[[#This Row],[Wiek]]-$A$409)/$A$410</f>
        <v>6.8181818181818177E-2</v>
      </c>
      <c r="B293" s="8">
        <f ca="1">(dane36[[#This Row],[Ciśnienie krwi]]-$B$409)/$B$410</f>
        <v>0</v>
      </c>
      <c r="C293" s="9">
        <v>0.75</v>
      </c>
      <c r="D293" s="10">
        <v>0.8</v>
      </c>
      <c r="E293" s="5" t="s">
        <v>2</v>
      </c>
      <c r="F293" s="5">
        <v>1</v>
      </c>
      <c r="G293" s="5">
        <v>0</v>
      </c>
      <c r="H293" s="5">
        <v>0</v>
      </c>
      <c r="I293" s="8">
        <f ca="1">(dane36[[#This Row],[glukoza we krwi]]-$I$409)/$I$410</f>
        <v>0.26931623931623933</v>
      </c>
      <c r="J293" s="8">
        <f ca="1">(dane36[[#This Row],[mocznik]]-$J$409)/$J$410</f>
        <v>0.11424903722721438</v>
      </c>
      <c r="K293" s="8">
        <f ca="1">(dane36[[#This Row],[kreatynina]]-#REF!)/#REF!</f>
        <v>7.9365079365079361E-3</v>
      </c>
      <c r="L293" s="8">
        <f ca="1">(dane36[[#This Row],[sód]]-#REF!)/#REF!</f>
        <v>0.82334384858044163</v>
      </c>
      <c r="M293" s="8">
        <f ca="1">(dane36[[#This Row],[potas]]-#REF!)/#REF!</f>
        <v>2.921348314606741E-2</v>
      </c>
      <c r="N293" s="8">
        <f ca="1">(dane36[[#This Row],[hemoglobina]]-#REF!)/#REF!</f>
        <v>0.64149659863945574</v>
      </c>
      <c r="O293" s="8">
        <f ca="1">(dane36[[#This Row],[hematokryt]]-#REF!)/#REF!</f>
        <v>0.66377777777777769</v>
      </c>
      <c r="P293" s="5">
        <v>0</v>
      </c>
      <c r="Q293" s="5">
        <v>0</v>
      </c>
      <c r="R293" s="5">
        <v>0</v>
      </c>
      <c r="S293" s="5">
        <v>1</v>
      </c>
      <c r="T293" s="5">
        <v>1</v>
      </c>
      <c r="U293" s="5">
        <v>0</v>
      </c>
      <c r="V293" s="5">
        <v>1</v>
      </c>
      <c r="X293" s="8">
        <f ca="1">(dane36[[#This Row],[Wiek]]-$A$409)/$A$410</f>
        <v>0.51136363636363635</v>
      </c>
      <c r="Y293" s="8">
        <f ca="1">(dane36[[#This Row],[Ciśnienie krwi]]-$B$409)/$B$410</f>
        <v>0.23076923076923078</v>
      </c>
      <c r="Z293" s="8">
        <f ca="1">(dane36[[#This Row],[glukoza we krwi]]-$I$409)/$I$410</f>
        <v>0.21794871794871795</v>
      </c>
      <c r="AA293" s="8">
        <f ca="1">(dane36[[#This Row],[mocznik]]-$J$409)/$J$410</f>
        <v>0.10911424903722722</v>
      </c>
      <c r="AB293" s="8">
        <f ca="1">(dane36[[#This Row],[kreatynina]]-K$409)/K$410</f>
        <v>7.9365079365079361E-3</v>
      </c>
      <c r="AC293" s="8">
        <f ca="1">(dane36[[#This Row],[sód]]-L$409)/L$410</f>
        <v>0.85488958990536279</v>
      </c>
      <c r="AD293" s="8">
        <f ca="1">(dane36[[#This Row],[potas]]-M$409)/M$410</f>
        <v>5.393258426966293E-2</v>
      </c>
      <c r="AE293" s="8">
        <f ca="1">(dane36[[#This Row],[hemoglobina]]-N$409)/N$410</f>
        <v>0.80272108843537415</v>
      </c>
      <c r="AF293" s="8">
        <f ca="1">(dane36[[#This Row],[hematokryt]]-O$409)/O$410</f>
        <v>0.71111111111111114</v>
      </c>
      <c r="AG293">
        <v>0.75</v>
      </c>
      <c r="AH293">
        <v>0.8</v>
      </c>
      <c r="AI293">
        <v>0</v>
      </c>
      <c r="AJ293">
        <v>1</v>
      </c>
      <c r="AK293">
        <v>0</v>
      </c>
      <c r="AL293">
        <v>0</v>
      </c>
      <c r="AM293" s="15">
        <v>0</v>
      </c>
      <c r="AN293" s="15">
        <v>0</v>
      </c>
      <c r="AO293" s="15">
        <v>0</v>
      </c>
      <c r="AP293" s="15">
        <v>1</v>
      </c>
      <c r="AQ293" s="15">
        <v>1</v>
      </c>
      <c r="AR293" s="15">
        <v>0</v>
      </c>
    </row>
    <row r="294" spans="1:44" x14ac:dyDescent="0.25">
      <c r="A294" s="8">
        <f ca="1">(dane36[[#This Row],[Wiek]]-$A$409)/$A$410</f>
        <v>1.1363636363636364E-2</v>
      </c>
      <c r="B294" s="8">
        <f ca="1">(dane36[[#This Row],[Ciśnienie krwi]]-$B$409)/$B$410</f>
        <v>0.20361538461538461</v>
      </c>
      <c r="C294" s="9">
        <v>0.25</v>
      </c>
      <c r="D294" s="10">
        <v>0.4</v>
      </c>
      <c r="E294" s="5" t="s">
        <v>2</v>
      </c>
      <c r="F294" s="5">
        <v>1</v>
      </c>
      <c r="G294" s="5">
        <v>0</v>
      </c>
      <c r="H294" s="5">
        <v>0</v>
      </c>
      <c r="I294" s="8">
        <f ca="1">(dane36[[#This Row],[glukoza we krwi]]-$I$409)/$I$410</f>
        <v>0.26931623931623933</v>
      </c>
      <c r="J294" s="8">
        <f ca="1">(dane36[[#This Row],[mocznik]]-$J$409)/$J$410</f>
        <v>5.2631578947368418E-2</v>
      </c>
      <c r="K294" s="8">
        <f ca="1">(dane36[[#This Row],[kreatynina]]-#REF!)/#REF!</f>
        <v>3.968253968253968E-3</v>
      </c>
      <c r="L294" s="8">
        <f ca="1">(dane36[[#This Row],[sód]]-#REF!)/#REF!</f>
        <v>0.83930599369085179</v>
      </c>
      <c r="M294" s="8">
        <f ca="1">(dane36[[#This Row],[potas]]-#REF!)/#REF!</f>
        <v>4.7865168539325841E-2</v>
      </c>
      <c r="N294" s="8">
        <f ca="1">(dane36[[#This Row],[hemoglobina]]-#REF!)/#REF!</f>
        <v>0.51700680272108834</v>
      </c>
      <c r="O294" s="8">
        <f ca="1">(dane36[[#This Row],[hematokryt]]-#REF!)/#REF!</f>
        <v>0.55555555555555558</v>
      </c>
      <c r="P294" s="5">
        <v>0</v>
      </c>
      <c r="Q294" s="5">
        <v>0</v>
      </c>
      <c r="R294" s="5">
        <v>0</v>
      </c>
      <c r="S294" s="5">
        <v>1</v>
      </c>
      <c r="T294" s="5">
        <v>0</v>
      </c>
      <c r="U294" s="5">
        <v>0</v>
      </c>
      <c r="V294" s="5">
        <v>1</v>
      </c>
      <c r="X294" s="8">
        <f ca="1">(dane36[[#This Row],[Wiek]]-$A$409)/$A$410</f>
        <v>0.31818181818181818</v>
      </c>
      <c r="Y294" s="8">
        <f ca="1">(dane36[[#This Row],[Ciśnienie krwi]]-$B$409)/$B$410</f>
        <v>0.23076923076923078</v>
      </c>
      <c r="Z294" s="8">
        <f ca="1">(dane36[[#This Row],[glukoza we krwi]]-$I$409)/$I$410</f>
        <v>0.14316239316239315</v>
      </c>
      <c r="AA294" s="8">
        <f ca="1">(dane36[[#This Row],[mocznik]]-$J$409)/$J$410</f>
        <v>0.10397946084724005</v>
      </c>
      <c r="AB294" s="8">
        <f ca="1">(dane36[[#This Row],[kreatynina]]-K$409)/K$410</f>
        <v>1.3227513227513225E-3</v>
      </c>
      <c r="AC294" s="8">
        <f ca="1">(dane36[[#This Row],[sód]]-L$409)/L$410</f>
        <v>0.8485804416403786</v>
      </c>
      <c r="AD294" s="8">
        <f ca="1">(dane36[[#This Row],[potas]]-M$409)/M$410</f>
        <v>5.6179775280898875E-2</v>
      </c>
      <c r="AE294" s="8">
        <f ca="1">(dane36[[#This Row],[hemoglobina]]-N$409)/N$410</f>
        <v>0.9251700680272108</v>
      </c>
      <c r="AF294" s="8">
        <f ca="1">(dane36[[#This Row],[hematokryt]]-O$409)/O$410</f>
        <v>0.9555555555555556</v>
      </c>
      <c r="AG294">
        <v>0.25</v>
      </c>
      <c r="AH294">
        <v>0.4</v>
      </c>
      <c r="AI294">
        <v>0</v>
      </c>
      <c r="AJ294">
        <v>1</v>
      </c>
      <c r="AK294">
        <v>0</v>
      </c>
      <c r="AL294">
        <v>0</v>
      </c>
      <c r="AM294" s="14">
        <v>0</v>
      </c>
      <c r="AN294" s="14">
        <v>0</v>
      </c>
      <c r="AO294" s="14">
        <v>0</v>
      </c>
      <c r="AP294" s="14">
        <v>1</v>
      </c>
      <c r="AQ294" s="14">
        <v>0</v>
      </c>
      <c r="AR294" s="14">
        <v>0</v>
      </c>
    </row>
    <row r="295" spans="1:44" x14ac:dyDescent="0.25">
      <c r="A295" s="8">
        <f ca="1">(dane36[[#This Row],[Wiek]]-$A$409)/$A$410</f>
        <v>6.8181818181818177E-2</v>
      </c>
      <c r="B295" s="8">
        <f ca="1">(dane36[[#This Row],[Ciśnienie krwi]]-$B$409)/$B$410</f>
        <v>0.20361538461538461</v>
      </c>
      <c r="C295" s="9">
        <v>0.62</v>
      </c>
      <c r="D295" s="10">
        <v>0.2</v>
      </c>
      <c r="E295" s="10">
        <v>0.52</v>
      </c>
      <c r="F295" s="5">
        <v>0.77</v>
      </c>
      <c r="G295" s="5">
        <v>0</v>
      </c>
      <c r="H295" s="5">
        <v>0</v>
      </c>
      <c r="I295" s="8">
        <f ca="1">(dane36[[#This Row],[glukoza we krwi]]-$I$409)/$I$410</f>
        <v>0.12393162393162394</v>
      </c>
      <c r="J295" s="8">
        <f ca="1">(dane36[[#This Row],[mocznik]]-$J$409)/$J$410</f>
        <v>0.16559691912708602</v>
      </c>
      <c r="K295" s="8">
        <f ca="1">(dane36[[#This Row],[kreatynina]]-#REF!)/#REF!</f>
        <v>2.777777777777778E-2</v>
      </c>
      <c r="L295" s="8">
        <f ca="1">(dane36[[#This Row],[sód]]-#REF!)/#REF!</f>
        <v>0.86750788643533128</v>
      </c>
      <c r="M295" s="8">
        <f ca="1">(dane36[[#This Row],[potas]]-#REF!)/#REF!</f>
        <v>2.4719101123595509E-2</v>
      </c>
      <c r="N295" s="8">
        <f ca="1">(dane36[[#This Row],[hemoglobina]]-#REF!)/#REF!</f>
        <v>0.61904761904761896</v>
      </c>
      <c r="O295" s="8">
        <f ca="1">(dane36[[#This Row],[hematokryt]]-#REF!)/#REF!</f>
        <v>0.64444444444444449</v>
      </c>
      <c r="P295" s="5">
        <v>0</v>
      </c>
      <c r="Q295" s="5" t="s">
        <v>70</v>
      </c>
      <c r="R295" s="5">
        <v>0</v>
      </c>
      <c r="S295" s="5">
        <v>1</v>
      </c>
      <c r="T295" s="5">
        <v>0</v>
      </c>
      <c r="U295" s="5">
        <v>0</v>
      </c>
      <c r="V295" s="5">
        <v>1</v>
      </c>
      <c r="X295" s="8">
        <f ca="1">(dane36[[#This Row],[Wiek]]-$A$409)/$A$410</f>
        <v>0.54545454545454541</v>
      </c>
      <c r="Y295" s="8">
        <f ca="1">(dane36[[#This Row],[Ciśnienie krwi]]-$B$409)/$B$410</f>
        <v>0.20361538461538461</v>
      </c>
      <c r="Z295" s="8">
        <f ca="1">(dane36[[#This Row],[glukoza we krwi]]-$I$409)/$I$410</f>
        <v>0.14957264957264957</v>
      </c>
      <c r="AA295" s="8">
        <f ca="1">(dane36[[#This Row],[mocznik]]-$J$409)/$J$410</f>
        <v>4.4929396662387676E-2</v>
      </c>
      <c r="AB295" s="8">
        <f ca="1">(dane36[[#This Row],[kreatynina]]-K$409)/K$410</f>
        <v>1.0582010582010581E-2</v>
      </c>
      <c r="AC295" s="8">
        <f ca="1">(dane36[[#This Row],[sód]]-L$409)/L$410</f>
        <v>0.917981072555205</v>
      </c>
      <c r="AD295" s="8">
        <f ca="1">(dane36[[#This Row],[potas]]-M$409)/M$410</f>
        <v>5.1685393258426963E-2</v>
      </c>
      <c r="AE295" s="8">
        <f ca="1">(dane36[[#This Row],[hemoglobina]]-N$409)/N$410</f>
        <v>0.80272108843537415</v>
      </c>
      <c r="AF295" s="8">
        <f ca="1">(dane36[[#This Row],[hematokryt]]-O$409)/O$410</f>
        <v>0.8666666666666667</v>
      </c>
      <c r="AG295">
        <v>0.62</v>
      </c>
      <c r="AH295">
        <v>0.2</v>
      </c>
      <c r="AI295">
        <v>0.5</v>
      </c>
      <c r="AJ295">
        <v>0.77</v>
      </c>
      <c r="AK295">
        <v>0</v>
      </c>
      <c r="AL295">
        <v>0</v>
      </c>
      <c r="AM295" s="15">
        <v>0</v>
      </c>
      <c r="AN295" s="15" t="s">
        <v>70</v>
      </c>
      <c r="AO295" s="15">
        <v>0</v>
      </c>
      <c r="AP295" s="15">
        <v>1</v>
      </c>
      <c r="AQ295" s="15">
        <v>0</v>
      </c>
      <c r="AR295" s="15">
        <v>0</v>
      </c>
    </row>
    <row r="296" spans="1:44" x14ac:dyDescent="0.25">
      <c r="A296" s="8">
        <f ca="1">(dane36[[#This Row],[Wiek]]-$A$409)/$A$410</f>
        <v>0.70454545454545459</v>
      </c>
      <c r="B296" s="8">
        <f ca="1">(dane36[[#This Row],[Ciśnienie krwi]]-$B$409)/$B$410</f>
        <v>7.6923076923076927E-2</v>
      </c>
      <c r="C296" s="9">
        <v>0.25</v>
      </c>
      <c r="D296" s="10">
        <v>0.8</v>
      </c>
      <c r="E296" s="10">
        <v>0.2</v>
      </c>
      <c r="F296" s="5">
        <v>0</v>
      </c>
      <c r="G296" s="5">
        <v>0</v>
      </c>
      <c r="H296" s="5">
        <v>1</v>
      </c>
      <c r="I296" s="8">
        <f ca="1">(dane36[[#This Row],[glukoza we krwi]]-$I$409)/$I$410</f>
        <v>0.46367521367521369</v>
      </c>
      <c r="J296" s="8">
        <f ca="1">(dane36[[#This Row],[mocznik]]-$J$409)/$J$410</f>
        <v>0.14505776636713735</v>
      </c>
      <c r="K296" s="8">
        <f ca="1">(dane36[[#This Row],[kreatynina]]-#REF!)/#REF!</f>
        <v>5.1587301587301591E-2</v>
      </c>
      <c r="L296" s="8">
        <f ca="1">(dane36[[#This Row],[sód]]-#REF!)/#REF!</f>
        <v>0.83596214511041012</v>
      </c>
      <c r="M296" s="8">
        <f ca="1">(dane36[[#This Row],[potas]]-#REF!)/#REF!</f>
        <v>6.5168539325842711E-2</v>
      </c>
      <c r="N296" s="8">
        <f ca="1">(dane36[[#This Row],[hemoglobina]]-#REF!)/#REF!</f>
        <v>0.43537414965986393</v>
      </c>
      <c r="O296" s="8">
        <f ca="1">(dane36[[#This Row],[hematokryt]]-#REF!)/#REF!</f>
        <v>0.44444444444444442</v>
      </c>
      <c r="P296" s="5">
        <v>1</v>
      </c>
      <c r="Q296" s="5">
        <v>1</v>
      </c>
      <c r="R296" s="5">
        <v>0</v>
      </c>
      <c r="S296" s="5">
        <v>0</v>
      </c>
      <c r="T296" s="5">
        <v>1</v>
      </c>
      <c r="U296" s="5">
        <v>0</v>
      </c>
      <c r="V296" s="5">
        <v>1</v>
      </c>
      <c r="X296" s="8">
        <f ca="1">(dane36[[#This Row],[Wiek]]-$A$409)/$A$410</f>
        <v>0.82954545454545459</v>
      </c>
      <c r="Y296" s="8">
        <f ca="1">(dane36[[#This Row],[Ciśnienie krwi]]-$B$409)/$B$410</f>
        <v>7.6923076923076927E-2</v>
      </c>
      <c r="Z296" s="8">
        <f ca="1">(dane36[[#This Row],[glukoza we krwi]]-$I$409)/$I$410</f>
        <v>0.18803418803418803</v>
      </c>
      <c r="AA296" s="8">
        <f ca="1">(dane36[[#This Row],[mocznik]]-$J$409)/$J$410</f>
        <v>0.1245186136071887</v>
      </c>
      <c r="AB296" s="8">
        <f ca="1">(dane36[[#This Row],[kreatynina]]-K$409)/K$410</f>
        <v>3.968253968253968E-3</v>
      </c>
      <c r="AC296" s="8">
        <f ca="1">(dane36[[#This Row],[sód]]-L$409)/L$410</f>
        <v>0.82334384858044163</v>
      </c>
      <c r="AD296" s="8">
        <f ca="1">(dane36[[#This Row],[potas]]-M$409)/M$410</f>
        <v>5.6179775280898875E-2</v>
      </c>
      <c r="AE296" s="8">
        <f ca="1">(dane36[[#This Row],[hemoglobina]]-N$409)/N$410</f>
        <v>0.76190476190476197</v>
      </c>
      <c r="AF296" s="8">
        <f ca="1">(dane36[[#This Row],[hematokryt]]-O$409)/O$410</f>
        <v>0.68888888888888888</v>
      </c>
      <c r="AG296">
        <v>0.25</v>
      </c>
      <c r="AH296">
        <v>0.8</v>
      </c>
      <c r="AI296">
        <v>0.2</v>
      </c>
      <c r="AJ296">
        <v>0</v>
      </c>
      <c r="AK296">
        <v>0</v>
      </c>
      <c r="AL296">
        <v>1</v>
      </c>
      <c r="AM296" s="14">
        <v>1</v>
      </c>
      <c r="AN296" s="14">
        <v>1</v>
      </c>
      <c r="AO296" s="14">
        <v>0</v>
      </c>
      <c r="AP296" s="14">
        <v>0</v>
      </c>
      <c r="AQ296" s="14">
        <v>1</v>
      </c>
      <c r="AR296" s="14">
        <v>0</v>
      </c>
    </row>
    <row r="297" spans="1:44" x14ac:dyDescent="0.25">
      <c r="A297" s="8">
        <f ca="1">(dane36[[#This Row],[Wiek]]-$A$409)/$A$410</f>
        <v>4.5454545454545456E-2</v>
      </c>
      <c r="B297" s="8">
        <f ca="1">(dane36[[#This Row],[Ciśnienie krwi]]-$B$409)/$B$410</f>
        <v>7.6923076923076927E-2</v>
      </c>
      <c r="C297" s="9">
        <v>0.25</v>
      </c>
      <c r="D297" s="10">
        <v>0.8</v>
      </c>
      <c r="E297" s="5" t="s">
        <v>2</v>
      </c>
      <c r="F297" s="5">
        <v>0</v>
      </c>
      <c r="G297" s="5">
        <v>0</v>
      </c>
      <c r="H297" s="5">
        <v>1</v>
      </c>
      <c r="I297" s="8">
        <f ca="1">(dane36[[#This Row],[glukoza we krwi]]-$I$409)/$I$410</f>
        <v>0.15384615384615385</v>
      </c>
      <c r="J297" s="8">
        <f ca="1">(dane36[[#This Row],[mocznik]]-$J$409)/$J$410</f>
        <v>0.16816431322207959</v>
      </c>
      <c r="K297" s="8">
        <f ca="1">(dane36[[#This Row],[kreatynina]]-#REF!)/#REF!</f>
        <v>7.9365079365079361E-3</v>
      </c>
      <c r="L297" s="8">
        <f ca="1">(dane36[[#This Row],[sód]]-#REF!)/#REF!</f>
        <v>0.82334384858044163</v>
      </c>
      <c r="M297" s="8">
        <f ca="1">(dane36[[#This Row],[potas]]-#REF!)/#REF!</f>
        <v>5.393258426966293E-2</v>
      </c>
      <c r="N297" s="8">
        <f ca="1">(dane36[[#This Row],[hemoglobina]]-#REF!)/#REF!</f>
        <v>0.46258503401360546</v>
      </c>
      <c r="O297" s="8">
        <f ca="1">(dane36[[#This Row],[hematokryt]]-#REF!)/#REF!</f>
        <v>0.46666666666666667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1</v>
      </c>
      <c r="X297" s="8">
        <f ca="1">(dane36[[#This Row],[Wiek]]-$A$409)/$A$410</f>
        <v>0.47727272727272729</v>
      </c>
      <c r="Y297" s="8">
        <f ca="1">(dane36[[#This Row],[Ciśnienie krwi]]-$B$409)/$B$410</f>
        <v>0.15384615384615385</v>
      </c>
      <c r="Z297" s="8">
        <f ca="1">(dane36[[#This Row],[glukoza we krwi]]-$I$409)/$I$410</f>
        <v>0.17948717948717949</v>
      </c>
      <c r="AA297" s="8">
        <f ca="1">(dane36[[#This Row],[mocznik]]-$J$409)/$J$410</f>
        <v>6.0333761232349167E-2</v>
      </c>
      <c r="AB297" s="8">
        <f ca="1">(dane36[[#This Row],[kreatynina]]-K$409)/K$410</f>
        <v>6.6137566137566143E-3</v>
      </c>
      <c r="AC297" s="8">
        <f ca="1">(dane36[[#This Row],[sód]]-L$409)/L$410</f>
        <v>0.917981072555205</v>
      </c>
      <c r="AD297" s="8">
        <f ca="1">(dane36[[#This Row],[potas]]-M$409)/M$410</f>
        <v>2.4719101123595509E-2</v>
      </c>
      <c r="AE297" s="8">
        <f ca="1">(dane36[[#This Row],[hemoglobina]]-N$409)/N$410</f>
        <v>0.80952380952380953</v>
      </c>
      <c r="AF297" s="8">
        <f ca="1">(dane36[[#This Row],[hematokryt]]-O$409)/O$410</f>
        <v>0.91111111111111109</v>
      </c>
      <c r="AG297">
        <v>0.25</v>
      </c>
      <c r="AH297">
        <v>0.8</v>
      </c>
      <c r="AI297">
        <v>0</v>
      </c>
      <c r="AJ297">
        <v>0</v>
      </c>
      <c r="AK297">
        <v>0</v>
      </c>
      <c r="AL297">
        <v>1</v>
      </c>
      <c r="AM297" s="15">
        <v>0</v>
      </c>
      <c r="AN297" s="15">
        <v>0</v>
      </c>
      <c r="AO297" s="15">
        <v>0</v>
      </c>
      <c r="AP297" s="15">
        <v>0</v>
      </c>
      <c r="AQ297" s="15">
        <v>0</v>
      </c>
      <c r="AR297" s="15">
        <v>0</v>
      </c>
    </row>
    <row r="298" spans="1:44" x14ac:dyDescent="0.25">
      <c r="A298" s="8">
        <f ca="1">(dane36[[#This Row],[Wiek]]-$A$409)/$A$410</f>
        <v>0.56227272727272726</v>
      </c>
      <c r="B298" s="8">
        <f ca="1">(dane36[[#This Row],[Ciśnienie krwi]]-$B$409)/$B$410</f>
        <v>0.15384615384615385</v>
      </c>
      <c r="C298" s="9">
        <v>0.25</v>
      </c>
      <c r="D298" s="10">
        <v>0.6</v>
      </c>
      <c r="E298" s="5" t="s">
        <v>2</v>
      </c>
      <c r="F298" s="5">
        <v>1</v>
      </c>
      <c r="G298" s="5">
        <v>0</v>
      </c>
      <c r="H298" s="5">
        <v>0</v>
      </c>
      <c r="I298" s="8">
        <f ca="1">(dane36[[#This Row],[glukoza we krwi]]-$I$409)/$I$410</f>
        <v>0.18803418803418803</v>
      </c>
      <c r="J298" s="8">
        <f ca="1">(dane36[[#This Row],[mocznik]]-$J$409)/$J$410</f>
        <v>0.29139922978177152</v>
      </c>
      <c r="K298" s="8">
        <f ca="1">(dane36[[#This Row],[kreatynina]]-#REF!)/#REF!</f>
        <v>7.407407407407407E-2</v>
      </c>
      <c r="L298" s="8">
        <f ca="1">(dane36[[#This Row],[sód]]-#REF!)/#REF!</f>
        <v>0.81703470031545744</v>
      </c>
      <c r="M298" s="8">
        <f ca="1">(dane36[[#This Row],[potas]]-#REF!)/#REF!</f>
        <v>4.494382022471914E-3</v>
      </c>
      <c r="N298" s="8">
        <f ca="1">(dane36[[#This Row],[hemoglobina]]-#REF!)/#REF!</f>
        <v>0.4081632653061224</v>
      </c>
      <c r="O298" s="8">
        <f ca="1">(dane36[[#This Row],[hematokryt]]-#REF!)/#REF!</f>
        <v>0.37777777777777777</v>
      </c>
      <c r="P298" s="5">
        <v>1</v>
      </c>
      <c r="Q298" s="5">
        <v>1</v>
      </c>
      <c r="R298" s="5">
        <v>0</v>
      </c>
      <c r="S298" s="5">
        <v>0</v>
      </c>
      <c r="T298" s="5">
        <v>0</v>
      </c>
      <c r="U298" s="5">
        <v>0</v>
      </c>
      <c r="V298" s="5">
        <v>1</v>
      </c>
      <c r="X298" s="8">
        <f ca="1">(dane36[[#This Row],[Wiek]]-$A$409)/$A$410</f>
        <v>0.44318181818181818</v>
      </c>
      <c r="Y298" s="8">
        <f ca="1">(dane36[[#This Row],[Ciśnienie krwi]]-$B$409)/$B$410</f>
        <v>0.15384615384615385</v>
      </c>
      <c r="Z298" s="8">
        <f ca="1">(dane36[[#This Row],[glukoza we krwi]]-$I$409)/$I$410</f>
        <v>0.22008547008547008</v>
      </c>
      <c r="AA298" s="8">
        <f ca="1">(dane36[[#This Row],[mocznik]]-$J$409)/$J$410</f>
        <v>9.3709884467265719E-2</v>
      </c>
      <c r="AB298" s="8">
        <f ca="1">(dane36[[#This Row],[kreatynina]]-K$409)/K$410</f>
        <v>2.6455026455026449E-3</v>
      </c>
      <c r="AC298" s="8">
        <f ca="1">(dane36[[#This Row],[sód]]-L$409)/L$410</f>
        <v>0.85488958990536279</v>
      </c>
      <c r="AD298" s="8">
        <f ca="1">(dane36[[#This Row],[potas]]-M$409)/M$410</f>
        <v>5.6179775280898875E-2</v>
      </c>
      <c r="AE298" s="8">
        <f ca="1">(dane36[[#This Row],[hemoglobina]]-N$409)/N$410</f>
        <v>0.93197278911564629</v>
      </c>
      <c r="AF298" s="8">
        <f ca="1">(dane36[[#This Row],[hematokryt]]-O$409)/O$410</f>
        <v>0.71111111111111114</v>
      </c>
      <c r="AG298">
        <v>0.25</v>
      </c>
      <c r="AH298">
        <v>0.6</v>
      </c>
      <c r="AI298">
        <v>0</v>
      </c>
      <c r="AJ298">
        <v>1</v>
      </c>
      <c r="AK298">
        <v>0</v>
      </c>
      <c r="AL298">
        <v>0</v>
      </c>
      <c r="AM298" s="14">
        <v>1</v>
      </c>
      <c r="AN298" s="14">
        <v>1</v>
      </c>
      <c r="AO298" s="14">
        <v>0</v>
      </c>
      <c r="AP298" s="14">
        <v>0</v>
      </c>
      <c r="AQ298" s="14">
        <v>0</v>
      </c>
      <c r="AR298" s="14">
        <v>0</v>
      </c>
    </row>
    <row r="299" spans="1:44" x14ac:dyDescent="0.25">
      <c r="A299" s="8">
        <f ca="1">(dane36[[#This Row],[Wiek]]-$A$409)/$A$410</f>
        <v>0.5</v>
      </c>
      <c r="B299" s="8">
        <f ca="1">(dane36[[#This Row],[Ciśnienie krwi]]-$B$409)/$B$410</f>
        <v>0.46153846153846156</v>
      </c>
      <c r="C299" s="9">
        <v>0.5</v>
      </c>
      <c r="D299" s="5">
        <v>0</v>
      </c>
      <c r="E299" s="5" t="s">
        <v>2</v>
      </c>
      <c r="F299" s="5">
        <v>1</v>
      </c>
      <c r="G299" s="5">
        <v>0</v>
      </c>
      <c r="H299" s="5">
        <v>0</v>
      </c>
      <c r="I299" s="8">
        <f ca="1">(dane36[[#This Row],[glukoza we krwi]]-$I$409)/$I$410</f>
        <v>0.23076923076923078</v>
      </c>
      <c r="J299" s="8">
        <f ca="1">(dane36[[#This Row],[mocznik]]-$J$409)/$J$410</f>
        <v>3.7227214377406934E-2</v>
      </c>
      <c r="K299" s="8">
        <f ca="1">(dane36[[#This Row],[kreatynina]]-#REF!)/#REF!</f>
        <v>6.6137566137566143E-3</v>
      </c>
      <c r="L299" s="8">
        <f ca="1">(dane36[[#This Row],[sód]]-#REF!)/#REF!</f>
        <v>0.83930599369085179</v>
      </c>
      <c r="M299" s="8">
        <f ca="1">(dane36[[#This Row],[potas]]-#REF!)/#REF!</f>
        <v>4.7865168539325841E-2</v>
      </c>
      <c r="N299" s="8">
        <f ca="1">(dane36[[#This Row],[hemoglobina]]-#REF!)/#REF!</f>
        <v>0.64149659863945574</v>
      </c>
      <c r="O299" s="8">
        <f ca="1">(dane36[[#This Row],[hematokryt]]-#REF!)/#REF!</f>
        <v>0.66377777777777769</v>
      </c>
      <c r="P299" s="5">
        <v>0</v>
      </c>
      <c r="Q299" s="5">
        <v>0</v>
      </c>
      <c r="R299" s="5">
        <v>0</v>
      </c>
      <c r="S299" s="5">
        <v>1</v>
      </c>
      <c r="T299" s="5">
        <v>0</v>
      </c>
      <c r="U299" s="5">
        <v>0</v>
      </c>
      <c r="V299" s="5">
        <v>1</v>
      </c>
      <c r="X299" s="8">
        <f ca="1">(dane36[[#This Row],[Wiek]]-$A$409)/$A$410</f>
        <v>0.57954545454545459</v>
      </c>
      <c r="Y299" s="8">
        <f ca="1">(dane36[[#This Row],[Ciśnienie krwi]]-$B$409)/$B$410</f>
        <v>7.6923076923076927E-2</v>
      </c>
      <c r="Z299" s="8">
        <f ca="1">(dane36[[#This Row],[glukoza we krwi]]-$I$409)/$I$410</f>
        <v>0.20085470085470086</v>
      </c>
      <c r="AA299" s="8">
        <f ca="1">(dane36[[#This Row],[mocznik]]-$J$409)/$J$410</f>
        <v>6.290115532734275E-2</v>
      </c>
      <c r="AB299" s="8">
        <f ca="1">(dane36[[#This Row],[kreatynina]]-K$409)/K$410</f>
        <v>7.9365079365079361E-3</v>
      </c>
      <c r="AC299" s="8">
        <f ca="1">(dane36[[#This Row],[sód]]-L$409)/L$410</f>
        <v>0.89274447949526814</v>
      </c>
      <c r="AD299" s="8">
        <f ca="1">(dane36[[#This Row],[potas]]-M$409)/M$410</f>
        <v>5.393258426966293E-2</v>
      </c>
      <c r="AE299" s="8">
        <f ca="1">(dane36[[#This Row],[hemoglobina]]-N$409)/N$410</f>
        <v>0.86394557823129248</v>
      </c>
      <c r="AF299" s="8">
        <f ca="1">(dane36[[#This Row],[hematokryt]]-O$409)/O$410</f>
        <v>0.8</v>
      </c>
      <c r="AG299">
        <v>0.5</v>
      </c>
      <c r="AH299">
        <v>0</v>
      </c>
      <c r="AI299">
        <v>0</v>
      </c>
      <c r="AJ299">
        <v>1</v>
      </c>
      <c r="AK299">
        <v>0</v>
      </c>
      <c r="AL299">
        <v>0</v>
      </c>
      <c r="AM299" s="15">
        <v>0</v>
      </c>
      <c r="AN299" s="15">
        <v>0</v>
      </c>
      <c r="AO299" s="15">
        <v>0</v>
      </c>
      <c r="AP299" s="15">
        <v>1</v>
      </c>
      <c r="AQ299" s="15">
        <v>0</v>
      </c>
      <c r="AR299" s="15">
        <v>0</v>
      </c>
    </row>
    <row r="300" spans="1:44" x14ac:dyDescent="0.25">
      <c r="A300" s="8">
        <f ca="1">(dane36[[#This Row],[Wiek]]-$A$409)/$A$410</f>
        <v>0.34090909090909088</v>
      </c>
      <c r="B300" s="8">
        <f ca="1">(dane36[[#This Row],[Ciśnienie krwi]]-$B$409)/$B$410</f>
        <v>0.30769230769230771</v>
      </c>
      <c r="C300" s="9">
        <v>1</v>
      </c>
      <c r="D300" s="10">
        <v>0.2</v>
      </c>
      <c r="E300" s="5" t="s">
        <v>2</v>
      </c>
      <c r="F300" s="5">
        <v>0</v>
      </c>
      <c r="G300" s="5">
        <v>0</v>
      </c>
      <c r="H300" s="5">
        <v>0</v>
      </c>
      <c r="I300" s="8">
        <f ca="1">(dane36[[#This Row],[glukoza we krwi]]-$I$409)/$I$410</f>
        <v>0.26931623931623933</v>
      </c>
      <c r="J300" s="8">
        <f ca="1">(dane36[[#This Row],[mocznik]]-$J$409)/$J$410</f>
        <v>0.56867779204107827</v>
      </c>
      <c r="K300" s="8">
        <f ca="1">(dane36[[#This Row],[kreatynina]]-#REF!)/#REF!</f>
        <v>0.23412698412698418</v>
      </c>
      <c r="L300" s="8">
        <f ca="1">(dane36[[#This Row],[sód]]-#REF!)/#REF!</f>
        <v>0.68454258675078861</v>
      </c>
      <c r="M300" s="8">
        <f ca="1">(dane36[[#This Row],[potas]]-#REF!)/#REF!</f>
        <v>8.98876404494382E-2</v>
      </c>
      <c r="N300" s="8">
        <f ca="1">(dane36[[#This Row],[hemoglobina]]-#REF!)/#REF!</f>
        <v>0.16326530612244897</v>
      </c>
      <c r="O300" s="8">
        <f ca="1">(dane36[[#This Row],[hematokryt]]-#REF!)/#REF!</f>
        <v>0.13333333333333333</v>
      </c>
      <c r="P300" s="5">
        <v>1</v>
      </c>
      <c r="Q300" s="5">
        <v>1</v>
      </c>
      <c r="R300" s="5">
        <v>0</v>
      </c>
      <c r="S300" s="5">
        <v>0</v>
      </c>
      <c r="T300" s="5">
        <v>1</v>
      </c>
      <c r="U300" s="5">
        <v>1</v>
      </c>
      <c r="V300" s="5">
        <v>1</v>
      </c>
      <c r="X300" s="8">
        <f ca="1">(dane36[[#This Row],[Wiek]]-$A$409)/$A$410</f>
        <v>0.36363636363636365</v>
      </c>
      <c r="Y300" s="8">
        <f ca="1">(dane36[[#This Row],[Ciśnienie krwi]]-$B$409)/$B$410</f>
        <v>7.6923076923076927E-2</v>
      </c>
      <c r="Z300" s="8">
        <f ca="1">(dane36[[#This Row],[glukoza we krwi]]-$I$409)/$I$410</f>
        <v>0.14743589743589744</v>
      </c>
      <c r="AA300" s="8">
        <f ca="1">(dane36[[#This Row],[mocznik]]-$J$409)/$J$410</f>
        <v>0.12195121951219512</v>
      </c>
      <c r="AB300" s="8">
        <f ca="1">(dane36[[#This Row],[kreatynina]]-K$409)/K$410</f>
        <v>1.0582010582010581E-2</v>
      </c>
      <c r="AC300" s="8">
        <f ca="1">(dane36[[#This Row],[sód]]-L$409)/L$410</f>
        <v>0.82334384858044163</v>
      </c>
      <c r="AD300" s="8">
        <f ca="1">(dane36[[#This Row],[potas]]-M$409)/M$410</f>
        <v>4.49438202247191E-2</v>
      </c>
      <c r="AE300" s="8">
        <f ca="1">(dane36[[#This Row],[hemoglobina]]-N$409)/N$410</f>
        <v>0.70748299319727892</v>
      </c>
      <c r="AF300" s="8">
        <f ca="1">(dane36[[#This Row],[hematokryt]]-O$409)/O$410</f>
        <v>0.8666666666666667</v>
      </c>
      <c r="AG300">
        <v>1</v>
      </c>
      <c r="AH300">
        <v>0.2</v>
      </c>
      <c r="AI300">
        <v>0</v>
      </c>
      <c r="AJ300">
        <v>0</v>
      </c>
      <c r="AK300">
        <v>0</v>
      </c>
      <c r="AL300">
        <v>0</v>
      </c>
      <c r="AM300" s="14">
        <v>1</v>
      </c>
      <c r="AN300" s="14">
        <v>1</v>
      </c>
      <c r="AO300" s="14">
        <v>0</v>
      </c>
      <c r="AP300" s="14">
        <v>0</v>
      </c>
      <c r="AQ300" s="14">
        <v>1</v>
      </c>
      <c r="AR300" s="14">
        <v>1</v>
      </c>
    </row>
    <row r="301" spans="1:44" x14ac:dyDescent="0.25">
      <c r="A301" s="8">
        <f ca="1">(dane36[[#This Row],[Wiek]]-$A$409)/$A$410</f>
        <v>0.88636363636363635</v>
      </c>
      <c r="B301" s="8">
        <f ca="1">(dane36[[#This Row],[Ciśnienie krwi]]-$B$409)/$B$410</f>
        <v>0.15384615384615385</v>
      </c>
      <c r="C301" s="9">
        <v>0.25</v>
      </c>
      <c r="D301" s="10">
        <v>0.4</v>
      </c>
      <c r="E301" s="10">
        <v>0.52</v>
      </c>
      <c r="F301" s="5">
        <v>0</v>
      </c>
      <c r="G301" s="5">
        <v>0</v>
      </c>
      <c r="H301" s="5">
        <v>0</v>
      </c>
      <c r="I301" s="8">
        <f ca="1">(dane36[[#This Row],[glukoza we krwi]]-$I$409)/$I$410</f>
        <v>0.26931623931623933</v>
      </c>
      <c r="J301" s="8">
        <f ca="1">(dane36[[#This Row],[mocznik]]-$J$409)/$J$410</f>
        <v>0.12195121951219512</v>
      </c>
      <c r="K301" s="8">
        <f ca="1">(dane36[[#This Row],[kreatynina]]-#REF!)/#REF!</f>
        <v>1.0582010582010581E-2</v>
      </c>
      <c r="L301" s="8">
        <f ca="1">(dane36[[#This Row],[sód]]-#REF!)/#REF!</f>
        <v>0.83930599369085179</v>
      </c>
      <c r="M301" s="8">
        <f ca="1">(dane36[[#This Row],[potas]]-#REF!)/#REF!</f>
        <v>4.7865168539325841E-2</v>
      </c>
      <c r="N301" s="8">
        <f ca="1">(dane36[[#This Row],[hemoglobina]]-#REF!)/#REF!</f>
        <v>0.64149659863945574</v>
      </c>
      <c r="O301" s="8">
        <f ca="1">(dane36[[#This Row],[hematokryt]]-#REF!)/#REF!</f>
        <v>0.66377777777777769</v>
      </c>
      <c r="P301" s="5">
        <v>1</v>
      </c>
      <c r="Q301" s="5" t="s">
        <v>69</v>
      </c>
      <c r="R301" s="5">
        <v>0</v>
      </c>
      <c r="S301" s="5">
        <v>1</v>
      </c>
      <c r="T301" s="5">
        <v>0</v>
      </c>
      <c r="U301" s="5">
        <v>0</v>
      </c>
      <c r="V301" s="5">
        <v>1</v>
      </c>
      <c r="X301" s="8">
        <f ca="1">(dane36[[#This Row],[Wiek]]-$A$409)/$A$410</f>
        <v>0.80681818181818177</v>
      </c>
      <c r="Y301" s="8">
        <f ca="1">(dane36[[#This Row],[Ciśnienie krwi]]-$B$409)/$B$410</f>
        <v>7.6923076923076927E-2</v>
      </c>
      <c r="Z301" s="8">
        <f ca="1">(dane36[[#This Row],[glukoza we krwi]]-$I$409)/$I$410</f>
        <v>0.22435897435897437</v>
      </c>
      <c r="AA301" s="8">
        <f ca="1">(dane36[[#This Row],[mocznik]]-$J$409)/$J$410</f>
        <v>0.11938382541720154</v>
      </c>
      <c r="AB301" s="8">
        <f ca="1">(dane36[[#This Row],[kreatynina]]-K$409)/K$410</f>
        <v>1.3227513227513225E-3</v>
      </c>
      <c r="AC301" s="8">
        <f ca="1">(dane36[[#This Row],[sód]]-L$409)/L$410</f>
        <v>0.917981072555205</v>
      </c>
      <c r="AD301" s="8">
        <f ca="1">(dane36[[#This Row],[potas]]-M$409)/M$410</f>
        <v>2.247191011235955E-2</v>
      </c>
      <c r="AE301" s="8">
        <f ca="1">(dane36[[#This Row],[hemoglobina]]-N$409)/N$410</f>
        <v>0.81632653061224481</v>
      </c>
      <c r="AF301" s="8">
        <f ca="1">(dane36[[#This Row],[hematokryt]]-O$409)/O$410</f>
        <v>0.9555555555555556</v>
      </c>
      <c r="AG301">
        <v>0.25</v>
      </c>
      <c r="AH301">
        <v>0.4</v>
      </c>
      <c r="AI301">
        <v>0.5</v>
      </c>
      <c r="AJ301">
        <v>0</v>
      </c>
      <c r="AK301">
        <v>0</v>
      </c>
      <c r="AL301">
        <v>0</v>
      </c>
      <c r="AM301" s="15">
        <v>1</v>
      </c>
      <c r="AN301" s="15" t="s">
        <v>69</v>
      </c>
      <c r="AO301" s="15">
        <v>0</v>
      </c>
      <c r="AP301" s="15">
        <v>1</v>
      </c>
      <c r="AQ301" s="15">
        <v>0</v>
      </c>
      <c r="AR301" s="15">
        <v>0</v>
      </c>
    </row>
    <row r="302" spans="1:44" x14ac:dyDescent="0.25">
      <c r="A302" s="8">
        <f ca="1">(dane36[[#This Row],[Wiek]]-$A$409)/$A$410</f>
        <v>0.77272727272727271</v>
      </c>
      <c r="B302" s="8">
        <f ca="1">(dane36[[#This Row],[Ciśnienie krwi]]-$B$409)/$B$410</f>
        <v>0.30769230769230771</v>
      </c>
      <c r="C302" s="9">
        <v>0.75</v>
      </c>
      <c r="D302" s="10">
        <v>0.4</v>
      </c>
      <c r="E302" s="10">
        <v>0.2</v>
      </c>
      <c r="F302" s="5">
        <v>0</v>
      </c>
      <c r="G302" s="5">
        <v>0</v>
      </c>
      <c r="H302" s="5">
        <v>1</v>
      </c>
      <c r="I302" s="8">
        <f ca="1">(dane36[[#This Row],[glukoza we krwi]]-$I$409)/$I$410</f>
        <v>0.34615384615384615</v>
      </c>
      <c r="J302" s="8">
        <f ca="1">(dane36[[#This Row],[mocznik]]-$J$409)/$J$410</f>
        <v>0.24929396662387676</v>
      </c>
      <c r="K302" s="8">
        <f ca="1">(dane36[[#This Row],[kreatynina]]-#REF!)/#REF!</f>
        <v>3.8359788359788365E-2</v>
      </c>
      <c r="L302" s="8">
        <f ca="1">(dane36[[#This Row],[sód]]-#REF!)/#REF!</f>
        <v>0.8422712933753943</v>
      </c>
      <c r="M302" s="8">
        <f ca="1">(dane36[[#This Row],[potas]]-#REF!)/#REF!</f>
        <v>3.1460674157303366E-2</v>
      </c>
      <c r="N302" s="8">
        <f ca="1">(dane36[[#This Row],[hemoglobina]]-#REF!)/#REF!</f>
        <v>0.18367346938775508</v>
      </c>
      <c r="O302" s="8">
        <f ca="1">(dane36[[#This Row],[hematokryt]]-#REF!)/#REF!</f>
        <v>0.66377777777777769</v>
      </c>
      <c r="P302" s="5">
        <v>1</v>
      </c>
      <c r="Q302" s="5">
        <v>1</v>
      </c>
      <c r="R302" s="5">
        <v>1</v>
      </c>
      <c r="S302" s="5">
        <v>0</v>
      </c>
      <c r="T302" s="5">
        <v>0</v>
      </c>
      <c r="U302" s="5">
        <v>0</v>
      </c>
      <c r="V302" s="5">
        <v>1</v>
      </c>
      <c r="X302" s="8">
        <f ca="1">(dane36[[#This Row],[Wiek]]-$A$409)/$A$410</f>
        <v>0.48863636363636365</v>
      </c>
      <c r="Y302" s="8">
        <f ca="1">(dane36[[#This Row],[Ciśnienie krwi]]-$B$409)/$B$410</f>
        <v>7.6923076923076927E-2</v>
      </c>
      <c r="Z302" s="8">
        <f ca="1">(dane36[[#This Row],[glukoza we krwi]]-$I$409)/$I$410</f>
        <v>0.19658119658119658</v>
      </c>
      <c r="AA302" s="8">
        <f ca="1">(dane36[[#This Row],[mocznik]]-$J$409)/$J$410</f>
        <v>6.290115532734275E-2</v>
      </c>
      <c r="AB302" s="8">
        <f ca="1">(dane36[[#This Row],[kreatynina]]-K$409)/K$410</f>
        <v>3.968253968253968E-3</v>
      </c>
      <c r="AC302" s="8">
        <f ca="1">(dane36[[#This Row],[sód]]-L$409)/L$410</f>
        <v>0.86119873817034698</v>
      </c>
      <c r="AD302" s="8">
        <f ca="1">(dane36[[#This Row],[potas]]-M$409)/M$410</f>
        <v>3.8202247191011243E-2</v>
      </c>
      <c r="AE302" s="8">
        <f ca="1">(dane36[[#This Row],[hemoglobina]]-N$409)/N$410</f>
        <v>0.80952380952380953</v>
      </c>
      <c r="AF302" s="8">
        <f ca="1">(dane36[[#This Row],[hematokryt]]-O$409)/O$410</f>
        <v>0.75555555555555554</v>
      </c>
      <c r="AG302">
        <v>0.75</v>
      </c>
      <c r="AH302">
        <v>0.4</v>
      </c>
      <c r="AI302">
        <v>0.2</v>
      </c>
      <c r="AJ302">
        <v>0</v>
      </c>
      <c r="AK302">
        <v>0</v>
      </c>
      <c r="AL302">
        <v>1</v>
      </c>
      <c r="AM302" s="14">
        <v>1</v>
      </c>
      <c r="AN302" s="14">
        <v>1</v>
      </c>
      <c r="AO302" s="14">
        <v>1</v>
      </c>
      <c r="AP302" s="14">
        <v>0</v>
      </c>
      <c r="AQ302" s="14">
        <v>0</v>
      </c>
      <c r="AR302" s="14">
        <v>0</v>
      </c>
    </row>
    <row r="303" spans="1:44" x14ac:dyDescent="0.25">
      <c r="A303" s="8">
        <f ca="1">(dane36[[#This Row],[Wiek]]-$A$409)/$A$410</f>
        <v>0.53409090909090906</v>
      </c>
      <c r="B303" s="8">
        <f ca="1">(dane36[[#This Row],[Ciśnienie krwi]]-$B$409)/$B$410</f>
        <v>0.38461538461538464</v>
      </c>
      <c r="C303" s="9">
        <v>0.25</v>
      </c>
      <c r="D303" s="10">
        <v>0.6</v>
      </c>
      <c r="E303" s="5" t="s">
        <v>2</v>
      </c>
      <c r="F303" s="5">
        <v>0</v>
      </c>
      <c r="G303" s="5">
        <v>0</v>
      </c>
      <c r="H303" s="5">
        <v>0</v>
      </c>
      <c r="I303" s="8">
        <f ca="1">(dane36[[#This Row],[glukoza we krwi]]-$I$409)/$I$410</f>
        <v>0.22863247863247863</v>
      </c>
      <c r="J303" s="8">
        <f ca="1">(dane36[[#This Row],[mocznik]]-$J$409)/$J$410</f>
        <v>0.40179717586649549</v>
      </c>
      <c r="K303" s="8">
        <f ca="1">(dane36[[#This Row],[kreatynina]]-#REF!)/#REF!</f>
        <v>0.15079365079365081</v>
      </c>
      <c r="L303" s="8">
        <f ca="1">(dane36[[#This Row],[sód]]-#REF!)/#REF!</f>
        <v>0.74132492113564674</v>
      </c>
      <c r="M303" s="8">
        <f ca="1">(dane36[[#This Row],[potas]]-#REF!)/#REF!</f>
        <v>1.573033707865169E-2</v>
      </c>
      <c r="N303" s="8">
        <f ca="1">(dane36[[#This Row],[hemoglobina]]-#REF!)/#REF!</f>
        <v>0.3401360544217687</v>
      </c>
      <c r="O303" s="8">
        <f ca="1">(dane36[[#This Row],[hematokryt]]-#REF!)/#REF!</f>
        <v>0.33333333333333331</v>
      </c>
      <c r="P303" s="5">
        <v>1</v>
      </c>
      <c r="Q303" s="5">
        <v>1</v>
      </c>
      <c r="R303" s="5">
        <v>0</v>
      </c>
      <c r="S303" s="5">
        <v>0</v>
      </c>
      <c r="T303" s="5">
        <v>1</v>
      </c>
      <c r="U303" s="5">
        <v>1</v>
      </c>
      <c r="V303" s="5">
        <v>1</v>
      </c>
      <c r="X303" s="8">
        <f ca="1">(dane36[[#This Row],[Wiek]]-$A$409)/$A$410</f>
        <v>0.47727272727272729</v>
      </c>
      <c r="Y303" s="8">
        <f ca="1">(dane36[[#This Row],[Ciśnienie krwi]]-$B$409)/$B$410</f>
        <v>7.6923076923076927E-2</v>
      </c>
      <c r="Z303" s="8">
        <f ca="1">(dane36[[#This Row],[glukoza we krwi]]-$I$409)/$I$410</f>
        <v>0.15811965811965811</v>
      </c>
      <c r="AA303" s="8">
        <f ca="1">(dane36[[#This Row],[mocznik]]-$J$409)/$J$410</f>
        <v>8.0872913992297818E-2</v>
      </c>
      <c r="AB303" s="8">
        <f ca="1">(dane36[[#This Row],[kreatynina]]-K$409)/K$410</f>
        <v>6.6137566137566143E-3</v>
      </c>
      <c r="AC303" s="8">
        <f ca="1">(dane36[[#This Row],[sód]]-L$409)/L$410</f>
        <v>0.89905362776025233</v>
      </c>
      <c r="AD303" s="8">
        <f ca="1">(dane36[[#This Row],[potas]]-M$409)/M$410</f>
        <v>4.49438202247191E-2</v>
      </c>
      <c r="AE303" s="8">
        <f ca="1">(dane36[[#This Row],[hemoglobina]]-N$409)/N$410</f>
        <v>0.93877551020408145</v>
      </c>
      <c r="AF303" s="8">
        <f ca="1">(dane36[[#This Row],[hematokryt]]-O$409)/O$410</f>
        <v>0.71111111111111114</v>
      </c>
      <c r="AG303">
        <v>0.25</v>
      </c>
      <c r="AH303">
        <v>0.6</v>
      </c>
      <c r="AI303">
        <v>0</v>
      </c>
      <c r="AJ303">
        <v>0</v>
      </c>
      <c r="AK303">
        <v>0</v>
      </c>
      <c r="AL303">
        <v>0</v>
      </c>
      <c r="AM303" s="15">
        <v>1</v>
      </c>
      <c r="AN303" s="15">
        <v>1</v>
      </c>
      <c r="AO303" s="15">
        <v>0</v>
      </c>
      <c r="AP303" s="15">
        <v>0</v>
      </c>
      <c r="AQ303" s="15">
        <v>1</v>
      </c>
      <c r="AR303" s="15">
        <v>1</v>
      </c>
    </row>
    <row r="304" spans="1:44" x14ac:dyDescent="0.25">
      <c r="A304" s="8">
        <f ca="1">(dane36[[#This Row],[Wiek]]-$A$409)/$A$410</f>
        <v>0.625</v>
      </c>
      <c r="B304" s="8">
        <f ca="1">(dane36[[#This Row],[Ciśnienie krwi]]-$B$409)/$B$410</f>
        <v>0.23076923076923078</v>
      </c>
      <c r="C304" s="9">
        <v>0.62</v>
      </c>
      <c r="D304" s="10">
        <v>0.2</v>
      </c>
      <c r="E304" s="10">
        <v>0.52</v>
      </c>
      <c r="F304" s="5">
        <v>0.77</v>
      </c>
      <c r="G304" s="5">
        <v>0</v>
      </c>
      <c r="H304" s="5">
        <v>0</v>
      </c>
      <c r="I304" s="8">
        <f ca="1">(dane36[[#This Row],[glukoza we krwi]]-$I$409)/$I$410</f>
        <v>0.26931623931623933</v>
      </c>
      <c r="J304" s="8">
        <f ca="1">(dane36[[#This Row],[mocznik]]-$J$409)/$J$410</f>
        <v>0.28112965340179719</v>
      </c>
      <c r="K304" s="8">
        <f ca="1">(dane36[[#This Row],[kreatynina]]-#REF!)/#REF!</f>
        <v>0.11772486772486773</v>
      </c>
      <c r="L304" s="8">
        <f ca="1">(dane36[[#This Row],[sód]]-#REF!)/#REF!</f>
        <v>0.75394321766561512</v>
      </c>
      <c r="M304" s="8">
        <f ca="1">(dane36[[#This Row],[potas]]-#REF!)/#REF!</f>
        <v>6.2921348314606731E-2</v>
      </c>
      <c r="N304" s="8">
        <f ca="1">(dane36[[#This Row],[hemoglobina]]-#REF!)/#REF!</f>
        <v>0.25170068027210879</v>
      </c>
      <c r="O304" s="8">
        <f ca="1">(dane36[[#This Row],[hematokryt]]-#REF!)/#REF!</f>
        <v>0.66377777777777769</v>
      </c>
      <c r="P304" s="5">
        <v>1</v>
      </c>
      <c r="Q304" s="5">
        <v>1</v>
      </c>
      <c r="R304" s="5">
        <v>0</v>
      </c>
      <c r="S304" s="5">
        <v>1</v>
      </c>
      <c r="T304" s="5">
        <v>0</v>
      </c>
      <c r="U304" s="5">
        <v>1</v>
      </c>
      <c r="V304" s="5">
        <v>1</v>
      </c>
      <c r="X304" s="8">
        <f ca="1">(dane36[[#This Row],[Wiek]]-$A$409)/$A$410</f>
        <v>0.30681818181818182</v>
      </c>
      <c r="Y304" s="8">
        <f ca="1">(dane36[[#This Row],[Ciśnienie krwi]]-$B$409)/$B$410</f>
        <v>0.15384615384615385</v>
      </c>
      <c r="Z304" s="8">
        <f ca="1">(dane36[[#This Row],[glukoza we krwi]]-$I$409)/$I$410</f>
        <v>0.22435897435897437</v>
      </c>
      <c r="AA304" s="8">
        <f ca="1">(dane36[[#This Row],[mocznik]]-$J$409)/$J$410</f>
        <v>0.10911424903722722</v>
      </c>
      <c r="AB304" s="8">
        <f ca="1">(dane36[[#This Row],[kreatynina]]-K$409)/K$410</f>
        <v>1.0582010582010581E-2</v>
      </c>
      <c r="AC304" s="8">
        <f ca="1">(dane36[[#This Row],[sód]]-L$409)/L$410</f>
        <v>0.88643533123028395</v>
      </c>
      <c r="AD304" s="8">
        <f ca="1">(dane36[[#This Row],[potas]]-M$409)/M$410</f>
        <v>5.6179775280898875E-2</v>
      </c>
      <c r="AE304" s="8">
        <f ca="1">(dane36[[#This Row],[hemoglobina]]-N$409)/N$410</f>
        <v>0.79591836734693877</v>
      </c>
      <c r="AF304" s="8">
        <f ca="1">(dane36[[#This Row],[hematokryt]]-O$409)/O$410</f>
        <v>0.8666666666666667</v>
      </c>
      <c r="AG304">
        <v>0.62</v>
      </c>
      <c r="AH304">
        <v>0.2</v>
      </c>
      <c r="AI304">
        <v>0.5</v>
      </c>
      <c r="AJ304">
        <v>0.77</v>
      </c>
      <c r="AK304">
        <v>0</v>
      </c>
      <c r="AL304">
        <v>0</v>
      </c>
      <c r="AM304" s="14">
        <v>1</v>
      </c>
      <c r="AN304" s="14">
        <v>1</v>
      </c>
      <c r="AO304" s="14">
        <v>0</v>
      </c>
      <c r="AP304" s="14">
        <v>1</v>
      </c>
      <c r="AQ304" s="14">
        <v>0</v>
      </c>
      <c r="AR304" s="14">
        <v>1</v>
      </c>
    </row>
    <row r="305" spans="1:44" x14ac:dyDescent="0.25">
      <c r="A305" s="8">
        <f ca="1">(dane36[[#This Row],[Wiek]]-$A$409)/$A$410</f>
        <v>0.64772727272727271</v>
      </c>
      <c r="B305" s="8">
        <f ca="1">(dane36[[#This Row],[Ciśnienie krwi]]-$B$409)/$B$410</f>
        <v>0.38461538461538464</v>
      </c>
      <c r="C305" s="9">
        <v>0.75</v>
      </c>
      <c r="D305" s="10">
        <v>0.8</v>
      </c>
      <c r="E305" s="10">
        <v>0.4</v>
      </c>
      <c r="F305" s="5">
        <v>1</v>
      </c>
      <c r="G305" s="5">
        <v>0</v>
      </c>
      <c r="H305" s="5">
        <v>0</v>
      </c>
      <c r="I305" s="8">
        <f ca="1">(dane36[[#This Row],[glukoza we krwi]]-$I$409)/$I$410</f>
        <v>0.49145299145299143</v>
      </c>
      <c r="J305" s="8">
        <f ca="1">(dane36[[#This Row],[mocznik]]-$J$409)/$J$410</f>
        <v>9.8844672657252886E-2</v>
      </c>
      <c r="K305" s="8">
        <f ca="1">(dane36[[#This Row],[kreatynina]]-#REF!)/#REF!</f>
        <v>3.7037037037037042E-2</v>
      </c>
      <c r="L305" s="8">
        <f ca="1">(dane36[[#This Row],[sód]]-#REF!)/#REF!</f>
        <v>0.83596214511041012</v>
      </c>
      <c r="M305" s="8">
        <f ca="1">(dane36[[#This Row],[potas]]-#REF!)/#REF!</f>
        <v>4.9438202247191018E-2</v>
      </c>
      <c r="N305" s="8">
        <f ca="1">(dane36[[#This Row],[hemoglobina]]-#REF!)/#REF!</f>
        <v>0.55102040816326525</v>
      </c>
      <c r="O305" s="8">
        <f ca="1">(dane36[[#This Row],[hematokryt]]-#REF!)/#REF!</f>
        <v>0.46666666666666667</v>
      </c>
      <c r="P305" s="5">
        <v>1</v>
      </c>
      <c r="Q305" s="5">
        <v>1</v>
      </c>
      <c r="R305" s="5">
        <v>0</v>
      </c>
      <c r="S305" s="5">
        <v>0</v>
      </c>
      <c r="T305" s="5">
        <v>1</v>
      </c>
      <c r="U305" s="5">
        <v>0</v>
      </c>
      <c r="V305" s="5">
        <v>1</v>
      </c>
      <c r="X305" s="8">
        <f ca="1">(dane36[[#This Row],[Wiek]]-$A$409)/$A$410</f>
        <v>0.60227272727272729</v>
      </c>
      <c r="Y305" s="8">
        <f ca="1">(dane36[[#This Row],[Ciśnienie krwi]]-$B$409)/$B$410</f>
        <v>0.15384615384615385</v>
      </c>
      <c r="Z305" s="8">
        <f ca="1">(dane36[[#This Row],[glukoza we krwi]]-$I$409)/$I$410</f>
        <v>0.18162393162393162</v>
      </c>
      <c r="AA305" s="8">
        <f ca="1">(dane36[[#This Row],[mocznik]]-$J$409)/$J$410</f>
        <v>6.290115532734275E-2</v>
      </c>
      <c r="AB305" s="8">
        <f ca="1">(dane36[[#This Row],[kreatynina]]-K$409)/K$410</f>
        <v>9.2592592592592605E-3</v>
      </c>
      <c r="AC305" s="8">
        <f ca="1">(dane36[[#This Row],[sód]]-L$409)/L$410</f>
        <v>0.83930599369085179</v>
      </c>
      <c r="AD305" s="8">
        <f ca="1">(dane36[[#This Row],[potas]]-M$409)/M$410</f>
        <v>4.7865168539325841E-2</v>
      </c>
      <c r="AE305" s="8">
        <f ca="1">(dane36[[#This Row],[hemoglobina]]-N$409)/N$410</f>
        <v>0.94557823129251695</v>
      </c>
      <c r="AF305" s="8">
        <f ca="1">(dane36[[#This Row],[hematokryt]]-O$409)/O$410</f>
        <v>0.91111111111111109</v>
      </c>
      <c r="AG305">
        <v>0.75</v>
      </c>
      <c r="AH305">
        <v>0.8</v>
      </c>
      <c r="AI305">
        <v>0.4</v>
      </c>
      <c r="AJ305">
        <v>1</v>
      </c>
      <c r="AK305">
        <v>0</v>
      </c>
      <c r="AL305">
        <v>0</v>
      </c>
      <c r="AM305" s="15">
        <v>1</v>
      </c>
      <c r="AN305" s="15">
        <v>1</v>
      </c>
      <c r="AO305" s="15">
        <v>0</v>
      </c>
      <c r="AP305" s="15">
        <v>0</v>
      </c>
      <c r="AQ305" s="15">
        <v>1</v>
      </c>
      <c r="AR305" s="15">
        <v>0</v>
      </c>
    </row>
    <row r="306" spans="1:44" x14ac:dyDescent="0.25">
      <c r="A306" s="8">
        <f ca="1">(dane36[[#This Row],[Wiek]]-$A$409)/$A$410</f>
        <v>0.71590909090909094</v>
      </c>
      <c r="B306" s="8">
        <f ca="1">(dane36[[#This Row],[Ciśnienie krwi]]-$B$409)/$B$410</f>
        <v>0.23076923076923078</v>
      </c>
      <c r="C306" s="9">
        <v>0.5</v>
      </c>
      <c r="D306" s="5">
        <v>0</v>
      </c>
      <c r="E306" s="5" t="s">
        <v>2</v>
      </c>
      <c r="F306" s="5">
        <v>1</v>
      </c>
      <c r="G306" s="5">
        <v>0</v>
      </c>
      <c r="H306" s="5">
        <v>0</v>
      </c>
      <c r="I306" s="8">
        <f ca="1">(dane36[[#This Row],[glukoza we krwi]]-$I$409)/$I$410</f>
        <v>0.14957264957264957</v>
      </c>
      <c r="J306" s="8">
        <f ca="1">(dane36[[#This Row],[mocznik]]-$J$409)/$J$410</f>
        <v>9.114249037227215E-2</v>
      </c>
      <c r="K306" s="8">
        <f ca="1">(dane36[[#This Row],[kreatynina]]-#REF!)/#REF!</f>
        <v>1.4550264550264553E-2</v>
      </c>
      <c r="L306" s="8">
        <f ca="1">(dane36[[#This Row],[sód]]-#REF!)/#REF!</f>
        <v>0.85488958990536279</v>
      </c>
      <c r="M306" s="8">
        <f ca="1">(dane36[[#This Row],[potas]]-#REF!)/#REF!</f>
        <v>6.0674157303370793E-2</v>
      </c>
      <c r="N306" s="8">
        <f ca="1">(dane36[[#This Row],[hemoglobina]]-#REF!)/#REF!</f>
        <v>0.38775510204081637</v>
      </c>
      <c r="O306" s="8">
        <f ca="1">(dane36[[#This Row],[hematokryt]]-#REF!)/#REF!</f>
        <v>0.35555555555555557</v>
      </c>
      <c r="P306" s="5">
        <v>1</v>
      </c>
      <c r="Q306" s="5">
        <v>0</v>
      </c>
      <c r="R306" s="5">
        <v>1</v>
      </c>
      <c r="S306" s="5">
        <v>1</v>
      </c>
      <c r="T306" s="5">
        <v>1</v>
      </c>
      <c r="U306" s="5">
        <v>0</v>
      </c>
      <c r="V306" s="5">
        <v>1</v>
      </c>
      <c r="X306" s="8">
        <f ca="1">(dane36[[#This Row],[Wiek]]-$A$409)/$A$410</f>
        <v>0.35227272727272729</v>
      </c>
      <c r="Y306" s="8">
        <f ca="1">(dane36[[#This Row],[Ciśnienie krwi]]-$B$409)/$B$410</f>
        <v>0.23076923076923078</v>
      </c>
      <c r="Z306" s="8">
        <f ca="1">(dane36[[#This Row],[glukoza we krwi]]-$I$409)/$I$410</f>
        <v>0.2264957264957265</v>
      </c>
      <c r="AA306" s="8">
        <f ca="1">(dane36[[#This Row],[mocznik]]-$J$409)/$J$410</f>
        <v>9.3709884467265719E-2</v>
      </c>
      <c r="AB306" s="8">
        <f ca="1">(dane36[[#This Row],[kreatynina]]-K$409)/K$410</f>
        <v>2.6455026455026449E-3</v>
      </c>
      <c r="AC306" s="8">
        <f ca="1">(dane36[[#This Row],[sód]]-L$409)/L$410</f>
        <v>0.82334384858044163</v>
      </c>
      <c r="AD306" s="8">
        <f ca="1">(dane36[[#This Row],[potas]]-M$409)/M$410</f>
        <v>3.1460674157303366E-2</v>
      </c>
      <c r="AE306" s="8">
        <f ca="1">(dane36[[#This Row],[hemoglobina]]-N$409)/N$410</f>
        <v>0.68027210884353739</v>
      </c>
      <c r="AF306" s="8">
        <f ca="1">(dane36[[#This Row],[hematokryt]]-O$409)/O$410</f>
        <v>0.8</v>
      </c>
      <c r="AG306">
        <v>0.5</v>
      </c>
      <c r="AH306">
        <v>0</v>
      </c>
      <c r="AI306">
        <v>0</v>
      </c>
      <c r="AJ306">
        <v>1</v>
      </c>
      <c r="AK306">
        <v>0</v>
      </c>
      <c r="AL306">
        <v>0</v>
      </c>
      <c r="AM306" s="14">
        <v>1</v>
      </c>
      <c r="AN306" s="14">
        <v>0</v>
      </c>
      <c r="AO306" s="14">
        <v>1</v>
      </c>
      <c r="AP306" s="14">
        <v>1</v>
      </c>
      <c r="AQ306" s="14">
        <v>1</v>
      </c>
      <c r="AR306" s="14">
        <v>0</v>
      </c>
    </row>
    <row r="307" spans="1:44" x14ac:dyDescent="0.25">
      <c r="A307" s="8">
        <f ca="1">(dane36[[#This Row],[Wiek]]-$A$409)/$A$410</f>
        <v>1</v>
      </c>
      <c r="B307" s="8">
        <f ca="1">(dane36[[#This Row],[Ciśnienie krwi]]-$B$409)/$B$410</f>
        <v>0.30769230769230771</v>
      </c>
      <c r="C307" s="9">
        <v>1</v>
      </c>
      <c r="D307" s="10">
        <v>0.2</v>
      </c>
      <c r="E307" s="5" t="s">
        <v>2</v>
      </c>
      <c r="F307" s="5">
        <v>1</v>
      </c>
      <c r="G307" s="5">
        <v>0</v>
      </c>
      <c r="H307" s="5">
        <v>0</v>
      </c>
      <c r="I307" s="8">
        <f ca="1">(dane36[[#This Row],[glukoza we krwi]]-$I$409)/$I$410</f>
        <v>0.25</v>
      </c>
      <c r="J307" s="8">
        <f ca="1">(dane36[[#This Row],[mocznik]]-$J$409)/$J$410</f>
        <v>0.22464698331193839</v>
      </c>
      <c r="K307" s="8">
        <f ca="1">(dane36[[#This Row],[kreatynina]]-#REF!)/#REF!</f>
        <v>3.4391534391534397E-2</v>
      </c>
      <c r="L307" s="8">
        <f ca="1">(dane36[[#This Row],[sód]]-#REF!)/#REF!</f>
        <v>0.85488958990536279</v>
      </c>
      <c r="M307" s="8">
        <f ca="1">(dane36[[#This Row],[potas]]-#REF!)/#REF!</f>
        <v>3.595505617977527E-2</v>
      </c>
      <c r="N307" s="8">
        <f ca="1">(dane36[[#This Row],[hemoglobina]]-#REF!)/#REF!</f>
        <v>0.60544217687074831</v>
      </c>
      <c r="O307" s="8">
        <f ca="1">(dane36[[#This Row],[hematokryt]]-#REF!)/#REF!</f>
        <v>0.62222222222222223</v>
      </c>
      <c r="P307" s="5">
        <v>1</v>
      </c>
      <c r="Q307" s="5">
        <v>1</v>
      </c>
      <c r="R307" s="5">
        <v>0</v>
      </c>
      <c r="S307" s="5">
        <v>1</v>
      </c>
      <c r="T307" s="5">
        <v>0</v>
      </c>
      <c r="U307" s="5">
        <v>0</v>
      </c>
      <c r="V307" s="5">
        <v>1</v>
      </c>
      <c r="X307" s="8">
        <f ca="1">(dane36[[#This Row],[Wiek]]-$A$409)/$A$410</f>
        <v>0.44318181818181818</v>
      </c>
      <c r="Y307" s="8">
        <f ca="1">(dane36[[#This Row],[Ciśnienie krwi]]-$B$409)/$B$410</f>
        <v>0.23076923076923078</v>
      </c>
      <c r="Z307" s="8">
        <f ca="1">(dane36[[#This Row],[glukoza we krwi]]-$I$409)/$I$410</f>
        <v>0.21367521367521367</v>
      </c>
      <c r="AA307" s="8">
        <f ca="1">(dane36[[#This Row],[mocznik]]-$J$409)/$J$410</f>
        <v>6.0333761232349167E-2</v>
      </c>
      <c r="AB307" s="8">
        <f ca="1">(dane36[[#This Row],[kreatynina]]-K$409)/K$410</f>
        <v>5.2910052910052916E-3</v>
      </c>
      <c r="AC307" s="8">
        <f ca="1">(dane36[[#This Row],[sód]]-L$409)/L$410</f>
        <v>0.8422712933753943</v>
      </c>
      <c r="AD307" s="8">
        <f ca="1">(dane36[[#This Row],[potas]]-M$409)/M$410</f>
        <v>5.6179775280898875E-2</v>
      </c>
      <c r="AE307" s="8">
        <f ca="1">(dane36[[#This Row],[hemoglobina]]-N$409)/N$410</f>
        <v>0.95238095238095244</v>
      </c>
      <c r="AF307" s="8">
        <f ca="1">(dane36[[#This Row],[hematokryt]]-O$409)/O$410</f>
        <v>0.71111111111111114</v>
      </c>
      <c r="AG307">
        <v>1</v>
      </c>
      <c r="AH307">
        <v>0.2</v>
      </c>
      <c r="AI307">
        <v>0</v>
      </c>
      <c r="AJ307">
        <v>1</v>
      </c>
      <c r="AK307">
        <v>0</v>
      </c>
      <c r="AL307">
        <v>0</v>
      </c>
      <c r="AM307" s="15">
        <v>1</v>
      </c>
      <c r="AN307" s="15">
        <v>1</v>
      </c>
      <c r="AO307" s="15">
        <v>0</v>
      </c>
      <c r="AP307" s="15">
        <v>1</v>
      </c>
      <c r="AQ307" s="15">
        <v>0</v>
      </c>
      <c r="AR307" s="15">
        <v>0</v>
      </c>
    </row>
    <row r="308" spans="1:44" x14ac:dyDescent="0.25">
      <c r="A308" s="8">
        <f ca="1">(dane36[[#This Row],[Wiek]]-$A$409)/$A$410</f>
        <v>0.70454545454545459</v>
      </c>
      <c r="B308" s="8">
        <f ca="1">(dane36[[#This Row],[Ciśnienie krwi]]-$B$409)/$B$410</f>
        <v>0.15384615384615385</v>
      </c>
      <c r="C308" s="9">
        <v>0.62</v>
      </c>
      <c r="D308" s="10">
        <v>0.2</v>
      </c>
      <c r="E308" s="10">
        <v>0.52</v>
      </c>
      <c r="F308" s="5">
        <v>0.77</v>
      </c>
      <c r="G308" s="5">
        <v>0</v>
      </c>
      <c r="H308" s="5">
        <v>0</v>
      </c>
      <c r="I308" s="8">
        <f ca="1">(dane36[[#This Row],[glukoza we krwi]]-$I$409)/$I$410</f>
        <v>0.19444444444444445</v>
      </c>
      <c r="J308" s="8">
        <f ca="1">(dane36[[#This Row],[mocznik]]-$J$409)/$J$410</f>
        <v>0.23748395378690629</v>
      </c>
      <c r="K308" s="8">
        <f ca="1">(dane36[[#This Row],[kreatynina]]-#REF!)/#REF!</f>
        <v>9.1269841269841265E-2</v>
      </c>
      <c r="L308" s="8">
        <f ca="1">(dane36[[#This Row],[sód]]-#REF!)/#REF!</f>
        <v>0.83596214511041012</v>
      </c>
      <c r="M308" s="8">
        <f ca="1">(dane36[[#This Row],[potas]]-#REF!)/#REF!</f>
        <v>4.0449438202247189E-2</v>
      </c>
      <c r="N308" s="8">
        <f ca="1">(dane36[[#This Row],[hemoglobina]]-#REF!)/#REF!</f>
        <v>0.32653061224489799</v>
      </c>
      <c r="O308" s="8">
        <f ca="1">(dane36[[#This Row],[hematokryt]]-#REF!)/#REF!</f>
        <v>0.26666666666666666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X308" s="8">
        <f ca="1">(dane36[[#This Row],[Wiek]]-$A$409)/$A$410</f>
        <v>0.56818181818181823</v>
      </c>
      <c r="Y308" s="8">
        <f ca="1">(dane36[[#This Row],[Ciśnienie krwi]]-$B$409)/$B$410</f>
        <v>0.23076923076923078</v>
      </c>
      <c r="Z308" s="8">
        <f ca="1">(dane36[[#This Row],[glukoza we krwi]]-$I$409)/$I$410</f>
        <v>0.2264957264957265</v>
      </c>
      <c r="AA308" s="8">
        <f ca="1">(dane36[[#This Row],[mocznik]]-$J$409)/$J$410</f>
        <v>7.3170731707317069E-2</v>
      </c>
      <c r="AB308" s="8">
        <f ca="1">(dane36[[#This Row],[kreatynina]]-K$409)/K$410</f>
        <v>1.0582010582010581E-2</v>
      </c>
      <c r="AC308" s="8">
        <f ca="1">(dane36[[#This Row],[sód]]-L$409)/L$410</f>
        <v>0.85488958990536279</v>
      </c>
      <c r="AD308" s="8">
        <f ca="1">(dane36[[#This Row],[potas]]-M$409)/M$410</f>
        <v>4.49438202247191E-2</v>
      </c>
      <c r="AE308" s="8">
        <f ca="1">(dane36[[#This Row],[hemoglobina]]-N$409)/N$410</f>
        <v>0.82312925170068019</v>
      </c>
      <c r="AF308" s="8">
        <f ca="1">(dane36[[#This Row],[hematokryt]]-O$409)/O$410</f>
        <v>0.9555555555555556</v>
      </c>
      <c r="AG308">
        <v>0.62</v>
      </c>
      <c r="AH308">
        <v>0.2</v>
      </c>
      <c r="AI308">
        <v>0.5</v>
      </c>
      <c r="AJ308">
        <v>0.77</v>
      </c>
      <c r="AK308">
        <v>0</v>
      </c>
      <c r="AL308">
        <v>0</v>
      </c>
      <c r="AM308" s="14">
        <v>1</v>
      </c>
      <c r="AN308" s="14">
        <v>1</v>
      </c>
      <c r="AO308" s="14">
        <v>1</v>
      </c>
      <c r="AP308" s="14">
        <v>1</v>
      </c>
      <c r="AQ308" s="14">
        <v>1</v>
      </c>
      <c r="AR308" s="14">
        <v>1</v>
      </c>
    </row>
    <row r="309" spans="1:44" x14ac:dyDescent="0.25">
      <c r="A309" s="8">
        <f ca="1">(dane36[[#This Row],[Wiek]]-$A$409)/$A$410</f>
        <v>0.86363636363636365</v>
      </c>
      <c r="B309" s="8">
        <f ca="1">(dane36[[#This Row],[Ciśnienie krwi]]-$B$409)/$B$410</f>
        <v>7.6923076923076927E-2</v>
      </c>
      <c r="C309" s="9">
        <v>0.62</v>
      </c>
      <c r="D309" s="10">
        <v>0.2</v>
      </c>
      <c r="E309" s="10">
        <v>0.52</v>
      </c>
      <c r="F309" s="5">
        <v>0.77</v>
      </c>
      <c r="G309" s="5">
        <v>0</v>
      </c>
      <c r="H309" s="5">
        <v>0</v>
      </c>
      <c r="I309" s="8">
        <f ca="1">(dane36[[#This Row],[glukoza we krwi]]-$I$409)/$I$410</f>
        <v>0.19658119658119658</v>
      </c>
      <c r="J309" s="8">
        <f ca="1">(dane36[[#This Row],[mocznik]]-$J$409)/$J$410</f>
        <v>0.18613607188703465</v>
      </c>
      <c r="K309" s="8">
        <f ca="1">(dane36[[#This Row],[kreatynina]]-#REF!)/#REF!</f>
        <v>3.3068783068783074E-2</v>
      </c>
      <c r="L309" s="8">
        <f ca="1">(dane36[[#This Row],[sód]]-#REF!)/#REF!</f>
        <v>0.82334384858044163</v>
      </c>
      <c r="M309" s="8">
        <f ca="1">(dane36[[#This Row],[potas]]-#REF!)/#REF!</f>
        <v>7.6404494382022486E-2</v>
      </c>
      <c r="N309" s="8">
        <f ca="1">(dane36[[#This Row],[hemoglobina]]-#REF!)/#REF!</f>
        <v>0.33333333333333331</v>
      </c>
      <c r="O309" s="8">
        <f ca="1">(dane36[[#This Row],[hematokryt]]-#REF!)/#REF!</f>
        <v>0.33333333333333331</v>
      </c>
      <c r="P309" s="5">
        <v>0</v>
      </c>
      <c r="Q309" s="5">
        <v>1</v>
      </c>
      <c r="R309" s="5">
        <v>0</v>
      </c>
      <c r="S309" s="5">
        <v>1</v>
      </c>
      <c r="T309" s="5">
        <v>0</v>
      </c>
      <c r="U309" s="5">
        <v>1</v>
      </c>
      <c r="V309" s="5">
        <v>1</v>
      </c>
      <c r="X309" s="8">
        <f ca="1">(dane36[[#This Row],[Wiek]]-$A$409)/$A$410</f>
        <v>0.51136363636363635</v>
      </c>
      <c r="Y309" s="8">
        <f ca="1">(dane36[[#This Row],[Ciśnienie krwi]]-$B$409)/$B$410</f>
        <v>7.6923076923076927E-2</v>
      </c>
      <c r="Z309" s="8">
        <f ca="1">(dane36[[#This Row],[glukoza we krwi]]-$I$409)/$I$410</f>
        <v>0.24572649572649571</v>
      </c>
      <c r="AA309" s="8">
        <f ca="1">(dane36[[#This Row],[mocznik]]-$J$409)/$J$410</f>
        <v>3.9794608472400517E-2</v>
      </c>
      <c r="AB309" s="8">
        <f ca="1">(dane36[[#This Row],[kreatynina]]-K$409)/K$410</f>
        <v>1.3227513227513225E-3</v>
      </c>
      <c r="AC309" s="8">
        <f ca="1">(dane36[[#This Row],[sód]]-L$409)/L$410</f>
        <v>0.917981072555205</v>
      </c>
      <c r="AD309" s="8">
        <f ca="1">(dane36[[#This Row],[potas]]-M$409)/M$410</f>
        <v>2.247191011235955E-2</v>
      </c>
      <c r="AE309" s="8">
        <f ca="1">(dane36[[#This Row],[hemoglobina]]-N$409)/N$410</f>
        <v>0.71428571428571419</v>
      </c>
      <c r="AF309" s="8">
        <f ca="1">(dane36[[#This Row],[hematokryt]]-O$409)/O$410</f>
        <v>0.77777777777777779</v>
      </c>
      <c r="AG309">
        <v>0.62</v>
      </c>
      <c r="AH309">
        <v>0.2</v>
      </c>
      <c r="AI309">
        <v>0.5</v>
      </c>
      <c r="AJ309">
        <v>0.77</v>
      </c>
      <c r="AK309">
        <v>0</v>
      </c>
      <c r="AL309">
        <v>0</v>
      </c>
      <c r="AM309" s="15">
        <v>0</v>
      </c>
      <c r="AN309" s="15">
        <v>1</v>
      </c>
      <c r="AO309" s="15">
        <v>0</v>
      </c>
      <c r="AP309" s="15">
        <v>1</v>
      </c>
      <c r="AQ309" s="15">
        <v>0</v>
      </c>
      <c r="AR309" s="15">
        <v>1</v>
      </c>
    </row>
    <row r="310" spans="1:44" x14ac:dyDescent="0.25">
      <c r="A310" s="8">
        <f ca="1">(dane36[[#This Row],[Wiek]]-$A$409)/$A$410</f>
        <v>0.56227272727272726</v>
      </c>
      <c r="B310" s="8">
        <f ca="1">(dane36[[#This Row],[Ciśnienie krwi]]-$B$409)/$B$410</f>
        <v>0.30769230769230771</v>
      </c>
      <c r="C310" s="9">
        <v>0.62</v>
      </c>
      <c r="D310" s="10">
        <v>0.2</v>
      </c>
      <c r="E310" s="10">
        <v>0.52</v>
      </c>
      <c r="F310" s="5">
        <v>0.77</v>
      </c>
      <c r="G310" s="5">
        <v>0</v>
      </c>
      <c r="H310" s="5">
        <v>0</v>
      </c>
      <c r="I310" s="8">
        <f ca="1">(dane36[[#This Row],[glukoza we krwi]]-$I$409)/$I$410</f>
        <v>0.39529914529914528</v>
      </c>
      <c r="J310" s="8">
        <f ca="1">(dane36[[#This Row],[mocznik]]-$J$409)/$J$410</f>
        <v>0.20154043645699615</v>
      </c>
      <c r="K310" s="8">
        <f ca="1">(dane36[[#This Row],[kreatynina]]-#REF!)/#REF!</f>
        <v>8.4656084656084651E-2</v>
      </c>
      <c r="L310" s="8">
        <f ca="1">(dane36[[#This Row],[sód]]-#REF!)/#REF!</f>
        <v>0.86750788643533128</v>
      </c>
      <c r="M310" s="8">
        <f ca="1">(dane36[[#This Row],[potas]]-#REF!)/#REF!</f>
        <v>6.741573033707865E-2</v>
      </c>
      <c r="N310" s="8">
        <f ca="1">(dane36[[#This Row],[hemoglobina]]-#REF!)/#REF!</f>
        <v>0.36734693877551022</v>
      </c>
      <c r="O310" s="8">
        <f ca="1">(dane36[[#This Row],[hematokryt]]-#REF!)/#REF!</f>
        <v>0.66377777777777769</v>
      </c>
      <c r="P310" s="5">
        <v>1</v>
      </c>
      <c r="Q310" s="5">
        <v>1</v>
      </c>
      <c r="R310" s="5">
        <v>0</v>
      </c>
      <c r="S310" s="5">
        <v>1</v>
      </c>
      <c r="T310" s="5">
        <v>0</v>
      </c>
      <c r="U310" s="5">
        <v>1</v>
      </c>
      <c r="V310" s="5">
        <v>1</v>
      </c>
      <c r="X310" s="8">
        <f ca="1">(dane36[[#This Row],[Wiek]]-$A$409)/$A$410</f>
        <v>0.46590909090909088</v>
      </c>
      <c r="Y310" s="8">
        <f ca="1">(dane36[[#This Row],[Ciśnienie krwi]]-$B$409)/$B$410</f>
        <v>0.23076923076923078</v>
      </c>
      <c r="Z310" s="8">
        <f ca="1">(dane36[[#This Row],[glukoza we krwi]]-$I$409)/$I$410</f>
        <v>0.12606837606837606</v>
      </c>
      <c r="AA310" s="8">
        <f ca="1">(dane36[[#This Row],[mocznik]]-$J$409)/$J$410</f>
        <v>0.11424903722721438</v>
      </c>
      <c r="AB310" s="8">
        <f ca="1">(dane36[[#This Row],[kreatynina]]-K$409)/K$410</f>
        <v>2.6455026455026449E-3</v>
      </c>
      <c r="AC310" s="8">
        <f ca="1">(dane36[[#This Row],[sód]]-L$409)/L$410</f>
        <v>0.82334384858044163</v>
      </c>
      <c r="AD310" s="8">
        <f ca="1">(dane36[[#This Row],[potas]]-M$409)/M$410</f>
        <v>5.393258426966293E-2</v>
      </c>
      <c r="AE310" s="8">
        <f ca="1">(dane36[[#This Row],[hemoglobina]]-N$409)/N$410</f>
        <v>0.73469387755102045</v>
      </c>
      <c r="AF310" s="8">
        <f ca="1">(dane36[[#This Row],[hematokryt]]-O$409)/O$410</f>
        <v>0.8666666666666667</v>
      </c>
      <c r="AG310">
        <v>0.62</v>
      </c>
      <c r="AH310">
        <v>0.2</v>
      </c>
      <c r="AI310">
        <v>0.5</v>
      </c>
      <c r="AJ310">
        <v>0.77</v>
      </c>
      <c r="AK310">
        <v>0</v>
      </c>
      <c r="AL310">
        <v>0</v>
      </c>
      <c r="AM310" s="14">
        <v>1</v>
      </c>
      <c r="AN310" s="14">
        <v>1</v>
      </c>
      <c r="AO310" s="14">
        <v>0</v>
      </c>
      <c r="AP310" s="14">
        <v>1</v>
      </c>
      <c r="AQ310" s="14">
        <v>0</v>
      </c>
      <c r="AR310" s="14">
        <v>1</v>
      </c>
    </row>
    <row r="311" spans="1:44" x14ac:dyDescent="0.25">
      <c r="A311" s="8">
        <f ca="1">(dane36[[#This Row],[Wiek]]-$A$409)/$A$410</f>
        <v>0.71590909090909094</v>
      </c>
      <c r="B311" s="8">
        <f ca="1">(dane36[[#This Row],[Ciśnienie krwi]]-$B$409)/$B$410</f>
        <v>0.30769230769230771</v>
      </c>
      <c r="C311" s="9">
        <v>0.25</v>
      </c>
      <c r="D311" s="10">
        <v>0.8</v>
      </c>
      <c r="E311" s="10">
        <v>0.4</v>
      </c>
      <c r="F311" s="5">
        <v>1</v>
      </c>
      <c r="G311" s="5">
        <v>0</v>
      </c>
      <c r="H311" s="5">
        <v>0</v>
      </c>
      <c r="I311" s="8">
        <f ca="1">(dane36[[#This Row],[glukoza we krwi]]-$I$409)/$I$410</f>
        <v>0.32051282051282054</v>
      </c>
      <c r="J311" s="8">
        <f ca="1">(dane36[[#This Row],[mocznik]]-$J$409)/$J$410</f>
        <v>0.20667522464698332</v>
      </c>
      <c r="K311" s="8">
        <f ca="1">(dane36[[#This Row],[kreatynina]]-#REF!)/#REF!</f>
        <v>0.17328042328042328</v>
      </c>
      <c r="L311" s="8">
        <f ca="1">(dane36[[#This Row],[sód]]-#REF!)/#REF!</f>
        <v>0.88643533123028395</v>
      </c>
      <c r="M311" s="8">
        <f ca="1">(dane36[[#This Row],[potas]]-#REF!)/#REF!</f>
        <v>8.5393258426966281E-2</v>
      </c>
      <c r="N311" s="8">
        <f ca="1">(dane36[[#This Row],[hemoglobina]]-#REF!)/#REF!</f>
        <v>0.38775510204081637</v>
      </c>
      <c r="O311" s="8">
        <f ca="1">(dane36[[#This Row],[hematokryt]]-#REF!)/#REF!</f>
        <v>0.48888888888888887</v>
      </c>
      <c r="P311" s="5">
        <v>1</v>
      </c>
      <c r="Q311" s="5">
        <v>1</v>
      </c>
      <c r="R311" s="5">
        <v>0</v>
      </c>
      <c r="S311" s="5">
        <v>1</v>
      </c>
      <c r="T311" s="5">
        <v>1</v>
      </c>
      <c r="U311" s="5">
        <v>1</v>
      </c>
      <c r="V311" s="5">
        <v>1</v>
      </c>
      <c r="X311" s="8">
        <f ca="1">(dane36[[#This Row],[Wiek]]-$A$409)/$A$410</f>
        <v>0.55681818181818177</v>
      </c>
      <c r="Y311" s="8">
        <f ca="1">(dane36[[#This Row],[Ciśnienie krwi]]-$B$409)/$B$410</f>
        <v>7.6923076923076927E-2</v>
      </c>
      <c r="Z311" s="8">
        <f ca="1">(dane36[[#This Row],[glukoza we krwi]]-$I$409)/$I$410</f>
        <v>0.22863247863247863</v>
      </c>
      <c r="AA311" s="8">
        <f ca="1">(dane36[[#This Row],[mocznik]]-$J$409)/$J$410</f>
        <v>6.0333761232349167E-2</v>
      </c>
      <c r="AB311" s="8">
        <f ca="1">(dane36[[#This Row],[kreatynina]]-K$409)/K$410</f>
        <v>1.0582010582010581E-2</v>
      </c>
      <c r="AC311" s="8">
        <f ca="1">(dane36[[#This Row],[sód]]-L$409)/L$410</f>
        <v>0.8485804416403786</v>
      </c>
      <c r="AD311" s="8">
        <f ca="1">(dane36[[#This Row],[potas]]-M$409)/M$410</f>
        <v>5.6179775280898875E-2</v>
      </c>
      <c r="AE311" s="8">
        <f ca="1">(dane36[[#This Row],[hemoglobina]]-N$409)/N$410</f>
        <v>0.95918367346938771</v>
      </c>
      <c r="AF311" s="8">
        <f ca="1">(dane36[[#This Row],[hematokryt]]-O$409)/O$410</f>
        <v>0.68888888888888888</v>
      </c>
      <c r="AG311">
        <v>0.25</v>
      </c>
      <c r="AH311">
        <v>0.8</v>
      </c>
      <c r="AI311">
        <v>0.4</v>
      </c>
      <c r="AJ311">
        <v>1</v>
      </c>
      <c r="AK311">
        <v>0</v>
      </c>
      <c r="AL311">
        <v>0</v>
      </c>
      <c r="AM311" s="15">
        <v>1</v>
      </c>
      <c r="AN311" s="15">
        <v>1</v>
      </c>
      <c r="AO311" s="15">
        <v>0</v>
      </c>
      <c r="AP311" s="15">
        <v>1</v>
      </c>
      <c r="AQ311" s="15">
        <v>1</v>
      </c>
      <c r="AR311" s="15">
        <v>1</v>
      </c>
    </row>
    <row r="312" spans="1:44" x14ac:dyDescent="0.25">
      <c r="A312" s="8">
        <f ca="1">(dane36[[#This Row],[Wiek]]-$A$409)/$A$410</f>
        <v>0.67045454545454541</v>
      </c>
      <c r="B312" s="8">
        <f ca="1">(dane36[[#This Row],[Ciśnienie krwi]]-$B$409)/$B$410</f>
        <v>0.15384615384615385</v>
      </c>
      <c r="C312" s="9">
        <v>0.62</v>
      </c>
      <c r="D312" s="10">
        <v>0.2</v>
      </c>
      <c r="E312" s="10">
        <v>0.52</v>
      </c>
      <c r="F312" s="5">
        <v>0.77</v>
      </c>
      <c r="G312" s="5">
        <v>0</v>
      </c>
      <c r="H312" s="5">
        <v>0</v>
      </c>
      <c r="I312" s="8">
        <f ca="1">(dane36[[#This Row],[glukoza we krwi]]-$I$409)/$I$410</f>
        <v>0.16666666666666666</v>
      </c>
      <c r="J312" s="8">
        <f ca="1">(dane36[[#This Row],[mocznik]]-$J$409)/$J$410</f>
        <v>6.8035943517329917E-2</v>
      </c>
      <c r="K312" s="8">
        <f ca="1">(dane36[[#This Row],[kreatynina]]-#REF!)/#REF!</f>
        <v>2.2486772486772492E-2</v>
      </c>
      <c r="L312" s="8">
        <f ca="1">(dane36[[#This Row],[sód]]-#REF!)/#REF!</f>
        <v>0.83930599369085179</v>
      </c>
      <c r="M312" s="8">
        <f ca="1">(dane36[[#This Row],[potas]]-#REF!)/#REF!</f>
        <v>4.7865168539325841E-2</v>
      </c>
      <c r="N312" s="8">
        <f ca="1">(dane36[[#This Row],[hemoglobina]]-#REF!)/#REF!</f>
        <v>0.64625850340136048</v>
      </c>
      <c r="O312" s="8">
        <f ca="1">(dane36[[#This Row],[hematokryt]]-#REF!)/#REF!</f>
        <v>0.75555555555555554</v>
      </c>
      <c r="P312" s="5">
        <v>1</v>
      </c>
      <c r="Q312" s="5">
        <v>1</v>
      </c>
      <c r="R312" s="5">
        <v>0</v>
      </c>
      <c r="S312" s="5">
        <v>1</v>
      </c>
      <c r="T312" s="5">
        <v>0</v>
      </c>
      <c r="U312" s="5">
        <v>0</v>
      </c>
      <c r="V312" s="5">
        <v>1</v>
      </c>
      <c r="X312" s="8">
        <f ca="1">(dane36[[#This Row],[Wiek]]-$A$409)/$A$410</f>
        <v>0.5</v>
      </c>
      <c r="Y312" s="8">
        <f ca="1">(dane36[[#This Row],[Ciśnienie krwi]]-$B$409)/$B$410</f>
        <v>7.6923076923076927E-2</v>
      </c>
      <c r="Z312" s="8">
        <f ca="1">(dane36[[#This Row],[glukoza we krwi]]-$I$409)/$I$410</f>
        <v>0.17094017094017094</v>
      </c>
      <c r="AA312" s="8">
        <f ca="1">(dane36[[#This Row],[mocznik]]-$J$409)/$J$410</f>
        <v>6.5468549422336333E-2</v>
      </c>
      <c r="AB312" s="8">
        <f ca="1">(dane36[[#This Row],[kreatynina]]-K$409)/K$410</f>
        <v>3.968253968253968E-3</v>
      </c>
      <c r="AC312" s="8">
        <f ca="1">(dane36[[#This Row],[sód]]-L$409)/L$410</f>
        <v>0.86750788643533128</v>
      </c>
      <c r="AD312" s="8">
        <f ca="1">(dane36[[#This Row],[potas]]-M$409)/M$410</f>
        <v>5.393258426966293E-2</v>
      </c>
      <c r="AE312" s="8">
        <f ca="1">(dane36[[#This Row],[hemoglobina]]-N$409)/N$410</f>
        <v>0.68707482993197266</v>
      </c>
      <c r="AF312" s="8">
        <f ca="1">(dane36[[#This Row],[hematokryt]]-O$409)/O$410</f>
        <v>0.77777777777777779</v>
      </c>
      <c r="AG312">
        <v>0.62</v>
      </c>
      <c r="AH312">
        <v>0.2</v>
      </c>
      <c r="AI312">
        <v>0.5</v>
      </c>
      <c r="AJ312">
        <v>0.77</v>
      </c>
      <c r="AK312">
        <v>0</v>
      </c>
      <c r="AL312">
        <v>0</v>
      </c>
      <c r="AM312" s="14">
        <v>1</v>
      </c>
      <c r="AN312" s="14">
        <v>1</v>
      </c>
      <c r="AO312" s="14">
        <v>0</v>
      </c>
      <c r="AP312" s="14">
        <v>1</v>
      </c>
      <c r="AQ312" s="14">
        <v>0</v>
      </c>
      <c r="AR312" s="14">
        <v>0</v>
      </c>
    </row>
    <row r="313" spans="1:44" x14ac:dyDescent="0.25">
      <c r="A313" s="8">
        <f ca="1">(dane36[[#This Row],[Wiek]]-$A$409)/$A$410</f>
        <v>0.65909090909090906</v>
      </c>
      <c r="B313" s="8">
        <f ca="1">(dane36[[#This Row],[Ciśnienie krwi]]-$B$409)/$B$410</f>
        <v>0.15384615384615385</v>
      </c>
      <c r="C313" s="9">
        <v>0.25</v>
      </c>
      <c r="D313" s="10">
        <v>0.2</v>
      </c>
      <c r="E313" s="5" t="s">
        <v>2</v>
      </c>
      <c r="F313" s="5">
        <v>1</v>
      </c>
      <c r="G313" s="5">
        <v>0</v>
      </c>
      <c r="H313" s="5">
        <v>0</v>
      </c>
      <c r="I313" s="8">
        <f ca="1">(dane36[[#This Row],[glukoza we krwi]]-$I$409)/$I$410</f>
        <v>0.1858974358974359</v>
      </c>
      <c r="J313" s="8">
        <f ca="1">(dane36[[#This Row],[mocznik]]-$J$409)/$J$410</f>
        <v>0.24261874197689345</v>
      </c>
      <c r="K313" s="8">
        <f ca="1">(dane36[[#This Row],[kreatynina]]-#REF!)/#REF!</f>
        <v>4.6296296296296301E-2</v>
      </c>
      <c r="L313" s="8">
        <f ca="1">(dane36[[#This Row],[sód]]-#REF!)/#REF!</f>
        <v>0.82334384858044163</v>
      </c>
      <c r="M313" s="8">
        <f ca="1">(dane36[[#This Row],[potas]]-#REF!)/#REF!</f>
        <v>3.3707865168539325E-2</v>
      </c>
      <c r="N313" s="8">
        <f ca="1">(dane36[[#This Row],[hemoglobina]]-#REF!)/#REF!</f>
        <v>0.72789115646258506</v>
      </c>
      <c r="O313" s="8">
        <f ca="1">(dane36[[#This Row],[hematokryt]]-#REF!)/#REF!</f>
        <v>0.71111111111111114</v>
      </c>
      <c r="P313" s="5">
        <v>1</v>
      </c>
      <c r="Q313" s="5">
        <v>0</v>
      </c>
      <c r="R313" s="5">
        <v>0</v>
      </c>
      <c r="S313" s="5">
        <v>1</v>
      </c>
      <c r="T313" s="5">
        <v>0</v>
      </c>
      <c r="U313" s="5">
        <v>0</v>
      </c>
      <c r="V313" s="5">
        <v>1</v>
      </c>
      <c r="X313" s="8">
        <f ca="1">(dane36[[#This Row],[Wiek]]-$A$409)/$A$410</f>
        <v>0.61363636363636365</v>
      </c>
      <c r="Y313" s="8">
        <f ca="1">(dane36[[#This Row],[Ciśnienie krwi]]-$B$409)/$B$410</f>
        <v>7.6923076923076927E-2</v>
      </c>
      <c r="Z313" s="8">
        <f ca="1">(dane36[[#This Row],[glukoza we krwi]]-$I$409)/$I$410</f>
        <v>0.23504273504273504</v>
      </c>
      <c r="AA313" s="8">
        <f ca="1">(dane36[[#This Row],[mocznik]]-$J$409)/$J$410</f>
        <v>4.2362002567394093E-2</v>
      </c>
      <c r="AB313" s="8">
        <f ca="1">(dane36[[#This Row],[kreatynina]]-K$409)/K$410</f>
        <v>9.2592592592592605E-3</v>
      </c>
      <c r="AC313" s="8">
        <f ca="1">(dane36[[#This Row],[sód]]-L$409)/L$410</f>
        <v>0.89905362776025233</v>
      </c>
      <c r="AD313" s="8">
        <f ca="1">(dane36[[#This Row],[potas]]-M$409)/M$410</f>
        <v>4.9438202247191018E-2</v>
      </c>
      <c r="AE313" s="8">
        <f ca="1">(dane36[[#This Row],[hemoglobina]]-N$409)/N$410</f>
        <v>0.72108843537414957</v>
      </c>
      <c r="AF313" s="8">
        <f ca="1">(dane36[[#This Row],[hematokryt]]-O$409)/O$410</f>
        <v>0.8</v>
      </c>
      <c r="AG313">
        <v>0.25</v>
      </c>
      <c r="AH313">
        <v>0.2</v>
      </c>
      <c r="AI313">
        <v>0</v>
      </c>
      <c r="AJ313">
        <v>1</v>
      </c>
      <c r="AK313">
        <v>0</v>
      </c>
      <c r="AL313">
        <v>0</v>
      </c>
      <c r="AM313" s="15">
        <v>1</v>
      </c>
      <c r="AN313" s="15">
        <v>0</v>
      </c>
      <c r="AO313" s="15">
        <v>0</v>
      </c>
      <c r="AP313" s="15">
        <v>1</v>
      </c>
      <c r="AQ313" s="15">
        <v>0</v>
      </c>
      <c r="AR313" s="15">
        <v>0</v>
      </c>
    </row>
    <row r="314" spans="1:44" x14ac:dyDescent="0.25">
      <c r="A314" s="8">
        <f ca="1">(dane36[[#This Row],[Wiek]]-$A$409)/$A$410</f>
        <v>0.54545454545454541</v>
      </c>
      <c r="B314" s="8">
        <f ca="1">(dane36[[#This Row],[Ciśnienie krwi]]-$B$409)/$B$410</f>
        <v>0.15384615384615385</v>
      </c>
      <c r="C314" s="9">
        <v>0.25</v>
      </c>
      <c r="D314" s="5">
        <v>0</v>
      </c>
      <c r="E314" s="5" t="s">
        <v>2</v>
      </c>
      <c r="F314" s="5">
        <v>1</v>
      </c>
      <c r="G314" s="5">
        <v>0</v>
      </c>
      <c r="H314" s="5">
        <v>0</v>
      </c>
      <c r="I314" s="8">
        <f ca="1">(dane36[[#This Row],[glukoza we krwi]]-$I$409)/$I$410</f>
        <v>0.44444444444444442</v>
      </c>
      <c r="J314" s="8">
        <f ca="1">(dane36[[#This Row],[mocznik]]-$J$409)/$J$410</f>
        <v>0.1245186136071887</v>
      </c>
      <c r="K314" s="8">
        <f ca="1">(dane36[[#This Row],[kreatynina]]-#REF!)/#REF!</f>
        <v>2.3809523809523815E-2</v>
      </c>
      <c r="L314" s="8">
        <f ca="1">(dane36[[#This Row],[sód]]-#REF!)/#REF!</f>
        <v>0.83930599369085179</v>
      </c>
      <c r="M314" s="8">
        <f ca="1">(dane36[[#This Row],[potas]]-#REF!)/#REF!</f>
        <v>4.7865168539325841E-2</v>
      </c>
      <c r="N314" s="8">
        <f ca="1">(dane36[[#This Row],[hemoglobina]]-#REF!)/#REF!</f>
        <v>0.60544217687074831</v>
      </c>
      <c r="O314" s="8">
        <f ca="1">(dane36[[#This Row],[hematokryt]]-#REF!)/#REF!</f>
        <v>0.71111111111111114</v>
      </c>
      <c r="P314" s="5">
        <v>1</v>
      </c>
      <c r="Q314" s="5">
        <v>1</v>
      </c>
      <c r="R314" s="5">
        <v>0</v>
      </c>
      <c r="S314" s="5">
        <v>1</v>
      </c>
      <c r="T314" s="5">
        <v>0</v>
      </c>
      <c r="U314" s="5">
        <v>0</v>
      </c>
      <c r="V314" s="5">
        <v>1</v>
      </c>
      <c r="X314" s="8">
        <f ca="1">(dane36[[#This Row],[Wiek]]-$A$409)/$A$410</f>
        <v>0.88636363636363635</v>
      </c>
      <c r="Y314" s="8">
        <f ca="1">(dane36[[#This Row],[Ciśnienie krwi]]-$B$409)/$B$410</f>
        <v>0.15384615384615385</v>
      </c>
      <c r="Z314" s="8">
        <f ca="1">(dane36[[#This Row],[glukoza we krwi]]-$I$409)/$I$410</f>
        <v>0.26931623931623933</v>
      </c>
      <c r="AA314" s="8">
        <f ca="1">(dane36[[#This Row],[mocznik]]-$J$409)/$J$410</f>
        <v>0.14359435173299101</v>
      </c>
      <c r="AB314" s="8">
        <f ca="1">(dane36[[#This Row],[kreatynina]]-K$409)/K$410</f>
        <v>3.5317460317460317E-2</v>
      </c>
      <c r="AC314" s="8">
        <f ca="1">(dane36[[#This Row],[sód]]-L$409)/L$410</f>
        <v>0.82334384858044163</v>
      </c>
      <c r="AD314" s="8">
        <f ca="1">(dane36[[#This Row],[potas]]-M$409)/M$410</f>
        <v>3.595505617977527E-2</v>
      </c>
      <c r="AE314" s="8">
        <f ca="1">(dane36[[#This Row],[hemoglobina]]-N$409)/N$410</f>
        <v>0.82993197278911568</v>
      </c>
      <c r="AF314" s="8">
        <f ca="1">(dane36[[#This Row],[hematokryt]]-O$409)/O$410</f>
        <v>0.8666666666666667</v>
      </c>
      <c r="AG314">
        <v>0.25</v>
      </c>
      <c r="AH314">
        <v>0</v>
      </c>
      <c r="AI314">
        <v>0</v>
      </c>
      <c r="AJ314">
        <v>1</v>
      </c>
      <c r="AK314">
        <v>0</v>
      </c>
      <c r="AL314">
        <v>0</v>
      </c>
      <c r="AM314" s="14">
        <v>1</v>
      </c>
      <c r="AN314" s="14">
        <v>1</v>
      </c>
      <c r="AO314" s="14">
        <v>0</v>
      </c>
      <c r="AP314" s="14">
        <v>1</v>
      </c>
      <c r="AQ314" s="14">
        <v>0</v>
      </c>
      <c r="AR314" s="14">
        <v>0</v>
      </c>
    </row>
    <row r="315" spans="1:44" x14ac:dyDescent="0.25">
      <c r="A315" s="8">
        <f ca="1">(dane36[[#This Row],[Wiek]]-$A$409)/$A$410</f>
        <v>0.73863636363636365</v>
      </c>
      <c r="B315" s="8">
        <f ca="1">(dane36[[#This Row],[Ciśnienie krwi]]-$B$409)/$B$410</f>
        <v>0.23076923076923078</v>
      </c>
      <c r="C315" s="9">
        <v>0.62</v>
      </c>
      <c r="D315" s="10">
        <v>0.2</v>
      </c>
      <c r="E315" s="10">
        <v>0.52</v>
      </c>
      <c r="F315" s="5">
        <v>0.77</v>
      </c>
      <c r="G315" s="5">
        <v>0</v>
      </c>
      <c r="H315" s="5">
        <v>0</v>
      </c>
      <c r="I315" s="8">
        <f ca="1">(dane36[[#This Row],[glukoza we krwi]]-$I$409)/$I$410</f>
        <v>0.68162393162393164</v>
      </c>
      <c r="J315" s="8">
        <f ca="1">(dane36[[#This Row],[mocznik]]-$J$409)/$J$410</f>
        <v>9.114249037227215E-2</v>
      </c>
      <c r="K315" s="8">
        <f ca="1">(dane36[[#This Row],[kreatynina]]-#REF!)/#REF!</f>
        <v>1.4550264550264553E-2</v>
      </c>
      <c r="L315" s="8">
        <f ca="1">(dane36[[#This Row],[sód]]-#REF!)/#REF!</f>
        <v>0.83930599369085179</v>
      </c>
      <c r="M315" s="8">
        <f ca="1">(dane36[[#This Row],[potas]]-#REF!)/#REF!</f>
        <v>4.7865168539325841E-2</v>
      </c>
      <c r="N315" s="8">
        <f ca="1">(dane36[[#This Row],[hemoglobina]]-#REF!)/#REF!</f>
        <v>0.62585034013605445</v>
      </c>
      <c r="O315" s="8">
        <f ca="1">(dane36[[#This Row],[hematokryt]]-#REF!)/#REF!</f>
        <v>0.71111111111111114</v>
      </c>
      <c r="P315" s="5">
        <v>1</v>
      </c>
      <c r="Q315" s="5">
        <v>1</v>
      </c>
      <c r="R315" s="5">
        <v>0</v>
      </c>
      <c r="S315" s="5">
        <v>1</v>
      </c>
      <c r="T315" s="5">
        <v>0</v>
      </c>
      <c r="U315" s="5">
        <v>1</v>
      </c>
      <c r="V315" s="5">
        <v>1</v>
      </c>
      <c r="X315" s="8">
        <f ca="1">(dane36[[#This Row],[Wiek]]-$A$409)/$A$410</f>
        <v>0.60227272727272729</v>
      </c>
      <c r="Y315" s="8">
        <f ca="1">(dane36[[#This Row],[Ciśnienie krwi]]-$B$409)/$B$410</f>
        <v>0.23076923076923078</v>
      </c>
      <c r="Z315" s="8">
        <f ca="1">(dane36[[#This Row],[glukoza we krwi]]-$I$409)/$I$410</f>
        <v>0.1752136752136752</v>
      </c>
      <c r="AA315" s="8">
        <f ca="1">(dane36[[#This Row],[mocznik]]-$J$409)/$J$410</f>
        <v>6.8035943517329917E-2</v>
      </c>
      <c r="AB315" s="8">
        <f ca="1">(dane36[[#This Row],[kreatynina]]-K$409)/K$410</f>
        <v>6.6137566137566143E-3</v>
      </c>
      <c r="AC315" s="8">
        <f ca="1">(dane36[[#This Row],[sód]]-L$409)/L$410</f>
        <v>0.86750788643533128</v>
      </c>
      <c r="AD315" s="8">
        <f ca="1">(dane36[[#This Row],[potas]]-M$409)/M$410</f>
        <v>5.1685393258426963E-2</v>
      </c>
      <c r="AE315" s="8">
        <f ca="1">(dane36[[#This Row],[hemoglobina]]-N$409)/N$410</f>
        <v>0.96598639455782309</v>
      </c>
      <c r="AF315" s="8">
        <f ca="1">(dane36[[#This Row],[hematokryt]]-O$409)/O$410</f>
        <v>0.9555555555555556</v>
      </c>
      <c r="AG315">
        <v>0.62</v>
      </c>
      <c r="AH315">
        <v>0.2</v>
      </c>
      <c r="AI315">
        <v>0.5</v>
      </c>
      <c r="AJ315">
        <v>0.77</v>
      </c>
      <c r="AK315">
        <v>0</v>
      </c>
      <c r="AL315">
        <v>0</v>
      </c>
      <c r="AM315" s="15">
        <v>1</v>
      </c>
      <c r="AN315" s="15">
        <v>1</v>
      </c>
      <c r="AO315" s="15">
        <v>0</v>
      </c>
      <c r="AP315" s="15">
        <v>1</v>
      </c>
      <c r="AQ315" s="15">
        <v>0</v>
      </c>
      <c r="AR315" s="15">
        <v>1</v>
      </c>
    </row>
    <row r="316" spans="1:44" x14ac:dyDescent="0.25">
      <c r="A316" s="8">
        <f ca="1">(dane36[[#This Row],[Wiek]]-$A$409)/$A$410</f>
        <v>0.19318181818181818</v>
      </c>
      <c r="B316" s="8">
        <f ca="1">(dane36[[#This Row],[Ciśnienie krwi]]-$B$409)/$B$410</f>
        <v>0.15384615384615385</v>
      </c>
      <c r="C316" s="9">
        <v>0.75</v>
      </c>
      <c r="D316" s="5">
        <v>0</v>
      </c>
      <c r="E316" s="5" t="s">
        <v>2</v>
      </c>
      <c r="F316" s="5">
        <v>1</v>
      </c>
      <c r="G316" s="5">
        <v>0</v>
      </c>
      <c r="H316" s="5">
        <v>0</v>
      </c>
      <c r="I316" s="8">
        <f ca="1">(dane36[[#This Row],[glukoza we krwi]]-$I$409)/$I$410</f>
        <v>0.26931623931623933</v>
      </c>
      <c r="J316" s="8">
        <f ca="1">(dane36[[#This Row],[mocznik]]-$J$409)/$J$410</f>
        <v>0.14359435173299101</v>
      </c>
      <c r="K316" s="8">
        <f ca="1">(dane36[[#This Row],[kreatynina]]-#REF!)/#REF!</f>
        <v>3.5317460317460317E-2</v>
      </c>
      <c r="L316" s="8">
        <f ca="1">(dane36[[#This Row],[sód]]-#REF!)/#REF!</f>
        <v>0.83930599369085179</v>
      </c>
      <c r="M316" s="8">
        <f ca="1">(dane36[[#This Row],[potas]]-#REF!)/#REF!</f>
        <v>4.7865168539325841E-2</v>
      </c>
      <c r="N316" s="8">
        <f ca="1">(dane36[[#This Row],[hemoglobina]]-#REF!)/#REF!</f>
        <v>0.5714285714285714</v>
      </c>
      <c r="O316" s="8">
        <f ca="1">(dane36[[#This Row],[hematokryt]]-#REF!)/#REF!</f>
        <v>0.66377777777777769</v>
      </c>
      <c r="P316" s="5">
        <v>0</v>
      </c>
      <c r="Q316" s="5">
        <v>0</v>
      </c>
      <c r="R316" s="5">
        <v>0</v>
      </c>
      <c r="S316" s="5">
        <v>1</v>
      </c>
      <c r="T316" s="5">
        <v>0</v>
      </c>
      <c r="U316" s="5">
        <v>0</v>
      </c>
      <c r="V316" s="5">
        <v>1</v>
      </c>
      <c r="X316" s="8">
        <f ca="1">(dane36[[#This Row],[Wiek]]-$A$409)/$A$410</f>
        <v>0.42045454545454547</v>
      </c>
      <c r="Y316" s="8">
        <f ca="1">(dane36[[#This Row],[Ciśnienie krwi]]-$B$409)/$B$410</f>
        <v>0.15384615384615385</v>
      </c>
      <c r="Z316" s="8">
        <f ca="1">(dane36[[#This Row],[glukoza we krwi]]-$I$409)/$I$410</f>
        <v>0.23290598290598291</v>
      </c>
      <c r="AA316" s="8">
        <f ca="1">(dane36[[#This Row],[mocznik]]-$J$409)/$J$410</f>
        <v>0.11424903722721438</v>
      </c>
      <c r="AB316" s="8">
        <f ca="1">(dane36[[#This Row],[kreatynina]]-K$409)/K$410</f>
        <v>2.6455026455026449E-3</v>
      </c>
      <c r="AC316" s="8">
        <f ca="1">(dane36[[#This Row],[sód]]-L$409)/L$410</f>
        <v>0.88643533123028395</v>
      </c>
      <c r="AD316" s="8">
        <f ca="1">(dane36[[#This Row],[potas]]-M$409)/M$410</f>
        <v>5.6179775280898875E-2</v>
      </c>
      <c r="AE316" s="8">
        <f ca="1">(dane36[[#This Row],[hemoglobina]]-N$409)/N$410</f>
        <v>0.85034013605442171</v>
      </c>
      <c r="AF316" s="8">
        <f ca="1">(dane36[[#This Row],[hematokryt]]-O$409)/O$410</f>
        <v>0.71111111111111114</v>
      </c>
      <c r="AG316">
        <v>0.75</v>
      </c>
      <c r="AH316">
        <v>0</v>
      </c>
      <c r="AI316">
        <v>0</v>
      </c>
      <c r="AJ316">
        <v>1</v>
      </c>
      <c r="AK316">
        <v>0</v>
      </c>
      <c r="AL316">
        <v>0</v>
      </c>
      <c r="AM316" s="14">
        <v>0</v>
      </c>
      <c r="AN316" s="14">
        <v>0</v>
      </c>
      <c r="AO316" s="14">
        <v>0</v>
      </c>
      <c r="AP316" s="14">
        <v>1</v>
      </c>
      <c r="AQ316" s="14">
        <v>0</v>
      </c>
      <c r="AR316" s="14">
        <v>0</v>
      </c>
    </row>
    <row r="317" spans="1:44" x14ac:dyDescent="0.25">
      <c r="A317" s="8">
        <f ca="1">(dane36[[#This Row],[Wiek]]-$A$409)/$A$410</f>
        <v>0.64772727272727271</v>
      </c>
      <c r="B317" s="8">
        <f ca="1">(dane36[[#This Row],[Ciśnienie krwi]]-$B$409)/$B$410</f>
        <v>0.38461538461538464</v>
      </c>
      <c r="C317" s="9">
        <v>0.5</v>
      </c>
      <c r="D317" s="10">
        <v>0.8</v>
      </c>
      <c r="E317" s="10">
        <v>0.4</v>
      </c>
      <c r="F317" s="5">
        <v>1</v>
      </c>
      <c r="G317" s="5">
        <v>0</v>
      </c>
      <c r="H317" s="5">
        <v>0</v>
      </c>
      <c r="I317" s="8">
        <f ca="1">(dane36[[#This Row],[glukoza we krwi]]-$I$409)/$I$410</f>
        <v>0.49786324786324787</v>
      </c>
      <c r="J317" s="8">
        <f ca="1">(dane36[[#This Row],[mocznik]]-$J$409)/$J$410</f>
        <v>0.33504492939666236</v>
      </c>
      <c r="K317" s="8">
        <f ca="1">(dane36[[#This Row],[kreatynina]]-#REF!)/#REF!</f>
        <v>0.16402116402116404</v>
      </c>
      <c r="L317" s="8">
        <f ca="1">(dane36[[#This Row],[sód]]-#REF!)/#REF!</f>
        <v>0.82334384858044163</v>
      </c>
      <c r="M317" s="8">
        <f ca="1">(dane36[[#This Row],[potas]]-#REF!)/#REF!</f>
        <v>7.1910112359550568E-2</v>
      </c>
      <c r="N317" s="8">
        <f ca="1">(dane36[[#This Row],[hemoglobina]]-#REF!)/#REF!</f>
        <v>0.28571428571428564</v>
      </c>
      <c r="O317" s="8">
        <f ca="1">(dane36[[#This Row],[hematokryt]]-#REF!)/#REF!</f>
        <v>0.24444444444444444</v>
      </c>
      <c r="P317" s="5">
        <v>1</v>
      </c>
      <c r="Q317" s="5">
        <v>1</v>
      </c>
      <c r="R317" s="5">
        <v>1</v>
      </c>
      <c r="S317" s="5">
        <v>1</v>
      </c>
      <c r="T317" s="5">
        <v>0</v>
      </c>
      <c r="U317" s="5">
        <v>1</v>
      </c>
      <c r="V317" s="5">
        <v>1</v>
      </c>
      <c r="X317" s="8">
        <f ca="1">(dane36[[#This Row],[Wiek]]-$A$409)/$A$410</f>
        <v>0.47727272727272729</v>
      </c>
      <c r="Y317" s="8">
        <f ca="1">(dane36[[#This Row],[Ciśnienie krwi]]-$B$409)/$B$410</f>
        <v>0.15384615384615385</v>
      </c>
      <c r="Z317" s="8">
        <f ca="1">(dane36[[#This Row],[glukoza we krwi]]-$I$409)/$I$410</f>
        <v>0.26931623931623933</v>
      </c>
      <c r="AA317" s="8">
        <f ca="1">(dane36[[#This Row],[mocznik]]-$J$409)/$J$410</f>
        <v>0.14359435173299101</v>
      </c>
      <c r="AB317" s="8">
        <f ca="1">(dane36[[#This Row],[kreatynina]]-K$409)/K$410</f>
        <v>3.5317460317460317E-2</v>
      </c>
      <c r="AC317" s="8">
        <f ca="1">(dane36[[#This Row],[sód]]-L$409)/L$410</f>
        <v>0.83930599369085179</v>
      </c>
      <c r="AD317" s="8">
        <f ca="1">(dane36[[#This Row],[potas]]-M$409)/M$410</f>
        <v>4.7865168539325841E-2</v>
      </c>
      <c r="AE317" s="8">
        <f ca="1">(dane36[[#This Row],[hemoglobina]]-N$409)/N$410</f>
        <v>0.72789115646258506</v>
      </c>
      <c r="AF317" s="8">
        <f ca="1">(dane36[[#This Row],[hematokryt]]-O$409)/O$410</f>
        <v>0.8666666666666667</v>
      </c>
      <c r="AG317">
        <v>0.5</v>
      </c>
      <c r="AH317">
        <v>0.8</v>
      </c>
      <c r="AI317">
        <v>0.4</v>
      </c>
      <c r="AJ317">
        <v>1</v>
      </c>
      <c r="AK317">
        <v>0</v>
      </c>
      <c r="AL317">
        <v>0</v>
      </c>
      <c r="AM317" s="15">
        <v>1</v>
      </c>
      <c r="AN317" s="15">
        <v>1</v>
      </c>
      <c r="AO317" s="15">
        <v>1</v>
      </c>
      <c r="AP317" s="15">
        <v>1</v>
      </c>
      <c r="AQ317" s="15">
        <v>0</v>
      </c>
      <c r="AR317" s="15">
        <v>1</v>
      </c>
    </row>
    <row r="318" spans="1:44" x14ac:dyDescent="0.25">
      <c r="A318" s="8">
        <f ca="1">(dane36[[#This Row],[Wiek]]-$A$409)/$A$410</f>
        <v>0.59090909090909094</v>
      </c>
      <c r="B318" s="8">
        <f ca="1">(dane36[[#This Row],[Ciśnienie krwi]]-$B$409)/$B$410</f>
        <v>0.53846153846153844</v>
      </c>
      <c r="C318" s="9">
        <v>0.5</v>
      </c>
      <c r="D318" s="5">
        <v>0</v>
      </c>
      <c r="E318" s="5" t="s">
        <v>2</v>
      </c>
      <c r="F318" s="5">
        <v>1</v>
      </c>
      <c r="G318" s="5">
        <v>0</v>
      </c>
      <c r="H318" s="5">
        <v>0</v>
      </c>
      <c r="I318" s="8">
        <f ca="1">(dane36[[#This Row],[glukoza we krwi]]-$I$409)/$I$410</f>
        <v>0.17307692307692307</v>
      </c>
      <c r="J318" s="8">
        <f ca="1">(dane36[[#This Row],[mocznik]]-$J$409)/$J$410</f>
        <v>4.2362002567394093E-2</v>
      </c>
      <c r="K318" s="8">
        <f ca="1">(dane36[[#This Row],[kreatynina]]-#REF!)/#REF!</f>
        <v>1.0582010582010581E-2</v>
      </c>
      <c r="L318" s="8">
        <f ca="1">(dane36[[#This Row],[sód]]-#REF!)/#REF!</f>
        <v>0.83930599369085179</v>
      </c>
      <c r="M318" s="8">
        <f ca="1">(dane36[[#This Row],[potas]]-#REF!)/#REF!</f>
        <v>4.7865168539325841E-2</v>
      </c>
      <c r="N318" s="8">
        <f ca="1">(dane36[[#This Row],[hemoglobina]]-#REF!)/#REF!</f>
        <v>0.64149659863945574</v>
      </c>
      <c r="O318" s="8">
        <f ca="1">(dane36[[#This Row],[hematokryt]]-#REF!)/#REF!</f>
        <v>0.66377777777777769</v>
      </c>
      <c r="P318" s="5">
        <v>0</v>
      </c>
      <c r="Q318" s="5">
        <v>0</v>
      </c>
      <c r="R318" s="5">
        <v>0</v>
      </c>
      <c r="S318" s="5">
        <v>1</v>
      </c>
      <c r="T318" s="5">
        <v>0</v>
      </c>
      <c r="U318" s="5">
        <v>0</v>
      </c>
      <c r="V318" s="5">
        <v>1</v>
      </c>
      <c r="X318" s="8">
        <f ca="1">(dane36[[#This Row],[Wiek]]-$A$409)/$A$410</f>
        <v>0.375</v>
      </c>
      <c r="Y318" s="8">
        <f ca="1">(dane36[[#This Row],[Ciśnienie krwi]]-$B$409)/$B$410</f>
        <v>0.20361538461538461</v>
      </c>
      <c r="Z318" s="8">
        <f ca="1">(dane36[[#This Row],[glukoza we krwi]]-$I$409)/$I$410</f>
        <v>0.16452991452991453</v>
      </c>
      <c r="AA318" s="8">
        <f ca="1">(dane36[[#This Row],[mocznik]]-$J$409)/$J$410</f>
        <v>7.3170731707317069E-2</v>
      </c>
      <c r="AB318" s="8">
        <f ca="1">(dane36[[#This Row],[kreatynina]]-K$409)/K$410</f>
        <v>1.3227513227513225E-3</v>
      </c>
      <c r="AC318" s="8">
        <f ca="1">(dane36[[#This Row],[sód]]-L$409)/L$410</f>
        <v>0.82334384858044163</v>
      </c>
      <c r="AD318" s="8">
        <f ca="1">(dane36[[#This Row],[potas]]-M$409)/M$410</f>
        <v>5.393258426966293E-2</v>
      </c>
      <c r="AE318" s="8">
        <f ca="1">(dane36[[#This Row],[hemoglobina]]-N$409)/N$410</f>
        <v>0.83673469387755106</v>
      </c>
      <c r="AF318" s="8">
        <f ca="1">(dane36[[#This Row],[hematokryt]]-O$409)/O$410</f>
        <v>0.8666666666666667</v>
      </c>
      <c r="AG318">
        <v>0.5</v>
      </c>
      <c r="AH318">
        <v>0</v>
      </c>
      <c r="AI318">
        <v>0</v>
      </c>
      <c r="AJ318">
        <v>1</v>
      </c>
      <c r="AK318">
        <v>0</v>
      </c>
      <c r="AL318">
        <v>0</v>
      </c>
      <c r="AM318" s="14">
        <v>0</v>
      </c>
      <c r="AN318" s="14">
        <v>0</v>
      </c>
      <c r="AO318" s="14">
        <v>0</v>
      </c>
      <c r="AP318" s="14">
        <v>1</v>
      </c>
      <c r="AQ318" s="14">
        <v>0</v>
      </c>
      <c r="AR318" s="14">
        <v>0</v>
      </c>
    </row>
    <row r="319" spans="1:44" x14ac:dyDescent="0.25">
      <c r="A319" s="8">
        <f ca="1">(dane36[[#This Row],[Wiek]]-$A$409)/$A$410</f>
        <v>0.43181818181818182</v>
      </c>
      <c r="B319" s="8">
        <f ca="1">(dane36[[#This Row],[Ciśnienie krwi]]-$B$409)/$B$410</f>
        <v>0.15384615384615385</v>
      </c>
      <c r="C319" s="9">
        <v>0.5</v>
      </c>
      <c r="D319" s="10">
        <v>0.6</v>
      </c>
      <c r="E319" s="10">
        <v>0.8</v>
      </c>
      <c r="F319" s="5">
        <v>1</v>
      </c>
      <c r="G319" s="5">
        <v>0</v>
      </c>
      <c r="H319" s="5">
        <v>0</v>
      </c>
      <c r="I319" s="8">
        <f ca="1">(dane36[[#This Row],[glukoza we krwi]]-$I$409)/$I$410</f>
        <v>0.49358974358974361</v>
      </c>
      <c r="J319" s="8">
        <f ca="1">(dane36[[#This Row],[mocznik]]-$J$409)/$J$410</f>
        <v>0.38125802310654683</v>
      </c>
      <c r="K319" s="8">
        <f ca="1">(dane36[[#This Row],[kreatynina]]-#REF!)/#REF!</f>
        <v>0.15211640211640212</v>
      </c>
      <c r="L319" s="8">
        <f ca="1">(dane36[[#This Row],[sód]]-#REF!)/#REF!</f>
        <v>0.80441640378548895</v>
      </c>
      <c r="M319" s="8">
        <f ca="1">(dane36[[#This Row],[potas]]-#REF!)/#REF!</f>
        <v>6.9662921348314602E-2</v>
      </c>
      <c r="N319" s="8">
        <f ca="1">(dane36[[#This Row],[hemoglobina]]-#REF!)/#REF!</f>
        <v>0.53061224489795922</v>
      </c>
      <c r="O319" s="8">
        <f ca="1">(dane36[[#This Row],[hematokryt]]-#REF!)/#REF!</f>
        <v>0.48888888888888887</v>
      </c>
      <c r="P319" s="5">
        <v>1</v>
      </c>
      <c r="Q319" s="5">
        <v>1</v>
      </c>
      <c r="R319" s="5">
        <v>0</v>
      </c>
      <c r="S319" s="5">
        <v>0</v>
      </c>
      <c r="T319" s="5">
        <v>1</v>
      </c>
      <c r="U319" s="5">
        <v>0</v>
      </c>
      <c r="V319" s="5">
        <v>1</v>
      </c>
      <c r="X319" s="8">
        <f ca="1">(dane36[[#This Row],[Wiek]]-$A$409)/$A$410</f>
        <v>0.63636363636363635</v>
      </c>
      <c r="Y319" s="8">
        <f ca="1">(dane36[[#This Row],[Ciśnienie krwi]]-$B$409)/$B$410</f>
        <v>0.15384615384615385</v>
      </c>
      <c r="Z319" s="8">
        <f ca="1">(dane36[[#This Row],[glukoza we krwi]]-$I$409)/$I$410</f>
        <v>0.17094017094017094</v>
      </c>
      <c r="AA319" s="8">
        <f ca="1">(dane36[[#This Row],[mocznik]]-$J$409)/$J$410</f>
        <v>0.11938382541720154</v>
      </c>
      <c r="AB319" s="8">
        <f ca="1">(dane36[[#This Row],[kreatynina]]-K$409)/K$410</f>
        <v>1.0582010582010581E-2</v>
      </c>
      <c r="AC319" s="8">
        <f ca="1">(dane36[[#This Row],[sód]]-L$409)/L$410</f>
        <v>0.8485804416403786</v>
      </c>
      <c r="AD319" s="8">
        <f ca="1">(dane36[[#This Row],[potas]]-M$409)/M$410</f>
        <v>4.0449438202247189E-2</v>
      </c>
      <c r="AE319" s="8">
        <f ca="1">(dane36[[#This Row],[hemoglobina]]-N$409)/N$410</f>
        <v>0.80952380952380953</v>
      </c>
      <c r="AF319" s="8">
        <f ca="1">(dane36[[#This Row],[hematokryt]]-O$409)/O$410</f>
        <v>0.68888888888888888</v>
      </c>
      <c r="AG319">
        <v>0.5</v>
      </c>
      <c r="AH319">
        <v>0.6</v>
      </c>
      <c r="AI319">
        <v>0.8</v>
      </c>
      <c r="AJ319">
        <v>1</v>
      </c>
      <c r="AK319">
        <v>0</v>
      </c>
      <c r="AL319">
        <v>0</v>
      </c>
      <c r="AM319" s="15">
        <v>1</v>
      </c>
      <c r="AN319" s="15">
        <v>1</v>
      </c>
      <c r="AO319" s="15">
        <v>0</v>
      </c>
      <c r="AP319" s="15">
        <v>0</v>
      </c>
      <c r="AQ319" s="15">
        <v>1</v>
      </c>
      <c r="AR319" s="15">
        <v>0</v>
      </c>
    </row>
    <row r="320" spans="1:44" x14ac:dyDescent="0.25">
      <c r="A320" s="8">
        <f ca="1">(dane36[[#This Row],[Wiek]]-$A$409)/$A$410</f>
        <v>0.60227272727272729</v>
      </c>
      <c r="B320" s="8">
        <f ca="1">(dane36[[#This Row],[Ciśnienie krwi]]-$B$409)/$B$410</f>
        <v>0.23076923076923078</v>
      </c>
      <c r="C320" s="9">
        <v>0.25</v>
      </c>
      <c r="D320" s="10">
        <v>0.6</v>
      </c>
      <c r="E320" s="10">
        <v>0.2</v>
      </c>
      <c r="F320" s="5">
        <v>0</v>
      </c>
      <c r="G320" s="5">
        <v>1</v>
      </c>
      <c r="H320" s="5">
        <v>1</v>
      </c>
      <c r="I320" s="8">
        <f ca="1">(dane36[[#This Row],[glukoza we krwi]]-$I$409)/$I$410</f>
        <v>0.41025641025641024</v>
      </c>
      <c r="J320" s="8">
        <f ca="1">(dane36[[#This Row],[mocznik]]-$J$409)/$J$410</f>
        <v>0.18356867779204109</v>
      </c>
      <c r="K320" s="8">
        <f ca="1">(dane36[[#This Row],[kreatynina]]-#REF!)/#REF!</f>
        <v>4.6296296296296301E-2</v>
      </c>
      <c r="L320" s="8">
        <f ca="1">(dane36[[#This Row],[sód]]-#REF!)/#REF!</f>
        <v>0.83596214511041012</v>
      </c>
      <c r="M320" s="8">
        <f ca="1">(dane36[[#This Row],[potas]]-#REF!)/#REF!</f>
        <v>5.393258426966293E-2</v>
      </c>
      <c r="N320" s="8">
        <f ca="1">(dane36[[#This Row],[hemoglobina]]-#REF!)/#REF!</f>
        <v>0.53061224489795922</v>
      </c>
      <c r="O320" s="8">
        <f ca="1">(dane36[[#This Row],[hematokryt]]-#REF!)/#REF!</f>
        <v>0.55555555555555558</v>
      </c>
      <c r="P320" s="5">
        <v>1</v>
      </c>
      <c r="Q320" s="5">
        <v>1</v>
      </c>
      <c r="R320" s="5">
        <v>0</v>
      </c>
      <c r="S320" s="5">
        <v>1</v>
      </c>
      <c r="T320" s="5">
        <v>1</v>
      </c>
      <c r="U320" s="5">
        <v>0</v>
      </c>
      <c r="V320" s="5">
        <v>1</v>
      </c>
      <c r="X320" s="8">
        <f ca="1">(dane36[[#This Row],[Wiek]]-$A$409)/$A$410</f>
        <v>0.67045454545454541</v>
      </c>
      <c r="Y320" s="8">
        <f ca="1">(dane36[[#This Row],[Ciśnienie krwi]]-$B$409)/$B$410</f>
        <v>0.15384615384615385</v>
      </c>
      <c r="Z320" s="8">
        <f ca="1">(dane36[[#This Row],[glukoza we krwi]]-$I$409)/$I$410</f>
        <v>0.20940170940170941</v>
      </c>
      <c r="AA320" s="8">
        <f ca="1">(dane36[[#This Row],[mocznik]]-$J$409)/$J$410</f>
        <v>7.0603337612323486E-2</v>
      </c>
      <c r="AB320" s="8">
        <f ca="1">(dane36[[#This Row],[kreatynina]]-K$409)/K$410</f>
        <v>3.968253968253968E-3</v>
      </c>
      <c r="AC320" s="8">
        <f ca="1">(dane36[[#This Row],[sód]]-L$409)/L$410</f>
        <v>0.83596214511041012</v>
      </c>
      <c r="AD320" s="8">
        <f ca="1">(dane36[[#This Row],[potas]]-M$409)/M$410</f>
        <v>2.247191011235955E-2</v>
      </c>
      <c r="AE320" s="8">
        <f ca="1">(dane36[[#This Row],[hemoglobina]]-N$409)/N$410</f>
        <v>0.97278911564625836</v>
      </c>
      <c r="AF320" s="8">
        <f ca="1">(dane36[[#This Row],[hematokryt]]-O$409)/O$410</f>
        <v>0.9555555555555556</v>
      </c>
      <c r="AG320">
        <v>0.25</v>
      </c>
      <c r="AH320">
        <v>0.6</v>
      </c>
      <c r="AI320">
        <v>0.2</v>
      </c>
      <c r="AJ320">
        <v>0</v>
      </c>
      <c r="AK320">
        <v>1</v>
      </c>
      <c r="AL320">
        <v>1</v>
      </c>
      <c r="AM320" s="14">
        <v>1</v>
      </c>
      <c r="AN320" s="14">
        <v>1</v>
      </c>
      <c r="AO320" s="14">
        <v>0</v>
      </c>
      <c r="AP320" s="14">
        <v>1</v>
      </c>
      <c r="AQ320" s="14">
        <v>1</v>
      </c>
      <c r="AR320" s="14">
        <v>0</v>
      </c>
    </row>
    <row r="321" spans="1:44" x14ac:dyDescent="0.25">
      <c r="A321" s="8">
        <f ca="1">(dane36[[#This Row],[Wiek]]-$A$409)/$A$410</f>
        <v>0.75</v>
      </c>
      <c r="B321" s="8">
        <f ca="1">(dane36[[#This Row],[Ciśnienie krwi]]-$B$409)/$B$410</f>
        <v>0.23076923076923078</v>
      </c>
      <c r="C321" s="9">
        <v>0.5</v>
      </c>
      <c r="D321" s="5">
        <v>0</v>
      </c>
      <c r="E321" s="5" t="s">
        <v>2</v>
      </c>
      <c r="F321" s="5">
        <v>0</v>
      </c>
      <c r="G321" s="5">
        <v>0</v>
      </c>
      <c r="H321" s="5">
        <v>0</v>
      </c>
      <c r="I321" s="8">
        <f ca="1">(dane36[[#This Row],[glukoza we krwi]]-$I$409)/$I$410</f>
        <v>0.31837606837606836</v>
      </c>
      <c r="J321" s="8">
        <f ca="1">(dane36[[#This Row],[mocznik]]-$J$409)/$J$410</f>
        <v>7.3170731707317069E-2</v>
      </c>
      <c r="K321" s="8">
        <f ca="1">(dane36[[#This Row],[kreatynina]]-#REF!)/#REF!</f>
        <v>7.9365079365079361E-3</v>
      </c>
      <c r="L321" s="8">
        <f ca="1">(dane36[[#This Row],[sód]]-#REF!)/#REF!</f>
        <v>0.83930599369085179</v>
      </c>
      <c r="M321" s="8">
        <f ca="1">(dane36[[#This Row],[potas]]-#REF!)/#REF!</f>
        <v>4.7865168539325841E-2</v>
      </c>
      <c r="N321" s="8">
        <f ca="1">(dane36[[#This Row],[hemoglobina]]-#REF!)/#REF!</f>
        <v>0.72108843537414957</v>
      </c>
      <c r="O321" s="8">
        <f ca="1">(dane36[[#This Row],[hematokryt]]-#REF!)/#REF!</f>
        <v>-0.2</v>
      </c>
      <c r="P321" s="5">
        <v>0</v>
      </c>
      <c r="Q321" s="5">
        <v>1</v>
      </c>
      <c r="R321" s="5">
        <v>0</v>
      </c>
      <c r="S321" s="5">
        <v>1</v>
      </c>
      <c r="T321" s="5">
        <v>0</v>
      </c>
      <c r="U321" s="5">
        <v>0</v>
      </c>
      <c r="V321" s="5">
        <v>1</v>
      </c>
      <c r="X321" s="8">
        <f ca="1">(dane36[[#This Row],[Wiek]]-$A$409)/$A$410</f>
        <v>0.31818181818181818</v>
      </c>
      <c r="Y321" s="8">
        <f ca="1">(dane36[[#This Row],[Ciśnienie krwi]]-$B$409)/$B$410</f>
        <v>7.6923076923076927E-2</v>
      </c>
      <c r="Z321" s="8">
        <f ca="1">(dane36[[#This Row],[glukoza we krwi]]-$I$409)/$I$410</f>
        <v>0.24786324786324787</v>
      </c>
      <c r="AA321" s="8">
        <f ca="1">(dane36[[#This Row],[mocznik]]-$J$409)/$J$410</f>
        <v>3.4659820282413351E-2</v>
      </c>
      <c r="AB321" s="8">
        <f ca="1">(dane36[[#This Row],[kreatynina]]-K$409)/K$410</f>
        <v>9.2592592592592605E-3</v>
      </c>
      <c r="AC321" s="8">
        <f ca="1">(dane36[[#This Row],[sód]]-L$409)/L$410</f>
        <v>0.82334384858044163</v>
      </c>
      <c r="AD321" s="8">
        <f ca="1">(dane36[[#This Row],[potas]]-M$409)/M$410</f>
        <v>4.2696629213483155E-2</v>
      </c>
      <c r="AE321" s="8">
        <f ca="1">(dane36[[#This Row],[hemoglobina]]-N$409)/N$410</f>
        <v>0.64149659863945574</v>
      </c>
      <c r="AF321" s="8">
        <f ca="1">(dane36[[#This Row],[hematokryt]]-O$409)/O$410</f>
        <v>0.66377777777777769</v>
      </c>
      <c r="AG321">
        <v>0.5</v>
      </c>
      <c r="AH321">
        <v>0</v>
      </c>
      <c r="AI321">
        <v>0</v>
      </c>
      <c r="AJ321">
        <v>0</v>
      </c>
      <c r="AK321">
        <v>0</v>
      </c>
      <c r="AL321">
        <v>0</v>
      </c>
      <c r="AM321" s="15">
        <v>0</v>
      </c>
      <c r="AN321" s="15">
        <v>1</v>
      </c>
      <c r="AO321" s="15">
        <v>0</v>
      </c>
      <c r="AP321" s="15">
        <v>1</v>
      </c>
      <c r="AQ321" s="15">
        <v>0</v>
      </c>
      <c r="AR321" s="15">
        <v>0</v>
      </c>
    </row>
    <row r="322" spans="1:44" x14ac:dyDescent="0.25">
      <c r="A322" s="8">
        <f ca="1">(dane36[[#This Row],[Wiek]]-$A$409)/$A$410</f>
        <v>0</v>
      </c>
      <c r="B322" s="8">
        <f ca="1">(dane36[[#This Row],[Ciśnienie krwi]]-$B$409)/$B$410</f>
        <v>0.20361538461538461</v>
      </c>
      <c r="C322" s="9">
        <v>0.25</v>
      </c>
      <c r="D322" s="10">
        <v>0.6</v>
      </c>
      <c r="E322" s="5" t="s">
        <v>2</v>
      </c>
      <c r="F322" s="5">
        <v>0</v>
      </c>
      <c r="G322" s="5">
        <v>0</v>
      </c>
      <c r="H322" s="5">
        <v>0</v>
      </c>
      <c r="I322" s="8">
        <f ca="1">(dane36[[#This Row],[glukoza we krwi]]-$I$409)/$I$410</f>
        <v>0.26931623931623933</v>
      </c>
      <c r="J322" s="8">
        <f ca="1">(dane36[[#This Row],[mocznik]]-$J$409)/$J$410</f>
        <v>0.14359435173299101</v>
      </c>
      <c r="K322" s="8">
        <f ca="1">(dane36[[#This Row],[kreatynina]]-#REF!)/#REF!</f>
        <v>3.5317460317460317E-2</v>
      </c>
      <c r="L322" s="8">
        <f ca="1">(dane36[[#This Row],[sód]]-#REF!)/#REF!</f>
        <v>0.83930599369085179</v>
      </c>
      <c r="M322" s="8">
        <f ca="1">(dane36[[#This Row],[potas]]-#REF!)/#REF!</f>
        <v>4.7865168539325841E-2</v>
      </c>
      <c r="N322" s="8">
        <f ca="1">(dane36[[#This Row],[hemoglobina]]-#REF!)/#REF!</f>
        <v>0.64149659863945574</v>
      </c>
      <c r="O322" s="8">
        <f ca="1">(dane36[[#This Row],[hematokryt]]-#REF!)/#REF!</f>
        <v>0.66377777777777769</v>
      </c>
      <c r="P322" s="5">
        <v>0</v>
      </c>
      <c r="Q322" s="5">
        <v>0</v>
      </c>
      <c r="R322" s="5">
        <v>0</v>
      </c>
      <c r="S322" s="5">
        <v>1</v>
      </c>
      <c r="T322" s="5">
        <v>1</v>
      </c>
      <c r="U322" s="5">
        <v>0</v>
      </c>
      <c r="V322" s="5">
        <v>1</v>
      </c>
      <c r="X322" s="8">
        <f ca="1">(dane36[[#This Row],[Wiek]]-$A$409)/$A$410</f>
        <v>0.625</v>
      </c>
      <c r="Y322" s="8">
        <f ca="1">(dane36[[#This Row],[Ciśnienie krwi]]-$B$409)/$B$410</f>
        <v>7.6923076923076927E-2</v>
      </c>
      <c r="Z322" s="8">
        <f ca="1">(dane36[[#This Row],[glukoza we krwi]]-$I$409)/$I$410</f>
        <v>0.17735042735042736</v>
      </c>
      <c r="AA322" s="8">
        <f ca="1">(dane36[[#This Row],[mocznik]]-$J$409)/$J$410</f>
        <v>0.12195121951219512</v>
      </c>
      <c r="AB322" s="8">
        <f ca="1">(dane36[[#This Row],[kreatynina]]-K$409)/K$410</f>
        <v>1.0582010582010581E-2</v>
      </c>
      <c r="AC322" s="8">
        <f ca="1">(dane36[[#This Row],[sód]]-L$409)/L$410</f>
        <v>0.917981072555205</v>
      </c>
      <c r="AD322" s="8">
        <f ca="1">(dane36[[#This Row],[potas]]-M$409)/M$410</f>
        <v>4.9438202247191018E-2</v>
      </c>
      <c r="AE322" s="8">
        <f ca="1">(dane36[[#This Row],[hemoglobina]]-N$409)/N$410</f>
        <v>0.8571428571428571</v>
      </c>
      <c r="AF322" s="8">
        <f ca="1">(dane36[[#This Row],[hematokryt]]-O$409)/O$410</f>
        <v>0.77777777777777779</v>
      </c>
      <c r="AG322">
        <v>0.25</v>
      </c>
      <c r="AH322">
        <v>0.6</v>
      </c>
      <c r="AI322">
        <v>0</v>
      </c>
      <c r="AJ322">
        <v>0</v>
      </c>
      <c r="AK322">
        <v>0</v>
      </c>
      <c r="AL322">
        <v>0</v>
      </c>
      <c r="AM322" s="14">
        <v>0</v>
      </c>
      <c r="AN322" s="14">
        <v>0</v>
      </c>
      <c r="AO322" s="14">
        <v>0</v>
      </c>
      <c r="AP322" s="14">
        <v>1</v>
      </c>
      <c r="AQ322" s="14">
        <v>1</v>
      </c>
      <c r="AR322" s="14">
        <v>0</v>
      </c>
    </row>
    <row r="323" spans="1:44" x14ac:dyDescent="0.25">
      <c r="A323" s="8">
        <f ca="1">(dane36[[#This Row],[Wiek]]-$A$409)/$A$410</f>
        <v>0.70454545454545459</v>
      </c>
      <c r="B323" s="8">
        <f ca="1">(dane36[[#This Row],[Ciśnienie krwi]]-$B$409)/$B$410</f>
        <v>0.15384615384615385</v>
      </c>
      <c r="C323" s="9">
        <v>0.25</v>
      </c>
      <c r="D323" s="5">
        <v>0</v>
      </c>
      <c r="E323" s="5" t="s">
        <v>2</v>
      </c>
      <c r="F323" s="5">
        <v>1</v>
      </c>
      <c r="G323" s="5">
        <v>0</v>
      </c>
      <c r="H323" s="5">
        <v>0</v>
      </c>
      <c r="I323" s="8">
        <f ca="1">(dane36[[#This Row],[glukoza we krwi]]-$I$409)/$I$410</f>
        <v>0.18162393162393162</v>
      </c>
      <c r="J323" s="8">
        <f ca="1">(dane36[[#This Row],[mocznik]]-$J$409)/$J$410</f>
        <v>3.4659820282413351E-2</v>
      </c>
      <c r="K323" s="8">
        <f ca="1">(dane36[[#This Row],[kreatynina]]-#REF!)/#REF!</f>
        <v>3.5317460317460317E-2</v>
      </c>
      <c r="L323" s="8">
        <f ca="1">(dane36[[#This Row],[sód]]-#REF!)/#REF!</f>
        <v>0.83930599369085179</v>
      </c>
      <c r="M323" s="8">
        <f ca="1">(dane36[[#This Row],[potas]]-#REF!)/#REF!</f>
        <v>4.7865168539325841E-2</v>
      </c>
      <c r="N323" s="8">
        <f ca="1">(dane36[[#This Row],[hemoglobina]]-#REF!)/#REF!</f>
        <v>0.65986394557823136</v>
      </c>
      <c r="O323" s="8">
        <f ca="1">(dane36[[#This Row],[hematokryt]]-#REF!)/#REF!</f>
        <v>0.64444444444444449</v>
      </c>
      <c r="P323" s="5">
        <v>0</v>
      </c>
      <c r="Q323" s="5">
        <v>0</v>
      </c>
      <c r="R323" s="5">
        <v>0</v>
      </c>
      <c r="S323" s="5">
        <v>1</v>
      </c>
      <c r="T323" s="5">
        <v>0</v>
      </c>
      <c r="U323" s="5">
        <v>0</v>
      </c>
      <c r="V323" s="5">
        <v>1</v>
      </c>
      <c r="X323" s="8">
        <f ca="1">(dane36[[#This Row],[Wiek]]-$A$409)/$A$410</f>
        <v>0.71590909090909094</v>
      </c>
      <c r="Y323" s="8">
        <f ca="1">(dane36[[#This Row],[Ciśnienie krwi]]-$B$409)/$B$410</f>
        <v>7.6923076923076927E-2</v>
      </c>
      <c r="Z323" s="8">
        <f ca="1">(dane36[[#This Row],[glukoza we krwi]]-$I$409)/$I$410</f>
        <v>0.1858974358974359</v>
      </c>
      <c r="AA323" s="8">
        <f ca="1">(dane36[[#This Row],[mocznik]]-$J$409)/$J$410</f>
        <v>9.6277278562259302E-2</v>
      </c>
      <c r="AB323" s="8">
        <f ca="1">(dane36[[#This Row],[kreatynina]]-K$409)/K$410</f>
        <v>7.9365079365079361E-3</v>
      </c>
      <c r="AC323" s="8">
        <f ca="1">(dane36[[#This Row],[sód]]-L$409)/L$410</f>
        <v>0.88012618296529965</v>
      </c>
      <c r="AD323" s="8">
        <f ca="1">(dane36[[#This Row],[potas]]-M$409)/M$410</f>
        <v>2.247191011235955E-2</v>
      </c>
      <c r="AE323" s="8">
        <f ca="1">(dane36[[#This Row],[hemoglobina]]-N$409)/N$410</f>
        <v>0.73469387755102045</v>
      </c>
      <c r="AF323" s="8">
        <f ca="1">(dane36[[#This Row],[hematokryt]]-O$409)/O$410</f>
        <v>0.8666666666666667</v>
      </c>
      <c r="AG323">
        <v>0.25</v>
      </c>
      <c r="AH323">
        <v>0</v>
      </c>
      <c r="AI323">
        <v>0</v>
      </c>
      <c r="AJ323">
        <v>1</v>
      </c>
      <c r="AK323">
        <v>0</v>
      </c>
      <c r="AL323">
        <v>0</v>
      </c>
      <c r="AM323" s="15">
        <v>0</v>
      </c>
      <c r="AN323" s="15">
        <v>0</v>
      </c>
      <c r="AO323" s="15">
        <v>0</v>
      </c>
      <c r="AP323" s="15">
        <v>1</v>
      </c>
      <c r="AQ323" s="15">
        <v>0</v>
      </c>
      <c r="AR323" s="15">
        <v>0</v>
      </c>
    </row>
    <row r="324" spans="1:44" x14ac:dyDescent="0.25">
      <c r="A324" s="8">
        <f ca="1">(dane36[[#This Row],[Wiek]]-$A$409)/$A$410</f>
        <v>0.69318181818181823</v>
      </c>
      <c r="B324" s="8">
        <f ca="1">(dane36[[#This Row],[Ciśnienie krwi]]-$B$409)/$B$410</f>
        <v>0.38461538461538464</v>
      </c>
      <c r="C324" s="9">
        <v>0.25</v>
      </c>
      <c r="D324" s="10">
        <v>0.2</v>
      </c>
      <c r="E324" s="5" t="s">
        <v>2</v>
      </c>
      <c r="F324" s="5">
        <v>1</v>
      </c>
      <c r="G324" s="5">
        <v>0</v>
      </c>
      <c r="H324" s="5">
        <v>0</v>
      </c>
      <c r="I324" s="8">
        <f ca="1">(dane36[[#This Row],[glukoza we krwi]]-$I$409)/$I$410</f>
        <v>0.11965811965811966</v>
      </c>
      <c r="J324" s="8">
        <f ca="1">(dane36[[#This Row],[mocznik]]-$J$409)/$J$410</f>
        <v>0.15275994865211809</v>
      </c>
      <c r="K324" s="8">
        <f ca="1">(dane36[[#This Row],[kreatynina]]-#REF!)/#REF!</f>
        <v>1.8518518518518517E-2</v>
      </c>
      <c r="L324" s="8">
        <f ca="1">(dane36[[#This Row],[sód]]-#REF!)/#REF!</f>
        <v>0.86119873817034698</v>
      </c>
      <c r="M324" s="8">
        <f ca="1">(dane36[[#This Row],[potas]]-#REF!)/#REF!</f>
        <v>4.2696629213483155E-2</v>
      </c>
      <c r="N324" s="8">
        <f ca="1">(dane36[[#This Row],[hemoglobina]]-#REF!)/#REF!</f>
        <v>0.61904761904761896</v>
      </c>
      <c r="O324" s="8">
        <f ca="1">(dane36[[#This Row],[hematokryt]]-#REF!)/#REF!</f>
        <v>0.6</v>
      </c>
      <c r="P324" s="5">
        <v>0</v>
      </c>
      <c r="Q324" s="5">
        <v>1</v>
      </c>
      <c r="R324" s="5">
        <v>0</v>
      </c>
      <c r="S324" s="5">
        <v>1</v>
      </c>
      <c r="T324" s="5">
        <v>0</v>
      </c>
      <c r="U324" s="5">
        <v>0</v>
      </c>
      <c r="V324" s="5">
        <v>1</v>
      </c>
      <c r="X324" s="8">
        <f ca="1">(dane36[[#This Row],[Wiek]]-$A$409)/$A$410</f>
        <v>0.77272727272727271</v>
      </c>
      <c r="Y324" s="8">
        <f ca="1">(dane36[[#This Row],[Ciśnienie krwi]]-$B$409)/$B$410</f>
        <v>7.6923076923076927E-2</v>
      </c>
      <c r="Z324" s="8">
        <f ca="1">(dane36[[#This Row],[glukoza we krwi]]-$I$409)/$I$410</f>
        <v>0.20940170940170941</v>
      </c>
      <c r="AA324" s="8">
        <f ca="1">(dane36[[#This Row],[mocznik]]-$J$409)/$J$410</f>
        <v>9.8844672657252886E-2</v>
      </c>
      <c r="AB324" s="8">
        <f ca="1">(dane36[[#This Row],[kreatynina]]-K$409)/K$410</f>
        <v>1.3227513227513225E-3</v>
      </c>
      <c r="AC324" s="8">
        <f ca="1">(dane36[[#This Row],[sód]]-L$409)/L$410</f>
        <v>0.85488958990536279</v>
      </c>
      <c r="AD324" s="8">
        <f ca="1">(dane36[[#This Row],[potas]]-M$409)/M$410</f>
        <v>4.7191011235955045E-2</v>
      </c>
      <c r="AE324" s="8">
        <f ca="1">(dane36[[#This Row],[hemoglobina]]-N$409)/N$410</f>
        <v>0.87755102040816324</v>
      </c>
      <c r="AF324" s="8">
        <f ca="1">(dane36[[#This Row],[hematokryt]]-O$409)/O$410</f>
        <v>0.75555555555555554</v>
      </c>
      <c r="AG324">
        <v>0.25</v>
      </c>
      <c r="AH324">
        <v>0.2</v>
      </c>
      <c r="AI324">
        <v>0</v>
      </c>
      <c r="AJ324">
        <v>1</v>
      </c>
      <c r="AK324">
        <v>0</v>
      </c>
      <c r="AL324">
        <v>0</v>
      </c>
      <c r="AM324" s="14">
        <v>0</v>
      </c>
      <c r="AN324" s="14">
        <v>1</v>
      </c>
      <c r="AO324" s="14">
        <v>0</v>
      </c>
      <c r="AP324" s="14">
        <v>1</v>
      </c>
      <c r="AQ324" s="14">
        <v>0</v>
      </c>
      <c r="AR324" s="14">
        <v>0</v>
      </c>
    </row>
    <row r="325" spans="1:44" x14ac:dyDescent="0.25">
      <c r="A325" s="8">
        <f ca="1">(dane36[[#This Row],[Wiek]]-$A$409)/$A$410</f>
        <v>0.35227272727272729</v>
      </c>
      <c r="B325" s="8">
        <f ca="1">(dane36[[#This Row],[Ciśnienie krwi]]-$B$409)/$B$410</f>
        <v>0.30769230769230771</v>
      </c>
      <c r="C325" s="9">
        <v>0.5</v>
      </c>
      <c r="D325" s="5">
        <v>0</v>
      </c>
      <c r="E325" s="5" t="s">
        <v>2</v>
      </c>
      <c r="F325" s="5">
        <v>1</v>
      </c>
      <c r="G325" s="5">
        <v>0</v>
      </c>
      <c r="H325" s="5">
        <v>0</v>
      </c>
      <c r="I325" s="8">
        <f ca="1">(dane36[[#This Row],[glukoza we krwi]]-$I$409)/$I$410</f>
        <v>0.14957264957264957</v>
      </c>
      <c r="J325" s="8">
        <f ca="1">(dane36[[#This Row],[mocznik]]-$J$409)/$J$410</f>
        <v>4.4929396662387676E-2</v>
      </c>
      <c r="K325" s="8">
        <f ca="1">(dane36[[#This Row],[kreatynina]]-#REF!)/#REF!</f>
        <v>5.2910052910052916E-3</v>
      </c>
      <c r="L325" s="8">
        <f ca="1">(dane36[[#This Row],[sód]]-#REF!)/#REF!</f>
        <v>0.83930599369085179</v>
      </c>
      <c r="M325" s="8">
        <f ca="1">(dane36[[#This Row],[potas]]-#REF!)/#REF!</f>
        <v>4.7865168539325841E-2</v>
      </c>
      <c r="N325" s="8">
        <f ca="1">(dane36[[#This Row],[hemoglobina]]-#REF!)/#REF!</f>
        <v>0.59183673469387754</v>
      </c>
      <c r="O325" s="8">
        <f ca="1">(dane36[[#This Row],[hematokryt]]-#REF!)/#REF!</f>
        <v>0.55555555555555558</v>
      </c>
      <c r="P325" s="5">
        <v>0</v>
      </c>
      <c r="Q325" s="5">
        <v>0</v>
      </c>
      <c r="R325" s="5">
        <v>0</v>
      </c>
      <c r="S325" s="5">
        <v>1</v>
      </c>
      <c r="T325" s="5">
        <v>0</v>
      </c>
      <c r="U325" s="5">
        <v>0</v>
      </c>
      <c r="V325" s="5">
        <v>1</v>
      </c>
      <c r="X325" s="8">
        <f ca="1">(dane36[[#This Row],[Wiek]]-$A$409)/$A$410</f>
        <v>0.46590909090909088</v>
      </c>
      <c r="Y325" s="8">
        <f ca="1">(dane36[[#This Row],[Ciśnienie krwi]]-$B$409)/$B$410</f>
        <v>0.23076923076923078</v>
      </c>
      <c r="Z325" s="8">
        <f ca="1">(dane36[[#This Row],[glukoza we krwi]]-$I$409)/$I$410</f>
        <v>0.23076923076923078</v>
      </c>
      <c r="AA325" s="8">
        <f ca="1">(dane36[[#This Row],[mocznik]]-$J$409)/$J$410</f>
        <v>7.3170731707317069E-2</v>
      </c>
      <c r="AB325" s="8">
        <f ca="1">(dane36[[#This Row],[kreatynina]]-K$409)/K$410</f>
        <v>9.2592592592592605E-3</v>
      </c>
      <c r="AC325" s="8">
        <f ca="1">(dane36[[#This Row],[sód]]-L$409)/L$410</f>
        <v>0.87381703470031546</v>
      </c>
      <c r="AD325" s="8">
        <f ca="1">(dane36[[#This Row],[potas]]-M$409)/M$410</f>
        <v>5.6179775280898875E-2</v>
      </c>
      <c r="AE325" s="8">
        <f ca="1">(dane36[[#This Row],[hemoglobina]]-N$409)/N$410</f>
        <v>0.87074829931972786</v>
      </c>
      <c r="AF325" s="8">
        <f ca="1">(dane36[[#This Row],[hematokryt]]-O$409)/O$410</f>
        <v>0.8</v>
      </c>
      <c r="AG325">
        <v>0.5</v>
      </c>
      <c r="AH325">
        <v>0</v>
      </c>
      <c r="AI325">
        <v>0</v>
      </c>
      <c r="AJ325">
        <v>1</v>
      </c>
      <c r="AK325">
        <v>0</v>
      </c>
      <c r="AL325">
        <v>0</v>
      </c>
      <c r="AM325" s="15">
        <v>0</v>
      </c>
      <c r="AN325" s="15">
        <v>0</v>
      </c>
      <c r="AO325" s="15">
        <v>0</v>
      </c>
      <c r="AP325" s="15">
        <v>1</v>
      </c>
      <c r="AQ325" s="15">
        <v>0</v>
      </c>
      <c r="AR325" s="15">
        <v>0</v>
      </c>
    </row>
    <row r="326" spans="1:44" x14ac:dyDescent="0.25">
      <c r="A326" s="8">
        <f ca="1">(dane36[[#This Row],[Wiek]]-$A$409)/$A$410</f>
        <v>0.75</v>
      </c>
      <c r="B326" s="8">
        <f ca="1">(dane36[[#This Row],[Ciśnienie krwi]]-$B$409)/$B$410</f>
        <v>0.30769230769230771</v>
      </c>
      <c r="C326" s="9">
        <v>0.25</v>
      </c>
      <c r="D326" s="5">
        <v>0</v>
      </c>
      <c r="E326" s="5" t="s">
        <v>2</v>
      </c>
      <c r="F326" s="5">
        <v>1</v>
      </c>
      <c r="G326" s="5">
        <v>0</v>
      </c>
      <c r="H326" s="5">
        <v>0</v>
      </c>
      <c r="I326" s="8">
        <f ca="1">(dane36[[#This Row],[glukoza we krwi]]-$I$409)/$I$410</f>
        <v>0.46153846153846156</v>
      </c>
      <c r="J326" s="8">
        <f ca="1">(dane36[[#This Row],[mocznik]]-$J$409)/$J$410</f>
        <v>0.14249037227214378</v>
      </c>
      <c r="K326" s="8">
        <f ca="1">(dane36[[#This Row],[kreatynina]]-#REF!)/#REF!</f>
        <v>2.777777777777778E-2</v>
      </c>
      <c r="L326" s="8">
        <f ca="1">(dane36[[#This Row],[sód]]-#REF!)/#REF!</f>
        <v>0.83930599369085179</v>
      </c>
      <c r="M326" s="8">
        <f ca="1">(dane36[[#This Row],[potas]]-#REF!)/#REF!</f>
        <v>4.7865168539325841E-2</v>
      </c>
      <c r="N326" s="8">
        <f ca="1">(dane36[[#This Row],[hemoglobina]]-#REF!)/#REF!</f>
        <v>0.45578231292517013</v>
      </c>
      <c r="O326" s="8">
        <f ca="1">(dane36[[#This Row],[hematokryt]]-#REF!)/#REF!</f>
        <v>0.42222222222222222</v>
      </c>
      <c r="P326" s="5">
        <v>1</v>
      </c>
      <c r="Q326" s="5">
        <v>1</v>
      </c>
      <c r="R326" s="5">
        <v>0</v>
      </c>
      <c r="S326" s="5">
        <v>0</v>
      </c>
      <c r="T326" s="5">
        <v>0</v>
      </c>
      <c r="U326" s="5">
        <v>0</v>
      </c>
      <c r="V326" s="5">
        <v>1</v>
      </c>
      <c r="X326" s="8">
        <f ca="1">(dane36[[#This Row],[Wiek]]-$A$409)/$A$410</f>
        <v>0.43181818181818182</v>
      </c>
      <c r="Y326" s="8">
        <f ca="1">(dane36[[#This Row],[Ciśnienie krwi]]-$B$409)/$B$410</f>
        <v>0.23076923076923078</v>
      </c>
      <c r="Z326" s="8">
        <f ca="1">(dane36[[#This Row],[glukoza we krwi]]-$I$409)/$I$410</f>
        <v>0.20726495726495728</v>
      </c>
      <c r="AA326" s="8">
        <f ca="1">(dane36[[#This Row],[mocznik]]-$J$409)/$J$410</f>
        <v>3.4659820282413351E-2</v>
      </c>
      <c r="AB326" s="8">
        <f ca="1">(dane36[[#This Row],[kreatynina]]-K$409)/K$410</f>
        <v>3.968253968253968E-3</v>
      </c>
      <c r="AC326" s="8">
        <f ca="1">(dane36[[#This Row],[sód]]-L$409)/L$410</f>
        <v>0.917981072555205</v>
      </c>
      <c r="AD326" s="8">
        <f ca="1">(dane36[[#This Row],[potas]]-M$409)/M$410</f>
        <v>5.393258426966293E-2</v>
      </c>
      <c r="AE326" s="8">
        <f ca="1">(dane36[[#This Row],[hemoglobina]]-N$409)/N$410</f>
        <v>0.64149659863945574</v>
      </c>
      <c r="AF326" s="8">
        <f ca="1">(dane36[[#This Row],[hematokryt]]-O$409)/O$410</f>
        <v>0.66377777777777769</v>
      </c>
      <c r="AG326">
        <v>0.25</v>
      </c>
      <c r="AH326">
        <v>0</v>
      </c>
      <c r="AI326">
        <v>0</v>
      </c>
      <c r="AJ326">
        <v>1</v>
      </c>
      <c r="AK326">
        <v>0</v>
      </c>
      <c r="AL326">
        <v>0</v>
      </c>
      <c r="AM326" s="14">
        <v>1</v>
      </c>
      <c r="AN326" s="14">
        <v>1</v>
      </c>
      <c r="AO326" s="14">
        <v>0</v>
      </c>
      <c r="AP326" s="14">
        <v>0</v>
      </c>
      <c r="AQ326" s="14">
        <v>0</v>
      </c>
      <c r="AR326" s="14">
        <v>0</v>
      </c>
    </row>
    <row r="327" spans="1:44" x14ac:dyDescent="0.25">
      <c r="A327" s="8">
        <f ca="1">(dane36[[#This Row],[Wiek]]-$A$409)/$A$410</f>
        <v>0.38636363636363635</v>
      </c>
      <c r="B327" s="8">
        <f ca="1">(dane36[[#This Row],[Ciśnienie krwi]]-$B$409)/$B$410</f>
        <v>0.23076923076923078</v>
      </c>
      <c r="C327" s="9">
        <v>0.25</v>
      </c>
      <c r="D327" s="5">
        <v>0</v>
      </c>
      <c r="E327" s="5" t="s">
        <v>2</v>
      </c>
      <c r="F327" s="5">
        <v>1</v>
      </c>
      <c r="G327" s="5">
        <v>0</v>
      </c>
      <c r="H327" s="5">
        <v>0</v>
      </c>
      <c r="I327" s="8">
        <f ca="1">(dane36[[#This Row],[glukoza we krwi]]-$I$409)/$I$410</f>
        <v>0.17307692307692307</v>
      </c>
      <c r="J327" s="8">
        <f ca="1">(dane36[[#This Row],[mocznik]]-$J$409)/$J$410</f>
        <v>0.14359435173299101</v>
      </c>
      <c r="K327" s="8">
        <f ca="1">(dane36[[#This Row],[kreatynina]]-#REF!)/#REF!</f>
        <v>3.5317460317460317E-2</v>
      </c>
      <c r="L327" s="8">
        <f ca="1">(dane36[[#This Row],[sód]]-#REF!)/#REF!</f>
        <v>0.83930599369085179</v>
      </c>
      <c r="M327" s="8">
        <f ca="1">(dane36[[#This Row],[potas]]-#REF!)/#REF!</f>
        <v>4.7865168539325841E-2</v>
      </c>
      <c r="N327" s="8">
        <f ca="1">(dane36[[#This Row],[hemoglobina]]-#REF!)/#REF!</f>
        <v>0.59863945578231292</v>
      </c>
      <c r="O327" s="8">
        <f ca="1">(dane36[[#This Row],[hematokryt]]-#REF!)/#REF!</f>
        <v>0.6</v>
      </c>
      <c r="P327" s="5">
        <v>0</v>
      </c>
      <c r="Q327" s="5">
        <v>0</v>
      </c>
      <c r="R327" s="5">
        <v>0</v>
      </c>
      <c r="S327" s="5">
        <v>1</v>
      </c>
      <c r="T327" s="5">
        <v>0</v>
      </c>
      <c r="U327" s="5">
        <v>0</v>
      </c>
      <c r="V327" s="5">
        <v>1</v>
      </c>
      <c r="X327" s="8">
        <f ca="1">(dane36[[#This Row],[Wiek]]-$A$409)/$A$410</f>
        <v>0.63636363636363635</v>
      </c>
      <c r="Y327" s="8">
        <f ca="1">(dane36[[#This Row],[Ciśnienie krwi]]-$B$409)/$B$410</f>
        <v>0.23076923076923078</v>
      </c>
      <c r="Z327" s="8">
        <f ca="1">(dane36[[#This Row],[glukoza we krwi]]-$I$409)/$I$410</f>
        <v>0.16666666666666666</v>
      </c>
      <c r="AA327" s="8">
        <f ca="1">(dane36[[#This Row],[mocznik]]-$J$409)/$J$410</f>
        <v>0.1245186136071887</v>
      </c>
      <c r="AB327" s="8">
        <f ca="1">(dane36[[#This Row],[kreatynina]]-K$409)/K$410</f>
        <v>1.0582010582010581E-2</v>
      </c>
      <c r="AC327" s="8">
        <f ca="1">(dane36[[#This Row],[sód]]-L$409)/L$410</f>
        <v>0.85488958990536279</v>
      </c>
      <c r="AD327" s="8">
        <f ca="1">(dane36[[#This Row],[potas]]-M$409)/M$410</f>
        <v>2.247191011235955E-2</v>
      </c>
      <c r="AE327" s="8">
        <f ca="1">(dane36[[#This Row],[hemoglobina]]-N$409)/N$410</f>
        <v>0.74149659863945572</v>
      </c>
      <c r="AF327" s="8">
        <f ca="1">(dane36[[#This Row],[hematokryt]]-O$409)/O$410</f>
        <v>0.91111111111111109</v>
      </c>
      <c r="AG327">
        <v>0.25</v>
      </c>
      <c r="AH327">
        <v>0</v>
      </c>
      <c r="AI327">
        <v>0</v>
      </c>
      <c r="AJ327">
        <v>1</v>
      </c>
      <c r="AK327">
        <v>0</v>
      </c>
      <c r="AL327">
        <v>0</v>
      </c>
      <c r="AM327" s="15">
        <v>0</v>
      </c>
      <c r="AN327" s="15">
        <v>0</v>
      </c>
      <c r="AO327" s="15">
        <v>0</v>
      </c>
      <c r="AP327" s="15">
        <v>1</v>
      </c>
      <c r="AQ327" s="15">
        <v>0</v>
      </c>
      <c r="AR327" s="15">
        <v>0</v>
      </c>
    </row>
    <row r="328" spans="1:44" x14ac:dyDescent="0.25">
      <c r="A328" s="8">
        <f ca="1">(dane36[[#This Row],[Wiek]]-$A$409)/$A$410</f>
        <v>0.72727272727272729</v>
      </c>
      <c r="B328" s="8">
        <f ca="1">(dane36[[#This Row],[Ciśnienie krwi]]-$B$409)/$B$410</f>
        <v>0.15384615384615385</v>
      </c>
      <c r="C328" s="9">
        <v>0.75</v>
      </c>
      <c r="D328" s="10">
        <v>0.2</v>
      </c>
      <c r="E328" s="5" t="s">
        <v>2</v>
      </c>
      <c r="F328" s="5">
        <v>0.77</v>
      </c>
      <c r="G328" s="5">
        <v>0</v>
      </c>
      <c r="H328" s="5">
        <v>0</v>
      </c>
      <c r="I328" s="8">
        <f ca="1">(dane36[[#This Row],[glukoza we krwi]]-$I$409)/$I$410</f>
        <v>0.48290598290598291</v>
      </c>
      <c r="J328" s="8">
        <f ca="1">(dane36[[#This Row],[mocznik]]-$J$409)/$J$410</f>
        <v>7.3170731707317069E-2</v>
      </c>
      <c r="K328" s="8">
        <f ca="1">(dane36[[#This Row],[kreatynina]]-#REF!)/#REF!</f>
        <v>1.7195767195767195E-2</v>
      </c>
      <c r="L328" s="8">
        <f ca="1">(dane36[[#This Row],[sód]]-#REF!)/#REF!</f>
        <v>0.8422712933753943</v>
      </c>
      <c r="M328" s="8">
        <f ca="1">(dane36[[#This Row],[potas]]-#REF!)/#REF!</f>
        <v>6.2921348314606731E-2</v>
      </c>
      <c r="N328" s="8">
        <f ca="1">(dane36[[#This Row],[hemoglobina]]-#REF!)/#REF!</f>
        <v>0.64149659863945574</v>
      </c>
      <c r="O328" s="8">
        <f ca="1">(dane36[[#This Row],[hematokryt]]-#REF!)/#REF!</f>
        <v>0.66377777777777769</v>
      </c>
      <c r="P328" s="5">
        <v>1</v>
      </c>
      <c r="Q328" s="5">
        <v>1</v>
      </c>
      <c r="R328" s="5">
        <v>0</v>
      </c>
      <c r="S328" s="5">
        <v>1</v>
      </c>
      <c r="T328" s="5">
        <v>0</v>
      </c>
      <c r="U328" s="5">
        <v>0</v>
      </c>
      <c r="V328" s="5">
        <v>1</v>
      </c>
      <c r="X328" s="8">
        <f ca="1">(dane36[[#This Row],[Wiek]]-$A$409)/$A$410</f>
        <v>0.51136363636363635</v>
      </c>
      <c r="Y328" s="8">
        <f ca="1">(dane36[[#This Row],[Ciśnienie krwi]]-$B$409)/$B$410</f>
        <v>7.6923076923076927E-2</v>
      </c>
      <c r="Z328" s="8">
        <f ca="1">(dane36[[#This Row],[glukoza we krwi]]-$I$409)/$I$410</f>
        <v>0.1858974358974359</v>
      </c>
      <c r="AA328" s="8">
        <f ca="1">(dane36[[#This Row],[mocznik]]-$J$409)/$J$410</f>
        <v>6.0333761232349167E-2</v>
      </c>
      <c r="AB328" s="8">
        <f ca="1">(dane36[[#This Row],[kreatynina]]-K$409)/K$410</f>
        <v>9.2592592592592605E-3</v>
      </c>
      <c r="AC328" s="8">
        <f ca="1">(dane36[[#This Row],[sód]]-L$409)/L$410</f>
        <v>0.86119873817034698</v>
      </c>
      <c r="AD328" s="8">
        <f ca="1">(dane36[[#This Row],[potas]]-M$409)/M$410</f>
        <v>4.9438202247191018E-2</v>
      </c>
      <c r="AE328" s="8">
        <f ca="1">(dane36[[#This Row],[hemoglobina]]-N$409)/N$410</f>
        <v>0.86394557823129248</v>
      </c>
      <c r="AF328" s="8">
        <f ca="1">(dane36[[#This Row],[hematokryt]]-O$409)/O$410</f>
        <v>0.71111111111111114</v>
      </c>
      <c r="AG328">
        <v>0.75</v>
      </c>
      <c r="AH328">
        <v>0.2</v>
      </c>
      <c r="AI328">
        <v>0</v>
      </c>
      <c r="AJ328">
        <v>0.77</v>
      </c>
      <c r="AK328">
        <v>0</v>
      </c>
      <c r="AL328">
        <v>0</v>
      </c>
      <c r="AM328" s="14">
        <v>1</v>
      </c>
      <c r="AN328" s="14">
        <v>1</v>
      </c>
      <c r="AO328" s="14">
        <v>0</v>
      </c>
      <c r="AP328" s="14">
        <v>1</v>
      </c>
      <c r="AQ328" s="14">
        <v>0</v>
      </c>
      <c r="AR328" s="14">
        <v>0</v>
      </c>
    </row>
    <row r="329" spans="1:44" x14ac:dyDescent="0.25">
      <c r="A329" s="8">
        <f ca="1">(dane36[[#This Row],[Wiek]]-$A$409)/$A$410</f>
        <v>0.81818181818181823</v>
      </c>
      <c r="B329" s="8">
        <f ca="1">(dane36[[#This Row],[Ciśnienie krwi]]-$B$409)/$B$410</f>
        <v>7.6923076923076927E-2</v>
      </c>
      <c r="C329" s="9">
        <v>0.62</v>
      </c>
      <c r="D329" s="10">
        <v>0.2</v>
      </c>
      <c r="E329" s="10">
        <v>0.52</v>
      </c>
      <c r="F329" s="5">
        <v>0.77</v>
      </c>
      <c r="G329" s="5">
        <v>0</v>
      </c>
      <c r="H329" s="5">
        <v>0</v>
      </c>
      <c r="I329" s="8">
        <f ca="1">(dane36[[#This Row],[glukoza we krwi]]-$I$409)/$I$410</f>
        <v>0.18376068376068377</v>
      </c>
      <c r="J329" s="8">
        <f ca="1">(dane36[[#This Row],[mocznik]]-$J$409)/$J$410</f>
        <v>0.17073170731707318</v>
      </c>
      <c r="K329" s="8">
        <f ca="1">(dane36[[#This Row],[kreatynina]]-#REF!)/#REF!</f>
        <v>1.8518518518518517E-2</v>
      </c>
      <c r="L329" s="8">
        <f ca="1">(dane36[[#This Row],[sód]]-#REF!)/#REF!</f>
        <v>0.83930599369085179</v>
      </c>
      <c r="M329" s="8">
        <f ca="1">(dane36[[#This Row],[potas]]-#REF!)/#REF!</f>
        <v>4.7865168539325841E-2</v>
      </c>
      <c r="N329" s="8">
        <f ca="1">(dane36[[#This Row],[hemoglobina]]-#REF!)/#REF!</f>
        <v>0.64149659863945574</v>
      </c>
      <c r="O329" s="8">
        <f ca="1">(dane36[[#This Row],[hematokryt]]-#REF!)/#REF!</f>
        <v>0.66377777777777769</v>
      </c>
      <c r="P329" s="5">
        <v>1</v>
      </c>
      <c r="Q329" s="5">
        <v>1</v>
      </c>
      <c r="R329" s="5">
        <v>0</v>
      </c>
      <c r="S329" s="5">
        <v>1</v>
      </c>
      <c r="T329" s="5">
        <v>0</v>
      </c>
      <c r="U329" s="5">
        <v>0</v>
      </c>
      <c r="V329" s="5">
        <v>1</v>
      </c>
      <c r="X329" s="8">
        <f ca="1">(dane36[[#This Row],[Wiek]]-$A$409)/$A$410</f>
        <v>0.31818181818181818</v>
      </c>
      <c r="Y329" s="8">
        <f ca="1">(dane36[[#This Row],[Ciśnienie krwi]]-$B$409)/$B$410</f>
        <v>7.6923076923076927E-2</v>
      </c>
      <c r="Z329" s="8">
        <f ca="1">(dane36[[#This Row],[glukoza we krwi]]-$I$409)/$I$410</f>
        <v>0.20940170940170941</v>
      </c>
      <c r="AA329" s="8">
        <f ca="1">(dane36[[#This Row],[mocznik]]-$J$409)/$J$410</f>
        <v>7.5738125802310652E-2</v>
      </c>
      <c r="AB329" s="8">
        <f ca="1">(dane36[[#This Row],[kreatynina]]-K$409)/K$410</f>
        <v>5.2910052910052916E-3</v>
      </c>
      <c r="AC329" s="8">
        <f ca="1">(dane36[[#This Row],[sód]]-L$409)/L$410</f>
        <v>0.917981072555205</v>
      </c>
      <c r="AD329" s="8">
        <f ca="1">(dane36[[#This Row],[potas]]-M$409)/M$410</f>
        <v>4.7191011235955045E-2</v>
      </c>
      <c r="AE329" s="8">
        <f ca="1">(dane36[[#This Row],[hemoglobina]]-N$409)/N$410</f>
        <v>0.70068027210884354</v>
      </c>
      <c r="AF329" s="8">
        <f ca="1">(dane36[[#This Row],[hematokryt]]-O$409)/O$410</f>
        <v>0.77777777777777779</v>
      </c>
      <c r="AG329">
        <v>0.62</v>
      </c>
      <c r="AH329">
        <v>0.2</v>
      </c>
      <c r="AI329">
        <v>0.5</v>
      </c>
      <c r="AJ329">
        <v>0.77</v>
      </c>
      <c r="AK329">
        <v>0</v>
      </c>
      <c r="AL329">
        <v>0</v>
      </c>
      <c r="AM329" s="15">
        <v>1</v>
      </c>
      <c r="AN329" s="15">
        <v>1</v>
      </c>
      <c r="AO329" s="15">
        <v>0</v>
      </c>
      <c r="AP329" s="15">
        <v>1</v>
      </c>
      <c r="AQ329" s="15">
        <v>0</v>
      </c>
      <c r="AR329" s="15">
        <v>0</v>
      </c>
    </row>
    <row r="330" spans="1:44" x14ac:dyDescent="0.25">
      <c r="A330" s="8">
        <f ca="1">(dane36[[#This Row],[Wiek]]-$A$409)/$A$410</f>
        <v>0.78409090909090906</v>
      </c>
      <c r="B330" s="8">
        <f ca="1">(dane36[[#This Row],[Ciśnienie krwi]]-$B$409)/$B$410</f>
        <v>0.30769230769230771</v>
      </c>
      <c r="C330" s="9">
        <v>0.25</v>
      </c>
      <c r="D330" s="5">
        <v>0</v>
      </c>
      <c r="E330" s="10">
        <v>0.6</v>
      </c>
      <c r="F330" s="5">
        <v>1</v>
      </c>
      <c r="G330" s="5">
        <v>0</v>
      </c>
      <c r="H330" s="5">
        <v>0</v>
      </c>
      <c r="I330" s="8">
        <f ca="1">(dane36[[#This Row],[glukoza we krwi]]-$I$409)/$I$410</f>
        <v>0.6004273504273504</v>
      </c>
      <c r="J330" s="8">
        <f ca="1">(dane36[[#This Row],[mocznik]]-$J$409)/$J$410</f>
        <v>7.3170731707317069E-2</v>
      </c>
      <c r="K330" s="8">
        <f ca="1">(dane36[[#This Row],[kreatynina]]-#REF!)/#REF!</f>
        <v>1.1904761904761906E-2</v>
      </c>
      <c r="L330" s="8">
        <f ca="1">(dane36[[#This Row],[sód]]-#REF!)/#REF!</f>
        <v>0.82965299684542582</v>
      </c>
      <c r="M330" s="8">
        <f ca="1">(dane36[[#This Row],[potas]]-#REF!)/#REF!</f>
        <v>3.595505617977527E-2</v>
      </c>
      <c r="N330" s="8">
        <f ca="1">(dane36[[#This Row],[hemoglobina]]-#REF!)/#REF!</f>
        <v>0.67346938775510201</v>
      </c>
      <c r="O330" s="8">
        <f ca="1">(dane36[[#This Row],[hematokryt]]-#REF!)/#REF!</f>
        <v>0.64444444444444449</v>
      </c>
      <c r="P330" s="5">
        <v>1</v>
      </c>
      <c r="Q330" s="5">
        <v>1</v>
      </c>
      <c r="R330" s="5">
        <v>0</v>
      </c>
      <c r="S330" s="5">
        <v>1</v>
      </c>
      <c r="T330" s="5">
        <v>0</v>
      </c>
      <c r="U330" s="5">
        <v>0</v>
      </c>
      <c r="V330" s="5">
        <v>1</v>
      </c>
      <c r="X330" s="8">
        <f ca="1">(dane36[[#This Row],[Wiek]]-$A$409)/$A$410</f>
        <v>0.29545454545454547</v>
      </c>
      <c r="Y330" s="8">
        <f ca="1">(dane36[[#This Row],[Ciśnienie krwi]]-$B$409)/$B$410</f>
        <v>0.15384615384615385</v>
      </c>
      <c r="Z330" s="8">
        <f ca="1">(dane36[[#This Row],[glukoza we krwi]]-$I$409)/$I$410</f>
        <v>0.23290598290598291</v>
      </c>
      <c r="AA330" s="8">
        <f ca="1">(dane36[[#This Row],[mocznik]]-$J$409)/$J$410</f>
        <v>7.0603337612323486E-2</v>
      </c>
      <c r="AB330" s="8">
        <f ca="1">(dane36[[#This Row],[kreatynina]]-K$409)/K$410</f>
        <v>2.6455026455026449E-3</v>
      </c>
      <c r="AC330" s="8">
        <f ca="1">(dane36[[#This Row],[sód]]-L$409)/L$410</f>
        <v>0.88643533123028395</v>
      </c>
      <c r="AD330" s="8">
        <f ca="1">(dane36[[#This Row],[potas]]-M$409)/M$410</f>
        <v>5.393258426966293E-2</v>
      </c>
      <c r="AE330" s="8">
        <f ca="1">(dane36[[#This Row],[hemoglobina]]-N$409)/N$410</f>
        <v>0.64149659863945574</v>
      </c>
      <c r="AF330" s="8">
        <f ca="1">(dane36[[#This Row],[hematokryt]]-O$409)/O$410</f>
        <v>0.8</v>
      </c>
      <c r="AG330">
        <v>0.25</v>
      </c>
      <c r="AH330">
        <v>0</v>
      </c>
      <c r="AI330">
        <v>0.6</v>
      </c>
      <c r="AJ330">
        <v>1</v>
      </c>
      <c r="AK330">
        <v>0</v>
      </c>
      <c r="AL330">
        <v>0</v>
      </c>
      <c r="AM330" s="14">
        <v>1</v>
      </c>
      <c r="AN330" s="14">
        <v>1</v>
      </c>
      <c r="AO330" s="14">
        <v>0</v>
      </c>
      <c r="AP330" s="14">
        <v>1</v>
      </c>
      <c r="AQ330" s="14">
        <v>0</v>
      </c>
      <c r="AR330" s="14">
        <v>0</v>
      </c>
    </row>
    <row r="331" spans="1:44" x14ac:dyDescent="0.25">
      <c r="A331" s="8">
        <f ca="1">(dane36[[#This Row],[Wiek]]-$A$409)/$A$410</f>
        <v>0.36363636363636365</v>
      </c>
      <c r="B331" s="8">
        <f ca="1">(dane36[[#This Row],[Ciśnienie krwi]]-$B$409)/$B$410</f>
        <v>7.6923076923076927E-2</v>
      </c>
      <c r="C331" s="9">
        <v>0.75</v>
      </c>
      <c r="D331" s="5">
        <v>0</v>
      </c>
      <c r="E331" s="5" t="s">
        <v>2</v>
      </c>
      <c r="F331" s="5">
        <v>1</v>
      </c>
      <c r="G331" s="5">
        <v>0</v>
      </c>
      <c r="H331" s="5">
        <v>0</v>
      </c>
      <c r="I331" s="8">
        <f ca="1">(dane36[[#This Row],[glukoza we krwi]]-$I$409)/$I$410</f>
        <v>0.20299145299145299</v>
      </c>
      <c r="J331" s="8">
        <f ca="1">(dane36[[#This Row],[mocznik]]-$J$409)/$J$410</f>
        <v>6.8035943517329917E-2</v>
      </c>
      <c r="K331" s="8">
        <f ca="1">(dane36[[#This Row],[kreatynina]]-#REF!)/#REF!</f>
        <v>2.3809523809523815E-2</v>
      </c>
      <c r="L331" s="8">
        <f ca="1">(dane36[[#This Row],[sód]]-#REF!)/#REF!</f>
        <v>0.8422712933753943</v>
      </c>
      <c r="M331" s="8">
        <f ca="1">(dane36[[#This Row],[potas]]-#REF!)/#REF!</f>
        <v>2.921348314606741E-2</v>
      </c>
      <c r="N331" s="8">
        <f ca="1">(dane36[[#This Row],[hemoglobina]]-#REF!)/#REF!</f>
        <v>0.64149659863945574</v>
      </c>
      <c r="O331" s="8">
        <f ca="1">(dane36[[#This Row],[hematokryt]]-#REF!)/#REF!</f>
        <v>0.66377777777777769</v>
      </c>
      <c r="P331" s="5">
        <v>0</v>
      </c>
      <c r="Q331" s="5">
        <v>0</v>
      </c>
      <c r="R331" s="5">
        <v>0</v>
      </c>
      <c r="S331" s="5">
        <v>1</v>
      </c>
      <c r="T331" s="5">
        <v>1</v>
      </c>
      <c r="U331" s="5">
        <v>0</v>
      </c>
      <c r="V331" s="5">
        <v>1</v>
      </c>
      <c r="X331" s="8">
        <f ca="1">(dane36[[#This Row],[Wiek]]-$A$409)/$A$410</f>
        <v>0.35227272727272729</v>
      </c>
      <c r="Y331" s="8">
        <f ca="1">(dane36[[#This Row],[Ciśnienie krwi]]-$B$409)/$B$410</f>
        <v>7.6923076923076927E-2</v>
      </c>
      <c r="Z331" s="8">
        <f ca="1">(dane36[[#This Row],[glukoza we krwi]]-$I$409)/$I$410</f>
        <v>0.12393162393162394</v>
      </c>
      <c r="AA331" s="8">
        <f ca="1">(dane36[[#This Row],[mocznik]]-$J$409)/$J$410</f>
        <v>6.0333761232349167E-2</v>
      </c>
      <c r="AB331" s="8">
        <f ca="1">(dane36[[#This Row],[kreatynina]]-K$409)/K$410</f>
        <v>6.6137566137566143E-3</v>
      </c>
      <c r="AC331" s="8">
        <f ca="1">(dane36[[#This Row],[sód]]-L$409)/L$410</f>
        <v>0.89274447949526814</v>
      </c>
      <c r="AD331" s="8">
        <f ca="1">(dane36[[#This Row],[potas]]-M$409)/M$410</f>
        <v>2.247191011235955E-2</v>
      </c>
      <c r="AE331" s="8">
        <f ca="1">(dane36[[#This Row],[hemoglobina]]-N$409)/N$410</f>
        <v>0.7482993197278911</v>
      </c>
      <c r="AF331" s="8">
        <f ca="1">(dane36[[#This Row],[hematokryt]]-O$409)/O$410</f>
        <v>0.8666666666666667</v>
      </c>
      <c r="AG331">
        <v>0.75</v>
      </c>
      <c r="AH331">
        <v>0</v>
      </c>
      <c r="AI331">
        <v>0</v>
      </c>
      <c r="AJ331">
        <v>1</v>
      </c>
      <c r="AK331">
        <v>0</v>
      </c>
      <c r="AL331">
        <v>0</v>
      </c>
      <c r="AM331" s="15">
        <v>0</v>
      </c>
      <c r="AN331" s="15">
        <v>0</v>
      </c>
      <c r="AO331" s="15">
        <v>0</v>
      </c>
      <c r="AP331" s="15">
        <v>1</v>
      </c>
      <c r="AQ331" s="15">
        <v>1</v>
      </c>
      <c r="AR331" s="15">
        <v>0</v>
      </c>
    </row>
    <row r="332" spans="1:44" x14ac:dyDescent="0.25">
      <c r="A332" s="8">
        <f ca="1">(dane36[[#This Row],[Wiek]]-$A$409)/$A$410</f>
        <v>0.65909090909090906</v>
      </c>
      <c r="B332" s="8">
        <f ca="1">(dane36[[#This Row],[Ciśnienie krwi]]-$B$409)/$B$410</f>
        <v>0.30769230769230771</v>
      </c>
      <c r="C332" s="9">
        <v>0.25</v>
      </c>
      <c r="D332" s="10">
        <v>0.6</v>
      </c>
      <c r="E332" s="10">
        <v>1</v>
      </c>
      <c r="F332" s="5">
        <v>1</v>
      </c>
      <c r="G332" s="5">
        <v>0</v>
      </c>
      <c r="H332" s="5">
        <v>1</v>
      </c>
      <c r="I332" s="8">
        <f ca="1">(dane36[[#This Row],[glukoza we krwi]]-$I$409)/$I$410</f>
        <v>1</v>
      </c>
      <c r="J332" s="8">
        <f ca="1">(dane36[[#This Row],[mocznik]]-$J$409)/$J$410</f>
        <v>0.24005134788189988</v>
      </c>
      <c r="K332" s="8">
        <f ca="1">(dane36[[#This Row],[kreatynina]]-#REF!)/#REF!</f>
        <v>3.0423280423280429E-2</v>
      </c>
      <c r="L332" s="8">
        <f ca="1">(dane36[[#This Row],[sód]]-#REF!)/#REF!</f>
        <v>0.79810725552050477</v>
      </c>
      <c r="M332" s="8">
        <f ca="1">(dane36[[#This Row],[potas]]-#REF!)/#REF!</f>
        <v>2.921348314606741E-2</v>
      </c>
      <c r="N332" s="8">
        <f ca="1">(dane36[[#This Row],[hemoglobina]]-#REF!)/#REF!</f>
        <v>0.5714285714285714</v>
      </c>
      <c r="O332" s="8">
        <f ca="1">(dane36[[#This Row],[hematokryt]]-#REF!)/#REF!</f>
        <v>0.57777777777777772</v>
      </c>
      <c r="P332" s="5">
        <v>1</v>
      </c>
      <c r="Q332" s="5">
        <v>1</v>
      </c>
      <c r="R332" s="5">
        <v>0</v>
      </c>
      <c r="S332" s="5">
        <v>1</v>
      </c>
      <c r="T332" s="5">
        <v>0</v>
      </c>
      <c r="U332" s="5">
        <v>0</v>
      </c>
      <c r="V332" s="5">
        <v>1</v>
      </c>
      <c r="X332" s="8">
        <f ca="1">(dane36[[#This Row],[Wiek]]-$A$409)/$A$410</f>
        <v>0.46590909090909088</v>
      </c>
      <c r="Y332" s="8">
        <f ca="1">(dane36[[#This Row],[Ciśnienie krwi]]-$B$409)/$B$410</f>
        <v>0.23076923076923078</v>
      </c>
      <c r="Z332" s="8">
        <f ca="1">(dane36[[#This Row],[glukoza we krwi]]-$I$409)/$I$410</f>
        <v>0.19658119658119658</v>
      </c>
      <c r="AA332" s="8">
        <f ca="1">(dane36[[#This Row],[mocznik]]-$J$409)/$J$410</f>
        <v>7.8305519897304235E-2</v>
      </c>
      <c r="AB332" s="8">
        <f ca="1">(dane36[[#This Row],[kreatynina]]-K$409)/K$410</f>
        <v>9.2592592592592605E-3</v>
      </c>
      <c r="AC332" s="8">
        <f ca="1">(dane36[[#This Row],[sód]]-L$409)/L$410</f>
        <v>0.82334384858044163</v>
      </c>
      <c r="AD332" s="8">
        <f ca="1">(dane36[[#This Row],[potas]]-M$409)/M$410</f>
        <v>3.1460674157303366E-2</v>
      </c>
      <c r="AE332" s="8">
        <f ca="1">(dane36[[#This Row],[hemoglobina]]-N$409)/N$410</f>
        <v>0.64149659863945574</v>
      </c>
      <c r="AF332" s="8">
        <f ca="1">(dane36[[#This Row],[hematokryt]]-O$409)/O$410</f>
        <v>0.73333333333333328</v>
      </c>
      <c r="AG332">
        <v>0.25</v>
      </c>
      <c r="AH332">
        <v>0.6</v>
      </c>
      <c r="AI332">
        <v>1</v>
      </c>
      <c r="AJ332">
        <v>1</v>
      </c>
      <c r="AK332">
        <v>0</v>
      </c>
      <c r="AL332">
        <v>1</v>
      </c>
      <c r="AM332" s="14">
        <v>1</v>
      </c>
      <c r="AN332" s="14">
        <v>1</v>
      </c>
      <c r="AO332" s="14">
        <v>0</v>
      </c>
      <c r="AP332" s="14">
        <v>1</v>
      </c>
      <c r="AQ332" s="14">
        <v>0</v>
      </c>
      <c r="AR332" s="14">
        <v>0</v>
      </c>
    </row>
    <row r="333" spans="1:44" x14ac:dyDescent="0.25">
      <c r="A333" s="8">
        <f ca="1">(dane36[[#This Row],[Wiek]]-$A$409)/$A$410</f>
        <v>0.70454545454545459</v>
      </c>
      <c r="B333" s="8">
        <f ca="1">(dane36[[#This Row],[Ciśnienie krwi]]-$B$409)/$B$410</f>
        <v>0.38461538461538464</v>
      </c>
      <c r="C333" s="9">
        <v>0.5</v>
      </c>
      <c r="D333" s="10">
        <v>0.8</v>
      </c>
      <c r="E333" s="10">
        <v>0.4</v>
      </c>
      <c r="F333" s="5">
        <v>0</v>
      </c>
      <c r="G333" s="5">
        <v>0</v>
      </c>
      <c r="H333" s="5">
        <v>1</v>
      </c>
      <c r="I333" s="8">
        <f ca="1">(dane36[[#This Row],[glukoza we krwi]]-$I$409)/$I$410</f>
        <v>0.30128205128205127</v>
      </c>
      <c r="J333" s="8">
        <f ca="1">(dane36[[#This Row],[mocznik]]-$J$409)/$J$410</f>
        <v>0.13478818998716302</v>
      </c>
      <c r="K333" s="8">
        <f ca="1">(dane36[[#This Row],[kreatynina]]-#REF!)/#REF!</f>
        <v>8.9947089947089956E-2</v>
      </c>
      <c r="L333" s="8">
        <f ca="1">(dane36[[#This Row],[sód]]-#REF!)/#REF!</f>
        <v>0.85488958990536279</v>
      </c>
      <c r="M333" s="8">
        <f ca="1">(dane36[[#This Row],[potas]]-#REF!)/#REF!</f>
        <v>4.7191011235955045E-2</v>
      </c>
      <c r="N333" s="8">
        <f ca="1">(dane36[[#This Row],[hemoglobina]]-#REF!)/#REF!</f>
        <v>0.32653061224489799</v>
      </c>
      <c r="O333" s="8">
        <f ca="1">(dane36[[#This Row],[hematokryt]]-#REF!)/#REF!</f>
        <v>0.37777777777777777</v>
      </c>
      <c r="P333" s="5">
        <v>1</v>
      </c>
      <c r="Q333" s="5">
        <v>1</v>
      </c>
      <c r="R333" s="5">
        <v>0</v>
      </c>
      <c r="S333" s="5">
        <v>1</v>
      </c>
      <c r="T333" s="5">
        <v>1</v>
      </c>
      <c r="U333" s="5">
        <v>0</v>
      </c>
      <c r="V333" s="5">
        <v>1</v>
      </c>
      <c r="X333" s="8">
        <f ca="1">(dane36[[#This Row],[Wiek]]-$A$409)/$A$410</f>
        <v>0.64772727272727271</v>
      </c>
      <c r="Y333" s="8">
        <f ca="1">(dane36[[#This Row],[Ciśnienie krwi]]-$B$409)/$B$410</f>
        <v>0.15384615384615385</v>
      </c>
      <c r="Z333" s="8">
        <f ca="1">(dane36[[#This Row],[glukoza we krwi]]-$I$409)/$I$410</f>
        <v>0.23076923076923078</v>
      </c>
      <c r="AA333" s="8">
        <f ca="1">(dane36[[#This Row],[mocznik]]-$J$409)/$J$410</f>
        <v>9.6277278562259302E-2</v>
      </c>
      <c r="AB333" s="8">
        <f ca="1">(dane36[[#This Row],[kreatynina]]-K$409)/K$410</f>
        <v>3.968253968253968E-3</v>
      </c>
      <c r="AC333" s="8">
        <f ca="1">(dane36[[#This Row],[sód]]-L$409)/L$410</f>
        <v>0.89905362776025233</v>
      </c>
      <c r="AD333" s="8">
        <f ca="1">(dane36[[#This Row],[potas]]-M$409)/M$410</f>
        <v>4.9438202247191018E-2</v>
      </c>
      <c r="AE333" s="8">
        <f ca="1">(dane36[[#This Row],[hemoglobina]]-N$409)/N$410</f>
        <v>0.70748299319727892</v>
      </c>
      <c r="AF333" s="8">
        <f ca="1">(dane36[[#This Row],[hematokryt]]-O$409)/O$410</f>
        <v>0.82222222222222219</v>
      </c>
      <c r="AG333">
        <v>0.5</v>
      </c>
      <c r="AH333">
        <v>0.8</v>
      </c>
      <c r="AI333">
        <v>0.4</v>
      </c>
      <c r="AJ333">
        <v>0</v>
      </c>
      <c r="AK333">
        <v>0</v>
      </c>
      <c r="AL333">
        <v>1</v>
      </c>
      <c r="AM333" s="15">
        <v>1</v>
      </c>
      <c r="AN333" s="15">
        <v>1</v>
      </c>
      <c r="AO333" s="15">
        <v>0</v>
      </c>
      <c r="AP333" s="15">
        <v>1</v>
      </c>
      <c r="AQ333" s="15">
        <v>1</v>
      </c>
      <c r="AR333" s="15">
        <v>0</v>
      </c>
    </row>
    <row r="334" spans="1:44" x14ac:dyDescent="0.25">
      <c r="A334" s="8">
        <f ca="1">(dane36[[#This Row],[Wiek]]-$A$409)/$A$410</f>
        <v>0.625</v>
      </c>
      <c r="B334" s="8">
        <f ca="1">(dane36[[#This Row],[Ciśnienie krwi]]-$B$409)/$B$410</f>
        <v>0.23076923076923078</v>
      </c>
      <c r="C334" s="9">
        <v>0.5</v>
      </c>
      <c r="D334" s="5">
        <v>0</v>
      </c>
      <c r="E334" s="5" t="s">
        <v>2</v>
      </c>
      <c r="F334" s="5">
        <v>1</v>
      </c>
      <c r="G334" s="5">
        <v>0</v>
      </c>
      <c r="H334" s="5">
        <v>0</v>
      </c>
      <c r="I334" s="8">
        <f ca="1">(dane36[[#This Row],[glukoza we krwi]]-$I$409)/$I$410</f>
        <v>0.20940170940170941</v>
      </c>
      <c r="J334" s="8">
        <f ca="1">(dane36[[#This Row],[mocznik]]-$J$409)/$J$410</f>
        <v>0.11938382541720154</v>
      </c>
      <c r="K334" s="8">
        <f ca="1">(dane36[[#This Row],[kreatynina]]-#REF!)/#REF!</f>
        <v>1.5873015873015876E-2</v>
      </c>
      <c r="L334" s="8">
        <f ca="1">(dane36[[#This Row],[sód]]-#REF!)/#REF!</f>
        <v>0.83930599369085179</v>
      </c>
      <c r="M334" s="8">
        <f ca="1">(dane36[[#This Row],[potas]]-#REF!)/#REF!</f>
        <v>4.7865168539325841E-2</v>
      </c>
      <c r="N334" s="8">
        <f ca="1">(dane36[[#This Row],[hemoglobina]]-#REF!)/#REF!</f>
        <v>0.55782312925170074</v>
      </c>
      <c r="O334" s="8">
        <f ca="1">(dane36[[#This Row],[hematokryt]]-#REF!)/#REF!</f>
        <v>0.6</v>
      </c>
      <c r="P334" s="5">
        <v>1</v>
      </c>
      <c r="Q334" s="5">
        <v>1</v>
      </c>
      <c r="R334" s="5">
        <v>0</v>
      </c>
      <c r="S334" s="5">
        <v>1</v>
      </c>
      <c r="T334" s="5">
        <v>0</v>
      </c>
      <c r="U334" s="5">
        <v>0</v>
      </c>
      <c r="V334" s="5">
        <v>1</v>
      </c>
      <c r="X334" s="8">
        <f ca="1">(dane36[[#This Row],[Wiek]]-$A$409)/$A$410</f>
        <v>0.36363636363636365</v>
      </c>
      <c r="Y334" s="8">
        <f ca="1">(dane36[[#This Row],[Ciśnienie krwi]]-$B$409)/$B$410</f>
        <v>0.15384615384615385</v>
      </c>
      <c r="Z334" s="8">
        <f ca="1">(dane36[[#This Row],[glukoza we krwi]]-$I$409)/$I$410</f>
        <v>0.26931623931623933</v>
      </c>
      <c r="AA334" s="8">
        <f ca="1">(dane36[[#This Row],[mocznik]]-$J$409)/$J$410</f>
        <v>8.0872913992297818E-2</v>
      </c>
      <c r="AB334" s="8">
        <f ca="1">(dane36[[#This Row],[kreatynina]]-K$409)/K$410</f>
        <v>7.9365079365079361E-3</v>
      </c>
      <c r="AC334" s="8">
        <f ca="1">(dane36[[#This Row],[sód]]-L$409)/L$410</f>
        <v>0.917981072555205</v>
      </c>
      <c r="AD334" s="8">
        <f ca="1">(dane36[[#This Row],[potas]]-M$409)/M$410</f>
        <v>5.6179775280898875E-2</v>
      </c>
      <c r="AE334" s="8">
        <f ca="1">(dane36[[#This Row],[hemoglobina]]-N$409)/N$410</f>
        <v>0.82993197278911568</v>
      </c>
      <c r="AF334" s="8">
        <f ca="1">(dane36[[#This Row],[hematokryt]]-O$409)/O$410</f>
        <v>0.77777777777777779</v>
      </c>
      <c r="AG334">
        <v>0.5</v>
      </c>
      <c r="AH334">
        <v>0</v>
      </c>
      <c r="AI334">
        <v>0</v>
      </c>
      <c r="AJ334">
        <v>1</v>
      </c>
      <c r="AK334">
        <v>0</v>
      </c>
      <c r="AL334">
        <v>0</v>
      </c>
      <c r="AM334" s="14">
        <v>1</v>
      </c>
      <c r="AN334" s="14">
        <v>1</v>
      </c>
      <c r="AO334" s="14">
        <v>0</v>
      </c>
      <c r="AP334" s="14">
        <v>1</v>
      </c>
      <c r="AQ334" s="14">
        <v>0</v>
      </c>
      <c r="AR334" s="14">
        <v>0</v>
      </c>
    </row>
    <row r="335" spans="1:44" x14ac:dyDescent="0.25">
      <c r="A335" s="8">
        <f ca="1">(dane36[[#This Row],[Wiek]]-$A$409)/$A$410</f>
        <v>0.65909090909090906</v>
      </c>
      <c r="B335" s="8">
        <f ca="1">(dane36[[#This Row],[Ciśnienie krwi]]-$B$409)/$B$410</f>
        <v>0.15384615384615385</v>
      </c>
      <c r="C335" s="9">
        <v>0.62</v>
      </c>
      <c r="D335" s="10">
        <v>0.2</v>
      </c>
      <c r="E335" s="10">
        <v>0.52</v>
      </c>
      <c r="F335" s="5">
        <v>0.77</v>
      </c>
      <c r="G335" s="5">
        <v>0</v>
      </c>
      <c r="H335" s="5">
        <v>0</v>
      </c>
      <c r="I335" s="8">
        <f ca="1">(dane36[[#This Row],[glukoza we krwi]]-$I$409)/$I$410</f>
        <v>0.21794871794871795</v>
      </c>
      <c r="J335" s="8">
        <f ca="1">(dane36[[#This Row],[mocznik]]-$J$409)/$J$410</f>
        <v>0.12965340179717585</v>
      </c>
      <c r="K335" s="8">
        <f ca="1">(dane36[[#This Row],[kreatynina]]-#REF!)/#REF!</f>
        <v>2.777777777777778E-2</v>
      </c>
      <c r="L335" s="8">
        <f ca="1">(dane36[[#This Row],[sód]]-#REF!)/#REF!</f>
        <v>0.83930599369085179</v>
      </c>
      <c r="M335" s="8">
        <f ca="1">(dane36[[#This Row],[potas]]-#REF!)/#REF!</f>
        <v>4.7865168539325841E-2</v>
      </c>
      <c r="N335" s="8">
        <f ca="1">(dane36[[#This Row],[hemoglobina]]-#REF!)/#REF!</f>
        <v>0.64149659863945574</v>
      </c>
      <c r="O335" s="8">
        <f ca="1">(dane36[[#This Row],[hematokryt]]-#REF!)/#REF!</f>
        <v>0.66377777777777769</v>
      </c>
      <c r="P335" s="5">
        <v>1</v>
      </c>
      <c r="Q335" s="5">
        <v>0</v>
      </c>
      <c r="R335" s="5">
        <v>0</v>
      </c>
      <c r="S335" s="5">
        <v>1</v>
      </c>
      <c r="T335" s="5">
        <v>0</v>
      </c>
      <c r="U335" s="5">
        <v>0</v>
      </c>
      <c r="V335" s="5">
        <v>1</v>
      </c>
      <c r="X335" s="8">
        <f ca="1">(dane36[[#This Row],[Wiek]]-$A$409)/$A$410</f>
        <v>0.23863636363636365</v>
      </c>
      <c r="Y335" s="8">
        <f ca="1">(dane36[[#This Row],[Ciśnienie krwi]]-$B$409)/$B$410</f>
        <v>0.23076923076923078</v>
      </c>
      <c r="Z335" s="8">
        <f ca="1">(dane36[[#This Row],[glukoza we krwi]]-$I$409)/$I$410</f>
        <v>0.16452991452991453</v>
      </c>
      <c r="AA335" s="8">
        <f ca="1">(dane36[[#This Row],[mocznik]]-$J$409)/$J$410</f>
        <v>0.11424903722721438</v>
      </c>
      <c r="AB335" s="8">
        <f ca="1">(dane36[[#This Row],[kreatynina]]-K$409)/K$410</f>
        <v>1.0582010582010581E-2</v>
      </c>
      <c r="AC335" s="8">
        <f ca="1">(dane36[[#This Row],[sód]]-L$409)/L$410</f>
        <v>0.86750788643533128</v>
      </c>
      <c r="AD335" s="8">
        <f ca="1">(dane36[[#This Row],[potas]]-M$409)/M$410</f>
        <v>3.3707865168539325E-2</v>
      </c>
      <c r="AE335" s="8">
        <f ca="1">(dane36[[#This Row],[hemoglobina]]-N$409)/N$410</f>
        <v>0.99319727891156451</v>
      </c>
      <c r="AF335" s="8">
        <f ca="1">(dane36[[#This Row],[hematokryt]]-O$409)/O$410</f>
        <v>0.82222222222222219</v>
      </c>
      <c r="AG335">
        <v>0.62</v>
      </c>
      <c r="AH335">
        <v>0.2</v>
      </c>
      <c r="AI335">
        <v>0.5</v>
      </c>
      <c r="AJ335">
        <v>0.77</v>
      </c>
      <c r="AK335">
        <v>0</v>
      </c>
      <c r="AL335">
        <v>0</v>
      </c>
      <c r="AM335" s="15">
        <v>1</v>
      </c>
      <c r="AN335" s="15">
        <v>0</v>
      </c>
      <c r="AO335" s="15">
        <v>0</v>
      </c>
      <c r="AP335" s="15">
        <v>1</v>
      </c>
      <c r="AQ335" s="15">
        <v>0</v>
      </c>
      <c r="AR335" s="15">
        <v>0</v>
      </c>
    </row>
    <row r="336" spans="1:44" x14ac:dyDescent="0.25">
      <c r="A336" s="8">
        <f ca="1">(dane36[[#This Row],[Wiek]]-$A$409)/$A$410</f>
        <v>0.64772727272727271</v>
      </c>
      <c r="B336" s="8">
        <f ca="1">(dane36[[#This Row],[Ciśnienie krwi]]-$B$409)/$B$410</f>
        <v>0</v>
      </c>
      <c r="C336" s="9">
        <v>0.25</v>
      </c>
      <c r="D336" s="10">
        <v>0.6</v>
      </c>
      <c r="E336" s="5" t="s">
        <v>2</v>
      </c>
      <c r="F336" s="5">
        <v>0</v>
      </c>
      <c r="G336" s="5">
        <v>0</v>
      </c>
      <c r="H336" s="5">
        <v>0</v>
      </c>
      <c r="I336" s="8">
        <f ca="1">(dane36[[#This Row],[glukoza we krwi]]-$I$409)/$I$410</f>
        <v>0.46794871794871795</v>
      </c>
      <c r="J336" s="8">
        <f ca="1">(dane36[[#This Row],[mocznik]]-$J$409)/$J$410</f>
        <v>0.48652118100128372</v>
      </c>
      <c r="K336" s="8">
        <f ca="1">(dane36[[#This Row],[kreatynina]]-#REF!)/#REF!</f>
        <v>0.15343915343915346</v>
      </c>
      <c r="L336" s="8">
        <f ca="1">(dane36[[#This Row],[sód]]-#REF!)/#REF!</f>
        <v>0.69085173501577291</v>
      </c>
      <c r="M336" s="8">
        <f ca="1">(dane36[[#This Row],[potas]]-#REF!)/#REF!</f>
        <v>8.9887640449438175E-3</v>
      </c>
      <c r="N336" s="8">
        <f ca="1">(dane36[[#This Row],[hemoglobina]]-#REF!)/#REF!</f>
        <v>0.44217687074829931</v>
      </c>
      <c r="O336" s="8">
        <f ca="1">(dane36[[#This Row],[hematokryt]]-#REF!)/#REF!</f>
        <v>0.48888888888888887</v>
      </c>
      <c r="P336" s="5">
        <v>0</v>
      </c>
      <c r="Q336" s="5">
        <v>1</v>
      </c>
      <c r="R336" s="5">
        <v>0</v>
      </c>
      <c r="S336" s="5">
        <v>1</v>
      </c>
      <c r="T336" s="5">
        <v>1</v>
      </c>
      <c r="U336" s="5">
        <v>0</v>
      </c>
      <c r="V336" s="5">
        <v>1</v>
      </c>
      <c r="X336" s="8">
        <f ca="1">(dane36[[#This Row],[Wiek]]-$A$409)/$A$410</f>
        <v>0.25</v>
      </c>
      <c r="Y336" s="8">
        <f ca="1">(dane36[[#This Row],[Ciśnienie krwi]]-$B$409)/$B$410</f>
        <v>0.23076923076923078</v>
      </c>
      <c r="Z336" s="8">
        <f ca="1">(dane36[[#This Row],[glukoza we krwi]]-$I$409)/$I$410</f>
        <v>0.22008547008547008</v>
      </c>
      <c r="AA336" s="8">
        <f ca="1">(dane36[[#This Row],[mocznik]]-$J$409)/$J$410</f>
        <v>0.14359435173299101</v>
      </c>
      <c r="AB336" s="8">
        <f ca="1">(dane36[[#This Row],[kreatynina]]-K$409)/K$410</f>
        <v>3.5317460317460317E-2</v>
      </c>
      <c r="AC336" s="8">
        <f ca="1">(dane36[[#This Row],[sód]]-L$409)/L$410</f>
        <v>0.82965299684542582</v>
      </c>
      <c r="AD336" s="8">
        <f ca="1">(dane36[[#This Row],[potas]]-M$409)/M$410</f>
        <v>2.247191011235955E-2</v>
      </c>
      <c r="AE336" s="8">
        <f ca="1">(dane36[[#This Row],[hemoglobina]]-N$409)/N$410</f>
        <v>0.83673469387755106</v>
      </c>
      <c r="AF336" s="8">
        <f ca="1">(dane36[[#This Row],[hematokryt]]-O$409)/O$410</f>
        <v>0.75555555555555554</v>
      </c>
      <c r="AG336">
        <v>0.25</v>
      </c>
      <c r="AH336">
        <v>0.6</v>
      </c>
      <c r="AI336">
        <v>0</v>
      </c>
      <c r="AJ336">
        <v>0</v>
      </c>
      <c r="AK336">
        <v>0</v>
      </c>
      <c r="AL336">
        <v>0</v>
      </c>
      <c r="AM336" s="14">
        <v>0</v>
      </c>
      <c r="AN336" s="14">
        <v>1</v>
      </c>
      <c r="AO336" s="14">
        <v>0</v>
      </c>
      <c r="AP336" s="14">
        <v>1</v>
      </c>
      <c r="AQ336" s="14">
        <v>1</v>
      </c>
      <c r="AR336" s="14">
        <v>0</v>
      </c>
    </row>
    <row r="337" spans="1:44" x14ac:dyDescent="0.25">
      <c r="A337" s="8">
        <f ca="1">(dane36[[#This Row],[Wiek]]-$A$409)/$A$410</f>
        <v>0.71590909090909094</v>
      </c>
      <c r="B337" s="8">
        <f ca="1">(dane36[[#This Row],[Ciśnienie krwi]]-$B$409)/$B$410</f>
        <v>7.6923076923076927E-2</v>
      </c>
      <c r="C337" s="9">
        <v>0.25</v>
      </c>
      <c r="D337" s="10">
        <v>0.4</v>
      </c>
      <c r="E337" s="5" t="s">
        <v>2</v>
      </c>
      <c r="F337" s="5">
        <v>0</v>
      </c>
      <c r="G337" s="5">
        <v>1</v>
      </c>
      <c r="H337" s="5">
        <v>0</v>
      </c>
      <c r="I337" s="8">
        <f ca="1">(dane36[[#This Row],[glukoza we krwi]]-$I$409)/$I$410</f>
        <v>0.36324786324786323</v>
      </c>
      <c r="J337" s="8">
        <f ca="1">(dane36[[#This Row],[mocznik]]-$J$409)/$J$410</f>
        <v>3.9794608472400517E-2</v>
      </c>
      <c r="K337" s="8">
        <f ca="1">(dane36[[#This Row],[kreatynina]]-#REF!)/#REF!</f>
        <v>1.7195767195767195E-2</v>
      </c>
      <c r="L337" s="8">
        <f ca="1">(dane36[[#This Row],[sód]]-#REF!)/#REF!</f>
        <v>0.79179810725552047</v>
      </c>
      <c r="M337" s="8">
        <f ca="1">(dane36[[#This Row],[potas]]-#REF!)/#REF!</f>
        <v>4.0449438202247189E-2</v>
      </c>
      <c r="N337" s="8">
        <f ca="1">(dane36[[#This Row],[hemoglobina]]-#REF!)/#REF!</f>
        <v>0.64149659863945574</v>
      </c>
      <c r="O337" s="8">
        <f ca="1">(dane36[[#This Row],[hematokryt]]-#REF!)/#REF!</f>
        <v>0.66377777777777769</v>
      </c>
      <c r="P337" s="5">
        <v>1</v>
      </c>
      <c r="Q337" s="5">
        <v>1</v>
      </c>
      <c r="R337" s="5">
        <v>0</v>
      </c>
      <c r="S337" s="5">
        <v>0</v>
      </c>
      <c r="T337" s="5">
        <v>0</v>
      </c>
      <c r="U337" s="5">
        <v>0</v>
      </c>
      <c r="V337" s="5" t="s">
        <v>77</v>
      </c>
      <c r="X337" s="8">
        <f ca="1">(dane36[[#This Row],[Wiek]]-$A$409)/$A$410</f>
        <v>0.65909090909090906</v>
      </c>
      <c r="Y337" s="8">
        <f ca="1">(dane36[[#This Row],[Ciśnienie krwi]]-$B$409)/$B$410</f>
        <v>7.6923076923076927E-2</v>
      </c>
      <c r="Z337" s="8">
        <f ca="1">(dane36[[#This Row],[glukoza we krwi]]-$I$409)/$I$410</f>
        <v>0.23931623931623933</v>
      </c>
      <c r="AA337" s="8">
        <f ca="1">(dane36[[#This Row],[mocznik]]-$J$409)/$J$410</f>
        <v>0.1116816431322208</v>
      </c>
      <c r="AB337" s="8">
        <f ca="1">(dane36[[#This Row],[kreatynina]]-K$409)/K$410</f>
        <v>1.3227513227513225E-3</v>
      </c>
      <c r="AC337" s="8">
        <f ca="1">(dane36[[#This Row],[sód]]-L$409)/L$410</f>
        <v>0.8485804416403786</v>
      </c>
      <c r="AD337" s="8">
        <f ca="1">(dane36[[#This Row],[potas]]-M$409)/M$410</f>
        <v>5.1685393258426963E-2</v>
      </c>
      <c r="AE337" s="8">
        <f ca="1">(dane36[[#This Row],[hemoglobina]]-N$409)/N$410</f>
        <v>0.75510204081632648</v>
      </c>
      <c r="AF337" s="8">
        <f ca="1">(dane36[[#This Row],[hematokryt]]-O$409)/O$410</f>
        <v>0.8666666666666667</v>
      </c>
      <c r="AG337">
        <v>0.25</v>
      </c>
      <c r="AH337">
        <v>0.4</v>
      </c>
      <c r="AI337">
        <v>0</v>
      </c>
      <c r="AJ337">
        <v>0</v>
      </c>
      <c r="AK337">
        <v>1</v>
      </c>
      <c r="AL337">
        <v>0</v>
      </c>
      <c r="AM337" s="15">
        <v>1</v>
      </c>
      <c r="AN337" s="15">
        <v>1</v>
      </c>
      <c r="AO337" s="15">
        <v>0</v>
      </c>
      <c r="AP337" s="15">
        <v>0</v>
      </c>
      <c r="AQ337" s="15">
        <v>0</v>
      </c>
      <c r="AR337" s="15">
        <v>0</v>
      </c>
    </row>
    <row r="338" spans="1:44" x14ac:dyDescent="0.25">
      <c r="A338" s="8">
        <f ca="1">(dane36[[#This Row],[Wiek]]-$A$409)/$A$410</f>
        <v>0.65909090909090906</v>
      </c>
      <c r="B338" s="8">
        <f ca="1">(dane36[[#This Row],[Ciśnienie krwi]]-$B$409)/$B$410</f>
        <v>0.30769230769230771</v>
      </c>
      <c r="C338" s="9">
        <v>0.62</v>
      </c>
      <c r="D338" s="10">
        <v>0.2</v>
      </c>
      <c r="E338" s="10">
        <v>0.52</v>
      </c>
      <c r="F338" s="5">
        <v>0.77</v>
      </c>
      <c r="G338" s="5">
        <v>0</v>
      </c>
      <c r="H338" s="5">
        <v>0</v>
      </c>
      <c r="I338" s="8">
        <f ca="1">(dane36[[#This Row],[glukoza we krwi]]-$I$409)/$I$410</f>
        <v>0.52777777777777779</v>
      </c>
      <c r="J338" s="8">
        <f ca="1">(dane36[[#This Row],[mocznik]]-$J$409)/$J$410</f>
        <v>0.12708600770218229</v>
      </c>
      <c r="K338" s="8">
        <f ca="1">(dane36[[#This Row],[kreatynina]]-#REF!)/#REF!</f>
        <v>3.1746031746031744E-2</v>
      </c>
      <c r="L338" s="8">
        <f ca="1">(dane36[[#This Row],[sód]]-#REF!)/#REF!</f>
        <v>0.8422712933753943</v>
      </c>
      <c r="M338" s="8">
        <f ca="1">(dane36[[#This Row],[potas]]-#REF!)/#REF!</f>
        <v>2.6966292134831465E-2</v>
      </c>
      <c r="N338" s="8">
        <f ca="1">(dane36[[#This Row],[hemoglobina]]-#REF!)/#REF!</f>
        <v>0.5714285714285714</v>
      </c>
      <c r="O338" s="8">
        <f ca="1">(dane36[[#This Row],[hematokryt]]-#REF!)/#REF!</f>
        <v>0.57777777777777772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0</v>
      </c>
      <c r="V338" s="5">
        <v>1</v>
      </c>
      <c r="X338" s="8">
        <f ca="1">(dane36[[#This Row],[Wiek]]-$A$409)/$A$410</f>
        <v>0.26136363636363635</v>
      </c>
      <c r="Y338" s="8">
        <f ca="1">(dane36[[#This Row],[Ciśnienie krwi]]-$B$409)/$B$410</f>
        <v>7.6923076923076927E-2</v>
      </c>
      <c r="Z338" s="8">
        <f ca="1">(dane36[[#This Row],[glukoza we krwi]]-$I$409)/$I$410</f>
        <v>0.20726495726495728</v>
      </c>
      <c r="AA338" s="8">
        <f ca="1">(dane36[[#This Row],[mocznik]]-$J$409)/$J$410</f>
        <v>6.5468549422336333E-2</v>
      </c>
      <c r="AB338" s="8">
        <f ca="1">(dane36[[#This Row],[kreatynina]]-K$409)/K$410</f>
        <v>1.3227513227513225E-3</v>
      </c>
      <c r="AC338" s="8">
        <f ca="1">(dane36[[#This Row],[sód]]-L$409)/L$410</f>
        <v>0.83930599369085179</v>
      </c>
      <c r="AD338" s="8">
        <f ca="1">(dane36[[#This Row],[potas]]-M$409)/M$410</f>
        <v>4.7865168539325841E-2</v>
      </c>
      <c r="AE338" s="8">
        <f ca="1">(dane36[[#This Row],[hemoglobina]]-N$409)/N$410</f>
        <v>0.82312925170068019</v>
      </c>
      <c r="AF338" s="8">
        <f ca="1">(dane36[[#This Row],[hematokryt]]-O$409)/O$410</f>
        <v>0.68888888888888888</v>
      </c>
      <c r="AG338">
        <v>0.62</v>
      </c>
      <c r="AH338">
        <v>0.2</v>
      </c>
      <c r="AI338">
        <v>0.5</v>
      </c>
      <c r="AJ338">
        <v>0.77</v>
      </c>
      <c r="AK338">
        <v>0</v>
      </c>
      <c r="AL338">
        <v>0</v>
      </c>
      <c r="AM338" s="14">
        <v>1</v>
      </c>
      <c r="AN338" s="14">
        <v>1</v>
      </c>
      <c r="AO338" s="14">
        <v>1</v>
      </c>
      <c r="AP338" s="14">
        <v>1</v>
      </c>
      <c r="AQ338" s="14">
        <v>1</v>
      </c>
      <c r="AR338" s="14">
        <v>0</v>
      </c>
    </row>
    <row r="339" spans="1:44" x14ac:dyDescent="0.25">
      <c r="A339" s="8">
        <f ca="1">(dane36[[#This Row],[Wiek]]-$A$409)/$A$410</f>
        <v>0.54545454545454541</v>
      </c>
      <c r="B339" s="8">
        <f ca="1">(dane36[[#This Row],[Ciśnienie krwi]]-$B$409)/$B$410</f>
        <v>0.30769230769230771</v>
      </c>
      <c r="C339" s="9">
        <v>0.5</v>
      </c>
      <c r="D339" s="10">
        <v>0.2</v>
      </c>
      <c r="E339" s="5" t="s">
        <v>2</v>
      </c>
      <c r="F339" s="5">
        <v>0</v>
      </c>
      <c r="G339" s="5">
        <v>0</v>
      </c>
      <c r="H339" s="5">
        <v>0</v>
      </c>
      <c r="I339" s="8">
        <f ca="1">(dane36[[#This Row],[glukoza we krwi]]-$I$409)/$I$410</f>
        <v>0.26931623931623933</v>
      </c>
      <c r="J339" s="8">
        <f ca="1">(dane36[[#This Row],[mocznik]]-$J$409)/$J$410</f>
        <v>0.14359435173299101</v>
      </c>
      <c r="K339" s="8">
        <f ca="1">(dane36[[#This Row],[kreatynina]]-#REF!)/#REF!</f>
        <v>3.5317460317460317E-2</v>
      </c>
      <c r="L339" s="8">
        <f ca="1">(dane36[[#This Row],[sód]]-#REF!)/#REF!</f>
        <v>0.83930599369085179</v>
      </c>
      <c r="M339" s="8">
        <f ca="1">(dane36[[#This Row],[potas]]-#REF!)/#REF!</f>
        <v>4.7865168539325841E-2</v>
      </c>
      <c r="N339" s="8">
        <f ca="1">(dane36[[#This Row],[hemoglobina]]-#REF!)/#REF!</f>
        <v>0.64149659863945574</v>
      </c>
      <c r="O339" s="8">
        <f ca="1">(dane36[[#This Row],[hematokryt]]-#REF!)/#REF!</f>
        <v>0.66377777777777769</v>
      </c>
      <c r="P339" s="5">
        <v>0</v>
      </c>
      <c r="Q339" s="5">
        <v>0</v>
      </c>
      <c r="R339" s="5">
        <v>0</v>
      </c>
      <c r="S339" s="5">
        <v>1</v>
      </c>
      <c r="T339" s="5">
        <v>1</v>
      </c>
      <c r="U339" s="5">
        <v>0</v>
      </c>
      <c r="V339" s="5">
        <v>1</v>
      </c>
      <c r="X339" s="8">
        <f ca="1">(dane36[[#This Row],[Wiek]]-$A$409)/$A$410</f>
        <v>0.47727272727272729</v>
      </c>
      <c r="Y339" s="8">
        <f ca="1">(dane36[[#This Row],[Ciśnienie krwi]]-$B$409)/$B$410</f>
        <v>0.15384615384615385</v>
      </c>
      <c r="Z339" s="8">
        <f ca="1">(dane36[[#This Row],[glukoza we krwi]]-$I$409)/$I$410</f>
        <v>0.14957264957264957</v>
      </c>
      <c r="AA339" s="8">
        <f ca="1">(dane36[[#This Row],[mocznik]]-$J$409)/$J$410</f>
        <v>9.8844672657252886E-2</v>
      </c>
      <c r="AB339" s="8">
        <f ca="1">(dane36[[#This Row],[kreatynina]]-K$409)/K$410</f>
        <v>6.6137566137566143E-3</v>
      </c>
      <c r="AC339" s="8">
        <f ca="1">(dane36[[#This Row],[sód]]-L$409)/L$410</f>
        <v>0.86119873817034698</v>
      </c>
      <c r="AD339" s="8">
        <f ca="1">(dane36[[#This Row],[potas]]-M$409)/M$410</f>
        <v>5.393258426966293E-2</v>
      </c>
      <c r="AE339" s="8">
        <f ca="1">(dane36[[#This Row],[hemoglobina]]-N$409)/N$410</f>
        <v>0.74149659863945572</v>
      </c>
      <c r="AF339" s="8">
        <f ca="1">(dane36[[#This Row],[hematokryt]]-O$409)/O$410</f>
        <v>0.9555555555555556</v>
      </c>
      <c r="AG339">
        <v>0.5</v>
      </c>
      <c r="AH339">
        <v>0.2</v>
      </c>
      <c r="AI339">
        <v>0</v>
      </c>
      <c r="AJ339">
        <v>0</v>
      </c>
      <c r="AK339">
        <v>0</v>
      </c>
      <c r="AL339">
        <v>0</v>
      </c>
      <c r="AM339" s="15">
        <v>0</v>
      </c>
      <c r="AN339" s="15">
        <v>0</v>
      </c>
      <c r="AO339" s="15">
        <v>0</v>
      </c>
      <c r="AP339" s="15">
        <v>1</v>
      </c>
      <c r="AQ339" s="15">
        <v>1</v>
      </c>
      <c r="AR339" s="15">
        <v>0</v>
      </c>
    </row>
    <row r="340" spans="1:44" x14ac:dyDescent="0.25">
      <c r="A340" s="8">
        <f ca="1">(dane36[[#This Row],[Wiek]]-$A$409)/$A$410</f>
        <v>0.55681818181818177</v>
      </c>
      <c r="B340" s="8">
        <f ca="1">(dane36[[#This Row],[Ciśnienie krwi]]-$B$409)/$B$410</f>
        <v>0.38461538461538464</v>
      </c>
      <c r="C340" s="9">
        <v>0.5</v>
      </c>
      <c r="D340" s="10">
        <v>0.4</v>
      </c>
      <c r="E340" s="5" t="s">
        <v>2</v>
      </c>
      <c r="F340" s="5">
        <v>1</v>
      </c>
      <c r="G340" s="5">
        <v>0</v>
      </c>
      <c r="H340" s="5">
        <v>1</v>
      </c>
      <c r="I340" s="8">
        <f ca="1">(dane36[[#This Row],[glukoza we krwi]]-$I$409)/$I$410</f>
        <v>0.1517094017094017</v>
      </c>
      <c r="J340" s="8">
        <f ca="1">(dane36[[#This Row],[mocznik]]-$J$409)/$J$410</f>
        <v>4.7496790757381259E-2</v>
      </c>
      <c r="K340" s="8">
        <f ca="1">(dane36[[#This Row],[kreatynina]]-#REF!)/#REF!</f>
        <v>1.5873015873015876E-2</v>
      </c>
      <c r="L340" s="8">
        <f ca="1">(dane36[[#This Row],[sód]]-#REF!)/#REF!</f>
        <v>0.89274447949526814</v>
      </c>
      <c r="M340" s="8">
        <f ca="1">(dane36[[#This Row],[potas]]-#REF!)/#REF!</f>
        <v>4.49438202247191E-2</v>
      </c>
      <c r="N340" s="8">
        <f ca="1">(dane36[[#This Row],[hemoglobina]]-#REF!)/#REF!</f>
        <v>0.64149659863945574</v>
      </c>
      <c r="O340" s="8">
        <f ca="1">(dane36[[#This Row],[hematokryt]]-#REF!)/#REF!</f>
        <v>0.66377777777777769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1</v>
      </c>
      <c r="X340" s="8">
        <f ca="1">(dane36[[#This Row],[Wiek]]-$A$409)/$A$410</f>
        <v>0.68181818181818177</v>
      </c>
      <c r="Y340" s="8">
        <f ca="1">(dane36[[#This Row],[Ciśnienie krwi]]-$B$409)/$B$410</f>
        <v>0.23076923076923078</v>
      </c>
      <c r="Z340" s="8">
        <f ca="1">(dane36[[#This Row],[glukoza we krwi]]-$I$409)/$I$410</f>
        <v>0.23504273504273504</v>
      </c>
      <c r="AA340" s="8">
        <f ca="1">(dane36[[#This Row],[mocznik]]-$J$409)/$J$410</f>
        <v>8.3440308087291401E-2</v>
      </c>
      <c r="AB340" s="8">
        <f ca="1">(dane36[[#This Row],[kreatynina]]-K$409)/K$410</f>
        <v>5.2910052910052916E-3</v>
      </c>
      <c r="AC340" s="8">
        <f ca="1">(dane36[[#This Row],[sód]]-L$409)/L$410</f>
        <v>0.89905362776025233</v>
      </c>
      <c r="AD340" s="8">
        <f ca="1">(dane36[[#This Row],[potas]]-M$409)/M$410</f>
        <v>2.247191011235955E-2</v>
      </c>
      <c r="AE340" s="8">
        <f ca="1">(dane36[[#This Row],[hemoglobina]]-N$409)/N$410</f>
        <v>1</v>
      </c>
      <c r="AF340" s="8">
        <f ca="1">(dane36[[#This Row],[hematokryt]]-O$409)/O$410</f>
        <v>0.77777777777777779</v>
      </c>
      <c r="AG340">
        <v>0.5</v>
      </c>
      <c r="AH340">
        <v>0.4</v>
      </c>
      <c r="AI340">
        <v>0</v>
      </c>
      <c r="AJ340">
        <v>1</v>
      </c>
      <c r="AK340">
        <v>0</v>
      </c>
      <c r="AL340">
        <v>1</v>
      </c>
      <c r="AM340" s="14">
        <v>0</v>
      </c>
      <c r="AN340" s="14">
        <v>0</v>
      </c>
      <c r="AO340" s="14">
        <v>0</v>
      </c>
      <c r="AP340" s="14">
        <v>0</v>
      </c>
      <c r="AQ340" s="14">
        <v>0</v>
      </c>
      <c r="AR340" s="14">
        <v>0</v>
      </c>
    </row>
    <row r="341" spans="1:44" x14ac:dyDescent="0.25">
      <c r="A341" s="8">
        <f ca="1">(dane36[[#This Row],[Wiek]]-$A$409)/$A$410</f>
        <v>0.39772727272727271</v>
      </c>
      <c r="B341" s="8">
        <f ca="1">(dane36[[#This Row],[Ciśnienie krwi]]-$B$409)/$B$410</f>
        <v>0.38461538461538464</v>
      </c>
      <c r="C341" s="9">
        <v>0.25</v>
      </c>
      <c r="D341" s="5">
        <v>0</v>
      </c>
      <c r="E341" s="5" t="s">
        <v>2</v>
      </c>
      <c r="F341" s="5">
        <v>1</v>
      </c>
      <c r="G341" s="5">
        <v>0</v>
      </c>
      <c r="H341" s="5">
        <v>0</v>
      </c>
      <c r="I341" s="8">
        <f ca="1">(dane36[[#This Row],[glukoza we krwi]]-$I$409)/$I$410</f>
        <v>0.26931623931623933</v>
      </c>
      <c r="J341" s="8">
        <f ca="1">(dane36[[#This Row],[mocznik]]-$J$409)/$J$410</f>
        <v>4.4929396662387676E-2</v>
      </c>
      <c r="K341" s="8">
        <f ca="1">(dane36[[#This Row],[kreatynina]]-#REF!)/#REF!</f>
        <v>1.1904761904761906E-2</v>
      </c>
      <c r="L341" s="8">
        <f ca="1">(dane36[[#This Row],[sód]]-#REF!)/#REF!</f>
        <v>0.83930599369085179</v>
      </c>
      <c r="M341" s="8">
        <f ca="1">(dane36[[#This Row],[potas]]-#REF!)/#REF!</f>
        <v>4.7865168539325841E-2</v>
      </c>
      <c r="N341" s="8">
        <f ca="1">(dane36[[#This Row],[hemoglobina]]-#REF!)/#REF!</f>
        <v>0.80952380952380953</v>
      </c>
      <c r="O341" s="8">
        <f ca="1">(dane36[[#This Row],[hematokryt]]-#REF!)/#REF!</f>
        <v>0.77777777777777779</v>
      </c>
      <c r="P341" s="5">
        <v>1</v>
      </c>
      <c r="Q341" s="5">
        <v>0</v>
      </c>
      <c r="R341" s="5">
        <v>0</v>
      </c>
      <c r="S341" s="5">
        <v>1</v>
      </c>
      <c r="T341" s="5">
        <v>0</v>
      </c>
      <c r="U341" s="5">
        <v>0</v>
      </c>
      <c r="V341" s="5">
        <v>1</v>
      </c>
      <c r="X341" s="8">
        <f ca="1">(dane36[[#This Row],[Wiek]]-$A$409)/$A$410</f>
        <v>0.26136363636363635</v>
      </c>
      <c r="Y341" s="8">
        <f ca="1">(dane36[[#This Row],[Ciśnienie krwi]]-$B$409)/$B$410</f>
        <v>0.15384615384615385</v>
      </c>
      <c r="Z341" s="8">
        <f ca="1">(dane36[[#This Row],[glukoza we krwi]]-$I$409)/$I$410</f>
        <v>0.14102564102564102</v>
      </c>
      <c r="AA341" s="8">
        <f ca="1">(dane36[[#This Row],[mocznik]]-$J$409)/$J$410</f>
        <v>0.10397946084724005</v>
      </c>
      <c r="AB341" s="8">
        <f ca="1">(dane36[[#This Row],[kreatynina]]-K$409)/K$410</f>
        <v>1.3227513227513225E-3</v>
      </c>
      <c r="AC341" s="8">
        <f ca="1">(dane36[[#This Row],[sód]]-L$409)/L$410</f>
        <v>0.82965299684542582</v>
      </c>
      <c r="AD341" s="8">
        <f ca="1">(dane36[[#This Row],[potas]]-M$409)/M$410</f>
        <v>2.247191011235955E-2</v>
      </c>
      <c r="AE341" s="8">
        <f ca="1">(dane36[[#This Row],[hemoglobina]]-N$409)/N$410</f>
        <v>0.69387755102040816</v>
      </c>
      <c r="AF341" s="8">
        <f ca="1">(dane36[[#This Row],[hematokryt]]-O$409)/O$410</f>
        <v>0.8666666666666667</v>
      </c>
      <c r="AG341">
        <v>0.25</v>
      </c>
      <c r="AH341">
        <v>0</v>
      </c>
      <c r="AI341">
        <v>0</v>
      </c>
      <c r="AJ341">
        <v>1</v>
      </c>
      <c r="AK341">
        <v>0</v>
      </c>
      <c r="AL341">
        <v>0</v>
      </c>
      <c r="AM341" s="15">
        <v>1</v>
      </c>
      <c r="AN341" s="15">
        <v>0</v>
      </c>
      <c r="AO341" s="15">
        <v>0</v>
      </c>
      <c r="AP341" s="15">
        <v>1</v>
      </c>
      <c r="AQ341" s="15">
        <v>0</v>
      </c>
      <c r="AR341" s="15">
        <v>0</v>
      </c>
    </row>
    <row r="342" spans="1:44" x14ac:dyDescent="0.25">
      <c r="A342" s="8">
        <f ca="1">(dane36[[#This Row],[Wiek]]-$A$409)/$A$410</f>
        <v>0.48863636363636365</v>
      </c>
      <c r="B342" s="8">
        <f ca="1">(dane36[[#This Row],[Ciśnienie krwi]]-$B$409)/$B$410</f>
        <v>0.15384615384615385</v>
      </c>
      <c r="C342" s="9">
        <v>0.25</v>
      </c>
      <c r="D342" s="10">
        <v>0.4</v>
      </c>
      <c r="E342" s="5" t="s">
        <v>2</v>
      </c>
      <c r="F342" s="5">
        <v>1</v>
      </c>
      <c r="G342" s="5">
        <v>0</v>
      </c>
      <c r="H342" s="5">
        <v>0</v>
      </c>
      <c r="I342" s="8">
        <f ca="1">(dane36[[#This Row],[glukoza we krwi]]-$I$409)/$I$410</f>
        <v>0.19444444444444445</v>
      </c>
      <c r="J342" s="8">
        <f ca="1">(dane36[[#This Row],[mocznik]]-$J$409)/$J$410</f>
        <v>0.23491655969191272</v>
      </c>
      <c r="K342" s="8">
        <f ca="1">(dane36[[#This Row],[kreatynina]]-#REF!)/#REF!</f>
        <v>2.5132275132275134E-2</v>
      </c>
      <c r="L342" s="8">
        <f ca="1">(dane36[[#This Row],[sód]]-#REF!)/#REF!</f>
        <v>0.83930599369085179</v>
      </c>
      <c r="M342" s="8">
        <f ca="1">(dane36[[#This Row],[potas]]-#REF!)/#REF!</f>
        <v>4.7865168539325841E-2</v>
      </c>
      <c r="N342" s="8">
        <f ca="1">(dane36[[#This Row],[hemoglobina]]-#REF!)/#REF!</f>
        <v>0.32653061224489799</v>
      </c>
      <c r="O342" s="8">
        <f ca="1">(dane36[[#This Row],[hematokryt]]-#REF!)/#REF!</f>
        <v>0.37777777777777777</v>
      </c>
      <c r="P342" s="5">
        <v>0</v>
      </c>
      <c r="Q342" s="5">
        <v>0</v>
      </c>
      <c r="R342" s="5">
        <v>1</v>
      </c>
      <c r="S342" s="5">
        <v>1</v>
      </c>
      <c r="T342" s="5">
        <v>0</v>
      </c>
      <c r="U342" s="5">
        <v>1</v>
      </c>
      <c r="V342" s="5">
        <v>1</v>
      </c>
      <c r="X342" s="8">
        <f ca="1">(dane36[[#This Row],[Wiek]]-$A$409)/$A$410</f>
        <v>0.34090909090909088</v>
      </c>
      <c r="Y342" s="8">
        <f ca="1">(dane36[[#This Row],[Ciśnienie krwi]]-$B$409)/$B$410</f>
        <v>0.15384615384615385</v>
      </c>
      <c r="Z342" s="8">
        <f ca="1">(dane36[[#This Row],[glukoza we krwi]]-$I$409)/$I$410</f>
        <v>0.16666666666666666</v>
      </c>
      <c r="AA342" s="8">
        <f ca="1">(dane36[[#This Row],[mocznik]]-$J$409)/$J$410</f>
        <v>7.0603337612323486E-2</v>
      </c>
      <c r="AB342" s="8">
        <f ca="1">(dane36[[#This Row],[kreatynina]]-K$409)/K$410</f>
        <v>9.2592592592592605E-3</v>
      </c>
      <c r="AC342" s="8">
        <f ca="1">(dane36[[#This Row],[sód]]-L$409)/L$410</f>
        <v>0.86750788643533128</v>
      </c>
      <c r="AD342" s="8">
        <f ca="1">(dane36[[#This Row],[potas]]-M$409)/M$410</f>
        <v>4.49438202247191E-2</v>
      </c>
      <c r="AE342" s="8">
        <f ca="1">(dane36[[#This Row],[hemoglobina]]-N$409)/N$410</f>
        <v>0.76190476190476197</v>
      </c>
      <c r="AF342" s="8">
        <f ca="1">(dane36[[#This Row],[hematokryt]]-O$409)/O$410</f>
        <v>0.75555555555555554</v>
      </c>
      <c r="AG342">
        <v>0.25</v>
      </c>
      <c r="AH342">
        <v>0.4</v>
      </c>
      <c r="AI342">
        <v>0</v>
      </c>
      <c r="AJ342">
        <v>1</v>
      </c>
      <c r="AK342">
        <v>0</v>
      </c>
      <c r="AL342">
        <v>0</v>
      </c>
      <c r="AM342" s="14">
        <v>0</v>
      </c>
      <c r="AN342" s="14">
        <v>0</v>
      </c>
      <c r="AO342" s="14">
        <v>1</v>
      </c>
      <c r="AP342" s="14">
        <v>1</v>
      </c>
      <c r="AQ342" s="14">
        <v>0</v>
      </c>
      <c r="AR342" s="14">
        <v>1</v>
      </c>
    </row>
    <row r="343" spans="1:44" x14ac:dyDescent="0.25">
      <c r="A343" s="8">
        <f ca="1">(dane36[[#This Row],[Wiek]]-$A$409)/$A$410</f>
        <v>0.71590909090909094</v>
      </c>
      <c r="B343" s="8">
        <f ca="1">(dane36[[#This Row],[Ciśnienie krwi]]-$B$409)/$B$410</f>
        <v>0.23076923076923078</v>
      </c>
      <c r="C343" s="9">
        <v>0.62</v>
      </c>
      <c r="D343" s="10">
        <v>0.2</v>
      </c>
      <c r="E343" s="10">
        <v>0.52</v>
      </c>
      <c r="F343" s="5">
        <v>0.77</v>
      </c>
      <c r="G343" s="5">
        <v>0</v>
      </c>
      <c r="H343" s="5">
        <v>0</v>
      </c>
      <c r="I343" s="8">
        <f ca="1">(dane36[[#This Row],[glukoza we krwi]]-$I$409)/$I$410</f>
        <v>0.1111111111111111</v>
      </c>
      <c r="J343" s="8">
        <f ca="1">(dane36[[#This Row],[mocznik]]-$J$409)/$J$410</f>
        <v>0.16559691912708602</v>
      </c>
      <c r="K343" s="8">
        <f ca="1">(dane36[[#This Row],[kreatynina]]-#REF!)/#REF!</f>
        <v>2.1164021164021166E-2</v>
      </c>
      <c r="L343" s="8">
        <f ca="1">(dane36[[#This Row],[sód]]-#REF!)/#REF!</f>
        <v>0.82965299684542582</v>
      </c>
      <c r="M343" s="8">
        <f ca="1">(dane36[[#This Row],[potas]]-#REF!)/#REF!</f>
        <v>6.5168539325842711E-2</v>
      </c>
      <c r="N343" s="8">
        <f ca="1">(dane36[[#This Row],[hemoglobina]]-#REF!)/#REF!</f>
        <v>0.4081632653061224</v>
      </c>
      <c r="O343" s="8">
        <f ca="1">(dane36[[#This Row],[hematokryt]]-#REF!)/#REF!</f>
        <v>0.35555555555555557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0</v>
      </c>
      <c r="V343" s="5">
        <v>1</v>
      </c>
      <c r="X343" s="8">
        <f ca="1">(dane36[[#This Row],[Wiek]]-$A$409)/$A$410</f>
        <v>0.69318181818181823</v>
      </c>
      <c r="Y343" s="8">
        <f ca="1">(dane36[[#This Row],[Ciśnienie krwi]]-$B$409)/$B$410</f>
        <v>0.15384615384615385</v>
      </c>
      <c r="Z343" s="8">
        <f ca="1">(dane36[[#This Row],[glukoza we krwi]]-$I$409)/$I$410</f>
        <v>0.23076923076923078</v>
      </c>
      <c r="AA343" s="8">
        <f ca="1">(dane36[[#This Row],[mocznik]]-$J$409)/$J$410</f>
        <v>9.114249037227215E-2</v>
      </c>
      <c r="AB343" s="8">
        <f ca="1">(dane36[[#This Row],[kreatynina]]-K$409)/K$410</f>
        <v>6.6137566137566143E-3</v>
      </c>
      <c r="AC343" s="8">
        <f ca="1">(dane36[[#This Row],[sód]]-L$409)/L$410</f>
        <v>0.917981072555205</v>
      </c>
      <c r="AD343" s="8">
        <f ca="1">(dane36[[#This Row],[potas]]-M$409)/M$410</f>
        <v>5.6179775280898875E-2</v>
      </c>
      <c r="AE343" s="8">
        <f ca="1">(dane36[[#This Row],[hemoglobina]]-N$409)/N$410</f>
        <v>0.70068027210884354</v>
      </c>
      <c r="AF343" s="8">
        <f ca="1">(dane36[[#This Row],[hematokryt]]-O$409)/O$410</f>
        <v>0.71111111111111114</v>
      </c>
      <c r="AG343">
        <v>0.62</v>
      </c>
      <c r="AH343">
        <v>0.2</v>
      </c>
      <c r="AI343">
        <v>0.5</v>
      </c>
      <c r="AJ343">
        <v>0.77</v>
      </c>
      <c r="AK343">
        <v>0</v>
      </c>
      <c r="AL343">
        <v>0</v>
      </c>
      <c r="AM343" s="15">
        <v>1</v>
      </c>
      <c r="AN343" s="15">
        <v>1</v>
      </c>
      <c r="AO343" s="15">
        <v>1</v>
      </c>
      <c r="AP343" s="15">
        <v>1</v>
      </c>
      <c r="AQ343" s="15">
        <v>1</v>
      </c>
      <c r="AR343" s="15">
        <v>0</v>
      </c>
    </row>
    <row r="344" spans="1:44" x14ac:dyDescent="0.25">
      <c r="A344" s="8">
        <f ca="1">(dane36[[#This Row],[Wiek]]-$A$409)/$A$410</f>
        <v>0.88636363636363635</v>
      </c>
      <c r="B344" s="8">
        <f ca="1">(dane36[[#This Row],[Ciśnienie krwi]]-$B$409)/$B$410</f>
        <v>0.15384615384615385</v>
      </c>
      <c r="C344" s="9">
        <v>0.5</v>
      </c>
      <c r="D344" s="10">
        <v>0.4</v>
      </c>
      <c r="E344" s="10">
        <v>0.4</v>
      </c>
      <c r="F344" s="5">
        <v>1</v>
      </c>
      <c r="G344" s="5">
        <v>0</v>
      </c>
      <c r="H344" s="5">
        <v>0</v>
      </c>
      <c r="I344" s="8">
        <f ca="1">(dane36[[#This Row],[glukoza we krwi]]-$I$409)/$I$410</f>
        <v>0.25427350427350426</v>
      </c>
      <c r="J344" s="8">
        <f ca="1">(dane36[[#This Row],[mocznik]]-$J$409)/$J$410</f>
        <v>0.13222079589216945</v>
      </c>
      <c r="K344" s="8">
        <f ca="1">(dane36[[#This Row],[kreatynina]]-#REF!)/#REF!</f>
        <v>2.3809523809523815E-2</v>
      </c>
      <c r="L344" s="8">
        <f ca="1">(dane36[[#This Row],[sód]]-#REF!)/#REF!</f>
        <v>0.83930599369085179</v>
      </c>
      <c r="M344" s="8">
        <f ca="1">(dane36[[#This Row],[potas]]-#REF!)/#REF!</f>
        <v>4.7865168539325841E-2</v>
      </c>
      <c r="N344" s="8">
        <f ca="1">(dane36[[#This Row],[hemoglobina]]-#REF!)/#REF!</f>
        <v>0.65306122448979587</v>
      </c>
      <c r="O344" s="8">
        <f ca="1">(dane36[[#This Row],[hematokryt]]-#REF!)/#REF!</f>
        <v>0.68888888888888888</v>
      </c>
      <c r="P344" s="5">
        <v>1</v>
      </c>
      <c r="Q344" s="5">
        <v>1</v>
      </c>
      <c r="R344" s="5">
        <v>0</v>
      </c>
      <c r="S344" s="5">
        <v>0</v>
      </c>
      <c r="T344" s="5">
        <v>1</v>
      </c>
      <c r="U344" s="5">
        <v>0</v>
      </c>
      <c r="V344" s="5">
        <v>1</v>
      </c>
      <c r="X344" s="8">
        <f ca="1">(dane36[[#This Row],[Wiek]]-$A$409)/$A$410</f>
        <v>0.47727272727272729</v>
      </c>
      <c r="Y344" s="8">
        <f ca="1">(dane36[[#This Row],[Ciśnienie krwi]]-$B$409)/$B$410</f>
        <v>7.6923076923076927E-2</v>
      </c>
      <c r="Z344" s="8">
        <f ca="1">(dane36[[#This Row],[glukoza we krwi]]-$I$409)/$I$410</f>
        <v>0.15598290598290598</v>
      </c>
      <c r="AA344" s="8">
        <f ca="1">(dane36[[#This Row],[mocznik]]-$J$409)/$J$410</f>
        <v>0.11424903722721438</v>
      </c>
      <c r="AB344" s="8">
        <f ca="1">(dane36[[#This Row],[kreatynina]]-K$409)/K$410</f>
        <v>1.3227513227513225E-3</v>
      </c>
      <c r="AC344" s="8">
        <f ca="1">(dane36[[#This Row],[sód]]-L$409)/L$410</f>
        <v>0.8422712933753943</v>
      </c>
      <c r="AD344" s="8">
        <f ca="1">(dane36[[#This Row],[potas]]-M$409)/M$410</f>
        <v>3.8202247191011243E-2</v>
      </c>
      <c r="AE344" s="8">
        <f ca="1">(dane36[[#This Row],[hemoglobina]]-N$409)/N$410</f>
        <v>0.80952380952380953</v>
      </c>
      <c r="AF344" s="8">
        <f ca="1">(dane36[[#This Row],[hematokryt]]-O$409)/O$410</f>
        <v>0.91111111111111109</v>
      </c>
      <c r="AG344">
        <v>0.5</v>
      </c>
      <c r="AH344">
        <v>0.4</v>
      </c>
      <c r="AI344">
        <v>0.4</v>
      </c>
      <c r="AJ344">
        <v>1</v>
      </c>
      <c r="AK344">
        <v>0</v>
      </c>
      <c r="AL344">
        <v>0</v>
      </c>
      <c r="AM344" s="14">
        <v>1</v>
      </c>
      <c r="AN344" s="14">
        <v>1</v>
      </c>
      <c r="AO344" s="14">
        <v>0</v>
      </c>
      <c r="AP344" s="14">
        <v>0</v>
      </c>
      <c r="AQ344" s="14">
        <v>1</v>
      </c>
      <c r="AR344" s="14">
        <v>0</v>
      </c>
    </row>
    <row r="345" spans="1:44" x14ac:dyDescent="0.25">
      <c r="A345" s="8">
        <f ca="1">(dane36[[#This Row],[Wiek]]-$A$409)/$A$410</f>
        <v>0.79545454545454541</v>
      </c>
      <c r="B345" s="8">
        <f ca="1">(dane36[[#This Row],[Ciśnienie krwi]]-$B$409)/$B$410</f>
        <v>0.38461538461538464</v>
      </c>
      <c r="C345" s="9">
        <v>0.62</v>
      </c>
      <c r="D345" s="10">
        <v>0.2</v>
      </c>
      <c r="E345" s="10">
        <v>0.52</v>
      </c>
      <c r="F345" s="5">
        <v>0.77</v>
      </c>
      <c r="G345" s="5">
        <v>0</v>
      </c>
      <c r="H345" s="5">
        <v>0</v>
      </c>
      <c r="I345" s="8">
        <f ca="1">(dane36[[#This Row],[glukoza we krwi]]-$I$409)/$I$410</f>
        <v>0.38247863247863245</v>
      </c>
      <c r="J345" s="8">
        <f ca="1">(dane36[[#This Row],[mocznik]]-$J$409)/$J$410</f>
        <v>0.61489088575096273</v>
      </c>
      <c r="K345" s="8">
        <f ca="1">(dane36[[#This Row],[kreatynina]]-#REF!)/#REF!</f>
        <v>0.17195767195767198</v>
      </c>
      <c r="L345" s="8">
        <f ca="1">(dane36[[#This Row],[sód]]-#REF!)/#REF!</f>
        <v>0.77287066246056779</v>
      </c>
      <c r="M345" s="8">
        <f ca="1">(dane36[[#This Row],[potas]]-#REF!)/#REF!</f>
        <v>5.1685393258426963E-2</v>
      </c>
      <c r="N345" s="8">
        <f ca="1">(dane36[[#This Row],[hemoglobina]]-#REF!)/#REF!</f>
        <v>0.4285714285714286</v>
      </c>
      <c r="O345" s="8">
        <f ca="1">(dane36[[#This Row],[hematokryt]]-#REF!)/#REF!</f>
        <v>0.42222222222222222</v>
      </c>
      <c r="P345" s="5">
        <v>1</v>
      </c>
      <c r="Q345" s="5">
        <v>1</v>
      </c>
      <c r="R345" s="5">
        <v>0</v>
      </c>
      <c r="S345" s="5">
        <v>1</v>
      </c>
      <c r="T345" s="5">
        <v>0</v>
      </c>
      <c r="U345" s="5">
        <v>1</v>
      </c>
      <c r="V345" s="5">
        <v>1</v>
      </c>
      <c r="X345" s="8">
        <f ca="1">(dane36[[#This Row],[Wiek]]-$A$409)/$A$410</f>
        <v>0.39772727272727271</v>
      </c>
      <c r="Y345" s="8">
        <f ca="1">(dane36[[#This Row],[Ciśnienie krwi]]-$B$409)/$B$410</f>
        <v>7.6923076923076927E-2</v>
      </c>
      <c r="Z345" s="8">
        <f ca="1">(dane36[[#This Row],[glukoza we krwi]]-$I$409)/$I$410</f>
        <v>0.19017094017094016</v>
      </c>
      <c r="AA345" s="8">
        <f ca="1">(dane36[[#This Row],[mocznik]]-$J$409)/$J$410</f>
        <v>8.6007702182284984E-2</v>
      </c>
      <c r="AB345" s="8">
        <f ca="1">(dane36[[#This Row],[kreatynina]]-K$409)/K$410</f>
        <v>5.2910052910052916E-3</v>
      </c>
      <c r="AC345" s="8">
        <f ca="1">(dane36[[#This Row],[sód]]-L$409)/L$410</f>
        <v>0.82334384858044163</v>
      </c>
      <c r="AD345" s="8">
        <f ca="1">(dane36[[#This Row],[potas]]-M$409)/M$410</f>
        <v>3.595505617977527E-2</v>
      </c>
      <c r="AE345" s="8">
        <f ca="1">(dane36[[#This Row],[hemoglobina]]-N$409)/N$410</f>
        <v>0.89115646258503389</v>
      </c>
      <c r="AF345" s="8">
        <f ca="1">(dane36[[#This Row],[hematokryt]]-O$409)/O$410</f>
        <v>0.91111111111111109</v>
      </c>
      <c r="AG345">
        <v>0.62</v>
      </c>
      <c r="AH345">
        <v>0.2</v>
      </c>
      <c r="AI345">
        <v>0.5</v>
      </c>
      <c r="AJ345">
        <v>0.77</v>
      </c>
      <c r="AK345">
        <v>0</v>
      </c>
      <c r="AL345">
        <v>0</v>
      </c>
      <c r="AM345" s="15">
        <v>1</v>
      </c>
      <c r="AN345" s="15">
        <v>1</v>
      </c>
      <c r="AO345" s="15">
        <v>0</v>
      </c>
      <c r="AP345" s="15">
        <v>1</v>
      </c>
      <c r="AQ345" s="15">
        <v>0</v>
      </c>
      <c r="AR345" s="15">
        <v>1</v>
      </c>
    </row>
    <row r="346" spans="1:44" x14ac:dyDescent="0.25">
      <c r="A346" s="8">
        <f ca="1">(dane36[[#This Row],[Wiek]]-$A$409)/$A$410</f>
        <v>0.36363636363636365</v>
      </c>
      <c r="B346" s="8">
        <f ca="1">(dane36[[#This Row],[Ciśnienie krwi]]-$B$409)/$B$410</f>
        <v>0.30769230769230771</v>
      </c>
      <c r="C346" s="9">
        <v>0.5</v>
      </c>
      <c r="D346" s="10">
        <v>0.4</v>
      </c>
      <c r="E346" s="5" t="s">
        <v>2</v>
      </c>
      <c r="F346" s="5">
        <v>1</v>
      </c>
      <c r="G346" s="5">
        <v>0</v>
      </c>
      <c r="H346" s="5">
        <v>0</v>
      </c>
      <c r="I346" s="8">
        <f ca="1">(dane36[[#This Row],[glukoza we krwi]]-$I$409)/$I$410</f>
        <v>0.1752136752136752</v>
      </c>
      <c r="J346" s="8">
        <f ca="1">(dane36[[#This Row],[mocznik]]-$J$409)/$J$410</f>
        <v>0.1245186136071887</v>
      </c>
      <c r="K346" s="8">
        <f ca="1">(dane36[[#This Row],[kreatynina]]-#REF!)/#REF!</f>
        <v>1.5873015873015876E-2</v>
      </c>
      <c r="L346" s="8">
        <f ca="1">(dane36[[#This Row],[sód]]-#REF!)/#REF!</f>
        <v>0.83596214511041012</v>
      </c>
      <c r="M346" s="8">
        <f ca="1">(dane36[[#This Row],[potas]]-#REF!)/#REF!</f>
        <v>3.595505617977527E-2</v>
      </c>
      <c r="N346" s="8">
        <f ca="1">(dane36[[#This Row],[hemoglobina]]-#REF!)/#REF!</f>
        <v>0.59863945578231292</v>
      </c>
      <c r="O346" s="8">
        <f ca="1">(dane36[[#This Row],[hematokryt]]-#REF!)/#REF!</f>
        <v>0.66666666666666663</v>
      </c>
      <c r="P346" s="5">
        <v>0</v>
      </c>
      <c r="Q346" s="5">
        <v>0</v>
      </c>
      <c r="R346" s="5">
        <v>0</v>
      </c>
      <c r="S346" s="5">
        <v>1</v>
      </c>
      <c r="T346" s="5">
        <v>0</v>
      </c>
      <c r="U346" s="5">
        <v>0</v>
      </c>
      <c r="V346" s="5">
        <v>1</v>
      </c>
      <c r="X346" s="8">
        <f ca="1">(dane36[[#This Row],[Wiek]]-$A$409)/$A$410</f>
        <v>0.70454545454545459</v>
      </c>
      <c r="Y346" s="8">
        <f ca="1">(dane36[[#This Row],[Ciśnienie krwi]]-$B$409)/$B$410</f>
        <v>7.6923076923076927E-2</v>
      </c>
      <c r="Z346" s="8">
        <f ca="1">(dane36[[#This Row],[glukoza we krwi]]-$I$409)/$I$410</f>
        <v>0.17948717948717949</v>
      </c>
      <c r="AA346" s="8">
        <f ca="1">(dane36[[#This Row],[mocznik]]-$J$409)/$J$410</f>
        <v>6.5468549422336333E-2</v>
      </c>
      <c r="AB346" s="8">
        <f ca="1">(dane36[[#This Row],[kreatynina]]-K$409)/K$410</f>
        <v>3.968253968253968E-3</v>
      </c>
      <c r="AC346" s="8">
        <f ca="1">(dane36[[#This Row],[sód]]-L$409)/L$410</f>
        <v>0.917981072555205</v>
      </c>
      <c r="AD346" s="8">
        <f ca="1">(dane36[[#This Row],[potas]]-M$409)/M$410</f>
        <v>1.7977528089887635E-2</v>
      </c>
      <c r="AE346" s="8">
        <f ca="1">(dane36[[#This Row],[hemoglobina]]-N$409)/N$410</f>
        <v>0.76870748299319724</v>
      </c>
      <c r="AF346" s="8">
        <f ca="1">(dane36[[#This Row],[hematokryt]]-O$409)/O$410</f>
        <v>0.73333333333333328</v>
      </c>
      <c r="AG346">
        <v>0.5</v>
      </c>
      <c r="AH346">
        <v>0.4</v>
      </c>
      <c r="AI346">
        <v>0</v>
      </c>
      <c r="AJ346">
        <v>1</v>
      </c>
      <c r="AK346">
        <v>0</v>
      </c>
      <c r="AL346">
        <v>0</v>
      </c>
      <c r="AM346" s="14">
        <v>0</v>
      </c>
      <c r="AN346" s="14">
        <v>0</v>
      </c>
      <c r="AO346" s="14">
        <v>0</v>
      </c>
      <c r="AP346" s="14">
        <v>1</v>
      </c>
      <c r="AQ346" s="14">
        <v>0</v>
      </c>
      <c r="AR346" s="14">
        <v>0</v>
      </c>
    </row>
    <row r="347" spans="1:44" x14ac:dyDescent="0.25">
      <c r="A347" s="8">
        <f ca="1">(dane36[[#This Row],[Wiek]]-$A$409)/$A$410</f>
        <v>0.71590909090909094</v>
      </c>
      <c r="B347" s="8">
        <f ca="1">(dane36[[#This Row],[Ciśnienie krwi]]-$B$409)/$B$410</f>
        <v>0.15384615384615385</v>
      </c>
      <c r="C347" s="9">
        <v>0.5</v>
      </c>
      <c r="D347" s="10">
        <v>0.2</v>
      </c>
      <c r="E347" s="5" t="s">
        <v>2</v>
      </c>
      <c r="F347" s="5">
        <v>1</v>
      </c>
      <c r="G347" s="5">
        <v>0</v>
      </c>
      <c r="H347" s="5">
        <v>0</v>
      </c>
      <c r="I347" s="8">
        <f ca="1">(dane36[[#This Row],[glukoza we krwi]]-$I$409)/$I$410</f>
        <v>0.38675213675213677</v>
      </c>
      <c r="J347" s="8">
        <f ca="1">(dane36[[#This Row],[mocznik]]-$J$409)/$J$410</f>
        <v>0.11424903722721438</v>
      </c>
      <c r="K347" s="8">
        <f ca="1">(dane36[[#This Row],[kreatynina]]-#REF!)/#REF!</f>
        <v>1.3227513227513227E-2</v>
      </c>
      <c r="L347" s="8">
        <f ca="1">(dane36[[#This Row],[sód]]-#REF!)/#REF!</f>
        <v>0.83930599369085179</v>
      </c>
      <c r="M347" s="8">
        <f ca="1">(dane36[[#This Row],[potas]]-#REF!)/#REF!</f>
        <v>4.7865168539325841E-2</v>
      </c>
      <c r="N347" s="8">
        <f ca="1">(dane36[[#This Row],[hemoglobina]]-#REF!)/#REF!</f>
        <v>0.56462585034013602</v>
      </c>
      <c r="O347" s="8">
        <f ca="1">(dane36[[#This Row],[hematokryt]]-#REF!)/#REF!</f>
        <v>0.6</v>
      </c>
      <c r="P347" s="5">
        <v>1</v>
      </c>
      <c r="Q347" s="5">
        <v>1</v>
      </c>
      <c r="R347" s="5">
        <v>0</v>
      </c>
      <c r="S347" s="5">
        <v>0</v>
      </c>
      <c r="T347" s="5">
        <v>1</v>
      </c>
      <c r="U347" s="5">
        <v>0</v>
      </c>
      <c r="V347" s="5">
        <v>1</v>
      </c>
      <c r="X347" s="8">
        <f ca="1">(dane36[[#This Row],[Wiek]]-$A$409)/$A$410</f>
        <v>0.22727272727272727</v>
      </c>
      <c r="Y347" s="8">
        <f ca="1">(dane36[[#This Row],[Ciśnienie krwi]]-$B$409)/$B$410</f>
        <v>7.6923076923076927E-2</v>
      </c>
      <c r="Z347" s="8">
        <f ca="1">(dane36[[#This Row],[glukoza we krwi]]-$I$409)/$I$410</f>
        <v>0.16025641025641027</v>
      </c>
      <c r="AA347" s="8">
        <f ca="1">(dane36[[#This Row],[mocznik]]-$J$409)/$J$410</f>
        <v>4.2362002567394093E-2</v>
      </c>
      <c r="AB347" s="8">
        <f ca="1">(dane36[[#This Row],[kreatynina]]-K$409)/K$410</f>
        <v>1.0582010582010581E-2</v>
      </c>
      <c r="AC347" s="8">
        <f ca="1">(dane36[[#This Row],[sód]]-L$409)/L$410</f>
        <v>0.8422712933753943</v>
      </c>
      <c r="AD347" s="8">
        <f ca="1">(dane36[[#This Row],[potas]]-M$409)/M$410</f>
        <v>4.0449438202247189E-2</v>
      </c>
      <c r="AE347" s="8">
        <f ca="1">(dane36[[#This Row],[hemoglobina]]-N$409)/N$410</f>
        <v>0.70748299319727892</v>
      </c>
      <c r="AF347" s="8">
        <f ca="1">(dane36[[#This Row],[hematokryt]]-O$409)/O$410</f>
        <v>0.73333333333333328</v>
      </c>
      <c r="AG347">
        <v>0.5</v>
      </c>
      <c r="AH347">
        <v>0.2</v>
      </c>
      <c r="AI347">
        <v>0</v>
      </c>
      <c r="AJ347">
        <v>1</v>
      </c>
      <c r="AK347">
        <v>0</v>
      </c>
      <c r="AL347">
        <v>0</v>
      </c>
      <c r="AM347" s="15">
        <v>1</v>
      </c>
      <c r="AN347" s="15">
        <v>1</v>
      </c>
      <c r="AO347" s="15">
        <v>0</v>
      </c>
      <c r="AP347" s="15">
        <v>0</v>
      </c>
      <c r="AQ347" s="15">
        <v>1</v>
      </c>
      <c r="AR347" s="15">
        <v>0</v>
      </c>
    </row>
    <row r="348" spans="1:44" x14ac:dyDescent="0.25">
      <c r="A348" s="8">
        <f ca="1">(dane36[[#This Row],[Wiek]]-$A$409)/$A$410</f>
        <v>0.625</v>
      </c>
      <c r="B348" s="8">
        <f ca="1">(dane36[[#This Row],[Ciśnienie krwi]]-$B$409)/$B$410</f>
        <v>0.15384615384615385</v>
      </c>
      <c r="C348" s="9">
        <v>0.5</v>
      </c>
      <c r="D348" s="10">
        <v>0.2</v>
      </c>
      <c r="E348" s="5" t="s">
        <v>2</v>
      </c>
      <c r="F348" s="5">
        <v>0</v>
      </c>
      <c r="G348" s="5">
        <v>0</v>
      </c>
      <c r="H348" s="5">
        <v>0</v>
      </c>
      <c r="I348" s="8">
        <f ca="1">(dane36[[#This Row],[glukoza we krwi]]-$I$409)/$I$410</f>
        <v>0.30555555555555558</v>
      </c>
      <c r="J348" s="8">
        <f ca="1">(dane36[[#This Row],[mocznik]]-$J$409)/$J$410</f>
        <v>0.1116816431322208</v>
      </c>
      <c r="K348" s="8">
        <f ca="1">(dane36[[#This Row],[kreatynina]]-#REF!)/#REF!</f>
        <v>1.4550264550264553E-2</v>
      </c>
      <c r="L348" s="8">
        <f ca="1">(dane36[[#This Row],[sód]]-#REF!)/#REF!</f>
        <v>0.85488958990536279</v>
      </c>
      <c r="M348" s="8">
        <f ca="1">(dane36[[#This Row],[potas]]-#REF!)/#REF!</f>
        <v>1.7977528089887635E-2</v>
      </c>
      <c r="N348" s="8">
        <f ca="1">(dane36[[#This Row],[hemoglobina]]-#REF!)/#REF!</f>
        <v>0.49659863945578231</v>
      </c>
      <c r="O348" s="8">
        <f ca="1">(dane36[[#This Row],[hematokryt]]-#REF!)/#REF!</f>
        <v>0.48888888888888887</v>
      </c>
      <c r="P348" s="5">
        <v>0</v>
      </c>
      <c r="Q348" s="5">
        <v>0</v>
      </c>
      <c r="R348" s="5">
        <v>0</v>
      </c>
      <c r="S348" s="5">
        <v>1</v>
      </c>
      <c r="T348" s="5">
        <v>0</v>
      </c>
      <c r="U348" s="5">
        <v>0</v>
      </c>
      <c r="V348" s="5">
        <v>1</v>
      </c>
      <c r="X348" s="8">
        <f ca="1">(dane36[[#This Row],[Wiek]]-$A$409)/$A$410</f>
        <v>0.35227272727272729</v>
      </c>
      <c r="Y348" s="8">
        <f ca="1">(dane36[[#This Row],[Ciśnienie krwi]]-$B$409)/$B$410</f>
        <v>7.6923076923076927E-2</v>
      </c>
      <c r="Z348" s="8">
        <f ca="1">(dane36[[#This Row],[glukoza we krwi]]-$I$409)/$I$410</f>
        <v>0.23076923076923078</v>
      </c>
      <c r="AA348" s="8">
        <f ca="1">(dane36[[#This Row],[mocznik]]-$J$409)/$J$410</f>
        <v>0.10141206675224647</v>
      </c>
      <c r="AB348" s="8">
        <f ca="1">(dane36[[#This Row],[kreatynina]]-K$409)/K$410</f>
        <v>6.6137566137566143E-3</v>
      </c>
      <c r="AC348" s="8">
        <f ca="1">(dane36[[#This Row],[sód]]-L$409)/L$410</f>
        <v>0.86119873817034698</v>
      </c>
      <c r="AD348" s="8">
        <f ca="1">(dane36[[#This Row],[potas]]-M$409)/M$410</f>
        <v>4.2696629213483155E-2</v>
      </c>
      <c r="AE348" s="8">
        <f ca="1">(dane36[[#This Row],[hemoglobina]]-N$409)/N$410</f>
        <v>0.84353741496598633</v>
      </c>
      <c r="AF348" s="8">
        <f ca="1">(dane36[[#This Row],[hematokryt]]-O$409)/O$410</f>
        <v>0.9555555555555556</v>
      </c>
      <c r="AG348">
        <v>0.5</v>
      </c>
      <c r="AH348">
        <v>0.2</v>
      </c>
      <c r="AI348">
        <v>0</v>
      </c>
      <c r="AJ348">
        <v>0</v>
      </c>
      <c r="AK348">
        <v>0</v>
      </c>
      <c r="AL348">
        <v>0</v>
      </c>
      <c r="AM348" s="14">
        <v>0</v>
      </c>
      <c r="AN348" s="14">
        <v>0</v>
      </c>
      <c r="AO348" s="14">
        <v>0</v>
      </c>
      <c r="AP348" s="14">
        <v>1</v>
      </c>
      <c r="AQ348" s="14">
        <v>0</v>
      </c>
      <c r="AR348" s="14">
        <v>0</v>
      </c>
    </row>
    <row r="349" spans="1:44" x14ac:dyDescent="0.25">
      <c r="A349" s="8">
        <f ca="1">(dane36[[#This Row],[Wiek]]-$A$409)/$A$410</f>
        <v>0.76136363636363635</v>
      </c>
      <c r="B349" s="8">
        <f ca="1">(dane36[[#This Row],[Ciśnienie krwi]]-$B$409)/$B$410</f>
        <v>0.15384615384615385</v>
      </c>
      <c r="C349" s="9">
        <v>0.25</v>
      </c>
      <c r="D349" s="10">
        <v>0.8</v>
      </c>
      <c r="E349" s="10">
        <v>0.6</v>
      </c>
      <c r="F349" s="5">
        <v>0</v>
      </c>
      <c r="G349" s="5">
        <v>1</v>
      </c>
      <c r="H349" s="5">
        <v>1</v>
      </c>
      <c r="I349" s="8">
        <f ca="1">(dane36[[#This Row],[glukoza we krwi]]-$I$409)/$I$410</f>
        <v>0.41025641025641024</v>
      </c>
      <c r="J349" s="8">
        <f ca="1">(dane36[[#This Row],[mocznik]]-$J$409)/$J$410</f>
        <v>0.24261874197689345</v>
      </c>
      <c r="K349" s="8">
        <f ca="1">(dane36[[#This Row],[kreatynina]]-#REF!)/#REF!</f>
        <v>7.8042328042328038E-2</v>
      </c>
      <c r="L349" s="8">
        <f ca="1">(dane36[[#This Row],[sód]]-#REF!)/#REF!</f>
        <v>0.72870662460567825</v>
      </c>
      <c r="M349" s="8">
        <f ca="1">(dane36[[#This Row],[potas]]-#REF!)/#REF!</f>
        <v>3.1460674157303366E-2</v>
      </c>
      <c r="N349" s="8">
        <f ca="1">(dane36[[#This Row],[hemoglobina]]-#REF!)/#REF!</f>
        <v>0.4285714285714286</v>
      </c>
      <c r="O349" s="8">
        <f ca="1">(dane36[[#This Row],[hematokryt]]-#REF!)/#REF!</f>
        <v>0.42222222222222222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X349" s="8">
        <f ca="1">(dane36[[#This Row],[Wiek]]-$A$409)/$A$410</f>
        <v>0.46590909090909088</v>
      </c>
      <c r="Y349" s="8">
        <f ca="1">(dane36[[#This Row],[Ciśnienie krwi]]-$B$409)/$B$410</f>
        <v>7.6923076923076927E-2</v>
      </c>
      <c r="Z349" s="8">
        <f ca="1">(dane36[[#This Row],[glukoza we krwi]]-$I$409)/$I$410</f>
        <v>0.18376068376068377</v>
      </c>
      <c r="AA349" s="8">
        <f ca="1">(dane36[[#This Row],[mocznik]]-$J$409)/$J$410</f>
        <v>6.0333761232349167E-2</v>
      </c>
      <c r="AB349" s="8">
        <f ca="1">(dane36[[#This Row],[kreatynina]]-K$409)/K$410</f>
        <v>7.9365079365079361E-3</v>
      </c>
      <c r="AC349" s="8">
        <f ca="1">(dane36[[#This Row],[sód]]-L$409)/L$410</f>
        <v>0.88012618296529965</v>
      </c>
      <c r="AD349" s="8">
        <f ca="1">(dane36[[#This Row],[potas]]-M$409)/M$410</f>
        <v>5.6179775280898875E-2</v>
      </c>
      <c r="AE349" s="8">
        <f ca="1">(dane36[[#This Row],[hemoglobina]]-N$409)/N$410</f>
        <v>1</v>
      </c>
      <c r="AF349" s="8">
        <f ca="1">(dane36[[#This Row],[hematokryt]]-O$409)/O$410</f>
        <v>0.75555555555555554</v>
      </c>
      <c r="AG349">
        <v>0.25</v>
      </c>
      <c r="AH349">
        <v>0.8</v>
      </c>
      <c r="AI349">
        <v>0.6</v>
      </c>
      <c r="AJ349">
        <v>0</v>
      </c>
      <c r="AK349">
        <v>1</v>
      </c>
      <c r="AL349">
        <v>1</v>
      </c>
      <c r="AM349" s="15">
        <v>1</v>
      </c>
      <c r="AN349" s="15">
        <v>1</v>
      </c>
      <c r="AO349" s="15">
        <v>1</v>
      </c>
      <c r="AP349" s="15">
        <v>1</v>
      </c>
      <c r="AQ349" s="15">
        <v>1</v>
      </c>
      <c r="AR349" s="15">
        <v>1</v>
      </c>
    </row>
    <row r="350" spans="1:44" x14ac:dyDescent="0.25">
      <c r="A350" s="8">
        <f ca="1">(dane36[[#This Row],[Wiek]]-$A$409)/$A$410</f>
        <v>0.68181818181818177</v>
      </c>
      <c r="B350" s="8">
        <f ca="1">(dane36[[#This Row],[Ciśnienie krwi]]-$B$409)/$B$410</f>
        <v>0.30769230769230771</v>
      </c>
      <c r="C350" s="9">
        <v>0.75</v>
      </c>
      <c r="D350" s="10">
        <v>0.4</v>
      </c>
      <c r="E350" s="10">
        <v>0.2</v>
      </c>
      <c r="F350" s="5">
        <v>1</v>
      </c>
      <c r="G350" s="5">
        <v>0</v>
      </c>
      <c r="H350" s="5">
        <v>0</v>
      </c>
      <c r="I350" s="8">
        <f ca="1">(dane36[[#This Row],[glukoza we krwi]]-$I$409)/$I$410</f>
        <v>0.3141025641025641</v>
      </c>
      <c r="J350" s="8">
        <f ca="1">(dane36[[#This Row],[mocznik]]-$J$409)/$J$410</f>
        <v>0.11938382541720154</v>
      </c>
      <c r="K350" s="8">
        <f ca="1">(dane36[[#This Row],[kreatynina]]-#REF!)/#REF!</f>
        <v>2.6455026455026457E-2</v>
      </c>
      <c r="L350" s="8">
        <f ca="1">(dane36[[#This Row],[sód]]-#REF!)/#REF!</f>
        <v>0.8422712933753943</v>
      </c>
      <c r="M350" s="8">
        <f ca="1">(dane36[[#This Row],[potas]]-#REF!)/#REF!</f>
        <v>8.9887640449438175E-3</v>
      </c>
      <c r="N350" s="8">
        <f ca="1">(dane36[[#This Row],[hemoglobina]]-#REF!)/#REF!</f>
        <v>0.70068027210884354</v>
      </c>
      <c r="O350" s="8">
        <f ca="1">(dane36[[#This Row],[hematokryt]]-#REF!)/#REF!</f>
        <v>0.84444444444444444</v>
      </c>
      <c r="P350" s="5">
        <v>1</v>
      </c>
      <c r="Q350" s="5">
        <v>0</v>
      </c>
      <c r="R350" s="5">
        <v>0</v>
      </c>
      <c r="S350" s="5">
        <v>1</v>
      </c>
      <c r="T350" s="5">
        <v>0</v>
      </c>
      <c r="U350" s="5">
        <v>0</v>
      </c>
      <c r="V350" s="5">
        <v>1</v>
      </c>
      <c r="X350" s="8">
        <f ca="1">(dane36[[#This Row],[Wiek]]-$A$409)/$A$410</f>
        <v>0.40909090909090912</v>
      </c>
      <c r="Y350" s="8">
        <f ca="1">(dane36[[#This Row],[Ciśnienie krwi]]-$B$409)/$B$410</f>
        <v>0.23076923076923078</v>
      </c>
      <c r="Z350" s="8">
        <f ca="1">(dane36[[#This Row],[glukoza we krwi]]-$I$409)/$I$410</f>
        <v>0.16452991452991453</v>
      </c>
      <c r="AA350" s="8">
        <f ca="1">(dane36[[#This Row],[mocznik]]-$J$409)/$J$410</f>
        <v>4.4929396662387676E-2</v>
      </c>
      <c r="AB350" s="8">
        <f ca="1">(dane36[[#This Row],[kreatynina]]-K$409)/K$410</f>
        <v>1.3227513227513225E-3</v>
      </c>
      <c r="AC350" s="8">
        <f ca="1">(dane36[[#This Row],[sód]]-L$409)/L$410</f>
        <v>0.89905362776025233</v>
      </c>
      <c r="AD350" s="8">
        <f ca="1">(dane36[[#This Row],[potas]]-M$409)/M$410</f>
        <v>2.247191011235955E-2</v>
      </c>
      <c r="AE350" s="8">
        <f ca="1">(dane36[[#This Row],[hemoglobina]]-N$409)/N$410</f>
        <v>0.71428571428571419</v>
      </c>
      <c r="AF350" s="8">
        <f ca="1">(dane36[[#This Row],[hematokryt]]-O$409)/O$410</f>
        <v>0.77777777777777779</v>
      </c>
      <c r="AG350">
        <v>0.75</v>
      </c>
      <c r="AH350">
        <v>0.4</v>
      </c>
      <c r="AI350">
        <v>0.2</v>
      </c>
      <c r="AJ350">
        <v>1</v>
      </c>
      <c r="AK350">
        <v>0</v>
      </c>
      <c r="AL350">
        <v>0</v>
      </c>
      <c r="AM350" s="14">
        <v>1</v>
      </c>
      <c r="AN350" s="14">
        <v>0</v>
      </c>
      <c r="AO350" s="14">
        <v>0</v>
      </c>
      <c r="AP350" s="14">
        <v>1</v>
      </c>
      <c r="AQ350" s="14">
        <v>0</v>
      </c>
      <c r="AR350" s="14">
        <v>0</v>
      </c>
    </row>
    <row r="351" spans="1:44" x14ac:dyDescent="0.25">
      <c r="A351" s="8">
        <f ca="1">(dane36[[#This Row],[Wiek]]-$A$409)/$A$410</f>
        <v>0.70454545454545459</v>
      </c>
      <c r="B351" s="8">
        <f ca="1">(dane36[[#This Row],[Ciśnienie krwi]]-$B$409)/$B$410</f>
        <v>0.30769230769230771</v>
      </c>
      <c r="C351" s="9">
        <v>0.5</v>
      </c>
      <c r="D351" s="10">
        <v>0.6</v>
      </c>
      <c r="E351" s="10">
        <v>0.4</v>
      </c>
      <c r="F351" s="5">
        <v>0</v>
      </c>
      <c r="G351" s="5">
        <v>1</v>
      </c>
      <c r="H351" s="5">
        <v>0</v>
      </c>
      <c r="I351" s="8">
        <f ca="1">(dane36[[#This Row],[glukoza we krwi]]-$I$409)/$I$410</f>
        <v>0.94230769230769229</v>
      </c>
      <c r="J351" s="8">
        <f ca="1">(dane36[[#This Row],[mocznik]]-$J$409)/$J$410</f>
        <v>0.16046213093709885</v>
      </c>
      <c r="K351" s="8">
        <f ca="1">(dane36[[#This Row],[kreatynina]]-#REF!)/#REF!</f>
        <v>3.1746031746031744E-2</v>
      </c>
      <c r="L351" s="8">
        <f ca="1">(dane36[[#This Row],[sód]]-#REF!)/#REF!</f>
        <v>0.82334384858044163</v>
      </c>
      <c r="M351" s="8">
        <f ca="1">(dane36[[#This Row],[potas]]-#REF!)/#REF!</f>
        <v>3.595505617977527E-2</v>
      </c>
      <c r="N351" s="8">
        <f ca="1">(dane36[[#This Row],[hemoglobina]]-#REF!)/#REF!</f>
        <v>0.61904761904761896</v>
      </c>
      <c r="O351" s="8">
        <f ca="1">(dane36[[#This Row],[hematokryt]]-#REF!)/#REF!</f>
        <v>0.68888888888888888</v>
      </c>
      <c r="P351" s="5">
        <v>1</v>
      </c>
      <c r="Q351" s="5">
        <v>1</v>
      </c>
      <c r="R351" s="5">
        <v>0</v>
      </c>
      <c r="S351" s="5">
        <v>1</v>
      </c>
      <c r="T351" s="5">
        <v>0</v>
      </c>
      <c r="U351" s="5">
        <v>1</v>
      </c>
      <c r="V351" s="5">
        <v>1</v>
      </c>
      <c r="X351" s="8">
        <f ca="1">(dane36[[#This Row],[Wiek]]-$A$409)/$A$410</f>
        <v>0.375</v>
      </c>
      <c r="Y351" s="8">
        <f ca="1">(dane36[[#This Row],[Ciśnienie krwi]]-$B$409)/$B$410</f>
        <v>0.15384615384615385</v>
      </c>
      <c r="Z351" s="8">
        <f ca="1">(dane36[[#This Row],[glukoza we krwi]]-$I$409)/$I$410</f>
        <v>0.12820512820512819</v>
      </c>
      <c r="AA351" s="8">
        <f ca="1">(dane36[[#This Row],[mocznik]]-$J$409)/$J$410</f>
        <v>8.8575096277278567E-2</v>
      </c>
      <c r="AB351" s="8">
        <f ca="1">(dane36[[#This Row],[kreatynina]]-K$409)/K$410</f>
        <v>9.2592592592592605E-3</v>
      </c>
      <c r="AC351" s="8">
        <f ca="1">(dane36[[#This Row],[sód]]-L$409)/L$410</f>
        <v>0.917981072555205</v>
      </c>
      <c r="AD351" s="8">
        <f ca="1">(dane36[[#This Row],[potas]]-M$409)/M$410</f>
        <v>2.247191011235955E-2</v>
      </c>
      <c r="AE351" s="8">
        <f ca="1">(dane36[[#This Row],[hemoglobina]]-N$409)/N$410</f>
        <v>0.77551020408163263</v>
      </c>
      <c r="AF351" s="8">
        <f ca="1">(dane36[[#This Row],[hematokryt]]-O$409)/O$410</f>
        <v>0.9555555555555556</v>
      </c>
      <c r="AG351">
        <v>0.5</v>
      </c>
      <c r="AH351">
        <v>0.6</v>
      </c>
      <c r="AI351">
        <v>0.4</v>
      </c>
      <c r="AJ351">
        <v>0</v>
      </c>
      <c r="AK351">
        <v>1</v>
      </c>
      <c r="AL351">
        <v>0</v>
      </c>
      <c r="AM351" s="15">
        <v>1</v>
      </c>
      <c r="AN351" s="15">
        <v>1</v>
      </c>
      <c r="AO351" s="15">
        <v>0</v>
      </c>
      <c r="AP351" s="15">
        <v>1</v>
      </c>
      <c r="AQ351" s="15">
        <v>0</v>
      </c>
      <c r="AR351" s="15">
        <v>1</v>
      </c>
    </row>
    <row r="352" spans="1:44" x14ac:dyDescent="0.25">
      <c r="A352" s="8">
        <f ca="1">(dane36[[#This Row],[Wiek]]-$A$409)/$A$410</f>
        <v>0.52272727272727271</v>
      </c>
      <c r="B352" s="8">
        <f ca="1">(dane36[[#This Row],[Ciśnienie krwi]]-$B$409)/$B$410</f>
        <v>0.38461538461538464</v>
      </c>
      <c r="C352" s="9">
        <v>0.62</v>
      </c>
      <c r="D352" s="10">
        <v>0.2</v>
      </c>
      <c r="E352" s="10">
        <v>0.52</v>
      </c>
      <c r="F352" s="5">
        <v>0.77</v>
      </c>
      <c r="G352" s="5">
        <v>0</v>
      </c>
      <c r="H352" s="5">
        <v>0</v>
      </c>
      <c r="I352" s="8">
        <f ca="1">(dane36[[#This Row],[glukoza we krwi]]-$I$409)/$I$410</f>
        <v>0.17307692307692307</v>
      </c>
      <c r="J352" s="8">
        <f ca="1">(dane36[[#This Row],[mocznik]]-$J$409)/$J$410</f>
        <v>0.19897304236200256</v>
      </c>
      <c r="K352" s="8">
        <f ca="1">(dane36[[#This Row],[kreatynina]]-#REF!)/#REF!</f>
        <v>6.4814814814814811E-2</v>
      </c>
      <c r="L352" s="8">
        <f ca="1">(dane36[[#This Row],[sód]]-#REF!)/#REF!</f>
        <v>0.82334384858044163</v>
      </c>
      <c r="M352" s="8">
        <f ca="1">(dane36[[#This Row],[potas]]-#REF!)/#REF!</f>
        <v>8.5393258426966281E-2</v>
      </c>
      <c r="N352" s="8">
        <f ca="1">(dane36[[#This Row],[hemoglobina]]-#REF!)/#REF!</f>
        <v>0.21768707482993194</v>
      </c>
      <c r="O352" s="8">
        <f ca="1">(dane36[[#This Row],[hematokryt]]-#REF!)/#REF!</f>
        <v>0.22222222222222221</v>
      </c>
      <c r="P352" s="5">
        <v>1</v>
      </c>
      <c r="Q352" s="5">
        <v>0</v>
      </c>
      <c r="R352" s="5">
        <v>1</v>
      </c>
      <c r="S352" s="5">
        <v>0</v>
      </c>
      <c r="T352" s="5">
        <v>0</v>
      </c>
      <c r="U352" s="5">
        <v>0</v>
      </c>
      <c r="V352" s="5">
        <v>1</v>
      </c>
      <c r="X352" s="8">
        <f ca="1">(dane36[[#This Row],[Wiek]]-$A$409)/$A$410</f>
        <v>0.71590909090909094</v>
      </c>
      <c r="Y352" s="8">
        <f ca="1">(dane36[[#This Row],[Ciśnienie krwi]]-$B$409)/$B$410</f>
        <v>0.15384615384615385</v>
      </c>
      <c r="Z352" s="8">
        <f ca="1">(dane36[[#This Row],[glukoza we krwi]]-$I$409)/$I$410</f>
        <v>0.13461538461538461</v>
      </c>
      <c r="AA352" s="8">
        <f ca="1">(dane36[[#This Row],[mocznik]]-$J$409)/$J$410</f>
        <v>4.7496790757381259E-2</v>
      </c>
      <c r="AB352" s="8">
        <f ca="1">(dane36[[#This Row],[kreatynina]]-K$409)/K$410</f>
        <v>7.9365079365079361E-3</v>
      </c>
      <c r="AC352" s="8">
        <f ca="1">(dane36[[#This Row],[sód]]-L$409)/L$410</f>
        <v>0.86750788643533128</v>
      </c>
      <c r="AD352" s="8">
        <f ca="1">(dane36[[#This Row],[potas]]-M$409)/M$410</f>
        <v>5.1685393258426963E-2</v>
      </c>
      <c r="AE352" s="8">
        <f ca="1">(dane36[[#This Row],[hemoglobina]]-N$409)/N$410</f>
        <v>0.88435374149659873</v>
      </c>
      <c r="AF352" s="8">
        <f ca="1">(dane36[[#This Row],[hematokryt]]-O$409)/O$410</f>
        <v>0.75555555555555554</v>
      </c>
      <c r="AG352">
        <v>0.62</v>
      </c>
      <c r="AH352">
        <v>0.2</v>
      </c>
      <c r="AI352">
        <v>0.5</v>
      </c>
      <c r="AJ352">
        <v>0.77</v>
      </c>
      <c r="AK352">
        <v>0</v>
      </c>
      <c r="AL352">
        <v>0</v>
      </c>
      <c r="AM352" s="14">
        <v>1</v>
      </c>
      <c r="AN352" s="14">
        <v>0</v>
      </c>
      <c r="AO352" s="14">
        <v>1</v>
      </c>
      <c r="AP352" s="14">
        <v>0</v>
      </c>
      <c r="AQ352" s="14">
        <v>0</v>
      </c>
      <c r="AR352" s="14">
        <v>0</v>
      </c>
    </row>
    <row r="353" spans="1:44" x14ac:dyDescent="0.25">
      <c r="A353" s="8">
        <f ca="1">(dane36[[#This Row],[Wiek]]-$A$409)/$A$410</f>
        <v>0.52272727272727271</v>
      </c>
      <c r="B353" s="8">
        <f ca="1">(dane36[[#This Row],[Ciśnienie krwi]]-$B$409)/$B$410</f>
        <v>0.46153846153846156</v>
      </c>
      <c r="C353" s="9">
        <v>0.5</v>
      </c>
      <c r="D353" s="10">
        <v>0.6</v>
      </c>
      <c r="E353" s="5" t="s">
        <v>2</v>
      </c>
      <c r="F353" s="5">
        <v>1</v>
      </c>
      <c r="G353" s="5">
        <v>1</v>
      </c>
      <c r="H353" s="5">
        <v>0</v>
      </c>
      <c r="I353" s="8">
        <f ca="1">(dane36[[#This Row],[glukoza we krwi]]-$I$409)/$I$410</f>
        <v>0.17948717948717949</v>
      </c>
      <c r="J353" s="8">
        <f ca="1">(dane36[[#This Row],[mocznik]]-$J$409)/$J$410</f>
        <v>0.5481386392811296</v>
      </c>
      <c r="K353" s="8">
        <f ca="1">(dane36[[#This Row],[kreatynina]]-#REF!)/#REF!</f>
        <v>0.19576719576719576</v>
      </c>
      <c r="L353" s="8">
        <f ca="1">(dane36[[#This Row],[sód]]-#REF!)/#REF!</f>
        <v>0.72870662460567825</v>
      </c>
      <c r="M353" s="8">
        <f ca="1">(dane36[[#This Row],[potas]]-#REF!)/#REF!</f>
        <v>7.1910112359550568E-2</v>
      </c>
      <c r="N353" s="8">
        <f ca="1">(dane36[[#This Row],[hemoglobina]]-#REF!)/#REF!</f>
        <v>0.37414965986394555</v>
      </c>
      <c r="O353" s="8">
        <f ca="1">(dane36[[#This Row],[hematokryt]]-#REF!)/#REF!</f>
        <v>0.37777777777777777</v>
      </c>
      <c r="P353" s="5">
        <v>1</v>
      </c>
      <c r="Q353" s="5">
        <v>0</v>
      </c>
      <c r="R353" s="5">
        <v>1</v>
      </c>
      <c r="S353" s="5">
        <v>1</v>
      </c>
      <c r="T353" s="5">
        <v>0</v>
      </c>
      <c r="U353" s="5">
        <v>1</v>
      </c>
      <c r="V353" s="5">
        <v>1</v>
      </c>
      <c r="X353" s="8">
        <f ca="1">(dane36[[#This Row],[Wiek]]-$A$409)/$A$410</f>
        <v>0.30681818181818182</v>
      </c>
      <c r="Y353" s="8">
        <f ca="1">(dane36[[#This Row],[Ciśnienie krwi]]-$B$409)/$B$410</f>
        <v>0.23076923076923078</v>
      </c>
      <c r="Z353" s="8">
        <f ca="1">(dane36[[#This Row],[glukoza we krwi]]-$I$409)/$I$410</f>
        <v>0.13034188034188035</v>
      </c>
      <c r="AA353" s="8">
        <f ca="1">(dane36[[#This Row],[mocznik]]-$J$409)/$J$410</f>
        <v>0.12195121951219512</v>
      </c>
      <c r="AB353" s="8">
        <f ca="1">(dane36[[#This Row],[kreatynina]]-K$409)/K$410</f>
        <v>6.6137566137566143E-3</v>
      </c>
      <c r="AC353" s="8">
        <f ca="1">(dane36[[#This Row],[sód]]-L$409)/L$410</f>
        <v>0.8485804416403786</v>
      </c>
      <c r="AD353" s="8">
        <f ca="1">(dane36[[#This Row],[potas]]-M$409)/M$410</f>
        <v>1.7977528089887635E-2</v>
      </c>
      <c r="AE353" s="8">
        <f ca="1">(dane36[[#This Row],[hemoglobina]]-N$409)/N$410</f>
        <v>0.97959183673469385</v>
      </c>
      <c r="AF353" s="8">
        <f ca="1">(dane36[[#This Row],[hematokryt]]-O$409)/O$410</f>
        <v>0.68888888888888888</v>
      </c>
      <c r="AG353">
        <v>0.5</v>
      </c>
      <c r="AH353">
        <v>0.6</v>
      </c>
      <c r="AI353">
        <v>0</v>
      </c>
      <c r="AJ353">
        <v>1</v>
      </c>
      <c r="AK353">
        <v>1</v>
      </c>
      <c r="AL353">
        <v>0</v>
      </c>
      <c r="AM353" s="15">
        <v>1</v>
      </c>
      <c r="AN353" s="15">
        <v>0</v>
      </c>
      <c r="AO353" s="15">
        <v>1</v>
      </c>
      <c r="AP353" s="15">
        <v>1</v>
      </c>
      <c r="AQ353" s="15">
        <v>0</v>
      </c>
      <c r="AR353" s="15">
        <v>1</v>
      </c>
    </row>
    <row r="354" spans="1:44" x14ac:dyDescent="0.25">
      <c r="A354" s="8">
        <f ca="1">(dane36[[#This Row],[Wiek]]-$A$409)/$A$410</f>
        <v>0.59090909090909094</v>
      </c>
      <c r="B354" s="8">
        <f ca="1">(dane36[[#This Row],[Ciśnienie krwi]]-$B$409)/$B$410</f>
        <v>0.30769230769230771</v>
      </c>
      <c r="C354" s="9">
        <v>1</v>
      </c>
      <c r="D354" s="10">
        <v>0.2</v>
      </c>
      <c r="E354" s="5" t="s">
        <v>2</v>
      </c>
      <c r="F354" s="5">
        <v>0</v>
      </c>
      <c r="G354" s="5">
        <v>0</v>
      </c>
      <c r="H354" s="5">
        <v>0</v>
      </c>
      <c r="I354" s="8">
        <f ca="1">(dane36[[#This Row],[glukoza we krwi]]-$I$409)/$I$410</f>
        <v>0.27350427350427353</v>
      </c>
      <c r="J354" s="8">
        <f ca="1">(dane36[[#This Row],[mocznik]]-$J$409)/$J$410</f>
        <v>4.2362002567394093E-2</v>
      </c>
      <c r="K354" s="8">
        <f ca="1">(dane36[[#This Row],[kreatynina]]-#REF!)/#REF!</f>
        <v>1.0582010582010581E-2</v>
      </c>
      <c r="L354" s="8">
        <f ca="1">(dane36[[#This Row],[sód]]-#REF!)/#REF!</f>
        <v>0.85488958990536279</v>
      </c>
      <c r="M354" s="8">
        <f ca="1">(dane36[[#This Row],[potas]]-#REF!)/#REF!</f>
        <v>3.8202247191011243E-2</v>
      </c>
      <c r="N354" s="8">
        <f ca="1">(dane36[[#This Row],[hemoglobina]]-#REF!)/#REF!</f>
        <v>0.64149659863945574</v>
      </c>
      <c r="O354" s="8">
        <f ca="1">(dane36[[#This Row],[hematokryt]]-#REF!)/#REF!</f>
        <v>0.66377777777777769</v>
      </c>
      <c r="P354" s="5">
        <v>0</v>
      </c>
      <c r="Q354" s="5">
        <v>0</v>
      </c>
      <c r="R354" s="5">
        <v>0</v>
      </c>
      <c r="S354" s="5">
        <v>0</v>
      </c>
      <c r="T354" s="5">
        <v>1</v>
      </c>
      <c r="U354" s="5">
        <v>1</v>
      </c>
      <c r="V354" s="5">
        <v>1</v>
      </c>
      <c r="X354" s="8">
        <f ca="1">(dane36[[#This Row],[Wiek]]-$A$409)/$A$410</f>
        <v>0.39772727272727271</v>
      </c>
      <c r="Y354" s="8">
        <f ca="1">(dane36[[#This Row],[Ciśnienie krwi]]-$B$409)/$B$410</f>
        <v>7.6923076923076927E-2</v>
      </c>
      <c r="Z354" s="8">
        <f ca="1">(dane36[[#This Row],[glukoza we krwi]]-$I$409)/$I$410</f>
        <v>0.1858974358974359</v>
      </c>
      <c r="AA354" s="8">
        <f ca="1">(dane36[[#This Row],[mocznik]]-$J$409)/$J$410</f>
        <v>0.11681643132220795</v>
      </c>
      <c r="AB354" s="8">
        <f ca="1">(dane36[[#This Row],[kreatynina]]-K$409)/K$410</f>
        <v>9.2592592592592605E-3</v>
      </c>
      <c r="AC354" s="8">
        <f ca="1">(dane36[[#This Row],[sód]]-L$409)/L$410</f>
        <v>0.86119873817034698</v>
      </c>
      <c r="AD354" s="8">
        <f ca="1">(dane36[[#This Row],[potas]]-M$409)/M$410</f>
        <v>5.393258426966293E-2</v>
      </c>
      <c r="AE354" s="8">
        <f ca="1">(dane36[[#This Row],[hemoglobina]]-N$409)/N$410</f>
        <v>0.80952380952380953</v>
      </c>
      <c r="AF354" s="8">
        <f ca="1">(dane36[[#This Row],[hematokryt]]-O$409)/O$410</f>
        <v>0.8666666666666667</v>
      </c>
      <c r="AG354">
        <v>1</v>
      </c>
      <c r="AH354">
        <v>0.2</v>
      </c>
      <c r="AI354">
        <v>0</v>
      </c>
      <c r="AJ354">
        <v>0</v>
      </c>
      <c r="AK354">
        <v>0</v>
      </c>
      <c r="AL354">
        <v>0</v>
      </c>
      <c r="AM354" s="14">
        <v>0</v>
      </c>
      <c r="AN354" s="14">
        <v>0</v>
      </c>
      <c r="AO354" s="14">
        <v>0</v>
      </c>
      <c r="AP354" s="14">
        <v>0</v>
      </c>
      <c r="AQ354" s="14">
        <v>1</v>
      </c>
      <c r="AR354" s="14">
        <v>1</v>
      </c>
    </row>
    <row r="355" spans="1:44" x14ac:dyDescent="0.25">
      <c r="A355" s="8">
        <f ca="1">(dane36[[#This Row],[Wiek]]-$A$409)/$A$410</f>
        <v>0.64772727272727271</v>
      </c>
      <c r="B355" s="8">
        <f ca="1">(dane36[[#This Row],[Ciśnienie krwi]]-$B$409)/$B$410</f>
        <v>0.15384615384615385</v>
      </c>
      <c r="C355" s="9">
        <v>0.25</v>
      </c>
      <c r="D355" s="10">
        <v>0.2</v>
      </c>
      <c r="E355" s="10">
        <v>0.6</v>
      </c>
      <c r="F355" s="5">
        <v>0</v>
      </c>
      <c r="G355" s="5">
        <v>0</v>
      </c>
      <c r="H355" s="5">
        <v>0</v>
      </c>
      <c r="I355" s="8">
        <f ca="1">(dane36[[#This Row],[glukoza we krwi]]-$I$409)/$I$410</f>
        <v>0.85897435897435892</v>
      </c>
      <c r="J355" s="8">
        <f ca="1">(dane36[[#This Row],[mocznik]]-$J$409)/$J$410</f>
        <v>0.13735558408215662</v>
      </c>
      <c r="K355" s="8">
        <f ca="1">(dane36[[#This Row],[kreatynina]]-#REF!)/#REF!</f>
        <v>1.7195767195767195E-2</v>
      </c>
      <c r="L355" s="8">
        <f ca="1">(dane36[[#This Row],[sód]]-#REF!)/#REF!</f>
        <v>0.8422712933753943</v>
      </c>
      <c r="M355" s="8">
        <f ca="1">(dane36[[#This Row],[potas]]-#REF!)/#REF!</f>
        <v>4.49438202247191E-2</v>
      </c>
      <c r="N355" s="8">
        <f ca="1">(dane36[[#This Row],[hemoglobina]]-#REF!)/#REF!</f>
        <v>0.64625850340136048</v>
      </c>
      <c r="O355" s="8">
        <f ca="1">(dane36[[#This Row],[hematokryt]]-#REF!)/#REF!</f>
        <v>0.62222222222222223</v>
      </c>
      <c r="P355" s="5">
        <v>1</v>
      </c>
      <c r="Q355" s="5">
        <v>1</v>
      </c>
      <c r="R355" s="5">
        <v>1</v>
      </c>
      <c r="S355" s="5">
        <v>1</v>
      </c>
      <c r="T355" s="5">
        <v>0</v>
      </c>
      <c r="U355" s="5">
        <v>0</v>
      </c>
      <c r="V355" s="5">
        <v>1</v>
      </c>
      <c r="X355" s="8">
        <f ca="1">(dane36[[#This Row],[Wiek]]-$A$409)/$A$410</f>
        <v>0.42045454545454547</v>
      </c>
      <c r="Y355" s="8">
        <f ca="1">(dane36[[#This Row],[Ciśnienie krwi]]-$B$409)/$B$410</f>
        <v>7.6923076923076927E-2</v>
      </c>
      <c r="Z355" s="8">
        <f ca="1">(dane36[[#This Row],[glukoza we krwi]]-$I$409)/$I$410</f>
        <v>0.13675213675213677</v>
      </c>
      <c r="AA355" s="8">
        <f ca="1">(dane36[[#This Row],[mocznik]]-$J$409)/$J$410</f>
        <v>9.114249037227215E-2</v>
      </c>
      <c r="AB355" s="8">
        <f ca="1">(dane36[[#This Row],[kreatynina]]-K$409)/K$410</f>
        <v>2.6455026455026449E-3</v>
      </c>
      <c r="AC355" s="8">
        <f ca="1">(dane36[[#This Row],[sód]]-L$409)/L$410</f>
        <v>0.917981072555205</v>
      </c>
      <c r="AD355" s="8">
        <f ca="1">(dane36[[#This Row],[potas]]-M$409)/M$410</f>
        <v>5.6179775280898875E-2</v>
      </c>
      <c r="AE355" s="8">
        <f ca="1">(dane36[[#This Row],[hemoglobina]]-N$409)/N$410</f>
        <v>0.71428571428571419</v>
      </c>
      <c r="AF355" s="8">
        <f ca="1">(dane36[[#This Row],[hematokryt]]-O$409)/O$410</f>
        <v>0.93333333333333335</v>
      </c>
      <c r="AG355">
        <v>0.25</v>
      </c>
      <c r="AH355">
        <v>0.2</v>
      </c>
      <c r="AI355">
        <v>0.6</v>
      </c>
      <c r="AJ355">
        <v>0</v>
      </c>
      <c r="AK355">
        <v>0</v>
      </c>
      <c r="AL355">
        <v>0</v>
      </c>
      <c r="AM355" s="15">
        <v>1</v>
      </c>
      <c r="AN355" s="15">
        <v>1</v>
      </c>
      <c r="AO355" s="15">
        <v>1</v>
      </c>
      <c r="AP355" s="15">
        <v>1</v>
      </c>
      <c r="AQ355" s="15">
        <v>0</v>
      </c>
      <c r="AR355" s="15">
        <v>0</v>
      </c>
    </row>
    <row r="356" spans="1:44" x14ac:dyDescent="0.25">
      <c r="A356" s="8">
        <f ca="1">(dane36[[#This Row],[Wiek]]-$A$409)/$A$410</f>
        <v>0.61363636363636365</v>
      </c>
      <c r="B356" s="8">
        <f ca="1">(dane36[[#This Row],[Ciśnienie krwi]]-$B$409)/$B$410</f>
        <v>0.30769230769230771</v>
      </c>
      <c r="C356" s="9">
        <v>0.25</v>
      </c>
      <c r="D356" s="10">
        <v>0.8</v>
      </c>
      <c r="E356" s="10">
        <v>0.2</v>
      </c>
      <c r="F356" s="5">
        <v>0</v>
      </c>
      <c r="G356" s="5">
        <v>1</v>
      </c>
      <c r="H356" s="5">
        <v>0</v>
      </c>
      <c r="I356" s="8">
        <f ca="1">(dane36[[#This Row],[glukoza we krwi]]-$I$409)/$I$410</f>
        <v>0.32905982905982906</v>
      </c>
      <c r="J356" s="8">
        <f ca="1">(dane36[[#This Row],[mocznik]]-$J$409)/$J$410</f>
        <v>0.78947368421052633</v>
      </c>
      <c r="K356" s="8">
        <f ca="1">(dane36[[#This Row],[kreatynina]]-#REF!)/#REF!</f>
        <v>0.17063492063492064</v>
      </c>
      <c r="L356" s="8">
        <f ca="1">(dane36[[#This Row],[sód]]-#REF!)/#REF!</f>
        <v>0.75394321766561512</v>
      </c>
      <c r="M356" s="8">
        <f ca="1">(dane36[[#This Row],[potas]]-#REF!)/#REF!</f>
        <v>8.98876404494382E-2</v>
      </c>
      <c r="N356" s="8">
        <f ca="1">(dane36[[#This Row],[hemoglobina]]-#REF!)/#REF!</f>
        <v>0</v>
      </c>
      <c r="O356" s="8">
        <f ca="1">(dane36[[#This Row],[hematokryt]]-#REF!)/#REF!</f>
        <v>0</v>
      </c>
      <c r="P356" s="5">
        <v>1</v>
      </c>
      <c r="Q356" s="5">
        <v>1</v>
      </c>
      <c r="R356" s="5">
        <v>0</v>
      </c>
      <c r="S356" s="5">
        <v>0</v>
      </c>
      <c r="T356" s="5">
        <v>1</v>
      </c>
      <c r="U356" s="5">
        <v>1</v>
      </c>
      <c r="V356" s="5">
        <v>1</v>
      </c>
      <c r="X356" s="8">
        <f ca="1">(dane36[[#This Row],[Wiek]]-$A$409)/$A$410</f>
        <v>0.34090909090909088</v>
      </c>
      <c r="Y356" s="8">
        <f ca="1">(dane36[[#This Row],[Ciśnienie krwi]]-$B$409)/$B$410</f>
        <v>7.6923076923076927E-2</v>
      </c>
      <c r="Z356" s="8">
        <f ca="1">(dane36[[#This Row],[glukoza we krwi]]-$I$409)/$I$410</f>
        <v>0.17094017094017094</v>
      </c>
      <c r="AA356" s="8">
        <f ca="1">(dane36[[#This Row],[mocznik]]-$J$409)/$J$410</f>
        <v>3.9794608472400517E-2</v>
      </c>
      <c r="AB356" s="8">
        <f ca="1">(dane36[[#This Row],[kreatynina]]-K$409)/K$410</f>
        <v>0</v>
      </c>
      <c r="AC356" s="8">
        <f ca="1">(dane36[[#This Row],[sód]]-L$409)/L$410</f>
        <v>0.89905362776025233</v>
      </c>
      <c r="AD356" s="8">
        <f ca="1">(dane36[[#This Row],[potas]]-M$409)/M$410</f>
        <v>4.9438202247191018E-2</v>
      </c>
      <c r="AE356" s="8">
        <f ca="1">(dane36[[#This Row],[hemoglobina]]-N$409)/N$410</f>
        <v>0.78231292517006801</v>
      </c>
      <c r="AF356" s="8">
        <f ca="1">(dane36[[#This Row],[hematokryt]]-O$409)/O$410</f>
        <v>0.71111111111111114</v>
      </c>
      <c r="AG356">
        <v>0.25</v>
      </c>
      <c r="AH356">
        <v>0.8</v>
      </c>
      <c r="AI356">
        <v>0.2</v>
      </c>
      <c r="AJ356">
        <v>0</v>
      </c>
      <c r="AK356">
        <v>1</v>
      </c>
      <c r="AL356">
        <v>0</v>
      </c>
      <c r="AM356" s="14">
        <v>1</v>
      </c>
      <c r="AN356" s="14">
        <v>1</v>
      </c>
      <c r="AO356" s="14">
        <v>0</v>
      </c>
      <c r="AP356" s="14">
        <v>0</v>
      </c>
      <c r="AQ356" s="14">
        <v>1</v>
      </c>
      <c r="AR356" s="14">
        <v>1</v>
      </c>
    </row>
    <row r="357" spans="1:44" x14ac:dyDescent="0.25">
      <c r="A357" s="8">
        <f ca="1">(dane36[[#This Row],[Wiek]]-$A$409)/$A$410</f>
        <v>0.23863636363636365</v>
      </c>
      <c r="B357" s="8">
        <f ca="1">(dane36[[#This Row],[Ciśnienie krwi]]-$B$409)/$B$410</f>
        <v>7.6923076923076927E-2</v>
      </c>
      <c r="C357" s="9">
        <v>0.75</v>
      </c>
      <c r="D357" s="5">
        <v>0</v>
      </c>
      <c r="E357" s="5" t="s">
        <v>2</v>
      </c>
      <c r="F357" s="5">
        <v>1</v>
      </c>
      <c r="G357" s="5">
        <v>0</v>
      </c>
      <c r="H357" s="5">
        <v>0</v>
      </c>
      <c r="I357" s="8">
        <f ca="1">(dane36[[#This Row],[glukoza we krwi]]-$I$409)/$I$410</f>
        <v>0.15598290598290598</v>
      </c>
      <c r="J357" s="8">
        <f ca="1">(dane36[[#This Row],[mocznik]]-$J$409)/$J$410</f>
        <v>5.7766367137355584E-2</v>
      </c>
      <c r="K357" s="8">
        <f ca="1">(dane36[[#This Row],[kreatynina]]-#REF!)/#REF!</f>
        <v>5.2910052910052916E-3</v>
      </c>
      <c r="L357" s="8">
        <f ca="1">(dane36[[#This Row],[sód]]-#REF!)/#REF!</f>
        <v>0.88643533123028395</v>
      </c>
      <c r="M357" s="8">
        <f ca="1">(dane36[[#This Row],[potas]]-#REF!)/#REF!</f>
        <v>5.6179775280898875E-2</v>
      </c>
      <c r="N357" s="8">
        <f ca="1">(dane36[[#This Row],[hemoglobina]]-#REF!)/#REF!</f>
        <v>0.80952380952380953</v>
      </c>
      <c r="O357" s="8">
        <f ca="1">(dane36[[#This Row],[hematokryt]]-#REF!)/#REF!</f>
        <v>0.9555555555555556</v>
      </c>
      <c r="P357" s="5">
        <v>0</v>
      </c>
      <c r="Q357" s="5">
        <v>0</v>
      </c>
      <c r="R357" s="5">
        <v>0</v>
      </c>
      <c r="S357" s="5">
        <v>1</v>
      </c>
      <c r="T357" s="5">
        <v>0</v>
      </c>
      <c r="U357" s="5">
        <v>0</v>
      </c>
      <c r="V357" s="5">
        <v>0</v>
      </c>
      <c r="X357" s="8">
        <f ca="1">(dane36[[#This Row],[Wiek]]-$A$409)/$A$410</f>
        <v>0.23863636363636365</v>
      </c>
      <c r="Y357" s="8">
        <f ca="1">(dane36[[#This Row],[Ciśnienie krwi]]-$B$409)/$B$410</f>
        <v>7.6923076923076927E-2</v>
      </c>
      <c r="Z357" s="8">
        <f ca="1">(dane36[[#This Row],[glukoza we krwi]]-$I$409)/$I$410</f>
        <v>0.15598290598290598</v>
      </c>
      <c r="AA357" s="8">
        <f ca="1">(dane36[[#This Row],[mocznik]]-$J$409)/$J$410</f>
        <v>5.7766367137355584E-2</v>
      </c>
      <c r="AB357" s="8">
        <f ca="1">(dane36[[#This Row],[kreatynina]]-K$409)/K$410</f>
        <v>5.2910052910052916E-3</v>
      </c>
      <c r="AC357" s="8">
        <f ca="1">(dane36[[#This Row],[sód]]-L$409)/L$410</f>
        <v>0.88643533123028395</v>
      </c>
      <c r="AD357" s="8">
        <f ca="1">(dane36[[#This Row],[potas]]-M$409)/M$410</f>
        <v>5.6179775280898875E-2</v>
      </c>
      <c r="AE357" s="8">
        <f ca="1">(dane36[[#This Row],[hemoglobina]]-N$409)/N$410</f>
        <v>0.80952380952380953</v>
      </c>
      <c r="AF357" s="8">
        <f ca="1">(dane36[[#This Row],[hematokryt]]-O$409)/O$410</f>
        <v>0.9555555555555556</v>
      </c>
      <c r="AG357">
        <v>0.75</v>
      </c>
      <c r="AH357">
        <v>0</v>
      </c>
      <c r="AI357">
        <v>0</v>
      </c>
      <c r="AJ357">
        <v>1</v>
      </c>
      <c r="AK357">
        <v>0</v>
      </c>
      <c r="AL357">
        <v>0</v>
      </c>
      <c r="AM357" s="15">
        <v>0</v>
      </c>
      <c r="AN357" s="15">
        <v>0</v>
      </c>
      <c r="AO357" s="15">
        <v>0</v>
      </c>
      <c r="AP357" s="15">
        <v>1</v>
      </c>
      <c r="AQ357" s="15">
        <v>0</v>
      </c>
      <c r="AR357" s="15">
        <v>0</v>
      </c>
    </row>
    <row r="358" spans="1:44" x14ac:dyDescent="0.25">
      <c r="A358" s="8">
        <f ca="1">(dane36[[#This Row],[Wiek]]-$A$409)/$A$410</f>
        <v>0.36363636363636365</v>
      </c>
      <c r="B358" s="8">
        <f ca="1">(dane36[[#This Row],[Ciśnienie krwi]]-$B$409)/$B$410</f>
        <v>0.15384615384615385</v>
      </c>
      <c r="C358" s="9">
        <v>1</v>
      </c>
      <c r="D358" s="5">
        <v>0</v>
      </c>
      <c r="E358" s="5" t="s">
        <v>2</v>
      </c>
      <c r="F358" s="5">
        <v>1</v>
      </c>
      <c r="G358" s="5">
        <v>0</v>
      </c>
      <c r="H358" s="5">
        <v>0</v>
      </c>
      <c r="I358" s="8">
        <f ca="1">(dane36[[#This Row],[glukoza we krwi]]-$I$409)/$I$410</f>
        <v>0.1388888888888889</v>
      </c>
      <c r="J358" s="8">
        <f ca="1">(dane36[[#This Row],[mocznik]]-$J$409)/$J$410</f>
        <v>9.3709884467265719E-2</v>
      </c>
      <c r="K358" s="8">
        <f ca="1">(dane36[[#This Row],[kreatynina]]-#REF!)/#REF!</f>
        <v>1.3227513227513225E-3</v>
      </c>
      <c r="L358" s="8">
        <f ca="1">(dane36[[#This Row],[sód]]-#REF!)/#REF!</f>
        <v>0.88012618296529965</v>
      </c>
      <c r="M358" s="8">
        <f ca="1">(dane36[[#This Row],[potas]]-#REF!)/#REF!</f>
        <v>5.1685393258426963E-2</v>
      </c>
      <c r="N358" s="8">
        <f ca="1">(dane36[[#This Row],[hemoglobina]]-#REF!)/#REF!</f>
        <v>0.95238095238095244</v>
      </c>
      <c r="O358" s="8">
        <f ca="1">(dane36[[#This Row],[hematokryt]]-#REF!)/#REF!</f>
        <v>0.84444444444444444</v>
      </c>
      <c r="P358" s="5">
        <v>0</v>
      </c>
      <c r="Q358" s="5">
        <v>0</v>
      </c>
      <c r="R358" s="5">
        <v>0</v>
      </c>
      <c r="S358" s="5">
        <v>1</v>
      </c>
      <c r="T358" s="5">
        <v>0</v>
      </c>
      <c r="U358" s="5">
        <v>0</v>
      </c>
      <c r="V358" s="5">
        <v>0</v>
      </c>
      <c r="X358" s="8">
        <f ca="1">(dane36[[#This Row],[Wiek]]-$A$409)/$A$410</f>
        <v>0.36363636363636365</v>
      </c>
      <c r="Y358" s="8">
        <f ca="1">(dane36[[#This Row],[Ciśnienie krwi]]-$B$409)/$B$410</f>
        <v>0.15384615384615385</v>
      </c>
      <c r="Z358" s="8">
        <f ca="1">(dane36[[#This Row],[glukoza we krwi]]-$I$409)/$I$410</f>
        <v>0.1388888888888889</v>
      </c>
      <c r="AA358" s="8">
        <f ca="1">(dane36[[#This Row],[mocznik]]-$J$409)/$J$410</f>
        <v>9.3709884467265719E-2</v>
      </c>
      <c r="AB358" s="8">
        <f ca="1">(dane36[[#This Row],[kreatynina]]-K$409)/K$410</f>
        <v>1.3227513227513225E-3</v>
      </c>
      <c r="AC358" s="8">
        <f ca="1">(dane36[[#This Row],[sód]]-L$409)/L$410</f>
        <v>0.88012618296529965</v>
      </c>
      <c r="AD358" s="8">
        <f ca="1">(dane36[[#This Row],[potas]]-M$409)/M$410</f>
        <v>5.1685393258426963E-2</v>
      </c>
      <c r="AE358" s="8">
        <f ca="1">(dane36[[#This Row],[hemoglobina]]-N$409)/N$410</f>
        <v>0.95238095238095244</v>
      </c>
      <c r="AF358" s="8">
        <f ca="1">(dane36[[#This Row],[hematokryt]]-O$409)/O$410</f>
        <v>0.84444444444444444</v>
      </c>
      <c r="AG358">
        <v>1</v>
      </c>
      <c r="AH358">
        <v>0</v>
      </c>
      <c r="AI358">
        <v>0</v>
      </c>
      <c r="AJ358">
        <v>1</v>
      </c>
      <c r="AK358">
        <v>0</v>
      </c>
      <c r="AL358">
        <v>0</v>
      </c>
      <c r="AM358" s="14">
        <v>0</v>
      </c>
      <c r="AN358" s="14">
        <v>0</v>
      </c>
      <c r="AO358" s="14">
        <v>0</v>
      </c>
      <c r="AP358" s="14">
        <v>1</v>
      </c>
      <c r="AQ358" s="14">
        <v>0</v>
      </c>
      <c r="AR358" s="14">
        <v>0</v>
      </c>
    </row>
    <row r="359" spans="1:44" x14ac:dyDescent="0.25">
      <c r="A359" s="8">
        <f ca="1">(dane36[[#This Row],[Wiek]]-$A$409)/$A$410</f>
        <v>0.72727272727272729</v>
      </c>
      <c r="B359" s="8">
        <f ca="1">(dane36[[#This Row],[Ciśnienie krwi]]-$B$409)/$B$410</f>
        <v>0.15384615384615385</v>
      </c>
      <c r="C359" s="9">
        <v>1</v>
      </c>
      <c r="D359" s="5">
        <v>0</v>
      </c>
      <c r="E359" s="5" t="s">
        <v>2</v>
      </c>
      <c r="F359" s="5">
        <v>1</v>
      </c>
      <c r="G359" s="5">
        <v>0</v>
      </c>
      <c r="H359" s="5">
        <v>0</v>
      </c>
      <c r="I359" s="8">
        <f ca="1">(dane36[[#This Row],[glukoza we krwi]]-$I$409)/$I$410</f>
        <v>0.18162393162393162</v>
      </c>
      <c r="J359" s="8">
        <f ca="1">(dane36[[#This Row],[mocznik]]-$J$409)/$J$410</f>
        <v>3.7227214377406934E-2</v>
      </c>
      <c r="K359" s="8">
        <f ca="1">(dane36[[#This Row],[kreatynina]]-#REF!)/#REF!</f>
        <v>9.2592592592592605E-3</v>
      </c>
      <c r="L359" s="8">
        <f ca="1">(dane36[[#This Row],[sód]]-#REF!)/#REF!</f>
        <v>0.85488958990536279</v>
      </c>
      <c r="M359" s="8">
        <f ca="1">(dane36[[#This Row],[potas]]-#REF!)/#REF!</f>
        <v>2.4719101123595509E-2</v>
      </c>
      <c r="N359" s="8">
        <f ca="1">(dane36[[#This Row],[hemoglobina]]-#REF!)/#REF!</f>
        <v>0.71428571428571419</v>
      </c>
      <c r="O359" s="8">
        <f ca="1">(dane36[[#This Row],[hematokryt]]-#REF!)/#REF!</f>
        <v>0.73333333333333328</v>
      </c>
      <c r="P359" s="5">
        <v>0</v>
      </c>
      <c r="Q359" s="5">
        <v>0</v>
      </c>
      <c r="R359" s="5">
        <v>0</v>
      </c>
      <c r="S359" s="5">
        <v>1</v>
      </c>
      <c r="T359" s="5">
        <v>0</v>
      </c>
      <c r="U359" s="5">
        <v>0</v>
      </c>
      <c r="V359" s="5">
        <v>0</v>
      </c>
      <c r="X359" s="8">
        <f ca="1">(dane36[[#This Row],[Wiek]]-$A$409)/$A$410</f>
        <v>0.72727272727272729</v>
      </c>
      <c r="Y359" s="8">
        <f ca="1">(dane36[[#This Row],[Ciśnienie krwi]]-$B$409)/$B$410</f>
        <v>0.15384615384615385</v>
      </c>
      <c r="Z359" s="8">
        <f ca="1">(dane36[[#This Row],[glukoza we krwi]]-$I$409)/$I$410</f>
        <v>0.18162393162393162</v>
      </c>
      <c r="AA359" s="8">
        <f ca="1">(dane36[[#This Row],[mocznik]]-$J$409)/$J$410</f>
        <v>3.7227214377406934E-2</v>
      </c>
      <c r="AB359" s="8">
        <f ca="1">(dane36[[#This Row],[kreatynina]]-K$409)/K$410</f>
        <v>9.2592592592592605E-3</v>
      </c>
      <c r="AC359" s="8">
        <f ca="1">(dane36[[#This Row],[sód]]-L$409)/L$410</f>
        <v>0.85488958990536279</v>
      </c>
      <c r="AD359" s="8">
        <f ca="1">(dane36[[#This Row],[potas]]-M$409)/M$410</f>
        <v>2.4719101123595509E-2</v>
      </c>
      <c r="AE359" s="8">
        <f ca="1">(dane36[[#This Row],[hemoglobina]]-N$409)/N$410</f>
        <v>0.71428571428571419</v>
      </c>
      <c r="AF359" s="8">
        <f ca="1">(dane36[[#This Row],[hematokryt]]-O$409)/O$410</f>
        <v>0.73333333333333328</v>
      </c>
      <c r="AG359">
        <v>1</v>
      </c>
      <c r="AH359">
        <v>0</v>
      </c>
      <c r="AI359">
        <v>0</v>
      </c>
      <c r="AJ359">
        <v>1</v>
      </c>
      <c r="AK359">
        <v>0</v>
      </c>
      <c r="AL359">
        <v>0</v>
      </c>
      <c r="AM359" s="15">
        <v>0</v>
      </c>
      <c r="AN359" s="15">
        <v>0</v>
      </c>
      <c r="AO359" s="15">
        <v>0</v>
      </c>
      <c r="AP359" s="15">
        <v>1</v>
      </c>
      <c r="AQ359" s="15">
        <v>0</v>
      </c>
      <c r="AR359" s="15">
        <v>0</v>
      </c>
    </row>
    <row r="360" spans="1:44" x14ac:dyDescent="0.25">
      <c r="A360" s="8">
        <f ca="1">(dane36[[#This Row],[Wiek]]-$A$409)/$A$410</f>
        <v>0.51136363636363635</v>
      </c>
      <c r="B360" s="8">
        <f ca="1">(dane36[[#This Row],[Ciśnienie krwi]]-$B$409)/$B$410</f>
        <v>7.6923076923076927E-2</v>
      </c>
      <c r="C360" s="9">
        <v>0.75</v>
      </c>
      <c r="D360" s="5">
        <v>0</v>
      </c>
      <c r="E360" s="5" t="s">
        <v>2</v>
      </c>
      <c r="F360" s="5">
        <v>1</v>
      </c>
      <c r="G360" s="5">
        <v>0</v>
      </c>
      <c r="H360" s="5">
        <v>0</v>
      </c>
      <c r="I360" s="8">
        <f ca="1">(dane36[[#This Row],[glukoza we krwi]]-$I$409)/$I$410</f>
        <v>0.20299145299145299</v>
      </c>
      <c r="J360" s="8">
        <f ca="1">(dane36[[#This Row],[mocznik]]-$J$409)/$J$410</f>
        <v>5.2631578947368418E-2</v>
      </c>
      <c r="K360" s="8">
        <f ca="1">(dane36[[#This Row],[kreatynina]]-#REF!)/#REF!</f>
        <v>1.0582010582010581E-2</v>
      </c>
      <c r="L360" s="8">
        <f ca="1">(dane36[[#This Row],[sód]]-#REF!)/#REF!</f>
        <v>0.8422712933753943</v>
      </c>
      <c r="M360" s="8">
        <f ca="1">(dane36[[#This Row],[potas]]-#REF!)/#REF!</f>
        <v>2.247191011235955E-2</v>
      </c>
      <c r="N360" s="8">
        <f ca="1">(dane36[[#This Row],[hemoglobina]]-#REF!)/#REF!</f>
        <v>0.67346938775510201</v>
      </c>
      <c r="O360" s="8">
        <f ca="1">(dane36[[#This Row],[hematokryt]]-#REF!)/#REF!</f>
        <v>0.8</v>
      </c>
      <c r="P360" s="5">
        <v>0</v>
      </c>
      <c r="Q360" s="5">
        <v>0</v>
      </c>
      <c r="R360" s="5">
        <v>0</v>
      </c>
      <c r="S360" s="5">
        <v>1</v>
      </c>
      <c r="T360" s="5">
        <v>0</v>
      </c>
      <c r="U360" s="5">
        <v>0</v>
      </c>
      <c r="V360" s="5">
        <v>0</v>
      </c>
      <c r="X360" s="8">
        <f ca="1">(dane36[[#This Row],[Wiek]]-$A$409)/$A$410</f>
        <v>0.51136363636363635</v>
      </c>
      <c r="Y360" s="8">
        <f ca="1">(dane36[[#This Row],[Ciśnienie krwi]]-$B$409)/$B$410</f>
        <v>7.6923076923076927E-2</v>
      </c>
      <c r="Z360" s="8">
        <f ca="1">(dane36[[#This Row],[glukoza we krwi]]-$I$409)/$I$410</f>
        <v>0.20299145299145299</v>
      </c>
      <c r="AA360" s="8">
        <f ca="1">(dane36[[#This Row],[mocznik]]-$J$409)/$J$410</f>
        <v>5.2631578947368418E-2</v>
      </c>
      <c r="AB360" s="8">
        <f ca="1">(dane36[[#This Row],[kreatynina]]-K$409)/K$410</f>
        <v>1.0582010582010581E-2</v>
      </c>
      <c r="AC360" s="8">
        <f ca="1">(dane36[[#This Row],[sód]]-L$409)/L$410</f>
        <v>0.8422712933753943</v>
      </c>
      <c r="AD360" s="8">
        <f ca="1">(dane36[[#This Row],[potas]]-M$409)/M$410</f>
        <v>2.247191011235955E-2</v>
      </c>
      <c r="AE360" s="8">
        <f ca="1">(dane36[[#This Row],[hemoglobina]]-N$409)/N$410</f>
        <v>0.67346938775510201</v>
      </c>
      <c r="AF360" s="8">
        <f ca="1">(dane36[[#This Row],[hematokryt]]-O$409)/O$410</f>
        <v>0.8</v>
      </c>
      <c r="AG360">
        <v>0.75</v>
      </c>
      <c r="AH360">
        <v>0</v>
      </c>
      <c r="AI360">
        <v>0</v>
      </c>
      <c r="AJ360">
        <v>1</v>
      </c>
      <c r="AK360">
        <v>0</v>
      </c>
      <c r="AL360">
        <v>0</v>
      </c>
      <c r="AM360" s="14">
        <v>0</v>
      </c>
      <c r="AN360" s="14">
        <v>0</v>
      </c>
      <c r="AO360" s="14">
        <v>0</v>
      </c>
      <c r="AP360" s="14">
        <v>1</v>
      </c>
      <c r="AQ360" s="14">
        <v>0</v>
      </c>
      <c r="AR360" s="14">
        <v>0</v>
      </c>
    </row>
    <row r="361" spans="1:44" x14ac:dyDescent="0.25">
      <c r="A361" s="8">
        <f ca="1">(dane36[[#This Row],[Wiek]]-$A$409)/$A$410</f>
        <v>0.81818181818181823</v>
      </c>
      <c r="B361" s="8">
        <f ca="1">(dane36[[#This Row],[Ciśnienie krwi]]-$B$409)/$B$410</f>
        <v>7.6923076923076927E-2</v>
      </c>
      <c r="C361" s="9">
        <v>0.75</v>
      </c>
      <c r="D361" s="5">
        <v>0</v>
      </c>
      <c r="E361" s="5" t="s">
        <v>2</v>
      </c>
      <c r="F361" s="5">
        <v>1</v>
      </c>
      <c r="G361" s="5">
        <v>0</v>
      </c>
      <c r="H361" s="5">
        <v>0</v>
      </c>
      <c r="I361" s="8">
        <f ca="1">(dane36[[#This Row],[glukoza we krwi]]-$I$409)/$I$410</f>
        <v>0.14102564102564102</v>
      </c>
      <c r="J361" s="8">
        <f ca="1">(dane36[[#This Row],[mocznik]]-$J$409)/$J$410</f>
        <v>0.1245186136071887</v>
      </c>
      <c r="K361" s="8">
        <f ca="1">(dane36[[#This Row],[kreatynina]]-#REF!)/#REF!</f>
        <v>2.6455026455026449E-3</v>
      </c>
      <c r="L361" s="8">
        <f ca="1">(dane36[[#This Row],[sód]]-#REF!)/#REF!</f>
        <v>0.89905362776025233</v>
      </c>
      <c r="M361" s="8">
        <f ca="1">(dane36[[#This Row],[potas]]-#REF!)/#REF!</f>
        <v>2.6966292134831465E-2</v>
      </c>
      <c r="N361" s="8">
        <f ca="1">(dane36[[#This Row],[hemoglobina]]-#REF!)/#REF!</f>
        <v>0.95918367346938771</v>
      </c>
      <c r="O361" s="8">
        <f ca="1">(dane36[[#This Row],[hematokryt]]-#REF!)/#REF!</f>
        <v>0.97777777777777775</v>
      </c>
      <c r="P361" s="5">
        <v>0</v>
      </c>
      <c r="Q361" s="5">
        <v>0</v>
      </c>
      <c r="R361" s="5">
        <v>0</v>
      </c>
      <c r="S361" s="5">
        <v>1</v>
      </c>
      <c r="T361" s="5">
        <v>0</v>
      </c>
      <c r="U361" s="5">
        <v>0</v>
      </c>
      <c r="V361" s="5">
        <v>0</v>
      </c>
      <c r="X361" s="8">
        <f ca="1">(dane36[[#This Row],[Wiek]]-$A$409)/$A$410</f>
        <v>0.81818181818181823</v>
      </c>
      <c r="Y361" s="8">
        <f ca="1">(dane36[[#This Row],[Ciśnienie krwi]]-$B$409)/$B$410</f>
        <v>7.6923076923076927E-2</v>
      </c>
      <c r="Z361" s="8">
        <f ca="1">(dane36[[#This Row],[glukoza we krwi]]-$I$409)/$I$410</f>
        <v>0.14102564102564102</v>
      </c>
      <c r="AA361" s="8">
        <f ca="1">(dane36[[#This Row],[mocznik]]-$J$409)/$J$410</f>
        <v>0.1245186136071887</v>
      </c>
      <c r="AB361" s="8">
        <f ca="1">(dane36[[#This Row],[kreatynina]]-K$409)/K$410</f>
        <v>2.6455026455026449E-3</v>
      </c>
      <c r="AC361" s="8">
        <f ca="1">(dane36[[#This Row],[sód]]-L$409)/L$410</f>
        <v>0.89905362776025233</v>
      </c>
      <c r="AD361" s="8">
        <f ca="1">(dane36[[#This Row],[potas]]-M$409)/M$410</f>
        <v>2.6966292134831465E-2</v>
      </c>
      <c r="AE361" s="8">
        <f ca="1">(dane36[[#This Row],[hemoglobina]]-N$409)/N$410</f>
        <v>0.95918367346938771</v>
      </c>
      <c r="AF361" s="8">
        <f ca="1">(dane36[[#This Row],[hematokryt]]-O$409)/O$410</f>
        <v>0.97777777777777775</v>
      </c>
      <c r="AG361">
        <v>0.75</v>
      </c>
      <c r="AH361">
        <v>0</v>
      </c>
      <c r="AI361">
        <v>0</v>
      </c>
      <c r="AJ361">
        <v>1</v>
      </c>
      <c r="AK361">
        <v>0</v>
      </c>
      <c r="AL361">
        <v>0</v>
      </c>
      <c r="AM361" s="15">
        <v>0</v>
      </c>
      <c r="AN361" s="15">
        <v>0</v>
      </c>
      <c r="AO361" s="15">
        <v>0</v>
      </c>
      <c r="AP361" s="15">
        <v>1</v>
      </c>
      <c r="AQ361" s="15">
        <v>0</v>
      </c>
      <c r="AR361" s="15">
        <v>0</v>
      </c>
    </row>
    <row r="362" spans="1:44" x14ac:dyDescent="0.25">
      <c r="A362" s="8">
        <f ca="1">(dane36[[#This Row],[Wiek]]-$A$409)/$A$410</f>
        <v>0.375</v>
      </c>
      <c r="B362" s="8">
        <f ca="1">(dane36[[#This Row],[Ciśnienie krwi]]-$B$409)/$B$410</f>
        <v>7.6923076923076927E-2</v>
      </c>
      <c r="C362" s="9">
        <v>1</v>
      </c>
      <c r="D362" s="5">
        <v>0</v>
      </c>
      <c r="E362" s="5" t="s">
        <v>2</v>
      </c>
      <c r="F362" s="5">
        <v>1</v>
      </c>
      <c r="G362" s="5">
        <v>0</v>
      </c>
      <c r="H362" s="5">
        <v>0</v>
      </c>
      <c r="I362" s="8">
        <f ca="1">(dane36[[#This Row],[glukoza we krwi]]-$I$409)/$I$410</f>
        <v>0.17735042735042736</v>
      </c>
      <c r="J362" s="8">
        <f ca="1">(dane36[[#This Row],[mocznik]]-$J$409)/$J$410</f>
        <v>9.6277278562259302E-2</v>
      </c>
      <c r="K362" s="8">
        <f ca="1">(dane36[[#This Row],[kreatynina]]-#REF!)/#REF!</f>
        <v>1.3227513227513225E-3</v>
      </c>
      <c r="L362" s="8">
        <f ca="1">(dane36[[#This Row],[sód]]-#REF!)/#REF!</f>
        <v>0.82334384858044163</v>
      </c>
      <c r="M362" s="8">
        <f ca="1">(dane36[[#This Row],[potas]]-#REF!)/#REF!</f>
        <v>3.1460674157303366E-2</v>
      </c>
      <c r="N362" s="8">
        <f ca="1">(dane36[[#This Row],[hemoglobina]]-#REF!)/#REF!</f>
        <v>0.78911564625850328</v>
      </c>
      <c r="O362" s="8">
        <f ca="1">(dane36[[#This Row],[hematokryt]]-#REF!)/#REF!</f>
        <v>0.75555555555555554</v>
      </c>
      <c r="P362" s="5">
        <v>0</v>
      </c>
      <c r="Q362" s="5">
        <v>0</v>
      </c>
      <c r="R362" s="5">
        <v>0</v>
      </c>
      <c r="S362" s="5">
        <v>1</v>
      </c>
      <c r="T362" s="5">
        <v>0</v>
      </c>
      <c r="U362" s="5">
        <v>0</v>
      </c>
      <c r="V362" s="5">
        <v>0</v>
      </c>
      <c r="X362" s="8">
        <f ca="1">(dane36[[#This Row],[Wiek]]-$A$409)/$A$410</f>
        <v>0.375</v>
      </c>
      <c r="Y362" s="8">
        <f ca="1">(dane36[[#This Row],[Ciśnienie krwi]]-$B$409)/$B$410</f>
        <v>7.6923076923076927E-2</v>
      </c>
      <c r="Z362" s="8">
        <f ca="1">(dane36[[#This Row],[glukoza we krwi]]-$I$409)/$I$410</f>
        <v>0.17735042735042736</v>
      </c>
      <c r="AA362" s="8">
        <f ca="1">(dane36[[#This Row],[mocznik]]-$J$409)/$J$410</f>
        <v>9.6277278562259302E-2</v>
      </c>
      <c r="AB362" s="8">
        <f ca="1">(dane36[[#This Row],[kreatynina]]-K$409)/K$410</f>
        <v>1.3227513227513225E-3</v>
      </c>
      <c r="AC362" s="8">
        <f ca="1">(dane36[[#This Row],[sód]]-L$409)/L$410</f>
        <v>0.82334384858044163</v>
      </c>
      <c r="AD362" s="8">
        <f ca="1">(dane36[[#This Row],[potas]]-M$409)/M$410</f>
        <v>3.1460674157303366E-2</v>
      </c>
      <c r="AE362" s="8">
        <f ca="1">(dane36[[#This Row],[hemoglobina]]-N$409)/N$410</f>
        <v>0.78911564625850328</v>
      </c>
      <c r="AF362" s="8">
        <f ca="1">(dane36[[#This Row],[hematokryt]]-O$409)/O$410</f>
        <v>0.75555555555555554</v>
      </c>
      <c r="AG362">
        <v>1</v>
      </c>
      <c r="AH362">
        <v>0</v>
      </c>
      <c r="AI362">
        <v>0</v>
      </c>
      <c r="AJ362">
        <v>1</v>
      </c>
      <c r="AK362">
        <v>0</v>
      </c>
      <c r="AL362">
        <v>0</v>
      </c>
      <c r="AM362" s="14">
        <v>0</v>
      </c>
      <c r="AN362" s="14">
        <v>0</v>
      </c>
      <c r="AO362" s="14">
        <v>0</v>
      </c>
      <c r="AP362" s="14">
        <v>1</v>
      </c>
      <c r="AQ362" s="14">
        <v>0</v>
      </c>
      <c r="AR362" s="14">
        <v>0</v>
      </c>
    </row>
    <row r="363" spans="1:44" x14ac:dyDescent="0.25">
      <c r="A363" s="8">
        <f ca="1">(dane36[[#This Row],[Wiek]]-$A$409)/$A$410</f>
        <v>0.30681818181818182</v>
      </c>
      <c r="B363" s="8">
        <f ca="1">(dane36[[#This Row],[Ciśnienie krwi]]-$B$409)/$B$410</f>
        <v>0.23076923076923078</v>
      </c>
      <c r="C363" s="9">
        <v>0.75</v>
      </c>
      <c r="D363" s="5">
        <v>0</v>
      </c>
      <c r="E363" s="5" t="s">
        <v>2</v>
      </c>
      <c r="F363" s="5">
        <v>1</v>
      </c>
      <c r="G363" s="5">
        <v>0</v>
      </c>
      <c r="H363" s="5">
        <v>0</v>
      </c>
      <c r="I363" s="8">
        <f ca="1">(dane36[[#This Row],[glukoza we krwi]]-$I$409)/$I$410</f>
        <v>0.10256410256410256</v>
      </c>
      <c r="J363" s="8">
        <f ca="1">(dane36[[#This Row],[mocznik]]-$J$409)/$J$410</f>
        <v>3.7227214377406934E-2</v>
      </c>
      <c r="K363" s="8">
        <f ca="1">(dane36[[#This Row],[kreatynina]]-#REF!)/#REF!</f>
        <v>3.968253968253968E-3</v>
      </c>
      <c r="L363" s="8">
        <f ca="1">(dane36[[#This Row],[sód]]-#REF!)/#REF!</f>
        <v>0.8422712933753943</v>
      </c>
      <c r="M363" s="8">
        <f ca="1">(dane36[[#This Row],[potas]]-#REF!)/#REF!</f>
        <v>2.247191011235955E-2</v>
      </c>
      <c r="N363" s="8">
        <f ca="1">(dane36[[#This Row],[hemoglobina]]-#REF!)/#REF!</f>
        <v>0.72108843537414957</v>
      </c>
      <c r="O363" s="8">
        <f ca="1">(dane36[[#This Row],[hematokryt]]-#REF!)/#REF!</f>
        <v>1</v>
      </c>
      <c r="P363" s="5">
        <v>0</v>
      </c>
      <c r="Q363" s="5">
        <v>0</v>
      </c>
      <c r="R363" s="5">
        <v>0</v>
      </c>
      <c r="S363" s="5">
        <v>1</v>
      </c>
      <c r="T363" s="5">
        <v>0</v>
      </c>
      <c r="U363" s="5">
        <v>0</v>
      </c>
      <c r="V363" s="5">
        <v>0</v>
      </c>
      <c r="X363" s="8">
        <f ca="1">(dane36[[#This Row],[Wiek]]-$A$409)/$A$410</f>
        <v>0.30681818181818182</v>
      </c>
      <c r="Y363" s="8">
        <f ca="1">(dane36[[#This Row],[Ciśnienie krwi]]-$B$409)/$B$410</f>
        <v>0.23076923076923078</v>
      </c>
      <c r="Z363" s="8">
        <f ca="1">(dane36[[#This Row],[glukoza we krwi]]-$I$409)/$I$410</f>
        <v>0.10256410256410256</v>
      </c>
      <c r="AA363" s="8">
        <f ca="1">(dane36[[#This Row],[mocznik]]-$J$409)/$J$410</f>
        <v>3.7227214377406934E-2</v>
      </c>
      <c r="AB363" s="8">
        <f ca="1">(dane36[[#This Row],[kreatynina]]-K$409)/K$410</f>
        <v>3.968253968253968E-3</v>
      </c>
      <c r="AC363" s="8">
        <f ca="1">(dane36[[#This Row],[sód]]-L$409)/L$410</f>
        <v>0.8422712933753943</v>
      </c>
      <c r="AD363" s="8">
        <f ca="1">(dane36[[#This Row],[potas]]-M$409)/M$410</f>
        <v>2.247191011235955E-2</v>
      </c>
      <c r="AE363" s="8">
        <f ca="1">(dane36[[#This Row],[hemoglobina]]-N$409)/N$410</f>
        <v>0.72108843537414957</v>
      </c>
      <c r="AF363" s="8">
        <f ca="1">(dane36[[#This Row],[hematokryt]]-O$409)/O$410</f>
        <v>1</v>
      </c>
      <c r="AG363">
        <v>0.75</v>
      </c>
      <c r="AH363">
        <v>0</v>
      </c>
      <c r="AI363">
        <v>0</v>
      </c>
      <c r="AJ363">
        <v>1</v>
      </c>
      <c r="AK363">
        <v>0</v>
      </c>
      <c r="AL363">
        <v>0</v>
      </c>
      <c r="AM363" s="15">
        <v>0</v>
      </c>
      <c r="AN363" s="15">
        <v>0</v>
      </c>
      <c r="AO363" s="15">
        <v>0</v>
      </c>
      <c r="AP363" s="15">
        <v>1</v>
      </c>
      <c r="AQ363" s="15">
        <v>0</v>
      </c>
      <c r="AR363" s="15">
        <v>0</v>
      </c>
    </row>
    <row r="364" spans="1:44" x14ac:dyDescent="0.25">
      <c r="A364" s="8">
        <f ca="1">(dane36[[#This Row],[Wiek]]-$A$409)/$A$410</f>
        <v>0.35227272727272729</v>
      </c>
      <c r="B364" s="8">
        <f ca="1">(dane36[[#This Row],[Ciśnienie krwi]]-$B$409)/$B$410</f>
        <v>0.23076923076923078</v>
      </c>
      <c r="C364" s="9">
        <v>1</v>
      </c>
      <c r="D364" s="5">
        <v>0</v>
      </c>
      <c r="E364" s="5" t="s">
        <v>2</v>
      </c>
      <c r="F364" s="5">
        <v>1</v>
      </c>
      <c r="G364" s="5">
        <v>0</v>
      </c>
      <c r="H364" s="5">
        <v>0</v>
      </c>
      <c r="I364" s="8">
        <f ca="1">(dane36[[#This Row],[glukoza we krwi]]-$I$409)/$I$410</f>
        <v>0.14316239316239315</v>
      </c>
      <c r="J364" s="8">
        <f ca="1">(dane36[[#This Row],[mocznik]]-$J$409)/$J$410</f>
        <v>4.4929396662387676E-2</v>
      </c>
      <c r="K364" s="8">
        <f ca="1">(dane36[[#This Row],[kreatynina]]-#REF!)/#REF!</f>
        <v>9.2592592592592605E-3</v>
      </c>
      <c r="L364" s="8">
        <f ca="1">(dane36[[#This Row],[sód]]-#REF!)/#REF!</f>
        <v>0.88012618296529965</v>
      </c>
      <c r="M364" s="8">
        <f ca="1">(dane36[[#This Row],[potas]]-#REF!)/#REF!</f>
        <v>5.6179775280898875E-2</v>
      </c>
      <c r="N364" s="8">
        <f ca="1">(dane36[[#This Row],[hemoglobina]]-#REF!)/#REF!</f>
        <v>0.80952380952380953</v>
      </c>
      <c r="O364" s="8">
        <f ca="1">(dane36[[#This Row],[hematokryt]]-#REF!)/#REF!</f>
        <v>0.68888888888888888</v>
      </c>
      <c r="P364" s="5">
        <v>0</v>
      </c>
      <c r="Q364" s="5">
        <v>0</v>
      </c>
      <c r="R364" s="5">
        <v>0</v>
      </c>
      <c r="S364" s="5">
        <v>1</v>
      </c>
      <c r="T364" s="5">
        <v>0</v>
      </c>
      <c r="U364" s="5">
        <v>0</v>
      </c>
      <c r="V364" s="5">
        <v>0</v>
      </c>
      <c r="X364" s="8">
        <f ca="1">(dane36[[#This Row],[Wiek]]-$A$409)/$A$410</f>
        <v>0.35227272727272729</v>
      </c>
      <c r="Y364" s="8">
        <f ca="1">(dane36[[#This Row],[Ciśnienie krwi]]-$B$409)/$B$410</f>
        <v>0.23076923076923078</v>
      </c>
      <c r="Z364" s="8">
        <f ca="1">(dane36[[#This Row],[glukoza we krwi]]-$I$409)/$I$410</f>
        <v>0.14316239316239315</v>
      </c>
      <c r="AA364" s="8">
        <f ca="1">(dane36[[#This Row],[mocznik]]-$J$409)/$J$410</f>
        <v>4.4929396662387676E-2</v>
      </c>
      <c r="AB364" s="8">
        <f ca="1">(dane36[[#This Row],[kreatynina]]-K$409)/K$410</f>
        <v>9.2592592592592605E-3</v>
      </c>
      <c r="AC364" s="8">
        <f ca="1">(dane36[[#This Row],[sód]]-L$409)/L$410</f>
        <v>0.88012618296529965</v>
      </c>
      <c r="AD364" s="8">
        <f ca="1">(dane36[[#This Row],[potas]]-M$409)/M$410</f>
        <v>5.6179775280898875E-2</v>
      </c>
      <c r="AE364" s="8">
        <f ca="1">(dane36[[#This Row],[hemoglobina]]-N$409)/N$410</f>
        <v>0.80952380952380953</v>
      </c>
      <c r="AF364" s="8">
        <f ca="1">(dane36[[#This Row],[hematokryt]]-O$409)/O$410</f>
        <v>0.68888888888888888</v>
      </c>
      <c r="AG364">
        <v>1</v>
      </c>
      <c r="AH364">
        <v>0</v>
      </c>
      <c r="AI364">
        <v>0</v>
      </c>
      <c r="AJ364">
        <v>1</v>
      </c>
      <c r="AK364">
        <v>0</v>
      </c>
      <c r="AL364">
        <v>0</v>
      </c>
      <c r="AM364" s="14">
        <v>0</v>
      </c>
      <c r="AN364" s="14">
        <v>0</v>
      </c>
      <c r="AO364" s="14">
        <v>0</v>
      </c>
      <c r="AP364" s="14">
        <v>1</v>
      </c>
      <c r="AQ364" s="14">
        <v>0</v>
      </c>
      <c r="AR364" s="14">
        <v>0</v>
      </c>
    </row>
    <row r="365" spans="1:44" x14ac:dyDescent="0.25">
      <c r="A365" s="8">
        <f ca="1">(dane36[[#This Row],[Wiek]]-$A$409)/$A$410</f>
        <v>0.73863636363636365</v>
      </c>
      <c r="B365" s="8">
        <f ca="1">(dane36[[#This Row],[Ciśnienie krwi]]-$B$409)/$B$410</f>
        <v>0.23076923076923078</v>
      </c>
      <c r="C365" s="9">
        <v>1</v>
      </c>
      <c r="D365" s="5">
        <v>0</v>
      </c>
      <c r="E365" s="5" t="s">
        <v>2</v>
      </c>
      <c r="F365" s="5">
        <v>1</v>
      </c>
      <c r="G365" s="5">
        <v>0</v>
      </c>
      <c r="H365" s="5">
        <v>0</v>
      </c>
      <c r="I365" s="8">
        <f ca="1">(dane36[[#This Row],[glukoza we krwi]]-$I$409)/$I$410</f>
        <v>0.16452991452991453</v>
      </c>
      <c r="J365" s="8">
        <f ca="1">(dane36[[#This Row],[mocznik]]-$J$409)/$J$410</f>
        <v>9.8844672657252886E-2</v>
      </c>
      <c r="K365" s="8">
        <f ca="1">(dane36[[#This Row],[kreatynina]]-#REF!)/#REF!</f>
        <v>1.3227513227513225E-3</v>
      </c>
      <c r="L365" s="8">
        <f ca="1">(dane36[[#This Row],[sód]]-#REF!)/#REF!</f>
        <v>0.83930599369085179</v>
      </c>
      <c r="M365" s="8">
        <f ca="1">(dane36[[#This Row],[potas]]-#REF!)/#REF!</f>
        <v>4.7865168539325841E-2</v>
      </c>
      <c r="N365" s="8">
        <f ca="1">(dane36[[#This Row],[hemoglobina]]-#REF!)/#REF!</f>
        <v>1</v>
      </c>
      <c r="O365" s="8">
        <f ca="1">(dane36[[#This Row],[hematokryt]]-#REF!)/#REF!</f>
        <v>0.77777777777777779</v>
      </c>
      <c r="P365" s="5">
        <v>0</v>
      </c>
      <c r="Q365" s="5">
        <v>0</v>
      </c>
      <c r="R365" s="5">
        <v>0</v>
      </c>
      <c r="S365" s="5">
        <v>1</v>
      </c>
      <c r="T365" s="5">
        <v>0</v>
      </c>
      <c r="U365" s="5">
        <v>0</v>
      </c>
      <c r="V365" s="5">
        <v>0</v>
      </c>
      <c r="X365" s="8">
        <f ca="1">(dane36[[#This Row],[Wiek]]-$A$409)/$A$410</f>
        <v>0.73863636363636365</v>
      </c>
      <c r="Y365" s="8">
        <f ca="1">(dane36[[#This Row],[Ciśnienie krwi]]-$B$409)/$B$410</f>
        <v>0.23076923076923078</v>
      </c>
      <c r="Z365" s="8">
        <f ca="1">(dane36[[#This Row],[glukoza we krwi]]-$I$409)/$I$410</f>
        <v>0.16452991452991453</v>
      </c>
      <c r="AA365" s="8">
        <f ca="1">(dane36[[#This Row],[mocznik]]-$J$409)/$J$410</f>
        <v>9.8844672657252886E-2</v>
      </c>
      <c r="AB365" s="8">
        <f ca="1">(dane36[[#This Row],[kreatynina]]-K$409)/K$410</f>
        <v>1.3227513227513225E-3</v>
      </c>
      <c r="AC365" s="8">
        <f ca="1">(dane36[[#This Row],[sód]]-L$409)/L$410</f>
        <v>0.83930599369085179</v>
      </c>
      <c r="AD365" s="8">
        <f ca="1">(dane36[[#This Row],[potas]]-M$409)/M$410</f>
        <v>4.7865168539325841E-2</v>
      </c>
      <c r="AE365" s="8">
        <f ca="1">(dane36[[#This Row],[hemoglobina]]-N$409)/N$410</f>
        <v>1</v>
      </c>
      <c r="AF365" s="8">
        <f ca="1">(dane36[[#This Row],[hematokryt]]-O$409)/O$410</f>
        <v>0.77777777777777779</v>
      </c>
      <c r="AG365">
        <v>1</v>
      </c>
      <c r="AH365">
        <v>0</v>
      </c>
      <c r="AI365">
        <v>0</v>
      </c>
      <c r="AJ365">
        <v>1</v>
      </c>
      <c r="AK365">
        <v>0</v>
      </c>
      <c r="AL365">
        <v>0</v>
      </c>
      <c r="AM365" s="15">
        <v>0</v>
      </c>
      <c r="AN365" s="15">
        <v>0</v>
      </c>
      <c r="AO365" s="15">
        <v>0</v>
      </c>
      <c r="AP365" s="15">
        <v>1</v>
      </c>
      <c r="AQ365" s="15">
        <v>0</v>
      </c>
      <c r="AR365" s="15">
        <v>0</v>
      </c>
    </row>
    <row r="366" spans="1:44" x14ac:dyDescent="0.25">
      <c r="A366" s="8">
        <f ca="1">(dane36[[#This Row],[Wiek]]-$A$409)/$A$410</f>
        <v>0.80681818181818177</v>
      </c>
      <c r="B366" s="8">
        <f ca="1">(dane36[[#This Row],[Ciśnienie krwi]]-$B$409)/$B$410</f>
        <v>0.23076923076923078</v>
      </c>
      <c r="C366" s="9">
        <v>1</v>
      </c>
      <c r="D366" s="5">
        <v>0</v>
      </c>
      <c r="E366" s="5" t="s">
        <v>2</v>
      </c>
      <c r="F366" s="5">
        <v>1</v>
      </c>
      <c r="G366" s="5">
        <v>0</v>
      </c>
      <c r="H366" s="5">
        <v>0</v>
      </c>
      <c r="I366" s="8">
        <f ca="1">(dane36[[#This Row],[glukoza we krwi]]-$I$409)/$I$410</f>
        <v>0.20512820512820512</v>
      </c>
      <c r="J366" s="8">
        <f ca="1">(dane36[[#This Row],[mocznik]]-$J$409)/$J$410</f>
        <v>0.10911424903722722</v>
      </c>
      <c r="K366" s="8">
        <f ca="1">(dane36[[#This Row],[kreatynina]]-#REF!)/#REF!</f>
        <v>3.968253968253968E-3</v>
      </c>
      <c r="L366" s="8">
        <f ca="1">(dane36[[#This Row],[sód]]-#REF!)/#REF!</f>
        <v>0.83596214511041012</v>
      </c>
      <c r="M366" s="8">
        <f ca="1">(dane36[[#This Row],[potas]]-#REF!)/#REF!</f>
        <v>2.247191011235955E-2</v>
      </c>
      <c r="N366" s="8">
        <f ca="1">(dane36[[#This Row],[hemoglobina]]-#REF!)/#REF!</f>
        <v>0.79591836734693877</v>
      </c>
      <c r="O366" s="8">
        <f ca="1">(dane36[[#This Row],[hematokryt]]-#REF!)/#REF!</f>
        <v>0.8</v>
      </c>
      <c r="P366" s="5">
        <v>0</v>
      </c>
      <c r="Q366" s="5">
        <v>0</v>
      </c>
      <c r="R366" s="5">
        <v>0</v>
      </c>
      <c r="S366" s="5">
        <v>1</v>
      </c>
      <c r="T366" s="5">
        <v>0</v>
      </c>
      <c r="U366" s="5">
        <v>0</v>
      </c>
      <c r="V366" s="5">
        <v>0</v>
      </c>
      <c r="X366" s="8">
        <f ca="1">(dane36[[#This Row],[Wiek]]-$A$409)/$A$410</f>
        <v>0.80681818181818177</v>
      </c>
      <c r="Y366" s="8">
        <f ca="1">(dane36[[#This Row],[Ciśnienie krwi]]-$B$409)/$B$410</f>
        <v>0.23076923076923078</v>
      </c>
      <c r="Z366" s="8">
        <f ca="1">(dane36[[#This Row],[glukoza we krwi]]-$I$409)/$I$410</f>
        <v>0.20512820512820512</v>
      </c>
      <c r="AA366" s="8">
        <f ca="1">(dane36[[#This Row],[mocznik]]-$J$409)/$J$410</f>
        <v>0.10911424903722722</v>
      </c>
      <c r="AB366" s="8">
        <f ca="1">(dane36[[#This Row],[kreatynina]]-K$409)/K$410</f>
        <v>3.968253968253968E-3</v>
      </c>
      <c r="AC366" s="8">
        <f ca="1">(dane36[[#This Row],[sód]]-L$409)/L$410</f>
        <v>0.83596214511041012</v>
      </c>
      <c r="AD366" s="8">
        <f ca="1">(dane36[[#This Row],[potas]]-M$409)/M$410</f>
        <v>2.247191011235955E-2</v>
      </c>
      <c r="AE366" s="8">
        <f ca="1">(dane36[[#This Row],[hemoglobina]]-N$409)/N$410</f>
        <v>0.79591836734693877</v>
      </c>
      <c r="AF366" s="8">
        <f ca="1">(dane36[[#This Row],[hematokryt]]-O$409)/O$410</f>
        <v>0.8</v>
      </c>
      <c r="AG366">
        <v>1</v>
      </c>
      <c r="AH366">
        <v>0</v>
      </c>
      <c r="AI366">
        <v>0</v>
      </c>
      <c r="AJ366">
        <v>1</v>
      </c>
      <c r="AK366">
        <v>0</v>
      </c>
      <c r="AL366">
        <v>0</v>
      </c>
      <c r="AM366" s="14">
        <v>0</v>
      </c>
      <c r="AN366" s="14">
        <v>0</v>
      </c>
      <c r="AO366" s="14">
        <v>0</v>
      </c>
      <c r="AP366" s="14">
        <v>1</v>
      </c>
      <c r="AQ366" s="14">
        <v>0</v>
      </c>
      <c r="AR366" s="14">
        <v>0</v>
      </c>
    </row>
    <row r="367" spans="1:44" x14ac:dyDescent="0.25">
      <c r="A367" s="8">
        <f ca="1">(dane36[[#This Row],[Wiek]]-$A$409)/$A$410</f>
        <v>0.25</v>
      </c>
      <c r="B367" s="8">
        <f ca="1">(dane36[[#This Row],[Ciśnienie krwi]]-$B$409)/$B$410</f>
        <v>0.23076923076923078</v>
      </c>
      <c r="C367" s="9">
        <v>0.75</v>
      </c>
      <c r="D367" s="5">
        <v>0</v>
      </c>
      <c r="E367" s="5" t="s">
        <v>2</v>
      </c>
      <c r="F367" s="5">
        <v>1</v>
      </c>
      <c r="G367" s="5">
        <v>0</v>
      </c>
      <c r="H367" s="5">
        <v>0</v>
      </c>
      <c r="I367" s="8">
        <f ca="1">(dane36[[#This Row],[glukoza we krwi]]-$I$409)/$I$410</f>
        <v>0.1517094017094017</v>
      </c>
      <c r="J367" s="8">
        <f ca="1">(dane36[[#This Row],[mocznik]]-$J$409)/$J$410</f>
        <v>0.11424903722721438</v>
      </c>
      <c r="K367" s="8">
        <f ca="1">(dane36[[#This Row],[kreatynina]]-#REF!)/#REF!</f>
        <v>7.9365079365079361E-3</v>
      </c>
      <c r="L367" s="8">
        <f ca="1">(dane36[[#This Row],[sód]]-#REF!)/#REF!</f>
        <v>0.88643533123028395</v>
      </c>
      <c r="M367" s="8">
        <f ca="1">(dane36[[#This Row],[potas]]-#REF!)/#REF!</f>
        <v>2.247191011235955E-2</v>
      </c>
      <c r="N367" s="8">
        <f ca="1">(dane36[[#This Row],[hemoglobina]]-#REF!)/#REF!</f>
        <v>0.64149659863945574</v>
      </c>
      <c r="O367" s="8">
        <f ca="1">(dane36[[#This Row],[hematokryt]]-#REF!)/#REF!</f>
        <v>0.66377777777777769</v>
      </c>
      <c r="P367" s="5">
        <v>0</v>
      </c>
      <c r="Q367" s="5">
        <v>0</v>
      </c>
      <c r="R367" s="5">
        <v>0</v>
      </c>
      <c r="S367" s="5">
        <v>1</v>
      </c>
      <c r="T367" s="5">
        <v>0</v>
      </c>
      <c r="U367" s="5">
        <v>0</v>
      </c>
      <c r="V367" s="5">
        <v>0</v>
      </c>
      <c r="X367" s="8">
        <f ca="1">(dane36[[#This Row],[Wiek]]-$A$409)/$A$410</f>
        <v>0.25</v>
      </c>
      <c r="Y367" s="8">
        <f ca="1">(dane36[[#This Row],[Ciśnienie krwi]]-$B$409)/$B$410</f>
        <v>0.23076923076923078</v>
      </c>
      <c r="Z367" s="8">
        <f ca="1">(dane36[[#This Row],[glukoza we krwi]]-$I$409)/$I$410</f>
        <v>0.1517094017094017</v>
      </c>
      <c r="AA367" s="8">
        <f ca="1">(dane36[[#This Row],[mocznik]]-$J$409)/$J$410</f>
        <v>0.11424903722721438</v>
      </c>
      <c r="AB367" s="8">
        <f ca="1">(dane36[[#This Row],[kreatynina]]-K$409)/K$410</f>
        <v>7.9365079365079361E-3</v>
      </c>
      <c r="AC367" s="8">
        <f ca="1">(dane36[[#This Row],[sód]]-L$409)/L$410</f>
        <v>0.88643533123028395</v>
      </c>
      <c r="AD367" s="8">
        <f ca="1">(dane36[[#This Row],[potas]]-M$409)/M$410</f>
        <v>2.247191011235955E-2</v>
      </c>
      <c r="AE367" s="8">
        <f ca="1">(dane36[[#This Row],[hemoglobina]]-N$409)/N$410</f>
        <v>0.64149659863945574</v>
      </c>
      <c r="AF367" s="8">
        <f ca="1">(dane36[[#This Row],[hematokryt]]-O$409)/O$410</f>
        <v>0.66377777777777769</v>
      </c>
      <c r="AG367">
        <v>0.75</v>
      </c>
      <c r="AH367">
        <v>0</v>
      </c>
      <c r="AI367">
        <v>0</v>
      </c>
      <c r="AJ367">
        <v>1</v>
      </c>
      <c r="AK367">
        <v>0</v>
      </c>
      <c r="AL367">
        <v>0</v>
      </c>
      <c r="AM367" s="15">
        <v>0</v>
      </c>
      <c r="AN367" s="15">
        <v>0</v>
      </c>
      <c r="AO367" s="15">
        <v>0</v>
      </c>
      <c r="AP367" s="15">
        <v>1</v>
      </c>
      <c r="AQ367" s="15">
        <v>0</v>
      </c>
      <c r="AR367" s="15">
        <v>0</v>
      </c>
    </row>
    <row r="368" spans="1:44" x14ac:dyDescent="0.25">
      <c r="A368" s="8">
        <f ca="1">(dane36[[#This Row],[Wiek]]-$A$409)/$A$410</f>
        <v>0.65909090909090906</v>
      </c>
      <c r="B368" s="8">
        <f ca="1">(dane36[[#This Row],[Ciśnienie krwi]]-$B$409)/$B$410</f>
        <v>0.23076923076923078</v>
      </c>
      <c r="C368" s="9">
        <v>1</v>
      </c>
      <c r="D368" s="5">
        <v>0</v>
      </c>
      <c r="E368" s="5" t="s">
        <v>2</v>
      </c>
      <c r="F368" s="5">
        <v>1</v>
      </c>
      <c r="G368" s="5">
        <v>0</v>
      </c>
      <c r="H368" s="5">
        <v>0</v>
      </c>
      <c r="I368" s="8">
        <f ca="1">(dane36[[#This Row],[glukoza we krwi]]-$I$409)/$I$410</f>
        <v>0.12606837606837606</v>
      </c>
      <c r="J368" s="8">
        <f ca="1">(dane36[[#This Row],[mocznik]]-$J$409)/$J$410</f>
        <v>3.4659820282413351E-2</v>
      </c>
      <c r="K368" s="8">
        <f ca="1">(dane36[[#This Row],[kreatynina]]-#REF!)/#REF!</f>
        <v>1.3227513227513225E-3</v>
      </c>
      <c r="L368" s="8">
        <f ca="1">(dane36[[#This Row],[sód]]-#REF!)/#REF!</f>
        <v>0.86119873817034698</v>
      </c>
      <c r="M368" s="8">
        <f ca="1">(dane36[[#This Row],[potas]]-#REF!)/#REF!</f>
        <v>2.4719101123595509E-2</v>
      </c>
      <c r="N368" s="8">
        <f ca="1">(dane36[[#This Row],[hemoglobina]]-#REF!)/#REF!</f>
        <v>0.80952380952380953</v>
      </c>
      <c r="O368" s="8">
        <f ca="1">(dane36[[#This Row],[hematokryt]]-#REF!)/#REF!</f>
        <v>0.82222222222222219</v>
      </c>
      <c r="P368" s="5">
        <v>0</v>
      </c>
      <c r="Q368" s="5">
        <v>0</v>
      </c>
      <c r="R368" s="5">
        <v>0</v>
      </c>
      <c r="S368" s="5">
        <v>1</v>
      </c>
      <c r="T368" s="5">
        <v>0</v>
      </c>
      <c r="U368" s="5">
        <v>0</v>
      </c>
      <c r="V368" s="5">
        <v>0</v>
      </c>
      <c r="X368" s="8">
        <f ca="1">(dane36[[#This Row],[Wiek]]-$A$409)/$A$410</f>
        <v>0.65909090909090906</v>
      </c>
      <c r="Y368" s="8">
        <f ca="1">(dane36[[#This Row],[Ciśnienie krwi]]-$B$409)/$B$410</f>
        <v>0.23076923076923078</v>
      </c>
      <c r="Z368" s="8">
        <f ca="1">(dane36[[#This Row],[glukoza we krwi]]-$I$409)/$I$410</f>
        <v>0.12606837606837606</v>
      </c>
      <c r="AA368" s="8">
        <f ca="1">(dane36[[#This Row],[mocznik]]-$J$409)/$J$410</f>
        <v>3.4659820282413351E-2</v>
      </c>
      <c r="AB368" s="8">
        <f ca="1">(dane36[[#This Row],[kreatynina]]-K$409)/K$410</f>
        <v>1.3227513227513225E-3</v>
      </c>
      <c r="AC368" s="8">
        <f ca="1">(dane36[[#This Row],[sód]]-L$409)/L$410</f>
        <v>0.86119873817034698</v>
      </c>
      <c r="AD368" s="8">
        <f ca="1">(dane36[[#This Row],[potas]]-M$409)/M$410</f>
        <v>2.4719101123595509E-2</v>
      </c>
      <c r="AE368" s="8">
        <f ca="1">(dane36[[#This Row],[hemoglobina]]-N$409)/N$410</f>
        <v>0.80952380952380953</v>
      </c>
      <c r="AF368" s="8">
        <f ca="1">(dane36[[#This Row],[hematokryt]]-O$409)/O$410</f>
        <v>0.82222222222222219</v>
      </c>
      <c r="AG368">
        <v>1</v>
      </c>
      <c r="AH368">
        <v>0</v>
      </c>
      <c r="AI368">
        <v>0</v>
      </c>
      <c r="AJ368">
        <v>1</v>
      </c>
      <c r="AK368">
        <v>0</v>
      </c>
      <c r="AL368">
        <v>0</v>
      </c>
      <c r="AM368" s="14">
        <v>0</v>
      </c>
      <c r="AN368" s="14">
        <v>0</v>
      </c>
      <c r="AO368" s="14">
        <v>0</v>
      </c>
      <c r="AP368" s="14">
        <v>1</v>
      </c>
      <c r="AQ368" s="14">
        <v>0</v>
      </c>
      <c r="AR368" s="14">
        <v>0</v>
      </c>
    </row>
    <row r="369" spans="1:44" x14ac:dyDescent="0.25">
      <c r="A369" s="8">
        <f ca="1">(dane36[[#This Row],[Wiek]]-$A$409)/$A$410</f>
        <v>0.75</v>
      </c>
      <c r="B369" s="8">
        <f ca="1">(dane36[[#This Row],[Ciśnienie krwi]]-$B$409)/$B$410</f>
        <v>7.6923076923076927E-2</v>
      </c>
      <c r="C369" s="9">
        <v>1</v>
      </c>
      <c r="D369" s="5">
        <v>0</v>
      </c>
      <c r="E369" s="5" t="s">
        <v>2</v>
      </c>
      <c r="F369" s="5">
        <v>1</v>
      </c>
      <c r="G369" s="5">
        <v>0</v>
      </c>
      <c r="H369" s="5">
        <v>0</v>
      </c>
      <c r="I369" s="8">
        <f ca="1">(dane36[[#This Row],[glukoza we krwi]]-$I$409)/$I$410</f>
        <v>0.22008547008547008</v>
      </c>
      <c r="J369" s="8">
        <f ca="1">(dane36[[#This Row],[mocznik]]-$J$409)/$J$410</f>
        <v>0.10141206675224647</v>
      </c>
      <c r="K369" s="8">
        <f ca="1">(dane36[[#This Row],[kreatynina]]-#REF!)/#REF!</f>
        <v>9.2592592592592605E-3</v>
      </c>
      <c r="L369" s="8">
        <f ca="1">(dane36[[#This Row],[sód]]-#REF!)/#REF!</f>
        <v>0.8485804416403786</v>
      </c>
      <c r="M369" s="8">
        <f ca="1">(dane36[[#This Row],[potas]]-#REF!)/#REF!</f>
        <v>2.921348314606741E-2</v>
      </c>
      <c r="N369" s="8">
        <f ca="1">(dane36[[#This Row],[hemoglobina]]-#REF!)/#REF!</f>
        <v>0.97278911564625836</v>
      </c>
      <c r="O369" s="8">
        <f ca="1">(dane36[[#This Row],[hematokryt]]-#REF!)/#REF!</f>
        <v>0.91111111111111109</v>
      </c>
      <c r="P369" s="5">
        <v>0</v>
      </c>
      <c r="Q369" s="5">
        <v>0</v>
      </c>
      <c r="R369" s="5">
        <v>0</v>
      </c>
      <c r="S369" s="5">
        <v>1</v>
      </c>
      <c r="T369" s="5">
        <v>0</v>
      </c>
      <c r="U369" s="5">
        <v>0</v>
      </c>
      <c r="V369" s="5">
        <v>0</v>
      </c>
      <c r="X369" s="8">
        <f ca="1">(dane36[[#This Row],[Wiek]]-$A$409)/$A$410</f>
        <v>0.75</v>
      </c>
      <c r="Y369" s="8">
        <f ca="1">(dane36[[#This Row],[Ciśnienie krwi]]-$B$409)/$B$410</f>
        <v>7.6923076923076927E-2</v>
      </c>
      <c r="Z369" s="8">
        <f ca="1">(dane36[[#This Row],[glukoza we krwi]]-$I$409)/$I$410</f>
        <v>0.22008547008547008</v>
      </c>
      <c r="AA369" s="8">
        <f ca="1">(dane36[[#This Row],[mocznik]]-$J$409)/$J$410</f>
        <v>0.10141206675224647</v>
      </c>
      <c r="AB369" s="8">
        <f ca="1">(dane36[[#This Row],[kreatynina]]-K$409)/K$410</f>
        <v>9.2592592592592605E-3</v>
      </c>
      <c r="AC369" s="8">
        <f ca="1">(dane36[[#This Row],[sód]]-L$409)/L$410</f>
        <v>0.8485804416403786</v>
      </c>
      <c r="AD369" s="8">
        <f ca="1">(dane36[[#This Row],[potas]]-M$409)/M$410</f>
        <v>2.921348314606741E-2</v>
      </c>
      <c r="AE369" s="8">
        <f ca="1">(dane36[[#This Row],[hemoglobina]]-N$409)/N$410</f>
        <v>0.97278911564625836</v>
      </c>
      <c r="AF369" s="8">
        <f ca="1">(dane36[[#This Row],[hematokryt]]-O$409)/O$410</f>
        <v>0.91111111111111109</v>
      </c>
      <c r="AG369">
        <v>1</v>
      </c>
      <c r="AH369">
        <v>0</v>
      </c>
      <c r="AI369">
        <v>0</v>
      </c>
      <c r="AJ369">
        <v>1</v>
      </c>
      <c r="AK369">
        <v>0</v>
      </c>
      <c r="AL369">
        <v>0</v>
      </c>
      <c r="AM369" s="15">
        <v>0</v>
      </c>
      <c r="AN369" s="15">
        <v>0</v>
      </c>
      <c r="AO369" s="15">
        <v>0</v>
      </c>
      <c r="AP369" s="15">
        <v>1</v>
      </c>
      <c r="AQ369" s="15">
        <v>0</v>
      </c>
      <c r="AR369" s="15">
        <v>0</v>
      </c>
    </row>
    <row r="370" spans="1:44" x14ac:dyDescent="0.25">
      <c r="A370" s="8">
        <f ca="1">(dane36[[#This Row],[Wiek]]-$A$409)/$A$410</f>
        <v>0.31818181818181818</v>
      </c>
      <c r="B370" s="8">
        <f ca="1">(dane36[[#This Row],[Ciśnienie krwi]]-$B$409)/$B$410</f>
        <v>0.23076923076923078</v>
      </c>
      <c r="C370" s="9">
        <v>1</v>
      </c>
      <c r="D370" s="5">
        <v>0</v>
      </c>
      <c r="E370" s="5" t="s">
        <v>2</v>
      </c>
      <c r="F370" s="5">
        <v>1</v>
      </c>
      <c r="G370" s="5">
        <v>0</v>
      </c>
      <c r="H370" s="5">
        <v>0</v>
      </c>
      <c r="I370" s="8">
        <f ca="1">(dane36[[#This Row],[glukoza we krwi]]-$I$409)/$I$410</f>
        <v>0.12820512820512819</v>
      </c>
      <c r="J370" s="8">
        <f ca="1">(dane36[[#This Row],[mocznik]]-$J$409)/$J$410</f>
        <v>0.10397946084724005</v>
      </c>
      <c r="K370" s="8">
        <f ca="1">(dane36[[#This Row],[kreatynina]]-#REF!)/#REF!</f>
        <v>3.968253968253968E-3</v>
      </c>
      <c r="L370" s="8">
        <f ca="1">(dane36[[#This Row],[sód]]-#REF!)/#REF!</f>
        <v>0.89274447949526814</v>
      </c>
      <c r="M370" s="8">
        <f ca="1">(dane36[[#This Row],[potas]]-#REF!)/#REF!</f>
        <v>5.6179775280898875E-2</v>
      </c>
      <c r="N370" s="8">
        <f ca="1">(dane36[[#This Row],[hemoglobina]]-#REF!)/#REF!</f>
        <v>0.80272108843537415</v>
      </c>
      <c r="O370" s="8">
        <f ca="1">(dane36[[#This Row],[hematokryt]]-#REF!)/#REF!</f>
        <v>0.8</v>
      </c>
      <c r="P370" s="5">
        <v>0</v>
      </c>
      <c r="Q370" s="5">
        <v>0</v>
      </c>
      <c r="R370" s="5">
        <v>0</v>
      </c>
      <c r="S370" s="5">
        <v>1</v>
      </c>
      <c r="T370" s="5">
        <v>0</v>
      </c>
      <c r="U370" s="5">
        <v>0</v>
      </c>
      <c r="V370" s="5">
        <v>0</v>
      </c>
      <c r="X370" s="8">
        <f ca="1">(dane36[[#This Row],[Wiek]]-$A$409)/$A$410</f>
        <v>0.31818181818181818</v>
      </c>
      <c r="Y370" s="8">
        <f ca="1">(dane36[[#This Row],[Ciśnienie krwi]]-$B$409)/$B$410</f>
        <v>0.23076923076923078</v>
      </c>
      <c r="Z370" s="8">
        <f ca="1">(dane36[[#This Row],[glukoza we krwi]]-$I$409)/$I$410</f>
        <v>0.12820512820512819</v>
      </c>
      <c r="AA370" s="8">
        <f ca="1">(dane36[[#This Row],[mocznik]]-$J$409)/$J$410</f>
        <v>0.10397946084724005</v>
      </c>
      <c r="AB370" s="8">
        <f ca="1">(dane36[[#This Row],[kreatynina]]-K$409)/K$410</f>
        <v>3.968253968253968E-3</v>
      </c>
      <c r="AC370" s="8">
        <f ca="1">(dane36[[#This Row],[sód]]-L$409)/L$410</f>
        <v>0.89274447949526814</v>
      </c>
      <c r="AD370" s="8">
        <f ca="1">(dane36[[#This Row],[potas]]-M$409)/M$410</f>
        <v>5.6179775280898875E-2</v>
      </c>
      <c r="AE370" s="8">
        <f ca="1">(dane36[[#This Row],[hemoglobina]]-N$409)/N$410</f>
        <v>0.80272108843537415</v>
      </c>
      <c r="AF370" s="8">
        <f ca="1">(dane36[[#This Row],[hematokryt]]-O$409)/O$410</f>
        <v>0.8</v>
      </c>
      <c r="AG370">
        <v>1</v>
      </c>
      <c r="AH370">
        <v>0</v>
      </c>
      <c r="AI370">
        <v>0</v>
      </c>
      <c r="AJ370">
        <v>1</v>
      </c>
      <c r="AK370">
        <v>0</v>
      </c>
      <c r="AL370">
        <v>0</v>
      </c>
      <c r="AM370" s="14">
        <v>0</v>
      </c>
      <c r="AN370" s="14">
        <v>0</v>
      </c>
      <c r="AO370" s="14">
        <v>0</v>
      </c>
      <c r="AP370" s="14">
        <v>1</v>
      </c>
      <c r="AQ370" s="14">
        <v>0</v>
      </c>
      <c r="AR370" s="14">
        <v>0</v>
      </c>
    </row>
    <row r="371" spans="1:44" x14ac:dyDescent="0.25">
      <c r="A371" s="8">
        <f ca="1">(dane36[[#This Row],[Wiek]]-$A$409)/$A$410</f>
        <v>0.82954545454545459</v>
      </c>
      <c r="B371" s="8">
        <f ca="1">(dane36[[#This Row],[Ciśnienie krwi]]-$B$409)/$B$410</f>
        <v>0.15384615384615385</v>
      </c>
      <c r="C371" s="9">
        <v>0.75</v>
      </c>
      <c r="D371" s="5">
        <v>0</v>
      </c>
      <c r="E371" s="5" t="s">
        <v>2</v>
      </c>
      <c r="F371" s="5">
        <v>1</v>
      </c>
      <c r="G371" s="5">
        <v>0</v>
      </c>
      <c r="H371" s="5">
        <v>0</v>
      </c>
      <c r="I371" s="8">
        <f ca="1">(dane36[[#This Row],[glukoza we krwi]]-$I$409)/$I$410</f>
        <v>0.18162393162393162</v>
      </c>
      <c r="J371" s="8">
        <f ca="1">(dane36[[#This Row],[mocznik]]-$J$409)/$J$410</f>
        <v>0.11938382541720154</v>
      </c>
      <c r="K371" s="8">
        <f ca="1">(dane36[[#This Row],[kreatynina]]-#REF!)/#REF!</f>
        <v>5.2910052910052916E-3</v>
      </c>
      <c r="L371" s="8">
        <f ca="1">(dane36[[#This Row],[sód]]-#REF!)/#REF!</f>
        <v>0.88012618296529965</v>
      </c>
      <c r="M371" s="8">
        <f ca="1">(dane36[[#This Row],[potas]]-#REF!)/#REF!</f>
        <v>2.247191011235955E-2</v>
      </c>
      <c r="N371" s="8">
        <f ca="1">(dane36[[#This Row],[hemoglobina]]-#REF!)/#REF!</f>
        <v>0.71428571428571419</v>
      </c>
      <c r="O371" s="8">
        <f ca="1">(dane36[[#This Row],[hematokryt]]-#REF!)/#REF!</f>
        <v>0.82222222222222219</v>
      </c>
      <c r="P371" s="5">
        <v>0</v>
      </c>
      <c r="Q371" s="5">
        <v>0</v>
      </c>
      <c r="R371" s="5">
        <v>0</v>
      </c>
      <c r="S371" s="5">
        <v>1</v>
      </c>
      <c r="T371" s="5">
        <v>0</v>
      </c>
      <c r="U371" s="5">
        <v>0</v>
      </c>
      <c r="V371" s="5">
        <v>0</v>
      </c>
      <c r="X371" s="8">
        <f ca="1">(dane36[[#This Row],[Wiek]]-$A$409)/$A$410</f>
        <v>0.82954545454545459</v>
      </c>
      <c r="Y371" s="8">
        <f ca="1">(dane36[[#This Row],[Ciśnienie krwi]]-$B$409)/$B$410</f>
        <v>0.15384615384615385</v>
      </c>
      <c r="Z371" s="8">
        <f ca="1">(dane36[[#This Row],[glukoza we krwi]]-$I$409)/$I$410</f>
        <v>0.18162393162393162</v>
      </c>
      <c r="AA371" s="8">
        <f ca="1">(dane36[[#This Row],[mocznik]]-$J$409)/$J$410</f>
        <v>0.11938382541720154</v>
      </c>
      <c r="AB371" s="8">
        <f ca="1">(dane36[[#This Row],[kreatynina]]-K$409)/K$410</f>
        <v>5.2910052910052916E-3</v>
      </c>
      <c r="AC371" s="8">
        <f ca="1">(dane36[[#This Row],[sód]]-L$409)/L$410</f>
        <v>0.88012618296529965</v>
      </c>
      <c r="AD371" s="8">
        <f ca="1">(dane36[[#This Row],[potas]]-M$409)/M$410</f>
        <v>2.247191011235955E-2</v>
      </c>
      <c r="AE371" s="8">
        <f ca="1">(dane36[[#This Row],[hemoglobina]]-N$409)/N$410</f>
        <v>0.71428571428571419</v>
      </c>
      <c r="AF371" s="8">
        <f ca="1">(dane36[[#This Row],[hematokryt]]-O$409)/O$410</f>
        <v>0.82222222222222219</v>
      </c>
      <c r="AG371">
        <v>0.75</v>
      </c>
      <c r="AH371">
        <v>0</v>
      </c>
      <c r="AI371">
        <v>0</v>
      </c>
      <c r="AJ371">
        <v>1</v>
      </c>
      <c r="AK371">
        <v>0</v>
      </c>
      <c r="AL371">
        <v>0</v>
      </c>
      <c r="AM371" s="15">
        <v>0</v>
      </c>
      <c r="AN371" s="15">
        <v>0</v>
      </c>
      <c r="AO371" s="15">
        <v>0</v>
      </c>
      <c r="AP371" s="15">
        <v>1</v>
      </c>
      <c r="AQ371" s="15">
        <v>0</v>
      </c>
      <c r="AR371" s="15">
        <v>0</v>
      </c>
    </row>
    <row r="372" spans="1:44" x14ac:dyDescent="0.25">
      <c r="A372" s="8">
        <f ca="1">(dane36[[#This Row],[Wiek]]-$A$409)/$A$410</f>
        <v>0.76136363636363635</v>
      </c>
      <c r="B372" s="8">
        <f ca="1">(dane36[[#This Row],[Ciśnienie krwi]]-$B$409)/$B$410</f>
        <v>0.15384615384615385</v>
      </c>
      <c r="C372" s="9">
        <v>0.75</v>
      </c>
      <c r="D372" s="5">
        <v>0</v>
      </c>
      <c r="E372" s="5" t="s">
        <v>2</v>
      </c>
      <c r="F372" s="5">
        <v>1</v>
      </c>
      <c r="G372" s="5">
        <v>0</v>
      </c>
      <c r="H372" s="5">
        <v>0</v>
      </c>
      <c r="I372" s="8">
        <f ca="1">(dane36[[#This Row],[glukoza we krwi]]-$I$409)/$I$410</f>
        <v>0.13034188034188035</v>
      </c>
      <c r="J372" s="8">
        <f ca="1">(dane36[[#This Row],[mocznik]]-$J$409)/$J$410</f>
        <v>0.10397946084724005</v>
      </c>
      <c r="K372" s="8">
        <f ca="1">(dane36[[#This Row],[kreatynina]]-#REF!)/#REF!</f>
        <v>1.0582010582010581E-2</v>
      </c>
      <c r="L372" s="8">
        <f ca="1">(dane36[[#This Row],[sód]]-#REF!)/#REF!</f>
        <v>0.8485804416403786</v>
      </c>
      <c r="M372" s="8">
        <f ca="1">(dane36[[#This Row],[potas]]-#REF!)/#REF!</f>
        <v>2.6966292134831465E-2</v>
      </c>
      <c r="N372" s="8">
        <f ca="1">(dane36[[#This Row],[hemoglobina]]-#REF!)/#REF!</f>
        <v>0.89115646258503389</v>
      </c>
      <c r="O372" s="8">
        <f ca="1">(dane36[[#This Row],[hematokryt]]-#REF!)/#REF!</f>
        <v>0.91111111111111109</v>
      </c>
      <c r="P372" s="5">
        <v>0</v>
      </c>
      <c r="Q372" s="5">
        <v>0</v>
      </c>
      <c r="R372" s="5">
        <v>0</v>
      </c>
      <c r="S372" s="5">
        <v>1</v>
      </c>
      <c r="T372" s="5">
        <v>0</v>
      </c>
      <c r="U372" s="5">
        <v>0</v>
      </c>
      <c r="V372" s="5">
        <v>0</v>
      </c>
      <c r="X372" s="8">
        <f ca="1">(dane36[[#This Row],[Wiek]]-$A$409)/$A$410</f>
        <v>0.76136363636363635</v>
      </c>
      <c r="Y372" s="8">
        <f ca="1">(dane36[[#This Row],[Ciśnienie krwi]]-$B$409)/$B$410</f>
        <v>0.15384615384615385</v>
      </c>
      <c r="Z372" s="8">
        <f ca="1">(dane36[[#This Row],[glukoza we krwi]]-$I$409)/$I$410</f>
        <v>0.13034188034188035</v>
      </c>
      <c r="AA372" s="8">
        <f ca="1">(dane36[[#This Row],[mocznik]]-$J$409)/$J$410</f>
        <v>0.10397946084724005</v>
      </c>
      <c r="AB372" s="8">
        <f ca="1">(dane36[[#This Row],[kreatynina]]-K$409)/K$410</f>
        <v>1.0582010582010581E-2</v>
      </c>
      <c r="AC372" s="8">
        <f ca="1">(dane36[[#This Row],[sód]]-L$409)/L$410</f>
        <v>0.8485804416403786</v>
      </c>
      <c r="AD372" s="8">
        <f ca="1">(dane36[[#This Row],[potas]]-M$409)/M$410</f>
        <v>2.6966292134831465E-2</v>
      </c>
      <c r="AE372" s="8">
        <f ca="1">(dane36[[#This Row],[hemoglobina]]-N$409)/N$410</f>
        <v>0.89115646258503389</v>
      </c>
      <c r="AF372" s="8">
        <f ca="1">(dane36[[#This Row],[hematokryt]]-O$409)/O$410</f>
        <v>0.91111111111111109</v>
      </c>
      <c r="AG372">
        <v>0.75</v>
      </c>
      <c r="AH372">
        <v>0</v>
      </c>
      <c r="AI372">
        <v>0</v>
      </c>
      <c r="AJ372">
        <v>1</v>
      </c>
      <c r="AK372">
        <v>0</v>
      </c>
      <c r="AL372">
        <v>0</v>
      </c>
      <c r="AM372" s="14">
        <v>0</v>
      </c>
      <c r="AN372" s="14">
        <v>0</v>
      </c>
      <c r="AO372" s="14">
        <v>0</v>
      </c>
      <c r="AP372" s="14">
        <v>1</v>
      </c>
      <c r="AQ372" s="14">
        <v>0</v>
      </c>
      <c r="AR372" s="14">
        <v>0</v>
      </c>
    </row>
    <row r="373" spans="1:44" x14ac:dyDescent="0.25">
      <c r="A373" s="8">
        <f ca="1">(dane36[[#This Row],[Wiek]]-$A$409)/$A$410</f>
        <v>0.29545454545454547</v>
      </c>
      <c r="B373" s="8">
        <f ca="1">(dane36[[#This Row],[Ciśnienie krwi]]-$B$409)/$B$410</f>
        <v>7.6923076923076927E-2</v>
      </c>
      <c r="C373" s="9">
        <v>1</v>
      </c>
      <c r="D373" s="5">
        <v>0</v>
      </c>
      <c r="E373" s="5" t="s">
        <v>2</v>
      </c>
      <c r="F373" s="5">
        <v>1</v>
      </c>
      <c r="G373" s="5">
        <v>0</v>
      </c>
      <c r="H373" s="5">
        <v>0</v>
      </c>
      <c r="I373" s="8">
        <f ca="1">(dane36[[#This Row],[glukoza we krwi]]-$I$409)/$I$410</f>
        <v>0.12179487179487179</v>
      </c>
      <c r="J373" s="8">
        <f ca="1">(dane36[[#This Row],[mocznik]]-$J$409)/$J$410</f>
        <v>0.1245186136071887</v>
      </c>
      <c r="K373" s="8">
        <f ca="1">(dane36[[#This Row],[kreatynina]]-#REF!)/#REF!</f>
        <v>1.3227513227513225E-3</v>
      </c>
      <c r="L373" s="8">
        <f ca="1">(dane36[[#This Row],[sód]]-#REF!)/#REF!</f>
        <v>0.88643533123028395</v>
      </c>
      <c r="M373" s="8">
        <f ca="1">(dane36[[#This Row],[potas]]-#REF!)/#REF!</f>
        <v>5.6179775280898875E-2</v>
      </c>
      <c r="N373" s="8">
        <f ca="1">(dane36[[#This Row],[hemoglobina]]-#REF!)/#REF!</f>
        <v>0.98639455782312935</v>
      </c>
      <c r="O373" s="8">
        <f ca="1">(dane36[[#This Row],[hematokryt]]-#REF!)/#REF!</f>
        <v>0.93333333333333335</v>
      </c>
      <c r="P373" s="5">
        <v>0</v>
      </c>
      <c r="Q373" s="5">
        <v>0</v>
      </c>
      <c r="R373" s="5">
        <v>0</v>
      </c>
      <c r="S373" s="5">
        <v>1</v>
      </c>
      <c r="T373" s="5">
        <v>0</v>
      </c>
      <c r="U373" s="5">
        <v>0</v>
      </c>
      <c r="V373" s="5">
        <v>0</v>
      </c>
      <c r="X373" s="8">
        <f ca="1">(dane36[[#This Row],[Wiek]]-$A$409)/$A$410</f>
        <v>0.29545454545454547</v>
      </c>
      <c r="Y373" s="8">
        <f ca="1">(dane36[[#This Row],[Ciśnienie krwi]]-$B$409)/$B$410</f>
        <v>7.6923076923076927E-2</v>
      </c>
      <c r="Z373" s="8">
        <f ca="1">(dane36[[#This Row],[glukoza we krwi]]-$I$409)/$I$410</f>
        <v>0.12179487179487179</v>
      </c>
      <c r="AA373" s="8">
        <f ca="1">(dane36[[#This Row],[mocznik]]-$J$409)/$J$410</f>
        <v>0.1245186136071887</v>
      </c>
      <c r="AB373" s="8">
        <f ca="1">(dane36[[#This Row],[kreatynina]]-K$409)/K$410</f>
        <v>1.3227513227513225E-3</v>
      </c>
      <c r="AC373" s="8">
        <f ca="1">(dane36[[#This Row],[sód]]-L$409)/L$410</f>
        <v>0.88643533123028395</v>
      </c>
      <c r="AD373" s="8">
        <f ca="1">(dane36[[#This Row],[potas]]-M$409)/M$410</f>
        <v>5.6179775280898875E-2</v>
      </c>
      <c r="AE373" s="8">
        <f ca="1">(dane36[[#This Row],[hemoglobina]]-N$409)/N$410</f>
        <v>0.98639455782312935</v>
      </c>
      <c r="AF373" s="8">
        <f ca="1">(dane36[[#This Row],[hematokryt]]-O$409)/O$410</f>
        <v>0.93333333333333335</v>
      </c>
      <c r="AG373">
        <v>1</v>
      </c>
      <c r="AH373">
        <v>0</v>
      </c>
      <c r="AI373">
        <v>0</v>
      </c>
      <c r="AJ373">
        <v>1</v>
      </c>
      <c r="AK373">
        <v>0</v>
      </c>
      <c r="AL373">
        <v>0</v>
      </c>
      <c r="AM373" s="15">
        <v>0</v>
      </c>
      <c r="AN373" s="15">
        <v>0</v>
      </c>
      <c r="AO373" s="15">
        <v>0</v>
      </c>
      <c r="AP373" s="15">
        <v>1</v>
      </c>
      <c r="AQ373" s="15">
        <v>0</v>
      </c>
      <c r="AR373" s="15">
        <v>0</v>
      </c>
    </row>
    <row r="374" spans="1:44" x14ac:dyDescent="0.25">
      <c r="A374" s="8">
        <f ca="1">(dane36[[#This Row],[Wiek]]-$A$409)/$A$410</f>
        <v>0.79545454545454541</v>
      </c>
      <c r="B374" s="8">
        <f ca="1">(dane36[[#This Row],[Ciśnienie krwi]]-$B$409)/$B$410</f>
        <v>7.6923076923076927E-2</v>
      </c>
      <c r="C374" s="9">
        <v>0.75</v>
      </c>
      <c r="D374" s="5">
        <v>0</v>
      </c>
      <c r="E374" s="5" t="s">
        <v>2</v>
      </c>
      <c r="F374" s="5">
        <v>1</v>
      </c>
      <c r="G374" s="5">
        <v>0</v>
      </c>
      <c r="H374" s="5">
        <v>0</v>
      </c>
      <c r="I374" s="8">
        <f ca="1">(dane36[[#This Row],[glukoza we krwi]]-$I$409)/$I$410</f>
        <v>0.1858974358974359</v>
      </c>
      <c r="J374" s="8">
        <f ca="1">(dane36[[#This Row],[mocznik]]-$J$409)/$J$410</f>
        <v>6.290115532734275E-2</v>
      </c>
      <c r="K374" s="8">
        <f ca="1">(dane36[[#This Row],[kreatynina]]-#REF!)/#REF!</f>
        <v>6.6137566137566143E-3</v>
      </c>
      <c r="L374" s="8">
        <f ca="1">(dane36[[#This Row],[sód]]-#REF!)/#REF!</f>
        <v>0.917981072555205</v>
      </c>
      <c r="M374" s="8">
        <f ca="1">(dane36[[#This Row],[potas]]-#REF!)/#REF!</f>
        <v>5.393258426966293E-2</v>
      </c>
      <c r="N374" s="8">
        <f ca="1">(dane36[[#This Row],[hemoglobina]]-#REF!)/#REF!</f>
        <v>0.80952380952380953</v>
      </c>
      <c r="O374" s="8">
        <f ca="1">(dane36[[#This Row],[hematokryt]]-#REF!)/#REF!</f>
        <v>0.9555555555555556</v>
      </c>
      <c r="P374" s="5">
        <v>0</v>
      </c>
      <c r="Q374" s="5">
        <v>0</v>
      </c>
      <c r="R374" s="5">
        <v>0</v>
      </c>
      <c r="S374" s="5">
        <v>1</v>
      </c>
      <c r="T374" s="5">
        <v>0</v>
      </c>
      <c r="U374" s="5">
        <v>0</v>
      </c>
      <c r="V374" s="5">
        <v>0</v>
      </c>
      <c r="X374" s="8">
        <f ca="1">(dane36[[#This Row],[Wiek]]-$A$409)/$A$410</f>
        <v>0.79545454545454541</v>
      </c>
      <c r="Y374" s="8">
        <f ca="1">(dane36[[#This Row],[Ciśnienie krwi]]-$B$409)/$B$410</f>
        <v>7.6923076923076927E-2</v>
      </c>
      <c r="Z374" s="8">
        <f ca="1">(dane36[[#This Row],[glukoza we krwi]]-$I$409)/$I$410</f>
        <v>0.1858974358974359</v>
      </c>
      <c r="AA374" s="8">
        <f ca="1">(dane36[[#This Row],[mocznik]]-$J$409)/$J$410</f>
        <v>6.290115532734275E-2</v>
      </c>
      <c r="AB374" s="8">
        <f ca="1">(dane36[[#This Row],[kreatynina]]-K$409)/K$410</f>
        <v>6.6137566137566143E-3</v>
      </c>
      <c r="AC374" s="8">
        <f ca="1">(dane36[[#This Row],[sód]]-L$409)/L$410</f>
        <v>0.917981072555205</v>
      </c>
      <c r="AD374" s="8">
        <f ca="1">(dane36[[#This Row],[potas]]-M$409)/M$410</f>
        <v>5.393258426966293E-2</v>
      </c>
      <c r="AE374" s="8">
        <f ca="1">(dane36[[#This Row],[hemoglobina]]-N$409)/N$410</f>
        <v>0.80952380952380953</v>
      </c>
      <c r="AF374" s="8">
        <f ca="1">(dane36[[#This Row],[hematokryt]]-O$409)/O$410</f>
        <v>0.9555555555555556</v>
      </c>
      <c r="AG374">
        <v>0.75</v>
      </c>
      <c r="AH374">
        <v>0</v>
      </c>
      <c r="AI374">
        <v>0</v>
      </c>
      <c r="AJ374">
        <v>1</v>
      </c>
      <c r="AK374">
        <v>0</v>
      </c>
      <c r="AL374">
        <v>0</v>
      </c>
      <c r="AM374" s="14">
        <v>0</v>
      </c>
      <c r="AN374" s="14">
        <v>0</v>
      </c>
      <c r="AO374" s="14">
        <v>0</v>
      </c>
      <c r="AP374" s="14">
        <v>1</v>
      </c>
      <c r="AQ374" s="14">
        <v>0</v>
      </c>
      <c r="AR374" s="14">
        <v>0</v>
      </c>
    </row>
    <row r="375" spans="1:44" x14ac:dyDescent="0.25">
      <c r="A375" s="8">
        <f ca="1">(dane36[[#This Row],[Wiek]]-$A$409)/$A$410</f>
        <v>0.67045454545454541</v>
      </c>
      <c r="B375" s="8">
        <f ca="1">(dane36[[#This Row],[Ciśnienie krwi]]-$B$409)/$B$410</f>
        <v>0.15384615384615385</v>
      </c>
      <c r="C375" s="9">
        <v>1</v>
      </c>
      <c r="D375" s="5">
        <v>0</v>
      </c>
      <c r="E375" s="5" t="s">
        <v>2</v>
      </c>
      <c r="F375" s="5">
        <v>1</v>
      </c>
      <c r="G375" s="5">
        <v>0</v>
      </c>
      <c r="H375" s="5">
        <v>0</v>
      </c>
      <c r="I375" s="8">
        <f ca="1">(dane36[[#This Row],[glukoza we krwi]]-$I$409)/$I$410</f>
        <v>0.23717948717948717</v>
      </c>
      <c r="J375" s="8">
        <f ca="1">(dane36[[#This Row],[mocznik]]-$J$409)/$J$410</f>
        <v>9.3709884467265719E-2</v>
      </c>
      <c r="K375" s="8">
        <f ca="1">(dane36[[#This Row],[kreatynina]]-#REF!)/#REF!</f>
        <v>7.9365079365079361E-3</v>
      </c>
      <c r="L375" s="8">
        <f ca="1">(dane36[[#This Row],[sód]]-#REF!)/#REF!</f>
        <v>0.86750788643533128</v>
      </c>
      <c r="M375" s="8">
        <f ca="1">(dane36[[#This Row],[potas]]-#REF!)/#REF!</f>
        <v>2.4719101123595509E-2</v>
      </c>
      <c r="N375" s="8">
        <f ca="1">(dane36[[#This Row],[hemoglobina]]-#REF!)/#REF!</f>
        <v>0.72108843537414957</v>
      </c>
      <c r="O375" s="8">
        <f ca="1">(dane36[[#This Row],[hematokryt]]-#REF!)/#REF!</f>
        <v>0.84444444444444444</v>
      </c>
      <c r="P375" s="5">
        <v>0</v>
      </c>
      <c r="Q375" s="5">
        <v>0</v>
      </c>
      <c r="R375" s="5">
        <v>0</v>
      </c>
      <c r="S375" s="5">
        <v>1</v>
      </c>
      <c r="T375" s="5">
        <v>0</v>
      </c>
      <c r="U375" s="5">
        <v>0</v>
      </c>
      <c r="V375" s="5">
        <v>0</v>
      </c>
      <c r="X375" s="8">
        <f ca="1">(dane36[[#This Row],[Wiek]]-$A$409)/$A$410</f>
        <v>0.67045454545454541</v>
      </c>
      <c r="Y375" s="8">
        <f ca="1">(dane36[[#This Row],[Ciśnienie krwi]]-$B$409)/$B$410</f>
        <v>0.15384615384615385</v>
      </c>
      <c r="Z375" s="8">
        <f ca="1">(dane36[[#This Row],[glukoza we krwi]]-$I$409)/$I$410</f>
        <v>0.23717948717948717</v>
      </c>
      <c r="AA375" s="8">
        <f ca="1">(dane36[[#This Row],[mocznik]]-$J$409)/$J$410</f>
        <v>9.3709884467265719E-2</v>
      </c>
      <c r="AB375" s="8">
        <f ca="1">(dane36[[#This Row],[kreatynina]]-K$409)/K$410</f>
        <v>7.9365079365079361E-3</v>
      </c>
      <c r="AC375" s="8">
        <f ca="1">(dane36[[#This Row],[sód]]-L$409)/L$410</f>
        <v>0.86750788643533128</v>
      </c>
      <c r="AD375" s="8">
        <f ca="1">(dane36[[#This Row],[potas]]-M$409)/M$410</f>
        <v>2.4719101123595509E-2</v>
      </c>
      <c r="AE375" s="8">
        <f ca="1">(dane36[[#This Row],[hemoglobina]]-N$409)/N$410</f>
        <v>0.72108843537414957</v>
      </c>
      <c r="AF375" s="8">
        <f ca="1">(dane36[[#This Row],[hematokryt]]-O$409)/O$410</f>
        <v>0.84444444444444444</v>
      </c>
      <c r="AG375">
        <v>1</v>
      </c>
      <c r="AH375">
        <v>0</v>
      </c>
      <c r="AI375">
        <v>0</v>
      </c>
      <c r="AJ375">
        <v>1</v>
      </c>
      <c r="AK375">
        <v>0</v>
      </c>
      <c r="AL375">
        <v>0</v>
      </c>
      <c r="AM375" s="15">
        <v>0</v>
      </c>
      <c r="AN375" s="15">
        <v>0</v>
      </c>
      <c r="AO375" s="15">
        <v>0</v>
      </c>
      <c r="AP375" s="15">
        <v>1</v>
      </c>
      <c r="AQ375" s="15">
        <v>0</v>
      </c>
      <c r="AR375" s="15">
        <v>0</v>
      </c>
    </row>
    <row r="376" spans="1:44" x14ac:dyDescent="0.25">
      <c r="A376" s="8">
        <f ca="1">(dane36[[#This Row],[Wiek]]-$A$409)/$A$410</f>
        <v>0.875</v>
      </c>
      <c r="B376" s="8">
        <f ca="1">(dane36[[#This Row],[Ciśnienie krwi]]-$B$409)/$B$410</f>
        <v>0.23076923076923078</v>
      </c>
      <c r="C376" s="9">
        <v>1</v>
      </c>
      <c r="D376" s="5">
        <v>0</v>
      </c>
      <c r="E376" s="5" t="s">
        <v>2</v>
      </c>
      <c r="F376" s="5">
        <v>1</v>
      </c>
      <c r="G376" s="5">
        <v>0</v>
      </c>
      <c r="H376" s="5">
        <v>0</v>
      </c>
      <c r="I376" s="8">
        <f ca="1">(dane36[[#This Row],[glukoza we krwi]]-$I$409)/$I$410</f>
        <v>0.19017094017094016</v>
      </c>
      <c r="J376" s="8">
        <f ca="1">(dane36[[#This Row],[mocznik]]-$J$409)/$J$410</f>
        <v>0.10911424903722722</v>
      </c>
      <c r="K376" s="8">
        <f ca="1">(dane36[[#This Row],[kreatynina]]-#REF!)/#REF!</f>
        <v>1.0582010582010581E-2</v>
      </c>
      <c r="L376" s="8">
        <f ca="1">(dane36[[#This Row],[sód]]-#REF!)/#REF!</f>
        <v>0.89274447949526814</v>
      </c>
      <c r="M376" s="8">
        <f ca="1">(dane36[[#This Row],[potas]]-#REF!)/#REF!</f>
        <v>2.4719101123595509E-2</v>
      </c>
      <c r="N376" s="8">
        <f ca="1">(dane36[[#This Row],[hemoglobina]]-#REF!)/#REF!</f>
        <v>0.89795918367346939</v>
      </c>
      <c r="O376" s="8">
        <f ca="1">(dane36[[#This Row],[hematokryt]]-#REF!)/#REF!</f>
        <v>0.68888888888888888</v>
      </c>
      <c r="P376" s="5">
        <v>0</v>
      </c>
      <c r="Q376" s="5">
        <v>0</v>
      </c>
      <c r="R376" s="5">
        <v>0</v>
      </c>
      <c r="S376" s="5">
        <v>1</v>
      </c>
      <c r="T376" s="5">
        <v>0</v>
      </c>
      <c r="U376" s="5">
        <v>0</v>
      </c>
      <c r="V376" s="5">
        <v>0</v>
      </c>
      <c r="X376" s="8">
        <f ca="1">(dane36[[#This Row],[Wiek]]-$A$409)/$A$410</f>
        <v>0.875</v>
      </c>
      <c r="Y376" s="8">
        <f ca="1">(dane36[[#This Row],[Ciśnienie krwi]]-$B$409)/$B$410</f>
        <v>0.23076923076923078</v>
      </c>
      <c r="Z376" s="8">
        <f ca="1">(dane36[[#This Row],[glukoza we krwi]]-$I$409)/$I$410</f>
        <v>0.19017094017094016</v>
      </c>
      <c r="AA376" s="8">
        <f ca="1">(dane36[[#This Row],[mocznik]]-$J$409)/$J$410</f>
        <v>0.10911424903722722</v>
      </c>
      <c r="AB376" s="8">
        <f ca="1">(dane36[[#This Row],[kreatynina]]-K$409)/K$410</f>
        <v>1.0582010582010581E-2</v>
      </c>
      <c r="AC376" s="8">
        <f ca="1">(dane36[[#This Row],[sód]]-L$409)/L$410</f>
        <v>0.89274447949526814</v>
      </c>
      <c r="AD376" s="8">
        <f ca="1">(dane36[[#This Row],[potas]]-M$409)/M$410</f>
        <v>2.4719101123595509E-2</v>
      </c>
      <c r="AE376" s="8">
        <f ca="1">(dane36[[#This Row],[hemoglobina]]-N$409)/N$410</f>
        <v>0.89795918367346939</v>
      </c>
      <c r="AF376" s="8">
        <f ca="1">(dane36[[#This Row],[hematokryt]]-O$409)/O$410</f>
        <v>0.68888888888888888</v>
      </c>
      <c r="AG376">
        <v>1</v>
      </c>
      <c r="AH376">
        <v>0</v>
      </c>
      <c r="AI376">
        <v>0</v>
      </c>
      <c r="AJ376">
        <v>1</v>
      </c>
      <c r="AK376">
        <v>0</v>
      </c>
      <c r="AL376">
        <v>0</v>
      </c>
      <c r="AM376" s="14">
        <v>0</v>
      </c>
      <c r="AN376" s="14">
        <v>0</v>
      </c>
      <c r="AO376" s="14">
        <v>0</v>
      </c>
      <c r="AP376" s="14">
        <v>1</v>
      </c>
      <c r="AQ376" s="14">
        <v>0</v>
      </c>
      <c r="AR376" s="14">
        <v>0</v>
      </c>
    </row>
    <row r="377" spans="1:44" x14ac:dyDescent="0.25">
      <c r="A377" s="8">
        <f ca="1">(dane36[[#This Row],[Wiek]]-$A$409)/$A$410</f>
        <v>0.77272727272727271</v>
      </c>
      <c r="B377" s="8">
        <f ca="1">(dane36[[#This Row],[Ciśnienie krwi]]-$B$409)/$B$410</f>
        <v>0.23076923076923078</v>
      </c>
      <c r="C377" s="9">
        <v>0.75</v>
      </c>
      <c r="D377" s="5">
        <v>0</v>
      </c>
      <c r="E377" s="5" t="s">
        <v>2</v>
      </c>
      <c r="F377" s="5">
        <v>1</v>
      </c>
      <c r="G377" s="5">
        <v>0</v>
      </c>
      <c r="H377" s="5">
        <v>0</v>
      </c>
      <c r="I377" s="8">
        <f ca="1">(dane36[[#This Row],[glukoza we krwi]]-$I$409)/$I$410</f>
        <v>0.1111111111111111</v>
      </c>
      <c r="J377" s="8">
        <f ca="1">(dane36[[#This Row],[mocznik]]-$J$409)/$J$410</f>
        <v>0.10141206675224647</v>
      </c>
      <c r="K377" s="8">
        <f ca="1">(dane36[[#This Row],[kreatynina]]-#REF!)/#REF!</f>
        <v>1.3227513227513225E-3</v>
      </c>
      <c r="L377" s="8">
        <f ca="1">(dane36[[#This Row],[sód]]-#REF!)/#REF!</f>
        <v>0.87381703470031546</v>
      </c>
      <c r="M377" s="8">
        <f ca="1">(dane36[[#This Row],[potas]]-#REF!)/#REF!</f>
        <v>4.49438202247191E-2</v>
      </c>
      <c r="N377" s="8">
        <f ca="1">(dane36[[#This Row],[hemoglobina]]-#REF!)/#REF!</f>
        <v>0.81632653061224481</v>
      </c>
      <c r="O377" s="8">
        <f ca="1">(dane36[[#This Row],[hematokryt]]-#REF!)/#REF!</f>
        <v>0.8666666666666667</v>
      </c>
      <c r="P377" s="5">
        <v>0</v>
      </c>
      <c r="Q377" s="5">
        <v>0</v>
      </c>
      <c r="R377" s="5">
        <v>0</v>
      </c>
      <c r="S377" s="5">
        <v>1</v>
      </c>
      <c r="T377" s="5">
        <v>0</v>
      </c>
      <c r="U377" s="5">
        <v>0</v>
      </c>
      <c r="V377" s="5">
        <v>0</v>
      </c>
      <c r="X377" s="8">
        <f ca="1">(dane36[[#This Row],[Wiek]]-$A$409)/$A$410</f>
        <v>0.77272727272727271</v>
      </c>
      <c r="Y377" s="8">
        <f ca="1">(dane36[[#This Row],[Ciśnienie krwi]]-$B$409)/$B$410</f>
        <v>0.23076923076923078</v>
      </c>
      <c r="Z377" s="8">
        <f ca="1">(dane36[[#This Row],[glukoza we krwi]]-$I$409)/$I$410</f>
        <v>0.1111111111111111</v>
      </c>
      <c r="AA377" s="8">
        <f ca="1">(dane36[[#This Row],[mocznik]]-$J$409)/$J$410</f>
        <v>0.10141206675224647</v>
      </c>
      <c r="AB377" s="8">
        <f ca="1">(dane36[[#This Row],[kreatynina]]-K$409)/K$410</f>
        <v>1.3227513227513225E-3</v>
      </c>
      <c r="AC377" s="8">
        <f ca="1">(dane36[[#This Row],[sód]]-L$409)/L$410</f>
        <v>0.87381703470031546</v>
      </c>
      <c r="AD377" s="8">
        <f ca="1">(dane36[[#This Row],[potas]]-M$409)/M$410</f>
        <v>4.49438202247191E-2</v>
      </c>
      <c r="AE377" s="8">
        <f ca="1">(dane36[[#This Row],[hemoglobina]]-N$409)/N$410</f>
        <v>0.81632653061224481</v>
      </c>
      <c r="AF377" s="8">
        <f ca="1">(dane36[[#This Row],[hematokryt]]-O$409)/O$410</f>
        <v>0.8666666666666667</v>
      </c>
      <c r="AG377">
        <v>0.75</v>
      </c>
      <c r="AH377">
        <v>0</v>
      </c>
      <c r="AI377">
        <v>0</v>
      </c>
      <c r="AJ377">
        <v>1</v>
      </c>
      <c r="AK377">
        <v>0</v>
      </c>
      <c r="AL377">
        <v>0</v>
      </c>
      <c r="AM377" s="15">
        <v>0</v>
      </c>
      <c r="AN377" s="15">
        <v>0</v>
      </c>
      <c r="AO377" s="15">
        <v>0</v>
      </c>
      <c r="AP377" s="15">
        <v>1</v>
      </c>
      <c r="AQ377" s="15">
        <v>0</v>
      </c>
      <c r="AR377" s="15">
        <v>0</v>
      </c>
    </row>
    <row r="378" spans="1:44" x14ac:dyDescent="0.25">
      <c r="A378" s="8">
        <f ca="1">(dane36[[#This Row],[Wiek]]-$A$409)/$A$410</f>
        <v>0.63636363636363635</v>
      </c>
      <c r="B378" s="8">
        <f ca="1">(dane36[[#This Row],[Ciśnienie krwi]]-$B$409)/$B$410</f>
        <v>0.15384615384615385</v>
      </c>
      <c r="C378" s="9">
        <v>1</v>
      </c>
      <c r="D378" s="5">
        <v>0</v>
      </c>
      <c r="E378" s="5" t="s">
        <v>2</v>
      </c>
      <c r="F378" s="5">
        <v>1</v>
      </c>
      <c r="G378" s="5">
        <v>0</v>
      </c>
      <c r="H378" s="5">
        <v>0</v>
      </c>
      <c r="I378" s="8">
        <f ca="1">(dane36[[#This Row],[glukoza we krwi]]-$I$409)/$I$410</f>
        <v>0.14102564102564102</v>
      </c>
      <c r="J378" s="8">
        <f ca="1">(dane36[[#This Row],[mocznik]]-$J$409)/$J$410</f>
        <v>3.7227214377406934E-2</v>
      </c>
      <c r="K378" s="8">
        <f ca="1">(dane36[[#This Row],[kreatynina]]-#REF!)/#REF!</f>
        <v>9.2592592592592605E-3</v>
      </c>
      <c r="L378" s="8">
        <f ca="1">(dane36[[#This Row],[sód]]-#REF!)/#REF!</f>
        <v>0.89905362776025233</v>
      </c>
      <c r="M378" s="8">
        <f ca="1">(dane36[[#This Row],[potas]]-#REF!)/#REF!</f>
        <v>2.247191011235955E-2</v>
      </c>
      <c r="N378" s="8">
        <f ca="1">(dane36[[#This Row],[hemoglobina]]-#REF!)/#REF!</f>
        <v>0.90476190476190466</v>
      </c>
      <c r="O378" s="8">
        <f ca="1">(dane36[[#This Row],[hematokryt]]-#REF!)/#REF!</f>
        <v>0.97777777777777775</v>
      </c>
      <c r="P378" s="5">
        <v>0</v>
      </c>
      <c r="Q378" s="5">
        <v>0</v>
      </c>
      <c r="R378" s="5">
        <v>0</v>
      </c>
      <c r="S378" s="5">
        <v>1</v>
      </c>
      <c r="T378" s="5">
        <v>0</v>
      </c>
      <c r="U378" s="5">
        <v>0</v>
      </c>
      <c r="V378" s="5">
        <v>0</v>
      </c>
      <c r="X378" s="8">
        <f ca="1">(dane36[[#This Row],[Wiek]]-$A$409)/$A$410</f>
        <v>0.63636363636363635</v>
      </c>
      <c r="Y378" s="8">
        <f ca="1">(dane36[[#This Row],[Ciśnienie krwi]]-$B$409)/$B$410</f>
        <v>0.15384615384615385</v>
      </c>
      <c r="Z378" s="8">
        <f ca="1">(dane36[[#This Row],[glukoza we krwi]]-$I$409)/$I$410</f>
        <v>0.14102564102564102</v>
      </c>
      <c r="AA378" s="8">
        <f ca="1">(dane36[[#This Row],[mocznik]]-$J$409)/$J$410</f>
        <v>3.7227214377406934E-2</v>
      </c>
      <c r="AB378" s="8">
        <f ca="1">(dane36[[#This Row],[kreatynina]]-K$409)/K$410</f>
        <v>9.2592592592592605E-3</v>
      </c>
      <c r="AC378" s="8">
        <f ca="1">(dane36[[#This Row],[sód]]-L$409)/L$410</f>
        <v>0.89905362776025233</v>
      </c>
      <c r="AD378" s="8">
        <f ca="1">(dane36[[#This Row],[potas]]-M$409)/M$410</f>
        <v>2.247191011235955E-2</v>
      </c>
      <c r="AE378" s="8">
        <f ca="1">(dane36[[#This Row],[hemoglobina]]-N$409)/N$410</f>
        <v>0.90476190476190466</v>
      </c>
      <c r="AF378" s="8">
        <f ca="1">(dane36[[#This Row],[hematokryt]]-O$409)/O$410</f>
        <v>0.97777777777777775</v>
      </c>
      <c r="AG378">
        <v>1</v>
      </c>
      <c r="AH378">
        <v>0</v>
      </c>
      <c r="AI378">
        <v>0</v>
      </c>
      <c r="AJ378">
        <v>1</v>
      </c>
      <c r="AK378">
        <v>0</v>
      </c>
      <c r="AL378">
        <v>0</v>
      </c>
      <c r="AM378" s="14">
        <v>0</v>
      </c>
      <c r="AN378" s="14">
        <v>0</v>
      </c>
      <c r="AO378" s="14">
        <v>0</v>
      </c>
      <c r="AP378" s="14">
        <v>1</v>
      </c>
      <c r="AQ378" s="14">
        <v>0</v>
      </c>
      <c r="AR378" s="14">
        <v>0</v>
      </c>
    </row>
    <row r="379" spans="1:44" x14ac:dyDescent="0.25">
      <c r="A379" s="8">
        <f ca="1">(dane36[[#This Row],[Wiek]]-$A$409)/$A$410</f>
        <v>0.70454545454545459</v>
      </c>
      <c r="B379" s="8">
        <f ca="1">(dane36[[#This Row],[Ciśnienie krwi]]-$B$409)/$B$410</f>
        <v>0.15384615384615385</v>
      </c>
      <c r="C379" s="9">
        <v>0.75</v>
      </c>
      <c r="D379" s="5">
        <v>0</v>
      </c>
      <c r="E379" s="5" t="s">
        <v>2</v>
      </c>
      <c r="F379" s="5">
        <v>1</v>
      </c>
      <c r="G379" s="5">
        <v>0</v>
      </c>
      <c r="H379" s="5">
        <v>0</v>
      </c>
      <c r="I379" s="8">
        <f ca="1">(dane36[[#This Row],[glukoza we krwi]]-$I$409)/$I$410</f>
        <v>0.16025641025641027</v>
      </c>
      <c r="J379" s="8">
        <f ca="1">(dane36[[#This Row],[mocznik]]-$J$409)/$J$410</f>
        <v>6.5468549422336333E-2</v>
      </c>
      <c r="K379" s="8">
        <f ca="1">(dane36[[#This Row],[kreatynina]]-#REF!)/#REF!</f>
        <v>3.968253968253968E-3</v>
      </c>
      <c r="L379" s="8">
        <f ca="1">(dane36[[#This Row],[sód]]-#REF!)/#REF!</f>
        <v>0.88643533123028395</v>
      </c>
      <c r="M379" s="8">
        <f ca="1">(dane36[[#This Row],[potas]]-#REF!)/#REF!</f>
        <v>5.1685393258426963E-2</v>
      </c>
      <c r="N379" s="8">
        <f ca="1">(dane36[[#This Row],[hemoglobina]]-#REF!)/#REF!</f>
        <v>0.72789115646258506</v>
      </c>
      <c r="O379" s="8">
        <f ca="1">(dane36[[#This Row],[hematokryt]]-#REF!)/#REF!</f>
        <v>0.88888888888888884</v>
      </c>
      <c r="P379" s="5">
        <v>0</v>
      </c>
      <c r="Q379" s="5">
        <v>0</v>
      </c>
      <c r="R379" s="5">
        <v>0</v>
      </c>
      <c r="S379" s="5">
        <v>1</v>
      </c>
      <c r="T379" s="5">
        <v>0</v>
      </c>
      <c r="U379" s="5">
        <v>0</v>
      </c>
      <c r="V379" s="5">
        <v>0</v>
      </c>
      <c r="X379" s="8">
        <f ca="1">(dane36[[#This Row],[Wiek]]-$A$409)/$A$410</f>
        <v>0.70454545454545459</v>
      </c>
      <c r="Y379" s="8">
        <f ca="1">(dane36[[#This Row],[Ciśnienie krwi]]-$B$409)/$B$410</f>
        <v>0.15384615384615385</v>
      </c>
      <c r="Z379" s="8">
        <f ca="1">(dane36[[#This Row],[glukoza we krwi]]-$I$409)/$I$410</f>
        <v>0.16025641025641027</v>
      </c>
      <c r="AA379" s="8">
        <f ca="1">(dane36[[#This Row],[mocznik]]-$J$409)/$J$410</f>
        <v>6.5468549422336333E-2</v>
      </c>
      <c r="AB379" s="8">
        <f ca="1">(dane36[[#This Row],[kreatynina]]-K$409)/K$410</f>
        <v>3.968253968253968E-3</v>
      </c>
      <c r="AC379" s="8">
        <f ca="1">(dane36[[#This Row],[sód]]-L$409)/L$410</f>
        <v>0.88643533123028395</v>
      </c>
      <c r="AD379" s="8">
        <f ca="1">(dane36[[#This Row],[potas]]-M$409)/M$410</f>
        <v>5.1685393258426963E-2</v>
      </c>
      <c r="AE379" s="8">
        <f ca="1">(dane36[[#This Row],[hemoglobina]]-N$409)/N$410</f>
        <v>0.72789115646258506</v>
      </c>
      <c r="AF379" s="8">
        <f ca="1">(dane36[[#This Row],[hematokryt]]-O$409)/O$410</f>
        <v>0.88888888888888884</v>
      </c>
      <c r="AG379">
        <v>0.75</v>
      </c>
      <c r="AH379">
        <v>0</v>
      </c>
      <c r="AI379">
        <v>0</v>
      </c>
      <c r="AJ379">
        <v>1</v>
      </c>
      <c r="AK379">
        <v>0</v>
      </c>
      <c r="AL379">
        <v>0</v>
      </c>
      <c r="AM379" s="15">
        <v>0</v>
      </c>
      <c r="AN379" s="15">
        <v>0</v>
      </c>
      <c r="AO379" s="15">
        <v>0</v>
      </c>
      <c r="AP379" s="15">
        <v>1</v>
      </c>
      <c r="AQ379" s="15">
        <v>0</v>
      </c>
      <c r="AR379" s="15">
        <v>0</v>
      </c>
    </row>
    <row r="380" spans="1:44" x14ac:dyDescent="0.25">
      <c r="A380" s="8">
        <f ca="1">(dane36[[#This Row],[Wiek]]-$A$409)/$A$410</f>
        <v>0.78409090909090906</v>
      </c>
      <c r="B380" s="8">
        <f ca="1">(dane36[[#This Row],[Ciśnienie krwi]]-$B$409)/$B$410</f>
        <v>7.6923076923076927E-2</v>
      </c>
      <c r="C380" s="9">
        <v>1</v>
      </c>
      <c r="D380" s="5">
        <v>0</v>
      </c>
      <c r="E380" s="5" t="s">
        <v>2</v>
      </c>
      <c r="F380" s="5">
        <v>1</v>
      </c>
      <c r="G380" s="5">
        <v>0</v>
      </c>
      <c r="H380" s="5">
        <v>0</v>
      </c>
      <c r="I380" s="8">
        <f ca="1">(dane36[[#This Row],[glukoza we krwi]]-$I$409)/$I$410</f>
        <v>0.26931623931623933</v>
      </c>
      <c r="J380" s="8">
        <f ca="1">(dane36[[#This Row],[mocznik]]-$J$409)/$J$410</f>
        <v>0.14359435173299101</v>
      </c>
      <c r="K380" s="8">
        <f ca="1">(dane36[[#This Row],[kreatynina]]-#REF!)/#REF!</f>
        <v>6.6137566137566143E-3</v>
      </c>
      <c r="L380" s="8">
        <f ca="1">(dane36[[#This Row],[sód]]-#REF!)/#REF!</f>
        <v>0.85488958990536279</v>
      </c>
      <c r="M380" s="8">
        <f ca="1">(dane36[[#This Row],[potas]]-#REF!)/#REF!</f>
        <v>5.1685393258426963E-2</v>
      </c>
      <c r="N380" s="8">
        <f ca="1">(dane36[[#This Row],[hemoglobina]]-#REF!)/#REF!</f>
        <v>0.82312925170068019</v>
      </c>
      <c r="O380" s="8">
        <f ca="1">(dane36[[#This Row],[hematokryt]]-#REF!)/#REF!</f>
        <v>0.73333333333333328</v>
      </c>
      <c r="P380" s="5">
        <v>0</v>
      </c>
      <c r="Q380" s="5">
        <v>0</v>
      </c>
      <c r="R380" s="5">
        <v>0</v>
      </c>
      <c r="S380" s="5">
        <v>1</v>
      </c>
      <c r="T380" s="5">
        <v>0</v>
      </c>
      <c r="U380" s="5">
        <v>0</v>
      </c>
      <c r="V380" s="5">
        <v>0</v>
      </c>
      <c r="X380" s="8">
        <f ca="1">(dane36[[#This Row],[Wiek]]-$A$409)/$A$410</f>
        <v>0.78409090909090906</v>
      </c>
      <c r="Y380" s="8">
        <f ca="1">(dane36[[#This Row],[Ciśnienie krwi]]-$B$409)/$B$410</f>
        <v>7.6923076923076927E-2</v>
      </c>
      <c r="Z380" s="8">
        <f ca="1">(dane36[[#This Row],[glukoza we krwi]]-$I$409)/$I$410</f>
        <v>0.26931623931623933</v>
      </c>
      <c r="AA380" s="8">
        <f ca="1">(dane36[[#This Row],[mocznik]]-$J$409)/$J$410</f>
        <v>0.14359435173299101</v>
      </c>
      <c r="AB380" s="8">
        <f ca="1">(dane36[[#This Row],[kreatynina]]-K$409)/K$410</f>
        <v>6.6137566137566143E-3</v>
      </c>
      <c r="AC380" s="8">
        <f ca="1">(dane36[[#This Row],[sód]]-L$409)/L$410</f>
        <v>0.85488958990536279</v>
      </c>
      <c r="AD380" s="8">
        <f ca="1">(dane36[[#This Row],[potas]]-M$409)/M$410</f>
        <v>5.1685393258426963E-2</v>
      </c>
      <c r="AE380" s="8">
        <f ca="1">(dane36[[#This Row],[hemoglobina]]-N$409)/N$410</f>
        <v>0.82312925170068019</v>
      </c>
      <c r="AF380" s="8">
        <f ca="1">(dane36[[#This Row],[hematokryt]]-O$409)/O$410</f>
        <v>0.73333333333333328</v>
      </c>
      <c r="AG380">
        <v>1</v>
      </c>
      <c r="AH380">
        <v>0</v>
      </c>
      <c r="AI380">
        <v>0</v>
      </c>
      <c r="AJ380">
        <v>1</v>
      </c>
      <c r="AK380">
        <v>0</v>
      </c>
      <c r="AL380">
        <v>0</v>
      </c>
      <c r="AM380" s="14">
        <v>0</v>
      </c>
      <c r="AN380" s="14">
        <v>0</v>
      </c>
      <c r="AO380" s="14">
        <v>0</v>
      </c>
      <c r="AP380" s="14">
        <v>1</v>
      </c>
      <c r="AQ380" s="14">
        <v>0</v>
      </c>
      <c r="AR380" s="14">
        <v>0</v>
      </c>
    </row>
    <row r="381" spans="1:44" x14ac:dyDescent="0.25">
      <c r="A381" s="8">
        <f ca="1">(dane36[[#This Row],[Wiek]]-$A$409)/$A$410</f>
        <v>0.68181818181818177</v>
      </c>
      <c r="B381" s="8">
        <f ca="1">(dane36[[#This Row],[Ciśnienie krwi]]-$B$409)/$B$410</f>
        <v>0.23076923076923078</v>
      </c>
      <c r="C381" s="9">
        <v>1</v>
      </c>
      <c r="D381" s="5">
        <v>0</v>
      </c>
      <c r="E381" s="5" t="s">
        <v>2</v>
      </c>
      <c r="F381" s="5">
        <v>1</v>
      </c>
      <c r="G381" s="5">
        <v>0</v>
      </c>
      <c r="H381" s="5">
        <v>0</v>
      </c>
      <c r="I381" s="8">
        <f ca="1">(dane36[[#This Row],[glukoza we krwi]]-$I$409)/$I$410</f>
        <v>0.11965811965811966</v>
      </c>
      <c r="J381" s="8">
        <f ca="1">(dane36[[#This Row],[mocznik]]-$J$409)/$J$410</f>
        <v>0.1116816431322208</v>
      </c>
      <c r="K381" s="8">
        <f ca="1">(dane36[[#This Row],[kreatynina]]-#REF!)/#REF!</f>
        <v>2.6455026455026449E-3</v>
      </c>
      <c r="L381" s="8">
        <f ca="1">(dane36[[#This Row],[sód]]-#REF!)/#REF!</f>
        <v>0.8422712933753943</v>
      </c>
      <c r="M381" s="8">
        <f ca="1">(dane36[[#This Row],[potas]]-#REF!)/#REF!</f>
        <v>2.247191011235955E-2</v>
      </c>
      <c r="N381" s="8">
        <f ca="1">(dane36[[#This Row],[hemoglobina]]-#REF!)/#REF!</f>
        <v>0.88435374149659873</v>
      </c>
      <c r="O381" s="8">
        <f ca="1">(dane36[[#This Row],[hematokryt]]-#REF!)/#REF!</f>
        <v>0.91111111111111109</v>
      </c>
      <c r="P381" s="5">
        <v>0</v>
      </c>
      <c r="Q381" s="5">
        <v>0</v>
      </c>
      <c r="R381" s="5">
        <v>0</v>
      </c>
      <c r="S381" s="5">
        <v>1</v>
      </c>
      <c r="T381" s="5">
        <v>0</v>
      </c>
      <c r="U381" s="5">
        <v>0</v>
      </c>
      <c r="V381" s="5">
        <v>0</v>
      </c>
      <c r="X381" s="8">
        <f ca="1">(dane36[[#This Row],[Wiek]]-$A$409)/$A$410</f>
        <v>0.68181818181818177</v>
      </c>
      <c r="Y381" s="8">
        <f ca="1">(dane36[[#This Row],[Ciśnienie krwi]]-$B$409)/$B$410</f>
        <v>0.23076923076923078</v>
      </c>
      <c r="Z381" s="8">
        <f ca="1">(dane36[[#This Row],[glukoza we krwi]]-$I$409)/$I$410</f>
        <v>0.11965811965811966</v>
      </c>
      <c r="AA381" s="8">
        <f ca="1">(dane36[[#This Row],[mocznik]]-$J$409)/$J$410</f>
        <v>0.1116816431322208</v>
      </c>
      <c r="AB381" s="8">
        <f ca="1">(dane36[[#This Row],[kreatynina]]-K$409)/K$410</f>
        <v>2.6455026455026449E-3</v>
      </c>
      <c r="AC381" s="8">
        <f ca="1">(dane36[[#This Row],[sód]]-L$409)/L$410</f>
        <v>0.8422712933753943</v>
      </c>
      <c r="AD381" s="8">
        <f ca="1">(dane36[[#This Row],[potas]]-M$409)/M$410</f>
        <v>2.247191011235955E-2</v>
      </c>
      <c r="AE381" s="8">
        <f ca="1">(dane36[[#This Row],[hemoglobina]]-N$409)/N$410</f>
        <v>0.88435374149659873</v>
      </c>
      <c r="AF381" s="8">
        <f ca="1">(dane36[[#This Row],[hematokryt]]-O$409)/O$410</f>
        <v>0.91111111111111109</v>
      </c>
      <c r="AG381">
        <v>1</v>
      </c>
      <c r="AH381">
        <v>0</v>
      </c>
      <c r="AI381">
        <v>0</v>
      </c>
      <c r="AJ381">
        <v>1</v>
      </c>
      <c r="AK381">
        <v>0</v>
      </c>
      <c r="AL381">
        <v>0</v>
      </c>
      <c r="AM381" s="15">
        <v>0</v>
      </c>
      <c r="AN381" s="15">
        <v>0</v>
      </c>
      <c r="AO381" s="15">
        <v>0</v>
      </c>
      <c r="AP381" s="15">
        <v>1</v>
      </c>
      <c r="AQ381" s="15">
        <v>0</v>
      </c>
      <c r="AR381" s="15">
        <v>0</v>
      </c>
    </row>
    <row r="382" spans="1:44" x14ac:dyDescent="0.25">
      <c r="A382" s="8">
        <f ca="1">(dane36[[#This Row],[Wiek]]-$A$409)/$A$410</f>
        <v>0.64772727272727271</v>
      </c>
      <c r="B382" s="8">
        <f ca="1">(dane36[[#This Row],[Ciśnienie krwi]]-$B$409)/$B$410</f>
        <v>7.6923076923076927E-2</v>
      </c>
      <c r="C382" s="9">
        <v>0.75</v>
      </c>
      <c r="D382" s="5">
        <v>0</v>
      </c>
      <c r="E382" s="5" t="s">
        <v>2</v>
      </c>
      <c r="F382" s="5">
        <v>1</v>
      </c>
      <c r="G382" s="5">
        <v>0</v>
      </c>
      <c r="H382" s="5">
        <v>0</v>
      </c>
      <c r="I382" s="8">
        <f ca="1">(dane36[[#This Row],[glukoza we krwi]]-$I$409)/$I$410</f>
        <v>0.19444444444444445</v>
      </c>
      <c r="J382" s="8">
        <f ca="1">(dane36[[#This Row],[mocznik]]-$J$409)/$J$410</f>
        <v>5.5198973042362001E-2</v>
      </c>
      <c r="K382" s="8">
        <f ca="1">(dane36[[#This Row],[kreatynina]]-#REF!)/#REF!</f>
        <v>9.2592592592592605E-3</v>
      </c>
      <c r="L382" s="8">
        <f ca="1">(dane36[[#This Row],[sód]]-#REF!)/#REF!</f>
        <v>0.8485804416403786</v>
      </c>
      <c r="M382" s="8">
        <f ca="1">(dane36[[#This Row],[potas]]-#REF!)/#REF!</f>
        <v>2.247191011235955E-2</v>
      </c>
      <c r="N382" s="8">
        <f ca="1">(dane36[[#This Row],[hemoglobina]]-#REF!)/#REF!</f>
        <v>0.82993197278911568</v>
      </c>
      <c r="O382" s="8">
        <f ca="1">(dane36[[#This Row],[hematokryt]]-#REF!)/#REF!</f>
        <v>1</v>
      </c>
      <c r="P382" s="5">
        <v>0</v>
      </c>
      <c r="Q382" s="5">
        <v>0</v>
      </c>
      <c r="R382" s="5">
        <v>0</v>
      </c>
      <c r="S382" s="5">
        <v>1</v>
      </c>
      <c r="T382" s="5">
        <v>0</v>
      </c>
      <c r="U382" s="5">
        <v>0</v>
      </c>
      <c r="V382" s="5">
        <v>0</v>
      </c>
      <c r="X382" s="8">
        <f ca="1">(dane36[[#This Row],[Wiek]]-$A$409)/$A$410</f>
        <v>0.64772727272727271</v>
      </c>
      <c r="Y382" s="8">
        <f ca="1">(dane36[[#This Row],[Ciśnienie krwi]]-$B$409)/$B$410</f>
        <v>7.6923076923076927E-2</v>
      </c>
      <c r="Z382" s="8">
        <f ca="1">(dane36[[#This Row],[glukoza we krwi]]-$I$409)/$I$410</f>
        <v>0.19444444444444445</v>
      </c>
      <c r="AA382" s="8">
        <f ca="1">(dane36[[#This Row],[mocznik]]-$J$409)/$J$410</f>
        <v>5.5198973042362001E-2</v>
      </c>
      <c r="AB382" s="8">
        <f ca="1">(dane36[[#This Row],[kreatynina]]-K$409)/K$410</f>
        <v>9.2592592592592605E-3</v>
      </c>
      <c r="AC382" s="8">
        <f ca="1">(dane36[[#This Row],[sód]]-L$409)/L$410</f>
        <v>0.8485804416403786</v>
      </c>
      <c r="AD382" s="8">
        <f ca="1">(dane36[[#This Row],[potas]]-M$409)/M$410</f>
        <v>2.247191011235955E-2</v>
      </c>
      <c r="AE382" s="8">
        <f ca="1">(dane36[[#This Row],[hemoglobina]]-N$409)/N$410</f>
        <v>0.82993197278911568</v>
      </c>
      <c r="AF382" s="8">
        <f ca="1">(dane36[[#This Row],[hematokryt]]-O$409)/O$410</f>
        <v>1</v>
      </c>
      <c r="AG382">
        <v>0.75</v>
      </c>
      <c r="AH382">
        <v>0</v>
      </c>
      <c r="AI382">
        <v>0</v>
      </c>
      <c r="AJ382">
        <v>1</v>
      </c>
      <c r="AK382">
        <v>0</v>
      </c>
      <c r="AL382">
        <v>0</v>
      </c>
      <c r="AM382" s="14">
        <v>0</v>
      </c>
      <c r="AN382" s="14">
        <v>0</v>
      </c>
      <c r="AO382" s="14">
        <v>0</v>
      </c>
      <c r="AP382" s="14">
        <v>1</v>
      </c>
      <c r="AQ382" s="14">
        <v>0</v>
      </c>
      <c r="AR382" s="14">
        <v>0</v>
      </c>
    </row>
    <row r="383" spans="1:44" x14ac:dyDescent="0.25">
      <c r="A383" s="8">
        <f ca="1">(dane36[[#This Row],[Wiek]]-$A$409)/$A$410</f>
        <v>0.78409090909090906</v>
      </c>
      <c r="B383" s="8">
        <f ca="1">(dane36[[#This Row],[Ciśnienie krwi]]-$B$409)/$B$410</f>
        <v>0.15384615384615385</v>
      </c>
      <c r="C383" s="9">
        <v>1</v>
      </c>
      <c r="D383" s="5">
        <v>0</v>
      </c>
      <c r="E383" s="5" t="s">
        <v>2</v>
      </c>
      <c r="F383" s="5">
        <v>0.77</v>
      </c>
      <c r="G383" s="5">
        <v>0</v>
      </c>
      <c r="H383" s="5">
        <v>0</v>
      </c>
      <c r="I383" s="8">
        <f ca="1">(dane36[[#This Row],[glukoza we krwi]]-$I$409)/$I$410</f>
        <v>0.12179487179487179</v>
      </c>
      <c r="J383" s="8">
        <f ca="1">(dane36[[#This Row],[mocznik]]-$J$409)/$J$410</f>
        <v>0.11681643132220795</v>
      </c>
      <c r="K383" s="8">
        <f ca="1">(dane36[[#This Row],[kreatynina]]-#REF!)/#REF!</f>
        <v>1.3227513227513225E-3</v>
      </c>
      <c r="L383" s="8">
        <f ca="1">(dane36[[#This Row],[sód]]-#REF!)/#REF!</f>
        <v>0.86750788643533128</v>
      </c>
      <c r="M383" s="8">
        <f ca="1">(dane36[[#This Row],[potas]]-#REF!)/#REF!</f>
        <v>5.1685393258426963E-2</v>
      </c>
      <c r="N383" s="8">
        <f ca="1">(dane36[[#This Row],[hemoglobina]]-#REF!)/#REF!</f>
        <v>0.91836734693877553</v>
      </c>
      <c r="O383" s="8">
        <f ca="1">(dane36[[#This Row],[hematokryt]]-#REF!)/#REF!</f>
        <v>0.68888888888888888</v>
      </c>
      <c r="P383" s="5">
        <v>0</v>
      </c>
      <c r="Q383" s="5">
        <v>0</v>
      </c>
      <c r="R383" s="5">
        <v>0</v>
      </c>
      <c r="S383" s="5">
        <v>1</v>
      </c>
      <c r="T383" s="5">
        <v>0</v>
      </c>
      <c r="U383" s="5">
        <v>0</v>
      </c>
      <c r="V383" s="5">
        <v>0</v>
      </c>
      <c r="X383" s="8">
        <f ca="1">(dane36[[#This Row],[Wiek]]-$A$409)/$A$410</f>
        <v>0.78409090909090906</v>
      </c>
      <c r="Y383" s="8">
        <f ca="1">(dane36[[#This Row],[Ciśnienie krwi]]-$B$409)/$B$410</f>
        <v>0.15384615384615385</v>
      </c>
      <c r="Z383" s="8">
        <f ca="1">(dane36[[#This Row],[glukoza we krwi]]-$I$409)/$I$410</f>
        <v>0.12179487179487179</v>
      </c>
      <c r="AA383" s="8">
        <f ca="1">(dane36[[#This Row],[mocznik]]-$J$409)/$J$410</f>
        <v>0.11681643132220795</v>
      </c>
      <c r="AB383" s="8">
        <f ca="1">(dane36[[#This Row],[kreatynina]]-K$409)/K$410</f>
        <v>1.3227513227513225E-3</v>
      </c>
      <c r="AC383" s="8">
        <f ca="1">(dane36[[#This Row],[sód]]-L$409)/L$410</f>
        <v>0.86750788643533128</v>
      </c>
      <c r="AD383" s="8">
        <f ca="1">(dane36[[#This Row],[potas]]-M$409)/M$410</f>
        <v>5.1685393258426963E-2</v>
      </c>
      <c r="AE383" s="8">
        <f ca="1">(dane36[[#This Row],[hemoglobina]]-N$409)/N$410</f>
        <v>0.91836734693877553</v>
      </c>
      <c r="AF383" s="8">
        <f ca="1">(dane36[[#This Row],[hematokryt]]-O$409)/O$410</f>
        <v>0.68888888888888888</v>
      </c>
      <c r="AG383">
        <v>1</v>
      </c>
      <c r="AH383">
        <v>0</v>
      </c>
      <c r="AI383">
        <v>0</v>
      </c>
      <c r="AJ383">
        <v>0.77</v>
      </c>
      <c r="AK383">
        <v>0</v>
      </c>
      <c r="AL383">
        <v>0</v>
      </c>
      <c r="AM383" s="15">
        <v>0</v>
      </c>
      <c r="AN383" s="15">
        <v>0</v>
      </c>
      <c r="AO383" s="15">
        <v>0</v>
      </c>
      <c r="AP383" s="15">
        <v>1</v>
      </c>
      <c r="AQ383" s="15">
        <v>0</v>
      </c>
      <c r="AR383" s="15">
        <v>0</v>
      </c>
    </row>
    <row r="384" spans="1:44" x14ac:dyDescent="0.25">
      <c r="A384" s="8">
        <f ca="1">(dane36[[#This Row],[Wiek]]-$A$409)/$A$410</f>
        <v>0.52272727272727271</v>
      </c>
      <c r="B384" s="8">
        <f ca="1">(dane36[[#This Row],[Ciśnienie krwi]]-$B$409)/$B$410</f>
        <v>0.23076923076923078</v>
      </c>
      <c r="C384" s="9">
        <v>1</v>
      </c>
      <c r="D384" s="5">
        <v>0</v>
      </c>
      <c r="E384" s="5" t="s">
        <v>2</v>
      </c>
      <c r="F384" s="5">
        <v>1</v>
      </c>
      <c r="G384" s="5">
        <v>0</v>
      </c>
      <c r="H384" s="5">
        <v>0</v>
      </c>
      <c r="I384" s="8">
        <f ca="1">(dane36[[#This Row],[glukoza we krwi]]-$I$409)/$I$410</f>
        <v>0.11324786324786325</v>
      </c>
      <c r="J384" s="8">
        <f ca="1">(dane36[[#This Row],[mocznik]]-$J$409)/$J$410</f>
        <v>5.2631578947368418E-2</v>
      </c>
      <c r="K384" s="8">
        <f ca="1">(dane36[[#This Row],[kreatynina]]-#REF!)/#REF!</f>
        <v>5.2910052910052916E-3</v>
      </c>
      <c r="L384" s="8">
        <f ca="1">(dane36[[#This Row],[sód]]-#REF!)/#REF!</f>
        <v>0.83596214511041012</v>
      </c>
      <c r="M384" s="8">
        <f ca="1">(dane36[[#This Row],[potas]]-#REF!)/#REF!</f>
        <v>5.6179775280898875E-2</v>
      </c>
      <c r="N384" s="8">
        <f ca="1">(dane36[[#This Row],[hemoglobina]]-#REF!)/#REF!</f>
        <v>0.93197278911564629</v>
      </c>
      <c r="O384" s="8">
        <f ca="1">(dane36[[#This Row],[hematokryt]]-#REF!)/#REF!</f>
        <v>0.93333333333333335</v>
      </c>
      <c r="P384" s="5">
        <v>0</v>
      </c>
      <c r="Q384" s="5">
        <v>0</v>
      </c>
      <c r="R384" s="5">
        <v>0</v>
      </c>
      <c r="S384" s="5">
        <v>1</v>
      </c>
      <c r="T384" s="5">
        <v>0</v>
      </c>
      <c r="U384" s="5">
        <v>0</v>
      </c>
      <c r="V384" s="5">
        <v>0</v>
      </c>
      <c r="X384" s="8">
        <f ca="1">(dane36[[#This Row],[Wiek]]-$A$409)/$A$410</f>
        <v>0.52272727272727271</v>
      </c>
      <c r="Y384" s="8">
        <f ca="1">(dane36[[#This Row],[Ciśnienie krwi]]-$B$409)/$B$410</f>
        <v>0.23076923076923078</v>
      </c>
      <c r="Z384" s="8">
        <f ca="1">(dane36[[#This Row],[glukoza we krwi]]-$I$409)/$I$410</f>
        <v>0.11324786324786325</v>
      </c>
      <c r="AA384" s="8">
        <f ca="1">(dane36[[#This Row],[mocznik]]-$J$409)/$J$410</f>
        <v>5.2631578947368418E-2</v>
      </c>
      <c r="AB384" s="8">
        <f ca="1">(dane36[[#This Row],[kreatynina]]-K$409)/K$410</f>
        <v>5.2910052910052916E-3</v>
      </c>
      <c r="AC384" s="8">
        <f ca="1">(dane36[[#This Row],[sód]]-L$409)/L$410</f>
        <v>0.83596214511041012</v>
      </c>
      <c r="AD384" s="8">
        <f ca="1">(dane36[[#This Row],[potas]]-M$409)/M$410</f>
        <v>5.6179775280898875E-2</v>
      </c>
      <c r="AE384" s="8">
        <f ca="1">(dane36[[#This Row],[hemoglobina]]-N$409)/N$410</f>
        <v>0.93197278911564629</v>
      </c>
      <c r="AF384" s="8">
        <f ca="1">(dane36[[#This Row],[hematokryt]]-O$409)/O$410</f>
        <v>0.93333333333333335</v>
      </c>
      <c r="AG384">
        <v>1</v>
      </c>
      <c r="AH384">
        <v>0</v>
      </c>
      <c r="AI384">
        <v>0</v>
      </c>
      <c r="AJ384">
        <v>1</v>
      </c>
      <c r="AK384">
        <v>0</v>
      </c>
      <c r="AL384">
        <v>0</v>
      </c>
      <c r="AM384" s="14">
        <v>0</v>
      </c>
      <c r="AN384" s="14">
        <v>0</v>
      </c>
      <c r="AO384" s="14">
        <v>0</v>
      </c>
      <c r="AP384" s="14">
        <v>1</v>
      </c>
      <c r="AQ384" s="14">
        <v>0</v>
      </c>
      <c r="AR384" s="14">
        <v>0</v>
      </c>
    </row>
    <row r="385" spans="1:44" x14ac:dyDescent="0.25">
      <c r="A385" s="8">
        <f ca="1">(dane36[[#This Row],[Wiek]]-$A$409)/$A$410</f>
        <v>0.88636363636363635</v>
      </c>
      <c r="B385" s="8">
        <f ca="1">(dane36[[#This Row],[Ciśnienie krwi]]-$B$409)/$B$410</f>
        <v>0.23076923076923078</v>
      </c>
      <c r="C385" s="9">
        <v>1</v>
      </c>
      <c r="D385" s="5">
        <v>0</v>
      </c>
      <c r="E385" s="5" t="s">
        <v>2</v>
      </c>
      <c r="F385" s="5">
        <v>1</v>
      </c>
      <c r="G385" s="5">
        <v>0</v>
      </c>
      <c r="H385" s="5">
        <v>0</v>
      </c>
      <c r="I385" s="8">
        <f ca="1">(dane36[[#This Row],[glukoza we krwi]]-$I$409)/$I$410</f>
        <v>0.20726495726495728</v>
      </c>
      <c r="J385" s="8">
        <f ca="1">(dane36[[#This Row],[mocznik]]-$J$409)/$J$410</f>
        <v>0.11424903722721438</v>
      </c>
      <c r="K385" s="8">
        <f ca="1">(dane36[[#This Row],[kreatynina]]-#REF!)/#REF!</f>
        <v>3.968253968253968E-3</v>
      </c>
      <c r="L385" s="8">
        <f ca="1">(dane36[[#This Row],[sód]]-#REF!)/#REF!</f>
        <v>0.86119873817034698</v>
      </c>
      <c r="M385" s="8">
        <f ca="1">(dane36[[#This Row],[potas]]-#REF!)/#REF!</f>
        <v>5.393258426966293E-2</v>
      </c>
      <c r="N385" s="8">
        <f ca="1">(dane36[[#This Row],[hemoglobina]]-#REF!)/#REF!</f>
        <v>0.73469387755102045</v>
      </c>
      <c r="O385" s="8">
        <f ca="1">(dane36[[#This Row],[hematokryt]]-#REF!)/#REF!</f>
        <v>0.88888888888888884</v>
      </c>
      <c r="P385" s="5">
        <v>0</v>
      </c>
      <c r="Q385" s="5">
        <v>0</v>
      </c>
      <c r="R385" s="5">
        <v>0</v>
      </c>
      <c r="S385" s="5">
        <v>1</v>
      </c>
      <c r="T385" s="5">
        <v>0</v>
      </c>
      <c r="U385" s="5">
        <v>0</v>
      </c>
      <c r="V385" s="5">
        <v>0</v>
      </c>
      <c r="X385" s="8">
        <f ca="1">(dane36[[#This Row],[Wiek]]-$A$409)/$A$410</f>
        <v>0.88636363636363635</v>
      </c>
      <c r="Y385" s="8">
        <f ca="1">(dane36[[#This Row],[Ciśnienie krwi]]-$B$409)/$B$410</f>
        <v>0.23076923076923078</v>
      </c>
      <c r="Z385" s="8">
        <f ca="1">(dane36[[#This Row],[glukoza we krwi]]-$I$409)/$I$410</f>
        <v>0.20726495726495728</v>
      </c>
      <c r="AA385" s="8">
        <f ca="1">(dane36[[#This Row],[mocznik]]-$J$409)/$J$410</f>
        <v>0.11424903722721438</v>
      </c>
      <c r="AB385" s="8">
        <f ca="1">(dane36[[#This Row],[kreatynina]]-K$409)/K$410</f>
        <v>3.968253968253968E-3</v>
      </c>
      <c r="AC385" s="8">
        <f ca="1">(dane36[[#This Row],[sód]]-L$409)/L$410</f>
        <v>0.86119873817034698</v>
      </c>
      <c r="AD385" s="8">
        <f ca="1">(dane36[[#This Row],[potas]]-M$409)/M$410</f>
        <v>5.393258426966293E-2</v>
      </c>
      <c r="AE385" s="8">
        <f ca="1">(dane36[[#This Row],[hemoglobina]]-N$409)/N$410</f>
        <v>0.73469387755102045</v>
      </c>
      <c r="AF385" s="8">
        <f ca="1">(dane36[[#This Row],[hematokryt]]-O$409)/O$410</f>
        <v>0.88888888888888884</v>
      </c>
      <c r="AG385">
        <v>1</v>
      </c>
      <c r="AH385">
        <v>0</v>
      </c>
      <c r="AI385">
        <v>0</v>
      </c>
      <c r="AJ385">
        <v>1</v>
      </c>
      <c r="AK385">
        <v>0</v>
      </c>
      <c r="AL385">
        <v>0</v>
      </c>
      <c r="AM385" s="15">
        <v>0</v>
      </c>
      <c r="AN385" s="15">
        <v>0</v>
      </c>
      <c r="AO385" s="15">
        <v>0</v>
      </c>
      <c r="AP385" s="15">
        <v>1</v>
      </c>
      <c r="AQ385" s="15">
        <v>0</v>
      </c>
      <c r="AR385" s="15">
        <v>0</v>
      </c>
    </row>
    <row r="386" spans="1:44" x14ac:dyDescent="0.25">
      <c r="A386" s="8">
        <f ca="1">(dane36[[#This Row],[Wiek]]-$A$409)/$A$410</f>
        <v>0.625</v>
      </c>
      <c r="B386" s="8">
        <f ca="1">(dane36[[#This Row],[Ciśnienie krwi]]-$B$409)/$B$410</f>
        <v>7.6923076923076927E-2</v>
      </c>
      <c r="C386" s="9">
        <v>0.75</v>
      </c>
      <c r="D386" s="5">
        <v>0</v>
      </c>
      <c r="E386" s="5" t="s">
        <v>2</v>
      </c>
      <c r="F386" s="5">
        <v>1</v>
      </c>
      <c r="G386" s="5">
        <v>0</v>
      </c>
      <c r="H386" s="5">
        <v>0</v>
      </c>
      <c r="I386" s="8">
        <f ca="1">(dane36[[#This Row],[glukoza we krwi]]-$I$409)/$I$410</f>
        <v>0.23504273504273504</v>
      </c>
      <c r="J386" s="8">
        <f ca="1">(dane36[[#This Row],[mocznik]]-$J$409)/$J$410</f>
        <v>4.2362002567394093E-2</v>
      </c>
      <c r="K386" s="8">
        <f ca="1">(dane36[[#This Row],[kreatynina]]-#REF!)/#REF!</f>
        <v>9.2592592592592605E-3</v>
      </c>
      <c r="L386" s="8">
        <f ca="1">(dane36[[#This Row],[sód]]-#REF!)/#REF!</f>
        <v>0.917981072555205</v>
      </c>
      <c r="M386" s="8">
        <f ca="1">(dane36[[#This Row],[potas]]-#REF!)/#REF!</f>
        <v>4.9438202247191018E-2</v>
      </c>
      <c r="N386" s="8">
        <f ca="1">(dane36[[#This Row],[hemoglobina]]-#REF!)/#REF!</f>
        <v>0.83673469387755106</v>
      </c>
      <c r="O386" s="8">
        <f ca="1">(dane36[[#This Row],[hematokryt]]-#REF!)/#REF!</f>
        <v>0.73333333333333328</v>
      </c>
      <c r="P386" s="5">
        <v>0</v>
      </c>
      <c r="Q386" s="5">
        <v>0</v>
      </c>
      <c r="R386" s="5">
        <v>0</v>
      </c>
      <c r="S386" s="5">
        <v>1</v>
      </c>
      <c r="T386" s="5">
        <v>0</v>
      </c>
      <c r="U386" s="5">
        <v>0</v>
      </c>
      <c r="V386" s="5">
        <v>0</v>
      </c>
      <c r="X386" s="8">
        <f ca="1">(dane36[[#This Row],[Wiek]]-$A$409)/$A$410</f>
        <v>0.625</v>
      </c>
      <c r="Y386" s="8">
        <f ca="1">(dane36[[#This Row],[Ciśnienie krwi]]-$B$409)/$B$410</f>
        <v>7.6923076923076927E-2</v>
      </c>
      <c r="Z386" s="8">
        <f ca="1">(dane36[[#This Row],[glukoza we krwi]]-$I$409)/$I$410</f>
        <v>0.23504273504273504</v>
      </c>
      <c r="AA386" s="8">
        <f ca="1">(dane36[[#This Row],[mocznik]]-$J$409)/$J$410</f>
        <v>4.2362002567394093E-2</v>
      </c>
      <c r="AB386" s="8">
        <f ca="1">(dane36[[#This Row],[kreatynina]]-K$409)/K$410</f>
        <v>9.2592592592592605E-3</v>
      </c>
      <c r="AC386" s="8">
        <f ca="1">(dane36[[#This Row],[sód]]-L$409)/L$410</f>
        <v>0.917981072555205</v>
      </c>
      <c r="AD386" s="8">
        <f ca="1">(dane36[[#This Row],[potas]]-M$409)/M$410</f>
        <v>4.9438202247191018E-2</v>
      </c>
      <c r="AE386" s="8">
        <f ca="1">(dane36[[#This Row],[hemoglobina]]-N$409)/N$410</f>
        <v>0.83673469387755106</v>
      </c>
      <c r="AF386" s="8">
        <f ca="1">(dane36[[#This Row],[hematokryt]]-O$409)/O$410</f>
        <v>0.73333333333333328</v>
      </c>
      <c r="AG386">
        <v>0.75</v>
      </c>
      <c r="AH386">
        <v>0</v>
      </c>
      <c r="AI386">
        <v>0</v>
      </c>
      <c r="AJ386">
        <v>1</v>
      </c>
      <c r="AK386">
        <v>0</v>
      </c>
      <c r="AL386">
        <v>0</v>
      </c>
      <c r="AM386" s="14">
        <v>0</v>
      </c>
      <c r="AN386" s="14">
        <v>0</v>
      </c>
      <c r="AO386" s="14">
        <v>0</v>
      </c>
      <c r="AP386" s="14">
        <v>1</v>
      </c>
      <c r="AQ386" s="14">
        <v>0</v>
      </c>
      <c r="AR386" s="14">
        <v>0</v>
      </c>
    </row>
    <row r="387" spans="1:44" x14ac:dyDescent="0.25">
      <c r="A387" s="8">
        <f ca="1">(dane36[[#This Row],[Wiek]]-$A$409)/$A$410</f>
        <v>0.69318181818181823</v>
      </c>
      <c r="B387" s="8">
        <f ca="1">(dane36[[#This Row],[Ciśnienie krwi]]-$B$409)/$B$410</f>
        <v>0.15384615384615385</v>
      </c>
      <c r="C387" s="9">
        <v>0.75</v>
      </c>
      <c r="D387" s="5">
        <v>0</v>
      </c>
      <c r="E387" s="5" t="s">
        <v>2</v>
      </c>
      <c r="F387" s="5">
        <v>1</v>
      </c>
      <c r="G387" s="5">
        <v>0</v>
      </c>
      <c r="H387" s="5">
        <v>0</v>
      </c>
      <c r="I387" s="8">
        <f ca="1">(dane36[[#This Row],[glukoza we krwi]]-$I$409)/$I$410</f>
        <v>0.19444444444444445</v>
      </c>
      <c r="J387" s="8">
        <f ca="1">(dane36[[#This Row],[mocznik]]-$J$409)/$J$410</f>
        <v>6.0333761232349167E-2</v>
      </c>
      <c r="K387" s="8">
        <f ca="1">(dane36[[#This Row],[kreatynina]]-#REF!)/#REF!</f>
        <v>2.6455026455026449E-3</v>
      </c>
      <c r="L387" s="8">
        <f ca="1">(dane36[[#This Row],[sód]]-#REF!)/#REF!</f>
        <v>0.89274447949526814</v>
      </c>
      <c r="M387" s="8">
        <f ca="1">(dane36[[#This Row],[potas]]-#REF!)/#REF!</f>
        <v>5.393258426966293E-2</v>
      </c>
      <c r="N387" s="8">
        <f ca="1">(dane36[[#This Row],[hemoglobina]]-#REF!)/#REF!</f>
        <v>0.91156462585034015</v>
      </c>
      <c r="O387" s="8">
        <f ca="1">(dane36[[#This Row],[hematokryt]]-#REF!)/#REF!</f>
        <v>0.9555555555555556</v>
      </c>
      <c r="P387" s="5">
        <v>0</v>
      </c>
      <c r="Q387" s="5">
        <v>0</v>
      </c>
      <c r="R387" s="5">
        <v>0</v>
      </c>
      <c r="S387" s="5">
        <v>1</v>
      </c>
      <c r="T387" s="5">
        <v>0</v>
      </c>
      <c r="U387" s="5">
        <v>0</v>
      </c>
      <c r="V387" s="5">
        <v>0</v>
      </c>
      <c r="X387" s="8">
        <f ca="1">(dane36[[#This Row],[Wiek]]-$A$409)/$A$410</f>
        <v>0.69318181818181823</v>
      </c>
      <c r="Y387" s="8">
        <f ca="1">(dane36[[#This Row],[Ciśnienie krwi]]-$B$409)/$B$410</f>
        <v>0.15384615384615385</v>
      </c>
      <c r="Z387" s="8">
        <f ca="1">(dane36[[#This Row],[glukoza we krwi]]-$I$409)/$I$410</f>
        <v>0.19444444444444445</v>
      </c>
      <c r="AA387" s="8">
        <f ca="1">(dane36[[#This Row],[mocznik]]-$J$409)/$J$410</f>
        <v>6.0333761232349167E-2</v>
      </c>
      <c r="AB387" s="8">
        <f ca="1">(dane36[[#This Row],[kreatynina]]-K$409)/K$410</f>
        <v>2.6455026455026449E-3</v>
      </c>
      <c r="AC387" s="8">
        <f ca="1">(dane36[[#This Row],[sód]]-L$409)/L$410</f>
        <v>0.89274447949526814</v>
      </c>
      <c r="AD387" s="8">
        <f ca="1">(dane36[[#This Row],[potas]]-M$409)/M$410</f>
        <v>5.393258426966293E-2</v>
      </c>
      <c r="AE387" s="8">
        <f ca="1">(dane36[[#This Row],[hemoglobina]]-N$409)/N$410</f>
        <v>0.91156462585034015</v>
      </c>
      <c r="AF387" s="8">
        <f ca="1">(dane36[[#This Row],[hematokryt]]-O$409)/O$410</f>
        <v>0.9555555555555556</v>
      </c>
      <c r="AG387">
        <v>0.75</v>
      </c>
      <c r="AH387">
        <v>0</v>
      </c>
      <c r="AI387">
        <v>0</v>
      </c>
      <c r="AJ387">
        <v>1</v>
      </c>
      <c r="AK387">
        <v>0</v>
      </c>
      <c r="AL387">
        <v>0</v>
      </c>
      <c r="AM387" s="15">
        <v>0</v>
      </c>
      <c r="AN387" s="15">
        <v>0</v>
      </c>
      <c r="AO387" s="15">
        <v>0</v>
      </c>
      <c r="AP387" s="15">
        <v>1</v>
      </c>
      <c r="AQ387" s="15">
        <v>0</v>
      </c>
      <c r="AR387" s="15">
        <v>0</v>
      </c>
    </row>
    <row r="388" spans="1:44" x14ac:dyDescent="0.25">
      <c r="A388" s="8">
        <f ca="1">(dane36[[#This Row],[Wiek]]-$A$409)/$A$410</f>
        <v>0.5</v>
      </c>
      <c r="B388" s="8">
        <f ca="1">(dane36[[#This Row],[Ciśnienie krwi]]-$B$409)/$B$410</f>
        <v>0.15384615384615385</v>
      </c>
      <c r="C388" s="9">
        <v>1</v>
      </c>
      <c r="D388" s="5">
        <v>0</v>
      </c>
      <c r="E388" s="5" t="s">
        <v>2</v>
      </c>
      <c r="F388" s="5">
        <v>1</v>
      </c>
      <c r="G388" s="5">
        <v>0</v>
      </c>
      <c r="H388" s="5">
        <v>0</v>
      </c>
      <c r="I388" s="8">
        <f ca="1">(dane36[[#This Row],[glukoza we krwi]]-$I$409)/$I$410</f>
        <v>0.16666666666666666</v>
      </c>
      <c r="J388" s="8">
        <f ca="1">(dane36[[#This Row],[mocznik]]-$J$409)/$J$410</f>
        <v>0.11681643132220795</v>
      </c>
      <c r="K388" s="8">
        <f ca="1">(dane36[[#This Row],[kreatynina]]-#REF!)/#REF!</f>
        <v>1.3227513227513225E-3</v>
      </c>
      <c r="L388" s="8">
        <f ca="1">(dane36[[#This Row],[sód]]-#REF!)/#REF!</f>
        <v>0.86750788643533128</v>
      </c>
      <c r="M388" s="8">
        <f ca="1">(dane36[[#This Row],[potas]]-#REF!)/#REF!</f>
        <v>2.247191011235955E-2</v>
      </c>
      <c r="N388" s="8">
        <f ca="1">(dane36[[#This Row],[hemoglobina]]-#REF!)/#REF!</f>
        <v>0.90476190476190466</v>
      </c>
      <c r="O388" s="8">
        <f ca="1">(dane36[[#This Row],[hematokryt]]-#REF!)/#REF!</f>
        <v>0.75555555555555554</v>
      </c>
      <c r="P388" s="5">
        <v>0</v>
      </c>
      <c r="Q388" s="5">
        <v>0</v>
      </c>
      <c r="R388" s="5">
        <v>0</v>
      </c>
      <c r="S388" s="5">
        <v>1</v>
      </c>
      <c r="T388" s="5">
        <v>0</v>
      </c>
      <c r="U388" s="5">
        <v>0</v>
      </c>
      <c r="V388" s="5">
        <v>0</v>
      </c>
      <c r="X388" s="8">
        <f ca="1">(dane36[[#This Row],[Wiek]]-$A$409)/$A$410</f>
        <v>0.5</v>
      </c>
      <c r="Y388" s="8">
        <f ca="1">(dane36[[#This Row],[Ciśnienie krwi]]-$B$409)/$B$410</f>
        <v>0.15384615384615385</v>
      </c>
      <c r="Z388" s="8">
        <f ca="1">(dane36[[#This Row],[glukoza we krwi]]-$I$409)/$I$410</f>
        <v>0.16666666666666666</v>
      </c>
      <c r="AA388" s="8">
        <f ca="1">(dane36[[#This Row],[mocznik]]-$J$409)/$J$410</f>
        <v>0.11681643132220795</v>
      </c>
      <c r="AB388" s="8">
        <f ca="1">(dane36[[#This Row],[kreatynina]]-K$409)/K$410</f>
        <v>1.3227513227513225E-3</v>
      </c>
      <c r="AC388" s="8">
        <f ca="1">(dane36[[#This Row],[sód]]-L$409)/L$410</f>
        <v>0.86750788643533128</v>
      </c>
      <c r="AD388" s="8">
        <f ca="1">(dane36[[#This Row],[potas]]-M$409)/M$410</f>
        <v>2.247191011235955E-2</v>
      </c>
      <c r="AE388" s="8">
        <f ca="1">(dane36[[#This Row],[hemoglobina]]-N$409)/N$410</f>
        <v>0.90476190476190466</v>
      </c>
      <c r="AF388" s="8">
        <f ca="1">(dane36[[#This Row],[hematokryt]]-O$409)/O$410</f>
        <v>0.75555555555555554</v>
      </c>
      <c r="AG388">
        <v>1</v>
      </c>
      <c r="AH388">
        <v>0</v>
      </c>
      <c r="AI388">
        <v>0</v>
      </c>
      <c r="AJ388">
        <v>1</v>
      </c>
      <c r="AK388">
        <v>0</v>
      </c>
      <c r="AL388">
        <v>0</v>
      </c>
      <c r="AM388" s="14">
        <v>0</v>
      </c>
      <c r="AN388" s="14">
        <v>0</v>
      </c>
      <c r="AO388" s="14">
        <v>0</v>
      </c>
      <c r="AP388" s="14">
        <v>1</v>
      </c>
      <c r="AQ388" s="14">
        <v>0</v>
      </c>
      <c r="AR388" s="14">
        <v>0</v>
      </c>
    </row>
    <row r="389" spans="1:44" x14ac:dyDescent="0.25">
      <c r="A389" s="8">
        <f ca="1">(dane36[[#This Row],[Wiek]]-$A$409)/$A$410</f>
        <v>0.14772727272727273</v>
      </c>
      <c r="B389" s="8">
        <f ca="1">(dane36[[#This Row],[Ciśnienie krwi]]-$B$409)/$B$410</f>
        <v>0.23076923076923078</v>
      </c>
      <c r="C389" s="9">
        <v>1</v>
      </c>
      <c r="D389" s="5">
        <v>0</v>
      </c>
      <c r="E389" s="5" t="s">
        <v>2</v>
      </c>
      <c r="F389" s="5">
        <v>1</v>
      </c>
      <c r="G389" s="5">
        <v>0</v>
      </c>
      <c r="H389" s="5">
        <v>0</v>
      </c>
      <c r="I389" s="8">
        <f ca="1">(dane36[[#This Row],[glukoza we krwi]]-$I$409)/$I$410</f>
        <v>0.1517094017094017</v>
      </c>
      <c r="J389" s="8">
        <f ca="1">(dane36[[#This Row],[mocznik]]-$J$409)/$J$410</f>
        <v>3.9794608472400517E-2</v>
      </c>
      <c r="K389" s="8">
        <f ca="1">(dane36[[#This Row],[kreatynina]]-#REF!)/#REF!</f>
        <v>6.6137566137566143E-3</v>
      </c>
      <c r="L389" s="8">
        <f ca="1">(dane36[[#This Row],[sód]]-#REF!)/#REF!</f>
        <v>0.82965299684542582</v>
      </c>
      <c r="M389" s="8">
        <f ca="1">(dane36[[#This Row],[potas]]-#REF!)/#REF!</f>
        <v>3.1460674157303366E-2</v>
      </c>
      <c r="N389" s="8">
        <f ca="1">(dane36[[#This Row],[hemoglobina]]-#REF!)/#REF!</f>
        <v>0.9251700680272108</v>
      </c>
      <c r="O389" s="8">
        <f ca="1">(dane36[[#This Row],[hematokryt]]-#REF!)/#REF!</f>
        <v>0.91111111111111109</v>
      </c>
      <c r="P389" s="5">
        <v>0</v>
      </c>
      <c r="Q389" s="5">
        <v>0</v>
      </c>
      <c r="R389" s="5">
        <v>0</v>
      </c>
      <c r="S389" s="5">
        <v>1</v>
      </c>
      <c r="T389" s="5">
        <v>0</v>
      </c>
      <c r="U389" s="5">
        <v>0</v>
      </c>
      <c r="V389" s="5">
        <v>0</v>
      </c>
      <c r="X389" s="8">
        <f ca="1">(dane36[[#This Row],[Wiek]]-$A$409)/$A$410</f>
        <v>0.14772727272727273</v>
      </c>
      <c r="Y389" s="8">
        <f ca="1">(dane36[[#This Row],[Ciśnienie krwi]]-$B$409)/$B$410</f>
        <v>0.23076923076923078</v>
      </c>
      <c r="Z389" s="8">
        <f ca="1">(dane36[[#This Row],[glukoza we krwi]]-$I$409)/$I$410</f>
        <v>0.1517094017094017</v>
      </c>
      <c r="AA389" s="8">
        <f ca="1">(dane36[[#This Row],[mocznik]]-$J$409)/$J$410</f>
        <v>3.9794608472400517E-2</v>
      </c>
      <c r="AB389" s="8">
        <f ca="1">(dane36[[#This Row],[kreatynina]]-K$409)/K$410</f>
        <v>6.6137566137566143E-3</v>
      </c>
      <c r="AC389" s="8">
        <f ca="1">(dane36[[#This Row],[sód]]-L$409)/L$410</f>
        <v>0.82965299684542582</v>
      </c>
      <c r="AD389" s="8">
        <f ca="1">(dane36[[#This Row],[potas]]-M$409)/M$410</f>
        <v>3.1460674157303366E-2</v>
      </c>
      <c r="AE389" s="8">
        <f ca="1">(dane36[[#This Row],[hemoglobina]]-N$409)/N$410</f>
        <v>0.9251700680272108</v>
      </c>
      <c r="AF389" s="8">
        <f ca="1">(dane36[[#This Row],[hematokryt]]-O$409)/O$410</f>
        <v>0.91111111111111109</v>
      </c>
      <c r="AG389">
        <v>1</v>
      </c>
      <c r="AH389">
        <v>0</v>
      </c>
      <c r="AI389">
        <v>0</v>
      </c>
      <c r="AJ389">
        <v>1</v>
      </c>
      <c r="AK389">
        <v>0</v>
      </c>
      <c r="AL389">
        <v>0</v>
      </c>
      <c r="AM389" s="15">
        <v>0</v>
      </c>
      <c r="AN389" s="15">
        <v>0</v>
      </c>
      <c r="AO389" s="15">
        <v>0</v>
      </c>
      <c r="AP389" s="15">
        <v>1</v>
      </c>
      <c r="AQ389" s="15">
        <v>0</v>
      </c>
      <c r="AR389" s="15">
        <v>0</v>
      </c>
    </row>
    <row r="390" spans="1:44" x14ac:dyDescent="0.25">
      <c r="A390" s="8">
        <f ca="1">(dane36[[#This Row],[Wiek]]-$A$409)/$A$410</f>
        <v>0.55681818181818177</v>
      </c>
      <c r="B390" s="8">
        <f ca="1">(dane36[[#This Row],[Ciśnienie krwi]]-$B$409)/$B$410</f>
        <v>0.23076923076923078</v>
      </c>
      <c r="C390" s="9">
        <v>0.75</v>
      </c>
      <c r="D390" s="5">
        <v>0</v>
      </c>
      <c r="E390" s="5" t="s">
        <v>2</v>
      </c>
      <c r="F390" s="5">
        <v>1</v>
      </c>
      <c r="G390" s="5">
        <v>0</v>
      </c>
      <c r="H390" s="5">
        <v>0</v>
      </c>
      <c r="I390" s="8">
        <f ca="1">(dane36[[#This Row],[glukoza we krwi]]-$I$409)/$I$410</f>
        <v>0.15384615384615385</v>
      </c>
      <c r="J390" s="8">
        <f ca="1">(dane36[[#This Row],[mocznik]]-$J$409)/$J$410</f>
        <v>3.4659820282413351E-2</v>
      </c>
      <c r="K390" s="8">
        <f ca="1">(dane36[[#This Row],[kreatynina]]-#REF!)/#REF!</f>
        <v>1.0582010582010581E-2</v>
      </c>
      <c r="L390" s="8">
        <f ca="1">(dane36[[#This Row],[sód]]-#REF!)/#REF!</f>
        <v>0.88012618296529965</v>
      </c>
      <c r="M390" s="8">
        <f ca="1">(dane36[[#This Row],[potas]]-#REF!)/#REF!</f>
        <v>2.6966292134831465E-2</v>
      </c>
      <c r="N390" s="8">
        <f ca="1">(dane36[[#This Row],[hemoglobina]]-#REF!)/#REF!</f>
        <v>0.84353741496598633</v>
      </c>
      <c r="O390" s="8">
        <f ca="1">(dane36[[#This Row],[hematokryt]]-#REF!)/#REF!</f>
        <v>0.82222222222222219</v>
      </c>
      <c r="P390" s="5">
        <v>0</v>
      </c>
      <c r="Q390" s="5">
        <v>0</v>
      </c>
      <c r="R390" s="5">
        <v>0</v>
      </c>
      <c r="S390" s="5">
        <v>1</v>
      </c>
      <c r="T390" s="5">
        <v>0</v>
      </c>
      <c r="U390" s="5">
        <v>0</v>
      </c>
      <c r="V390" s="5">
        <v>0</v>
      </c>
      <c r="X390" s="8">
        <f ca="1">(dane36[[#This Row],[Wiek]]-$A$409)/$A$410</f>
        <v>0.55681818181818177</v>
      </c>
      <c r="Y390" s="8">
        <f ca="1">(dane36[[#This Row],[Ciśnienie krwi]]-$B$409)/$B$410</f>
        <v>0.23076923076923078</v>
      </c>
      <c r="Z390" s="8">
        <f ca="1">(dane36[[#This Row],[glukoza we krwi]]-$I$409)/$I$410</f>
        <v>0.15384615384615385</v>
      </c>
      <c r="AA390" s="8">
        <f ca="1">(dane36[[#This Row],[mocznik]]-$J$409)/$J$410</f>
        <v>3.4659820282413351E-2</v>
      </c>
      <c r="AB390" s="8">
        <f ca="1">(dane36[[#This Row],[kreatynina]]-K$409)/K$410</f>
        <v>1.0582010582010581E-2</v>
      </c>
      <c r="AC390" s="8">
        <f ca="1">(dane36[[#This Row],[sód]]-L$409)/L$410</f>
        <v>0.88012618296529965</v>
      </c>
      <c r="AD390" s="8">
        <f ca="1">(dane36[[#This Row],[potas]]-M$409)/M$410</f>
        <v>2.6966292134831465E-2</v>
      </c>
      <c r="AE390" s="8">
        <f ca="1">(dane36[[#This Row],[hemoglobina]]-N$409)/N$410</f>
        <v>0.84353741496598633</v>
      </c>
      <c r="AF390" s="8">
        <f ca="1">(dane36[[#This Row],[hematokryt]]-O$409)/O$410</f>
        <v>0.82222222222222219</v>
      </c>
      <c r="AG390">
        <v>0.75</v>
      </c>
      <c r="AH390">
        <v>0</v>
      </c>
      <c r="AI390">
        <v>0</v>
      </c>
      <c r="AJ390">
        <v>1</v>
      </c>
      <c r="AK390">
        <v>0</v>
      </c>
      <c r="AL390">
        <v>0</v>
      </c>
      <c r="AM390" s="14">
        <v>0</v>
      </c>
      <c r="AN390" s="14">
        <v>0</v>
      </c>
      <c r="AO390" s="14">
        <v>0</v>
      </c>
      <c r="AP390" s="14">
        <v>1</v>
      </c>
      <c r="AQ390" s="14">
        <v>0</v>
      </c>
      <c r="AR390" s="14">
        <v>0</v>
      </c>
    </row>
    <row r="391" spans="1:44" x14ac:dyDescent="0.25">
      <c r="A391" s="8">
        <f ca="1">(dane36[[#This Row],[Wiek]]-$A$409)/$A$410</f>
        <v>0.44318181818181818</v>
      </c>
      <c r="B391" s="8">
        <f ca="1">(dane36[[#This Row],[Ciśnienie krwi]]-$B$409)/$B$410</f>
        <v>0.23076923076923078</v>
      </c>
      <c r="C391" s="9">
        <v>1</v>
      </c>
      <c r="D391" s="5">
        <v>0</v>
      </c>
      <c r="E391" s="5" t="s">
        <v>2</v>
      </c>
      <c r="F391" s="5">
        <v>1</v>
      </c>
      <c r="G391" s="5">
        <v>0</v>
      </c>
      <c r="H391" s="5">
        <v>0</v>
      </c>
      <c r="I391" s="8">
        <f ca="1">(dane36[[#This Row],[glukoza we krwi]]-$I$409)/$I$410</f>
        <v>0.19230769230769232</v>
      </c>
      <c r="J391" s="8">
        <f ca="1">(dane36[[#This Row],[mocznik]]-$J$409)/$J$410</f>
        <v>0.11938382541720154</v>
      </c>
      <c r="K391" s="8">
        <f ca="1">(dane36[[#This Row],[kreatynina]]-#REF!)/#REF!</f>
        <v>3.968253968253968E-3</v>
      </c>
      <c r="L391" s="8">
        <f ca="1">(dane36[[#This Row],[sód]]-#REF!)/#REF!</f>
        <v>0.85488958990536279</v>
      </c>
      <c r="M391" s="8">
        <f ca="1">(dane36[[#This Row],[potas]]-#REF!)/#REF!</f>
        <v>5.6179775280898875E-2</v>
      </c>
      <c r="N391" s="8">
        <f ca="1">(dane36[[#This Row],[hemoglobina]]-#REF!)/#REF!</f>
        <v>0.94557823129251695</v>
      </c>
      <c r="O391" s="8">
        <f ca="1">(dane36[[#This Row],[hematokryt]]-#REF!)/#REF!</f>
        <v>0.9555555555555556</v>
      </c>
      <c r="P391" s="5">
        <v>0</v>
      </c>
      <c r="Q391" s="5">
        <v>0</v>
      </c>
      <c r="R391" s="5">
        <v>0</v>
      </c>
      <c r="S391" s="5">
        <v>1</v>
      </c>
      <c r="T391" s="5">
        <v>0</v>
      </c>
      <c r="U391" s="5">
        <v>0</v>
      </c>
      <c r="V391" s="5">
        <v>0</v>
      </c>
      <c r="X391" s="8">
        <f ca="1">(dane36[[#This Row],[Wiek]]-$A$409)/$A$410</f>
        <v>0.44318181818181818</v>
      </c>
      <c r="Y391" s="8">
        <f ca="1">(dane36[[#This Row],[Ciśnienie krwi]]-$B$409)/$B$410</f>
        <v>0.23076923076923078</v>
      </c>
      <c r="Z391" s="8">
        <f ca="1">(dane36[[#This Row],[glukoza we krwi]]-$I$409)/$I$410</f>
        <v>0.19230769230769232</v>
      </c>
      <c r="AA391" s="8">
        <f ca="1">(dane36[[#This Row],[mocznik]]-$J$409)/$J$410</f>
        <v>0.11938382541720154</v>
      </c>
      <c r="AB391" s="8">
        <f ca="1">(dane36[[#This Row],[kreatynina]]-K$409)/K$410</f>
        <v>3.968253968253968E-3</v>
      </c>
      <c r="AC391" s="8">
        <f ca="1">(dane36[[#This Row],[sód]]-L$409)/L$410</f>
        <v>0.85488958990536279</v>
      </c>
      <c r="AD391" s="8">
        <f ca="1">(dane36[[#This Row],[potas]]-M$409)/M$410</f>
        <v>5.6179775280898875E-2</v>
      </c>
      <c r="AE391" s="8">
        <f ca="1">(dane36[[#This Row],[hemoglobina]]-N$409)/N$410</f>
        <v>0.94557823129251695</v>
      </c>
      <c r="AF391" s="8">
        <f ca="1">(dane36[[#This Row],[hematokryt]]-O$409)/O$410</f>
        <v>0.9555555555555556</v>
      </c>
      <c r="AG391">
        <v>1</v>
      </c>
      <c r="AH391">
        <v>0</v>
      </c>
      <c r="AI391">
        <v>0</v>
      </c>
      <c r="AJ391">
        <v>1</v>
      </c>
      <c r="AK391">
        <v>0</v>
      </c>
      <c r="AL391">
        <v>0</v>
      </c>
      <c r="AM391" s="15">
        <v>0</v>
      </c>
      <c r="AN391" s="15">
        <v>0</v>
      </c>
      <c r="AO391" s="15">
        <v>0</v>
      </c>
      <c r="AP391" s="15">
        <v>1</v>
      </c>
      <c r="AQ391" s="15">
        <v>0</v>
      </c>
      <c r="AR391" s="15">
        <v>0</v>
      </c>
    </row>
    <row r="392" spans="1:44" x14ac:dyDescent="0.25">
      <c r="A392" s="8">
        <f ca="1">(dane36[[#This Row],[Wiek]]-$A$409)/$A$410</f>
        <v>0.56818181818181823</v>
      </c>
      <c r="B392" s="8">
        <f ca="1">(dane36[[#This Row],[Ciśnienie krwi]]-$B$409)/$B$410</f>
        <v>0.23076923076923078</v>
      </c>
      <c r="C392" s="9">
        <v>1</v>
      </c>
      <c r="D392" s="5">
        <v>0</v>
      </c>
      <c r="E392" s="5" t="s">
        <v>2</v>
      </c>
      <c r="F392" s="5">
        <v>1</v>
      </c>
      <c r="G392" s="5">
        <v>0</v>
      </c>
      <c r="H392" s="5">
        <v>0</v>
      </c>
      <c r="I392" s="8">
        <f ca="1">(dane36[[#This Row],[glukoza we krwi]]-$I$409)/$I$410</f>
        <v>0.16452991452991453</v>
      </c>
      <c r="J392" s="8">
        <f ca="1">(dane36[[#This Row],[mocznik]]-$J$409)/$J$410</f>
        <v>6.0333761232349167E-2</v>
      </c>
      <c r="K392" s="8">
        <f ca="1">(dane36[[#This Row],[kreatynina]]-#REF!)/#REF!</f>
        <v>5.2910052910052916E-3</v>
      </c>
      <c r="L392" s="8">
        <f ca="1">(dane36[[#This Row],[sód]]-#REF!)/#REF!</f>
        <v>0.82334384858044163</v>
      </c>
      <c r="M392" s="8">
        <f ca="1">(dane36[[#This Row],[potas]]-#REF!)/#REF!</f>
        <v>2.6966292134831465E-2</v>
      </c>
      <c r="N392" s="8">
        <f ca="1">(dane36[[#This Row],[hemoglobina]]-#REF!)/#REF!</f>
        <v>0.80952380952380953</v>
      </c>
      <c r="O392" s="8">
        <f ca="1">(dane36[[#This Row],[hematokryt]]-#REF!)/#REF!</f>
        <v>0.9555555555555556</v>
      </c>
      <c r="P392" s="5">
        <v>0</v>
      </c>
      <c r="Q392" s="5">
        <v>0</v>
      </c>
      <c r="R392" s="5">
        <v>0</v>
      </c>
      <c r="S392" s="5">
        <v>1</v>
      </c>
      <c r="T392" s="5">
        <v>0</v>
      </c>
      <c r="U392" s="5">
        <v>0</v>
      </c>
      <c r="V392" s="5">
        <v>0</v>
      </c>
      <c r="X392" s="8">
        <f ca="1">(dane36[[#This Row],[Wiek]]-$A$409)/$A$410</f>
        <v>0.56818181818181823</v>
      </c>
      <c r="Y392" s="8">
        <f ca="1">(dane36[[#This Row],[Ciśnienie krwi]]-$B$409)/$B$410</f>
        <v>0.23076923076923078</v>
      </c>
      <c r="Z392" s="8">
        <f ca="1">(dane36[[#This Row],[glukoza we krwi]]-$I$409)/$I$410</f>
        <v>0.16452991452991453</v>
      </c>
      <c r="AA392" s="8">
        <f ca="1">(dane36[[#This Row],[mocznik]]-$J$409)/$J$410</f>
        <v>6.0333761232349167E-2</v>
      </c>
      <c r="AB392" s="8">
        <f ca="1">(dane36[[#This Row],[kreatynina]]-K$409)/K$410</f>
        <v>5.2910052910052916E-3</v>
      </c>
      <c r="AC392" s="8">
        <f ca="1">(dane36[[#This Row],[sód]]-L$409)/L$410</f>
        <v>0.82334384858044163</v>
      </c>
      <c r="AD392" s="8">
        <f ca="1">(dane36[[#This Row],[potas]]-M$409)/M$410</f>
        <v>2.6966292134831465E-2</v>
      </c>
      <c r="AE392" s="8">
        <f ca="1">(dane36[[#This Row],[hemoglobina]]-N$409)/N$410</f>
        <v>0.80952380952380953</v>
      </c>
      <c r="AF392" s="8">
        <f ca="1">(dane36[[#This Row],[hematokryt]]-O$409)/O$410</f>
        <v>0.9555555555555556</v>
      </c>
      <c r="AG392">
        <v>1</v>
      </c>
      <c r="AH392">
        <v>0</v>
      </c>
      <c r="AI392">
        <v>0</v>
      </c>
      <c r="AJ392">
        <v>1</v>
      </c>
      <c r="AK392">
        <v>0</v>
      </c>
      <c r="AL392">
        <v>0</v>
      </c>
      <c r="AM392" s="14">
        <v>0</v>
      </c>
      <c r="AN392" s="14">
        <v>0</v>
      </c>
      <c r="AO392" s="14">
        <v>0</v>
      </c>
      <c r="AP392" s="14">
        <v>1</v>
      </c>
      <c r="AQ392" s="14">
        <v>0</v>
      </c>
      <c r="AR392" s="14">
        <v>0</v>
      </c>
    </row>
    <row r="393" spans="1:44" x14ac:dyDescent="0.25">
      <c r="A393" s="8">
        <f ca="1">(dane36[[#This Row],[Wiek]]-$A$409)/$A$410</f>
        <v>0.38636363636363635</v>
      </c>
      <c r="B393" s="8">
        <f ca="1">(dane36[[#This Row],[Ciśnienie krwi]]-$B$409)/$B$410</f>
        <v>0.23076923076923078</v>
      </c>
      <c r="C393" s="9">
        <v>1</v>
      </c>
      <c r="D393" s="5">
        <v>0</v>
      </c>
      <c r="E393" s="5" t="s">
        <v>2</v>
      </c>
      <c r="F393" s="5">
        <v>1</v>
      </c>
      <c r="G393" s="5">
        <v>0</v>
      </c>
      <c r="H393" s="5">
        <v>0</v>
      </c>
      <c r="I393" s="8">
        <f ca="1">(dane36[[#This Row],[glukoza we krwi]]-$I$409)/$I$410</f>
        <v>0.13461538461538461</v>
      </c>
      <c r="J393" s="8">
        <f ca="1">(dane36[[#This Row],[mocznik]]-$J$409)/$J$410</f>
        <v>3.7227214377406934E-2</v>
      </c>
      <c r="K393" s="8">
        <f ca="1">(dane36[[#This Row],[kreatynina]]-#REF!)/#REF!</f>
        <v>9.2592592592592605E-3</v>
      </c>
      <c r="L393" s="8">
        <f ca="1">(dane36[[#This Row],[sód]]-#REF!)/#REF!</f>
        <v>0.86750788643533128</v>
      </c>
      <c r="M393" s="8">
        <f ca="1">(dane36[[#This Row],[potas]]-#REF!)/#REF!</f>
        <v>3.595505617977527E-2</v>
      </c>
      <c r="N393" s="8">
        <f ca="1">(dane36[[#This Row],[hemoglobina]]-#REF!)/#REF!</f>
        <v>0.85034013605442171</v>
      </c>
      <c r="O393" s="8">
        <f ca="1">(dane36[[#This Row],[hematokryt]]-#REF!)/#REF!</f>
        <v>0.77777777777777779</v>
      </c>
      <c r="P393" s="5">
        <v>0</v>
      </c>
      <c r="Q393" s="5">
        <v>0</v>
      </c>
      <c r="R393" s="5">
        <v>0</v>
      </c>
      <c r="S393" s="5">
        <v>1</v>
      </c>
      <c r="T393" s="5">
        <v>0</v>
      </c>
      <c r="U393" s="5">
        <v>0</v>
      </c>
      <c r="V393" s="5">
        <v>0</v>
      </c>
      <c r="X393" s="8">
        <f ca="1">(dane36[[#This Row],[Wiek]]-$A$409)/$A$410</f>
        <v>0.38636363636363635</v>
      </c>
      <c r="Y393" s="8">
        <f ca="1">(dane36[[#This Row],[Ciśnienie krwi]]-$B$409)/$B$410</f>
        <v>0.23076923076923078</v>
      </c>
      <c r="Z393" s="8">
        <f ca="1">(dane36[[#This Row],[glukoza we krwi]]-$I$409)/$I$410</f>
        <v>0.13461538461538461</v>
      </c>
      <c r="AA393" s="8">
        <f ca="1">(dane36[[#This Row],[mocznik]]-$J$409)/$J$410</f>
        <v>3.7227214377406934E-2</v>
      </c>
      <c r="AB393" s="8">
        <f ca="1">(dane36[[#This Row],[kreatynina]]-K$409)/K$410</f>
        <v>9.2592592592592605E-3</v>
      </c>
      <c r="AC393" s="8">
        <f ca="1">(dane36[[#This Row],[sód]]-L$409)/L$410</f>
        <v>0.86750788643533128</v>
      </c>
      <c r="AD393" s="8">
        <f ca="1">(dane36[[#This Row],[potas]]-M$409)/M$410</f>
        <v>3.595505617977527E-2</v>
      </c>
      <c r="AE393" s="8">
        <f ca="1">(dane36[[#This Row],[hemoglobina]]-N$409)/N$410</f>
        <v>0.85034013605442171</v>
      </c>
      <c r="AF393" s="8">
        <f ca="1">(dane36[[#This Row],[hematokryt]]-O$409)/O$410</f>
        <v>0.77777777777777779</v>
      </c>
      <c r="AG393">
        <v>1</v>
      </c>
      <c r="AH393">
        <v>0</v>
      </c>
      <c r="AI393">
        <v>0</v>
      </c>
      <c r="AJ393">
        <v>1</v>
      </c>
      <c r="AK393">
        <v>0</v>
      </c>
      <c r="AL393">
        <v>0</v>
      </c>
      <c r="AM393" s="15">
        <v>0</v>
      </c>
      <c r="AN393" s="15">
        <v>0</v>
      </c>
      <c r="AO393" s="15">
        <v>0</v>
      </c>
      <c r="AP393" s="15">
        <v>1</v>
      </c>
      <c r="AQ393" s="15">
        <v>0</v>
      </c>
      <c r="AR393" s="15">
        <v>0</v>
      </c>
    </row>
    <row r="394" spans="1:44" x14ac:dyDescent="0.25">
      <c r="A394" s="8">
        <f ca="1">(dane36[[#This Row],[Wiek]]-$A$409)/$A$410</f>
        <v>0.625</v>
      </c>
      <c r="B394" s="8">
        <f ca="1">(dane36[[#This Row],[Ciśnienie krwi]]-$B$409)/$B$410</f>
        <v>0.23076923076923078</v>
      </c>
      <c r="C394" s="9">
        <v>0.75</v>
      </c>
      <c r="D394" s="5">
        <v>0</v>
      </c>
      <c r="E394" s="5" t="s">
        <v>2</v>
      </c>
      <c r="F394" s="5">
        <v>1</v>
      </c>
      <c r="G394" s="5">
        <v>0</v>
      </c>
      <c r="H394" s="5">
        <v>0</v>
      </c>
      <c r="I394" s="8">
        <f ca="1">(dane36[[#This Row],[glukoza we krwi]]-$I$409)/$I$410</f>
        <v>0.23717948717948717</v>
      </c>
      <c r="J394" s="8">
        <f ca="1">(dane36[[#This Row],[mocznik]]-$J$409)/$J$410</f>
        <v>0.11938382541720154</v>
      </c>
      <c r="K394" s="8">
        <f ca="1">(dane36[[#This Row],[kreatynina]]-#REF!)/#REF!</f>
        <v>1.0582010582010581E-2</v>
      </c>
      <c r="L394" s="8">
        <f ca="1">(dane36[[#This Row],[sód]]-#REF!)/#REF!</f>
        <v>0.89905362776025233</v>
      </c>
      <c r="M394" s="8">
        <f ca="1">(dane36[[#This Row],[potas]]-#REF!)/#REF!</f>
        <v>4.0449438202247189E-2</v>
      </c>
      <c r="N394" s="8">
        <f ca="1">(dane36[[#This Row],[hemoglobina]]-#REF!)/#REF!</f>
        <v>0.79591836734693877</v>
      </c>
      <c r="O394" s="8">
        <f ca="1">(dane36[[#This Row],[hematokryt]]-#REF!)/#REF!</f>
        <v>0.82222222222222219</v>
      </c>
      <c r="P394" s="5">
        <v>0</v>
      </c>
      <c r="Q394" s="5">
        <v>0</v>
      </c>
      <c r="R394" s="5">
        <v>0</v>
      </c>
      <c r="S394" s="5">
        <v>1</v>
      </c>
      <c r="T394" s="5">
        <v>0</v>
      </c>
      <c r="U394" s="5">
        <v>0</v>
      </c>
      <c r="V394" s="5">
        <v>0</v>
      </c>
      <c r="X394" s="8">
        <f ca="1">(dane36[[#This Row],[Wiek]]-$A$409)/$A$410</f>
        <v>0.625</v>
      </c>
      <c r="Y394" s="8">
        <f ca="1">(dane36[[#This Row],[Ciśnienie krwi]]-$B$409)/$B$410</f>
        <v>0.23076923076923078</v>
      </c>
      <c r="Z394" s="8">
        <f ca="1">(dane36[[#This Row],[glukoza we krwi]]-$I$409)/$I$410</f>
        <v>0.23717948717948717</v>
      </c>
      <c r="AA394" s="8">
        <f ca="1">(dane36[[#This Row],[mocznik]]-$J$409)/$J$410</f>
        <v>0.11938382541720154</v>
      </c>
      <c r="AB394" s="8">
        <f ca="1">(dane36[[#This Row],[kreatynina]]-K$409)/K$410</f>
        <v>1.0582010582010581E-2</v>
      </c>
      <c r="AC394" s="8">
        <f ca="1">(dane36[[#This Row],[sód]]-L$409)/L$410</f>
        <v>0.89905362776025233</v>
      </c>
      <c r="AD394" s="8">
        <f ca="1">(dane36[[#This Row],[potas]]-M$409)/M$410</f>
        <v>4.0449438202247189E-2</v>
      </c>
      <c r="AE394" s="8">
        <f ca="1">(dane36[[#This Row],[hemoglobina]]-N$409)/N$410</f>
        <v>0.79591836734693877</v>
      </c>
      <c r="AF394" s="8">
        <f ca="1">(dane36[[#This Row],[hematokryt]]-O$409)/O$410</f>
        <v>0.82222222222222219</v>
      </c>
      <c r="AG394">
        <v>0.75</v>
      </c>
      <c r="AH394">
        <v>0</v>
      </c>
      <c r="AI394">
        <v>0</v>
      </c>
      <c r="AJ394">
        <v>1</v>
      </c>
      <c r="AK394">
        <v>0</v>
      </c>
      <c r="AL394">
        <v>0</v>
      </c>
      <c r="AM394" s="14">
        <v>0</v>
      </c>
      <c r="AN394" s="14">
        <v>0</v>
      </c>
      <c r="AO394" s="14">
        <v>0</v>
      </c>
      <c r="AP394" s="14">
        <v>1</v>
      </c>
      <c r="AQ394" s="14">
        <v>0</v>
      </c>
      <c r="AR394" s="14">
        <v>0</v>
      </c>
    </row>
    <row r="395" spans="1:44" x14ac:dyDescent="0.25">
      <c r="A395" s="8">
        <f ca="1">(dane36[[#This Row],[Wiek]]-$A$409)/$A$410</f>
        <v>0.46590909090909088</v>
      </c>
      <c r="B395" s="8">
        <f ca="1">(dane36[[#This Row],[Ciśnienie krwi]]-$B$409)/$B$410</f>
        <v>7.6923076923076927E-2</v>
      </c>
      <c r="C395" s="9">
        <v>1</v>
      </c>
      <c r="D395" s="5">
        <v>0</v>
      </c>
      <c r="E395" s="5" t="s">
        <v>2</v>
      </c>
      <c r="F395" s="5">
        <v>1</v>
      </c>
      <c r="G395" s="5">
        <v>0</v>
      </c>
      <c r="H395" s="5">
        <v>0</v>
      </c>
      <c r="I395" s="8">
        <f ca="1">(dane36[[#This Row],[glukoza we krwi]]-$I$409)/$I$410</f>
        <v>0.20299145299145299</v>
      </c>
      <c r="J395" s="8">
        <f ca="1">(dane36[[#This Row],[mocznik]]-$J$409)/$J$410</f>
        <v>0.1116816431322208</v>
      </c>
      <c r="K395" s="8">
        <f ca="1">(dane36[[#This Row],[kreatynina]]-#REF!)/#REF!</f>
        <v>3.968253968253968E-3</v>
      </c>
      <c r="L395" s="8">
        <f ca="1">(dane36[[#This Row],[sód]]-#REF!)/#REF!</f>
        <v>0.86119873817034698</v>
      </c>
      <c r="M395" s="8">
        <f ca="1">(dane36[[#This Row],[potas]]-#REF!)/#REF!</f>
        <v>4.2696629213483155E-2</v>
      </c>
      <c r="N395" s="8">
        <f ca="1">(dane36[[#This Row],[hemoglobina]]-#REF!)/#REF!</f>
        <v>0.67346938775510201</v>
      </c>
      <c r="O395" s="8">
        <f ca="1">(dane36[[#This Row],[hematokryt]]-#REF!)/#REF!</f>
        <v>1</v>
      </c>
      <c r="P395" s="5">
        <v>0</v>
      </c>
      <c r="Q395" s="5">
        <v>0</v>
      </c>
      <c r="R395" s="5">
        <v>0</v>
      </c>
      <c r="S395" s="5">
        <v>1</v>
      </c>
      <c r="T395" s="5">
        <v>0</v>
      </c>
      <c r="U395" s="5">
        <v>0</v>
      </c>
      <c r="V395" s="5">
        <v>0</v>
      </c>
      <c r="X395" s="8">
        <f ca="1">(dane36[[#This Row],[Wiek]]-$A$409)/$A$410</f>
        <v>0.46590909090909088</v>
      </c>
      <c r="Y395" s="8">
        <f ca="1">(dane36[[#This Row],[Ciśnienie krwi]]-$B$409)/$B$410</f>
        <v>7.6923076923076927E-2</v>
      </c>
      <c r="Z395" s="8">
        <f ca="1">(dane36[[#This Row],[glukoza we krwi]]-$I$409)/$I$410</f>
        <v>0.20299145299145299</v>
      </c>
      <c r="AA395" s="8">
        <f ca="1">(dane36[[#This Row],[mocznik]]-$J$409)/$J$410</f>
        <v>0.1116816431322208</v>
      </c>
      <c r="AB395" s="8">
        <f ca="1">(dane36[[#This Row],[kreatynina]]-K$409)/K$410</f>
        <v>3.968253968253968E-3</v>
      </c>
      <c r="AC395" s="8">
        <f ca="1">(dane36[[#This Row],[sód]]-L$409)/L$410</f>
        <v>0.86119873817034698</v>
      </c>
      <c r="AD395" s="8">
        <f ca="1">(dane36[[#This Row],[potas]]-M$409)/M$410</f>
        <v>4.2696629213483155E-2</v>
      </c>
      <c r="AE395" s="8">
        <f ca="1">(dane36[[#This Row],[hemoglobina]]-N$409)/N$410</f>
        <v>0.67346938775510201</v>
      </c>
      <c r="AF395" s="8">
        <f ca="1">(dane36[[#This Row],[hematokryt]]-O$409)/O$410</f>
        <v>1</v>
      </c>
      <c r="AG395">
        <v>1</v>
      </c>
      <c r="AH395">
        <v>0</v>
      </c>
      <c r="AI395">
        <v>0</v>
      </c>
      <c r="AJ395">
        <v>1</v>
      </c>
      <c r="AK395">
        <v>0</v>
      </c>
      <c r="AL395">
        <v>0</v>
      </c>
      <c r="AM395" s="15">
        <v>0</v>
      </c>
      <c r="AN395" s="15">
        <v>0</v>
      </c>
      <c r="AO395" s="15">
        <v>0</v>
      </c>
      <c r="AP395" s="15">
        <v>1</v>
      </c>
      <c r="AQ395" s="15">
        <v>0</v>
      </c>
      <c r="AR395" s="15">
        <v>0</v>
      </c>
    </row>
    <row r="396" spans="1:44" x14ac:dyDescent="0.25">
      <c r="A396" s="8">
        <f ca="1">(dane36[[#This Row],[Wiek]]-$A$409)/$A$410</f>
        <v>0.54545454545454541</v>
      </c>
      <c r="B396" s="8">
        <f ca="1">(dane36[[#This Row],[Ciśnienie krwi]]-$B$409)/$B$410</f>
        <v>0.23076923076923078</v>
      </c>
      <c r="C396" s="9">
        <v>0.75</v>
      </c>
      <c r="D396" s="5">
        <v>0</v>
      </c>
      <c r="E396" s="5" t="s">
        <v>2</v>
      </c>
      <c r="F396" s="5">
        <v>1</v>
      </c>
      <c r="G396" s="5">
        <v>0</v>
      </c>
      <c r="H396" s="5">
        <v>0</v>
      </c>
      <c r="I396" s="8">
        <f ca="1">(dane36[[#This Row],[glukoza we krwi]]-$I$409)/$I$410</f>
        <v>0.24572649572649571</v>
      </c>
      <c r="J396" s="8">
        <f ca="1">(dane36[[#This Row],[mocznik]]-$J$409)/$J$410</f>
        <v>0.11424903722721438</v>
      </c>
      <c r="K396" s="8">
        <f ca="1">(dane36[[#This Row],[kreatynina]]-#REF!)/#REF!</f>
        <v>5.2910052910052916E-3</v>
      </c>
      <c r="L396" s="8">
        <f ca="1">(dane36[[#This Row],[sód]]-#REF!)/#REF!</f>
        <v>0.8485804416403786</v>
      </c>
      <c r="M396" s="8">
        <f ca="1">(dane36[[#This Row],[potas]]-#REF!)/#REF!</f>
        <v>5.6179775280898875E-2</v>
      </c>
      <c r="N396" s="8">
        <f ca="1">(dane36[[#This Row],[hemoglobina]]-#REF!)/#REF!</f>
        <v>0.7482993197278911</v>
      </c>
      <c r="O396" s="8">
        <f ca="1">(dane36[[#This Row],[hematokryt]]-#REF!)/#REF!</f>
        <v>0.8</v>
      </c>
      <c r="P396" s="5">
        <v>0</v>
      </c>
      <c r="Q396" s="5">
        <v>0</v>
      </c>
      <c r="R396" s="5">
        <v>0</v>
      </c>
      <c r="S396" s="5">
        <v>1</v>
      </c>
      <c r="T396" s="5">
        <v>0</v>
      </c>
      <c r="U396" s="5">
        <v>0</v>
      </c>
      <c r="V396" s="5">
        <v>0</v>
      </c>
      <c r="X396" s="8">
        <f ca="1">(dane36[[#This Row],[Wiek]]-$A$409)/$A$410</f>
        <v>0.54545454545454541</v>
      </c>
      <c r="Y396" s="8">
        <f ca="1">(dane36[[#This Row],[Ciśnienie krwi]]-$B$409)/$B$410</f>
        <v>0.23076923076923078</v>
      </c>
      <c r="Z396" s="8">
        <f ca="1">(dane36[[#This Row],[glukoza we krwi]]-$I$409)/$I$410</f>
        <v>0.24572649572649571</v>
      </c>
      <c r="AA396" s="8">
        <f ca="1">(dane36[[#This Row],[mocznik]]-$J$409)/$J$410</f>
        <v>0.11424903722721438</v>
      </c>
      <c r="AB396" s="8">
        <f ca="1">(dane36[[#This Row],[kreatynina]]-K$409)/K$410</f>
        <v>5.2910052910052916E-3</v>
      </c>
      <c r="AC396" s="8">
        <f ca="1">(dane36[[#This Row],[sód]]-L$409)/L$410</f>
        <v>0.8485804416403786</v>
      </c>
      <c r="AD396" s="8">
        <f ca="1">(dane36[[#This Row],[potas]]-M$409)/M$410</f>
        <v>5.6179775280898875E-2</v>
      </c>
      <c r="AE396" s="8">
        <f ca="1">(dane36[[#This Row],[hemoglobina]]-N$409)/N$410</f>
        <v>0.7482993197278911</v>
      </c>
      <c r="AF396" s="8">
        <f ca="1">(dane36[[#This Row],[hematokryt]]-O$409)/O$410</f>
        <v>0.8</v>
      </c>
      <c r="AG396">
        <v>0.75</v>
      </c>
      <c r="AH396">
        <v>0</v>
      </c>
      <c r="AI396">
        <v>0</v>
      </c>
      <c r="AJ396">
        <v>1</v>
      </c>
      <c r="AK396">
        <v>0</v>
      </c>
      <c r="AL396">
        <v>0</v>
      </c>
      <c r="AM396" s="14">
        <v>0</v>
      </c>
      <c r="AN396" s="14">
        <v>0</v>
      </c>
      <c r="AO396" s="14">
        <v>0</v>
      </c>
      <c r="AP396" s="14">
        <v>1</v>
      </c>
      <c r="AQ396" s="14">
        <v>0</v>
      </c>
      <c r="AR396" s="14">
        <v>0</v>
      </c>
    </row>
    <row r="397" spans="1:44" x14ac:dyDescent="0.25">
      <c r="A397" s="8">
        <f ca="1">(dane36[[#This Row],[Wiek]]-$A$409)/$A$410</f>
        <v>0.60227272727272729</v>
      </c>
      <c r="B397" s="8">
        <f ca="1">(dane36[[#This Row],[Ciśnienie krwi]]-$B$409)/$B$410</f>
        <v>0.23076923076923078</v>
      </c>
      <c r="C397" s="9">
        <v>0.75</v>
      </c>
      <c r="D397" s="5">
        <v>0</v>
      </c>
      <c r="E397" s="5" t="s">
        <v>2</v>
      </c>
      <c r="F397" s="5">
        <v>1</v>
      </c>
      <c r="G397" s="5">
        <v>0</v>
      </c>
      <c r="H397" s="5">
        <v>0</v>
      </c>
      <c r="I397" s="8">
        <f ca="1">(dane36[[#This Row],[glukoza we krwi]]-$I$409)/$I$410</f>
        <v>0.25213675213675213</v>
      </c>
      <c r="J397" s="8">
        <f ca="1">(dane36[[#This Row],[mocznik]]-$J$409)/$J$410</f>
        <v>0.12195121951219512</v>
      </c>
      <c r="K397" s="8">
        <f ca="1">(dane36[[#This Row],[kreatynina]]-#REF!)/#REF!</f>
        <v>1.3227513227513225E-3</v>
      </c>
      <c r="L397" s="8">
        <f ca="1">(dane36[[#This Row],[sód]]-#REF!)/#REF!</f>
        <v>0.917981072555205</v>
      </c>
      <c r="M397" s="8">
        <f ca="1">(dane36[[#This Row],[potas]]-#REF!)/#REF!</f>
        <v>5.393258426966293E-2</v>
      </c>
      <c r="N397" s="8">
        <f ca="1">(dane36[[#This Row],[hemoglobina]]-#REF!)/#REF!</f>
        <v>0.8571428571428571</v>
      </c>
      <c r="O397" s="8">
        <f ca="1">(dane36[[#This Row],[hematokryt]]-#REF!)/#REF!</f>
        <v>0.84444444444444444</v>
      </c>
      <c r="P397" s="5">
        <v>0</v>
      </c>
      <c r="Q397" s="5">
        <v>0</v>
      </c>
      <c r="R397" s="5">
        <v>0</v>
      </c>
      <c r="S397" s="5">
        <v>1</v>
      </c>
      <c r="T397" s="5">
        <v>0</v>
      </c>
      <c r="U397" s="5">
        <v>0</v>
      </c>
      <c r="V397" s="5">
        <v>0</v>
      </c>
      <c r="X397" s="8">
        <f ca="1">(dane36[[#This Row],[Wiek]]-$A$409)/$A$410</f>
        <v>0.60227272727272729</v>
      </c>
      <c r="Y397" s="8">
        <f ca="1">(dane36[[#This Row],[Ciśnienie krwi]]-$B$409)/$B$410</f>
        <v>0.23076923076923078</v>
      </c>
      <c r="Z397" s="8">
        <f ca="1">(dane36[[#This Row],[glukoza we krwi]]-$I$409)/$I$410</f>
        <v>0.25213675213675213</v>
      </c>
      <c r="AA397" s="8">
        <f ca="1">(dane36[[#This Row],[mocznik]]-$J$409)/$J$410</f>
        <v>0.12195121951219512</v>
      </c>
      <c r="AB397" s="8">
        <f ca="1">(dane36[[#This Row],[kreatynina]]-K$409)/K$410</f>
        <v>1.3227513227513225E-3</v>
      </c>
      <c r="AC397" s="8">
        <f ca="1">(dane36[[#This Row],[sód]]-L$409)/L$410</f>
        <v>0.917981072555205</v>
      </c>
      <c r="AD397" s="8">
        <f ca="1">(dane36[[#This Row],[potas]]-M$409)/M$410</f>
        <v>5.393258426966293E-2</v>
      </c>
      <c r="AE397" s="8">
        <f ca="1">(dane36[[#This Row],[hemoglobina]]-N$409)/N$410</f>
        <v>0.8571428571428571</v>
      </c>
      <c r="AF397" s="8">
        <f ca="1">(dane36[[#This Row],[hematokryt]]-O$409)/O$410</f>
        <v>0.84444444444444444</v>
      </c>
      <c r="AG397">
        <v>0.75</v>
      </c>
      <c r="AH397">
        <v>0</v>
      </c>
      <c r="AI397">
        <v>0</v>
      </c>
      <c r="AJ397">
        <v>1</v>
      </c>
      <c r="AK397">
        <v>0</v>
      </c>
      <c r="AL397">
        <v>0</v>
      </c>
      <c r="AM397" s="15">
        <v>0</v>
      </c>
      <c r="AN397" s="15">
        <v>0</v>
      </c>
      <c r="AO397" s="15">
        <v>0</v>
      </c>
      <c r="AP397" s="15">
        <v>1</v>
      </c>
      <c r="AQ397" s="15">
        <v>0</v>
      </c>
      <c r="AR397" s="15">
        <v>0</v>
      </c>
    </row>
    <row r="398" spans="1:44" x14ac:dyDescent="0.25">
      <c r="A398" s="8">
        <f ca="1">(dane36[[#This Row],[Wiek]]-$A$409)/$A$410</f>
        <v>0.45454545454545453</v>
      </c>
      <c r="B398" s="8">
        <f ca="1">(dane36[[#This Row],[Ciśnienie krwi]]-$B$409)/$B$410</f>
        <v>0.15384615384615385</v>
      </c>
      <c r="C398" s="9">
        <v>1</v>
      </c>
      <c r="D398" s="5">
        <v>0</v>
      </c>
      <c r="E398" s="5" t="s">
        <v>2</v>
      </c>
      <c r="F398" s="5">
        <v>1</v>
      </c>
      <c r="G398" s="5">
        <v>0</v>
      </c>
      <c r="H398" s="5">
        <v>0</v>
      </c>
      <c r="I398" s="8">
        <f ca="1">(dane36[[#This Row],[glukoza we krwi]]-$I$409)/$I$410</f>
        <v>0.11324786324786325</v>
      </c>
      <c r="J398" s="8">
        <f ca="1">(dane36[[#This Row],[mocznik]]-$J$409)/$J$410</f>
        <v>7.5738125802310652E-2</v>
      </c>
      <c r="K398" s="8">
        <f ca="1">(dane36[[#This Row],[kreatynina]]-#REF!)/#REF!</f>
        <v>1.0582010582010581E-2</v>
      </c>
      <c r="L398" s="8">
        <f ca="1">(dane36[[#This Row],[sód]]-#REF!)/#REF!</f>
        <v>0.86119873817034698</v>
      </c>
      <c r="M398" s="8">
        <f ca="1">(dane36[[#This Row],[potas]]-#REF!)/#REF!</f>
        <v>2.247191011235955E-2</v>
      </c>
      <c r="N398" s="8">
        <f ca="1">(dane36[[#This Row],[hemoglobina]]-#REF!)/#REF!</f>
        <v>0.91156462585034015</v>
      </c>
      <c r="O398" s="8">
        <f ca="1">(dane36[[#This Row],[hematokryt]]-#REF!)/#REF!</f>
        <v>1</v>
      </c>
      <c r="P398" s="5">
        <v>0</v>
      </c>
      <c r="Q398" s="5">
        <v>0</v>
      </c>
      <c r="R398" s="5">
        <v>0</v>
      </c>
      <c r="S398" s="5">
        <v>1</v>
      </c>
      <c r="T398" s="5">
        <v>0</v>
      </c>
      <c r="U398" s="5">
        <v>0</v>
      </c>
      <c r="V398" s="5">
        <v>0</v>
      </c>
      <c r="X398" s="8">
        <f ca="1">(dane36[[#This Row],[Wiek]]-$A$409)/$A$410</f>
        <v>0.45454545454545453</v>
      </c>
      <c r="Y398" s="8">
        <f ca="1">(dane36[[#This Row],[Ciśnienie krwi]]-$B$409)/$B$410</f>
        <v>0.15384615384615385</v>
      </c>
      <c r="Z398" s="8">
        <f ca="1">(dane36[[#This Row],[glukoza we krwi]]-$I$409)/$I$410</f>
        <v>0.11324786324786325</v>
      </c>
      <c r="AA398" s="8">
        <f ca="1">(dane36[[#This Row],[mocznik]]-$J$409)/$J$410</f>
        <v>7.5738125802310652E-2</v>
      </c>
      <c r="AB398" s="8">
        <f ca="1">(dane36[[#This Row],[kreatynina]]-K$409)/K$410</f>
        <v>1.0582010582010581E-2</v>
      </c>
      <c r="AC398" s="8">
        <f ca="1">(dane36[[#This Row],[sód]]-L$409)/L$410</f>
        <v>0.86119873817034698</v>
      </c>
      <c r="AD398" s="8">
        <f ca="1">(dane36[[#This Row],[potas]]-M$409)/M$410</f>
        <v>2.247191011235955E-2</v>
      </c>
      <c r="AE398" s="8">
        <f ca="1">(dane36[[#This Row],[hemoglobina]]-N$409)/N$410</f>
        <v>0.91156462585034015</v>
      </c>
      <c r="AF398" s="8">
        <f ca="1">(dane36[[#This Row],[hematokryt]]-O$409)/O$410</f>
        <v>1</v>
      </c>
      <c r="AG398">
        <v>1</v>
      </c>
      <c r="AH398">
        <v>0</v>
      </c>
      <c r="AI398">
        <v>0</v>
      </c>
      <c r="AJ398">
        <v>1</v>
      </c>
      <c r="AK398">
        <v>0</v>
      </c>
      <c r="AL398">
        <v>0</v>
      </c>
      <c r="AM398" s="14">
        <v>0</v>
      </c>
      <c r="AN398" s="14">
        <v>0</v>
      </c>
      <c r="AO398" s="14">
        <v>0</v>
      </c>
      <c r="AP398" s="14">
        <v>1</v>
      </c>
      <c r="AQ398" s="14">
        <v>0</v>
      </c>
      <c r="AR398" s="14">
        <v>0</v>
      </c>
    </row>
    <row r="399" spans="1:44" x14ac:dyDescent="0.25">
      <c r="A399" s="8">
        <f ca="1">(dane36[[#This Row],[Wiek]]-$A$409)/$A$410</f>
        <v>0.11363636363636363</v>
      </c>
      <c r="B399" s="8">
        <f ca="1">(dane36[[#This Row],[Ciśnienie krwi]]-$B$409)/$B$410</f>
        <v>0.23076923076923078</v>
      </c>
      <c r="C399" s="9">
        <v>0.75</v>
      </c>
      <c r="D399" s="5">
        <v>0</v>
      </c>
      <c r="E399" s="5" t="s">
        <v>2</v>
      </c>
      <c r="F399" s="5">
        <v>1</v>
      </c>
      <c r="G399" s="5">
        <v>0</v>
      </c>
      <c r="H399" s="5">
        <v>0</v>
      </c>
      <c r="I399" s="8">
        <f ca="1">(dane36[[#This Row],[glukoza we krwi]]-$I$409)/$I$410</f>
        <v>0.16666666666666666</v>
      </c>
      <c r="J399" s="8">
        <f ca="1">(dane36[[#This Row],[mocznik]]-$J$409)/$J$410</f>
        <v>6.290115532734275E-2</v>
      </c>
      <c r="K399" s="8">
        <f ca="1">(dane36[[#This Row],[kreatynina]]-#REF!)/#REF!</f>
        <v>2.6455026455026449E-3</v>
      </c>
      <c r="L399" s="8">
        <f ca="1">(dane36[[#This Row],[sód]]-#REF!)/#REF!</f>
        <v>0.83596214511041012</v>
      </c>
      <c r="M399" s="8">
        <f ca="1">(dane36[[#This Row],[potas]]-#REF!)/#REF!</f>
        <v>4.2696629213483155E-2</v>
      </c>
      <c r="N399" s="8">
        <f ca="1">(dane36[[#This Row],[hemoglobina]]-#REF!)/#REF!</f>
        <v>0.86394557823129248</v>
      </c>
      <c r="O399" s="8">
        <f ca="1">(dane36[[#This Row],[hematokryt]]-#REF!)/#REF!</f>
        <v>0.88888888888888884</v>
      </c>
      <c r="P399" s="5">
        <v>0</v>
      </c>
      <c r="Q399" s="5">
        <v>0</v>
      </c>
      <c r="R399" s="5">
        <v>0</v>
      </c>
      <c r="S399" s="5">
        <v>1</v>
      </c>
      <c r="T399" s="5">
        <v>0</v>
      </c>
      <c r="U399" s="5">
        <v>0</v>
      </c>
      <c r="V399" s="5">
        <v>0</v>
      </c>
      <c r="X399" s="8">
        <f ca="1">(dane36[[#This Row],[Wiek]]-$A$409)/$A$410</f>
        <v>0.11363636363636363</v>
      </c>
      <c r="Y399" s="8">
        <f ca="1">(dane36[[#This Row],[Ciśnienie krwi]]-$B$409)/$B$410</f>
        <v>0.23076923076923078</v>
      </c>
      <c r="Z399" s="8">
        <f ca="1">(dane36[[#This Row],[glukoza we krwi]]-$I$409)/$I$410</f>
        <v>0.16666666666666666</v>
      </c>
      <c r="AA399" s="8">
        <f ca="1">(dane36[[#This Row],[mocznik]]-$J$409)/$J$410</f>
        <v>6.290115532734275E-2</v>
      </c>
      <c r="AB399" s="8">
        <f ca="1">(dane36[[#This Row],[kreatynina]]-K$409)/K$410</f>
        <v>2.6455026455026449E-3</v>
      </c>
      <c r="AC399" s="8">
        <f ca="1">(dane36[[#This Row],[sód]]-L$409)/L$410</f>
        <v>0.83596214511041012</v>
      </c>
      <c r="AD399" s="8">
        <f ca="1">(dane36[[#This Row],[potas]]-M$409)/M$410</f>
        <v>4.2696629213483155E-2</v>
      </c>
      <c r="AE399" s="8">
        <f ca="1">(dane36[[#This Row],[hemoglobina]]-N$409)/N$410</f>
        <v>0.86394557823129248</v>
      </c>
      <c r="AF399" s="8">
        <f ca="1">(dane36[[#This Row],[hematokryt]]-O$409)/O$410</f>
        <v>0.88888888888888884</v>
      </c>
      <c r="AG399">
        <v>0.75</v>
      </c>
      <c r="AH399">
        <v>0</v>
      </c>
      <c r="AI399">
        <v>0</v>
      </c>
      <c r="AJ399">
        <v>1</v>
      </c>
      <c r="AK399">
        <v>0</v>
      </c>
      <c r="AL399">
        <v>0</v>
      </c>
      <c r="AM399" s="15">
        <v>0</v>
      </c>
      <c r="AN399" s="15">
        <v>0</v>
      </c>
      <c r="AO399" s="15">
        <v>0</v>
      </c>
      <c r="AP399" s="15">
        <v>1</v>
      </c>
      <c r="AQ399" s="15">
        <v>0</v>
      </c>
      <c r="AR399" s="15">
        <v>0</v>
      </c>
    </row>
    <row r="400" spans="1:44" x14ac:dyDescent="0.25">
      <c r="A400" s="8">
        <f ca="1">(dane36[[#This Row],[Wiek]]-$A$409)/$A$410</f>
        <v>0.17045454545454544</v>
      </c>
      <c r="B400" s="8">
        <f ca="1">(dane36[[#This Row],[Ciśnienie krwi]]-$B$409)/$B$410</f>
        <v>7.6923076923076927E-2</v>
      </c>
      <c r="C400" s="9">
        <v>1</v>
      </c>
      <c r="D400" s="5">
        <v>0</v>
      </c>
      <c r="E400" s="5" t="s">
        <v>2</v>
      </c>
      <c r="F400" s="5">
        <v>1</v>
      </c>
      <c r="G400" s="5">
        <v>0</v>
      </c>
      <c r="H400" s="5">
        <v>0</v>
      </c>
      <c r="I400" s="8">
        <f ca="1">(dane36[[#This Row],[glukoza we krwi]]-$I$409)/$I$410</f>
        <v>0.19658119658119658</v>
      </c>
      <c r="J400" s="8">
        <f ca="1">(dane36[[#This Row],[mocznik]]-$J$409)/$J$410</f>
        <v>0.1245186136071887</v>
      </c>
      <c r="K400" s="8">
        <f ca="1">(dane36[[#This Row],[kreatynina]]-#REF!)/#REF!</f>
        <v>7.9365079365079361E-3</v>
      </c>
      <c r="L400" s="8">
        <f ca="1">(dane36[[#This Row],[sód]]-#REF!)/#REF!</f>
        <v>0.82334384858044163</v>
      </c>
      <c r="M400" s="8">
        <f ca="1">(dane36[[#This Row],[potas]]-#REF!)/#REF!</f>
        <v>5.393258426966293E-2</v>
      </c>
      <c r="N400" s="8">
        <f ca="1">(dane36[[#This Row],[hemoglobina]]-#REF!)/#REF!</f>
        <v>0.75510204081632648</v>
      </c>
      <c r="O400" s="8">
        <f ca="1">(dane36[[#This Row],[hematokryt]]-#REF!)/#REF!</f>
        <v>0.93333333333333335</v>
      </c>
      <c r="P400" s="5">
        <v>0</v>
      </c>
      <c r="Q400" s="5">
        <v>0</v>
      </c>
      <c r="R400" s="5">
        <v>0</v>
      </c>
      <c r="S400" s="5">
        <v>1</v>
      </c>
      <c r="T400" s="5">
        <v>0</v>
      </c>
      <c r="U400" s="5">
        <v>0</v>
      </c>
      <c r="V400" s="5">
        <v>0</v>
      </c>
      <c r="X400" s="8">
        <f ca="1">(dane36[[#This Row],[Wiek]]-$A$409)/$A$410</f>
        <v>0.17045454545454544</v>
      </c>
      <c r="Y400" s="8">
        <f ca="1">(dane36[[#This Row],[Ciśnienie krwi]]-$B$409)/$B$410</f>
        <v>7.6923076923076927E-2</v>
      </c>
      <c r="Z400" s="8">
        <f ca="1">(dane36[[#This Row],[glukoza we krwi]]-$I$409)/$I$410</f>
        <v>0.19658119658119658</v>
      </c>
      <c r="AA400" s="8">
        <f ca="1">(dane36[[#This Row],[mocznik]]-$J$409)/$J$410</f>
        <v>0.1245186136071887</v>
      </c>
      <c r="AB400" s="8">
        <f ca="1">(dane36[[#This Row],[kreatynina]]-K$409)/K$410</f>
        <v>7.9365079365079361E-3</v>
      </c>
      <c r="AC400" s="8">
        <f ca="1">(dane36[[#This Row],[sód]]-L$409)/L$410</f>
        <v>0.82334384858044163</v>
      </c>
      <c r="AD400" s="8">
        <f ca="1">(dane36[[#This Row],[potas]]-M$409)/M$410</f>
        <v>5.393258426966293E-2</v>
      </c>
      <c r="AE400" s="8">
        <f ca="1">(dane36[[#This Row],[hemoglobina]]-N$409)/N$410</f>
        <v>0.75510204081632648</v>
      </c>
      <c r="AF400" s="8">
        <f ca="1">(dane36[[#This Row],[hematokryt]]-O$409)/O$410</f>
        <v>0.93333333333333335</v>
      </c>
      <c r="AG400">
        <v>1</v>
      </c>
      <c r="AH400">
        <v>0</v>
      </c>
      <c r="AI400">
        <v>0</v>
      </c>
      <c r="AJ400">
        <v>1</v>
      </c>
      <c r="AK400">
        <v>0</v>
      </c>
      <c r="AL400">
        <v>0</v>
      </c>
      <c r="AM400" s="14">
        <v>0</v>
      </c>
      <c r="AN400" s="14">
        <v>0</v>
      </c>
      <c r="AO400" s="14">
        <v>0</v>
      </c>
      <c r="AP400" s="14">
        <v>1</v>
      </c>
      <c r="AQ400" s="14">
        <v>0</v>
      </c>
      <c r="AR400" s="14">
        <v>0</v>
      </c>
    </row>
    <row r="401" spans="1:44" x14ac:dyDescent="0.25">
      <c r="A401" s="8">
        <f ca="1">(dane36[[#This Row],[Wiek]]-$A$409)/$A$410</f>
        <v>0.63636363636363635</v>
      </c>
      <c r="B401" s="8">
        <f ca="1">(dane36[[#This Row],[Ciśnienie krwi]]-$B$409)/$B$410</f>
        <v>0.23076923076923078</v>
      </c>
      <c r="C401" s="9">
        <v>1</v>
      </c>
      <c r="D401" s="5">
        <v>0</v>
      </c>
      <c r="E401" s="5" t="s">
        <v>2</v>
      </c>
      <c r="F401" s="5">
        <v>1</v>
      </c>
      <c r="G401" s="5">
        <v>0</v>
      </c>
      <c r="H401" s="5">
        <v>0</v>
      </c>
      <c r="I401" s="8">
        <f ca="1">(dane36[[#This Row],[glukoza we krwi]]-$I$409)/$I$410</f>
        <v>0.23290598290598291</v>
      </c>
      <c r="J401" s="8">
        <f ca="1">(dane36[[#This Row],[mocznik]]-$J$409)/$J$410</f>
        <v>4.2362002567394093E-2</v>
      </c>
      <c r="K401" s="8">
        <f ca="1">(dane36[[#This Row],[kreatynina]]-#REF!)/#REF!</f>
        <v>9.2592592592592605E-3</v>
      </c>
      <c r="L401" s="8">
        <f ca="1">(dane36[[#This Row],[sód]]-#REF!)/#REF!</f>
        <v>0.86119873817034698</v>
      </c>
      <c r="M401" s="8">
        <f ca="1">(dane36[[#This Row],[potas]]-#REF!)/#REF!</f>
        <v>2.247191011235955E-2</v>
      </c>
      <c r="N401" s="8">
        <f ca="1">(dane36[[#This Row],[hemoglobina]]-#REF!)/#REF!</f>
        <v>0.86394557823129248</v>
      </c>
      <c r="O401" s="8">
        <f ca="1">(dane36[[#This Row],[hematokryt]]-#REF!)/#REF!</f>
        <v>0.97777777777777775</v>
      </c>
      <c r="P401" s="5">
        <v>0</v>
      </c>
      <c r="Q401" s="5">
        <v>0</v>
      </c>
      <c r="R401" s="5">
        <v>0</v>
      </c>
      <c r="S401" s="5">
        <v>1</v>
      </c>
      <c r="T401" s="5">
        <v>0</v>
      </c>
      <c r="U401" s="5">
        <v>0</v>
      </c>
      <c r="V401" s="5">
        <v>0</v>
      </c>
      <c r="X401" s="8">
        <f ca="1">(dane36[[#This Row],[Wiek]]-$A$409)/$A$410</f>
        <v>0.63636363636363635</v>
      </c>
      <c r="Y401" s="8">
        <f ca="1">(dane36[[#This Row],[Ciśnienie krwi]]-$B$409)/$B$410</f>
        <v>0.23076923076923078</v>
      </c>
      <c r="Z401" s="8">
        <f ca="1">(dane36[[#This Row],[glukoza we krwi]]-$I$409)/$I$410</f>
        <v>0.23290598290598291</v>
      </c>
      <c r="AA401" s="8">
        <f ca="1">(dane36[[#This Row],[mocznik]]-$J$409)/$J$410</f>
        <v>4.2362002567394093E-2</v>
      </c>
      <c r="AB401" s="8">
        <f ca="1">(dane36[[#This Row],[kreatynina]]-K$409)/K$410</f>
        <v>9.2592592592592605E-3</v>
      </c>
      <c r="AC401" s="8">
        <f ca="1">(dane36[[#This Row],[sód]]-L$409)/L$410</f>
        <v>0.86119873817034698</v>
      </c>
      <c r="AD401" s="8">
        <f ca="1">(dane36[[#This Row],[potas]]-M$409)/M$410</f>
        <v>2.247191011235955E-2</v>
      </c>
      <c r="AE401" s="8">
        <f ca="1">(dane36[[#This Row],[hemoglobina]]-N$409)/N$410</f>
        <v>0.86394557823129248</v>
      </c>
      <c r="AF401" s="8">
        <f ca="1">(dane36[[#This Row],[hematokryt]]-O$409)/O$410</f>
        <v>0.97777777777777775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 s="15">
        <v>0</v>
      </c>
      <c r="AN401" s="15">
        <v>0</v>
      </c>
      <c r="AO401" s="15">
        <v>0</v>
      </c>
      <c r="AP401" s="15">
        <v>1</v>
      </c>
      <c r="AQ401" s="15">
        <v>0</v>
      </c>
      <c r="AR401" s="15">
        <v>0</v>
      </c>
    </row>
    <row r="402" spans="1:44" ht="15.75" thickBot="1" x14ac:dyDescent="0.3">
      <c r="A402" s="5" t="s">
        <v>64</v>
      </c>
      <c r="B402" s="5"/>
      <c r="C402" s="9"/>
      <c r="D402" s="5"/>
      <c r="E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44" ht="19.5" thickTop="1" x14ac:dyDescent="0.3">
      <c r="A403" s="12">
        <f t="shared" ref="A403:E403" ca="1" si="0">AVERAGE(A2:A401)</f>
        <v>51.483299999999993</v>
      </c>
      <c r="B403" s="12">
        <f t="shared" ca="1" si="0"/>
        <v>76.469099999999997</v>
      </c>
      <c r="C403" s="11">
        <f t="shared" si="0"/>
        <v>0.62035000000000018</v>
      </c>
      <c r="D403" s="11">
        <f t="shared" si="0"/>
        <v>0.20300000000000026</v>
      </c>
      <c r="E403" s="11">
        <f t="shared" si="0"/>
        <v>0.51890909090909154</v>
      </c>
      <c r="F403" s="11">
        <f>AVERAGE(F2:F401)</f>
        <v>0.77262500000000012</v>
      </c>
      <c r="G403" s="11">
        <f>AVERAGE(G2:G401)</f>
        <v>0.1061</v>
      </c>
      <c r="H403" s="11">
        <f>AVERAGE(H2:H401)</f>
        <v>5.5600000000000004E-2</v>
      </c>
      <c r="I403" s="12">
        <f t="shared" ref="I403:V403" ca="1" si="1">AVERAGE(I2:I401)</f>
        <v>148.03690000000009</v>
      </c>
      <c r="J403" s="12">
        <f t="shared" ca="1" si="1"/>
        <v>57.425925000000007</v>
      </c>
      <c r="K403" s="12">
        <f t="shared" ca="1" si="1"/>
        <v>3.0723499999999997</v>
      </c>
      <c r="L403" s="12">
        <f t="shared" ca="1" si="1"/>
        <v>137.5290249999999</v>
      </c>
      <c r="M403" s="12">
        <f t="shared" ca="1" si="1"/>
        <v>4.6278500000000076</v>
      </c>
      <c r="N403" s="12">
        <f t="shared" ca="1" si="1"/>
        <v>12.526900000000017</v>
      </c>
      <c r="O403" s="12">
        <f t="shared" ca="1" si="1"/>
        <v>38.871608040200996</v>
      </c>
      <c r="P403" s="11">
        <f t="shared" si="1"/>
        <v>0.36935000000000001</v>
      </c>
      <c r="Q403" s="11">
        <f t="shared" si="1"/>
        <v>0.34349367088607596</v>
      </c>
      <c r="R403" s="11">
        <f t="shared" si="1"/>
        <v>8.5879396984924625E-2</v>
      </c>
      <c r="S403" s="11">
        <f t="shared" si="1"/>
        <v>0.79447499999999993</v>
      </c>
      <c r="T403" s="11">
        <f t="shared" si="1"/>
        <v>0.19047500000000001</v>
      </c>
      <c r="U403" s="11">
        <f t="shared" si="1"/>
        <v>0.15037500000000001</v>
      </c>
      <c r="V403" s="11">
        <f t="shared" si="1"/>
        <v>0.62311557788944727</v>
      </c>
    </row>
    <row r="405" spans="1:44" x14ac:dyDescent="0.25">
      <c r="A405" t="s">
        <v>49</v>
      </c>
    </row>
    <row r="406" spans="1:44" x14ac:dyDescent="0.25">
      <c r="A406">
        <f ca="1">_xlfn.STDEV.P(dane36[Wiek])</f>
        <v>16.953734252665413</v>
      </c>
      <c r="B406">
        <f ca="1">_xlfn.STDEV.P(dane36[Ciśnienie krwi])</f>
        <v>13.459441748824535</v>
      </c>
      <c r="C406"/>
      <c r="I406">
        <f ca="1">_xlfn.STDEV.P(dane36[glukoza we krwi])</f>
        <v>74.6890976943087</v>
      </c>
      <c r="J406">
        <f ca="1">_xlfn.STDEV.P(dane36[mocznik])</f>
        <v>49.224241189117087</v>
      </c>
      <c r="K406">
        <f ca="1">_xlfn.STDEV.P(dane36[kreatynina])</f>
        <v>5.6104638825590847</v>
      </c>
      <c r="L406">
        <f ca="1">_xlfn.STDEV.P(dane36[sód])</f>
        <v>9.1927609182103307</v>
      </c>
      <c r="M406">
        <f ca="1">_xlfn.STDEV.P(dane36[potas])</f>
        <v>2.8162559147740733</v>
      </c>
      <c r="N406">
        <f ca="1">_xlfn.STDEV.P(dane36[hemoglobina])</f>
        <v>2.7127741133385017</v>
      </c>
      <c r="O406">
        <f ca="1">_xlfn.STDEV.P(dane36[hematokryt])</f>
        <v>8.1586994866647888</v>
      </c>
    </row>
    <row r="408" spans="1:44" x14ac:dyDescent="0.25">
      <c r="A408">
        <f ca="1">MAX(dane36[Wiek])</f>
        <v>90</v>
      </c>
      <c r="B408">
        <f ca="1">MAX(dane36[Ciśnienie krwi])</f>
        <v>180</v>
      </c>
      <c r="C408" t="s">
        <v>101</v>
      </c>
      <c r="I408">
        <f ca="1">MAX(dane36[glukoza we krwi])</f>
        <v>490</v>
      </c>
      <c r="J408">
        <f ca="1">MAX(dane36[mocznik])</f>
        <v>391</v>
      </c>
      <c r="K408">
        <f ca="1">MAX(dane36[kreatynina])</f>
        <v>76</v>
      </c>
      <c r="L408">
        <f ca="1">MAX(dane36[sód])</f>
        <v>163</v>
      </c>
      <c r="M408">
        <f ca="1">MAX(dane36[potas])</f>
        <v>47</v>
      </c>
      <c r="N408">
        <f ca="1">MAX(dane36[hemoglobina])</f>
        <v>17.8</v>
      </c>
      <c r="O408">
        <f ca="1">MAX(dane36[hematokryt])</f>
        <v>54</v>
      </c>
    </row>
    <row r="409" spans="1:44" x14ac:dyDescent="0.25">
      <c r="A409">
        <f ca="1">MIN(dane36[Wiek])</f>
        <v>2</v>
      </c>
      <c r="B409">
        <f ca="1">MIN(dane36[Ciśnienie krwi])</f>
        <v>50</v>
      </c>
      <c r="C409" t="s">
        <v>102</v>
      </c>
      <c r="I409">
        <f ca="1">MIN(dane36[glukoza we krwi])</f>
        <v>22</v>
      </c>
      <c r="J409">
        <f ca="1">MIN(dane36[mocznik])</f>
        <v>1.5</v>
      </c>
      <c r="K409">
        <f ca="1">MIN(dane36[kreatynina])</f>
        <v>0.4</v>
      </c>
      <c r="L409">
        <f ca="1">MIN(dane36[sód])</f>
        <v>4.5</v>
      </c>
      <c r="M409">
        <f ca="1">MIN(dane36[potas])</f>
        <v>2.5</v>
      </c>
      <c r="N409">
        <f ca="1">MIN(dane36[hemoglobina])</f>
        <v>3.1</v>
      </c>
      <c r="O409">
        <f ca="1">MIN(dane36[hematokryt])</f>
        <v>9</v>
      </c>
    </row>
    <row r="410" spans="1:44" x14ac:dyDescent="0.25">
      <c r="A410">
        <f ca="1">A408-A409</f>
        <v>88</v>
      </c>
      <c r="B410">
        <f t="shared" ref="B410:O410" ca="1" si="2">B408-B409</f>
        <v>130</v>
      </c>
      <c r="C410" t="s">
        <v>103</v>
      </c>
      <c r="I410">
        <f t="shared" ca="1" si="2"/>
        <v>468</v>
      </c>
      <c r="J410">
        <f t="shared" ca="1" si="2"/>
        <v>389.5</v>
      </c>
      <c r="K410">
        <f t="shared" ca="1" si="2"/>
        <v>75.599999999999994</v>
      </c>
      <c r="L410">
        <f t="shared" ca="1" si="2"/>
        <v>158.5</v>
      </c>
      <c r="M410">
        <f t="shared" ca="1" si="2"/>
        <v>44.5</v>
      </c>
      <c r="N410">
        <f t="shared" ca="1" si="2"/>
        <v>14.700000000000001</v>
      </c>
      <c r="O410">
        <f t="shared" ca="1" si="2"/>
        <v>45</v>
      </c>
    </row>
    <row r="413" spans="1:44" x14ac:dyDescent="0.25">
      <c r="C413" s="8" t="s">
        <v>87</v>
      </c>
      <c r="D413" t="s">
        <v>80</v>
      </c>
      <c r="E413" t="s">
        <v>80</v>
      </c>
      <c r="F413" t="s">
        <v>65</v>
      </c>
      <c r="G413" s="7" t="s">
        <v>67</v>
      </c>
      <c r="H413" s="7" t="s">
        <v>67</v>
      </c>
      <c r="P413" t="s">
        <v>71</v>
      </c>
      <c r="Q413" t="s">
        <v>71</v>
      </c>
      <c r="R413" t="s">
        <v>71</v>
      </c>
      <c r="S413" t="s">
        <v>73</v>
      </c>
      <c r="T413" t="s">
        <v>71</v>
      </c>
      <c r="U413" t="s">
        <v>71</v>
      </c>
      <c r="V413" t="s">
        <v>75</v>
      </c>
    </row>
    <row r="414" spans="1:44" x14ac:dyDescent="0.25">
      <c r="C414" s="8" t="s">
        <v>89</v>
      </c>
      <c r="D414" t="s">
        <v>92</v>
      </c>
      <c r="E414" t="s">
        <v>81</v>
      </c>
      <c r="F414" t="s">
        <v>66</v>
      </c>
      <c r="G414" s="7" t="s">
        <v>68</v>
      </c>
      <c r="H414" s="7" t="s">
        <v>68</v>
      </c>
      <c r="P414" t="s">
        <v>72</v>
      </c>
      <c r="Q414" t="s">
        <v>72</v>
      </c>
      <c r="R414" t="s">
        <v>72</v>
      </c>
      <c r="S414" t="s">
        <v>74</v>
      </c>
      <c r="T414" t="s">
        <v>72</v>
      </c>
      <c r="U414" t="s">
        <v>72</v>
      </c>
      <c r="V414" t="s">
        <v>76</v>
      </c>
    </row>
    <row r="415" spans="1:44" x14ac:dyDescent="0.25">
      <c r="C415" s="8" t="s">
        <v>88</v>
      </c>
      <c r="D415" t="s">
        <v>82</v>
      </c>
      <c r="E415" t="s">
        <v>82</v>
      </c>
    </row>
    <row r="416" spans="1:44" x14ac:dyDescent="0.25">
      <c r="C416" s="8" t="s">
        <v>90</v>
      </c>
      <c r="D416" t="s">
        <v>83</v>
      </c>
      <c r="E416" t="s">
        <v>83</v>
      </c>
    </row>
    <row r="417" spans="3:5" x14ac:dyDescent="0.25">
      <c r="C417" s="8" t="s">
        <v>86</v>
      </c>
      <c r="D417" t="s">
        <v>84</v>
      </c>
      <c r="E417" t="s">
        <v>84</v>
      </c>
    </row>
    <row r="418" spans="3:5" x14ac:dyDescent="0.25">
      <c r="C418" s="8" t="s">
        <v>91</v>
      </c>
      <c r="D418" t="s">
        <v>85</v>
      </c>
      <c r="E418" t="s">
        <v>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B488-0CE5-4171-A543-010082F5CF99}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4" t="s">
        <v>1</v>
      </c>
      <c r="B1" s="4" t="s">
        <v>55</v>
      </c>
    </row>
    <row r="2" spans="1:2" x14ac:dyDescent="0.25">
      <c r="A2" s="1">
        <v>0</v>
      </c>
      <c r="B2" s="2">
        <v>0</v>
      </c>
    </row>
    <row r="3" spans="1:2" x14ac:dyDescent="0.25">
      <c r="A3" s="1">
        <v>1</v>
      </c>
      <c r="B3" s="2">
        <v>1</v>
      </c>
    </row>
    <row r="4" spans="1:2" x14ac:dyDescent="0.25">
      <c r="A4" s="1">
        <v>2</v>
      </c>
      <c r="B4" s="2">
        <v>0</v>
      </c>
    </row>
    <row r="5" spans="1:2" x14ac:dyDescent="0.25">
      <c r="A5" s="1">
        <v>3</v>
      </c>
      <c r="B5" s="2">
        <v>0</v>
      </c>
    </row>
    <row r="6" spans="1:2" x14ac:dyDescent="0.25">
      <c r="A6" s="1">
        <v>4</v>
      </c>
      <c r="B6" s="2">
        <v>0</v>
      </c>
    </row>
    <row r="7" spans="1:2" x14ac:dyDescent="0.25">
      <c r="A7" s="1">
        <v>5</v>
      </c>
      <c r="B7" s="2">
        <v>0</v>
      </c>
    </row>
    <row r="8" spans="1:2" ht="15.75" thickBot="1" x14ac:dyDescent="0.3">
      <c r="A8" s="3" t="s">
        <v>54</v>
      </c>
      <c r="B8" s="3">
        <v>5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8621-A079-45A0-A109-6F3696E86B66}">
  <dimension ref="A1:AD410"/>
  <sheetViews>
    <sheetView topLeftCell="A386" zoomScale="55" zoomScaleNormal="55" workbookViewId="0">
      <selection activeCell="R413" sqref="A413:R414"/>
    </sheetView>
  </sheetViews>
  <sheetFormatPr defaultRowHeight="15" x14ac:dyDescent="0.25"/>
  <cols>
    <col min="1" max="1" width="11.140625" bestFit="1" customWidth="1"/>
    <col min="2" max="2" width="16.42578125" customWidth="1"/>
    <col min="3" max="3" width="19.140625" customWidth="1"/>
    <col min="4" max="5" width="11.140625" bestFit="1" customWidth="1"/>
    <col min="6" max="6" width="18.42578125" customWidth="1"/>
    <col min="7" max="9" width="11.140625" bestFit="1" customWidth="1"/>
    <col min="10" max="10" width="19.28515625" customWidth="1"/>
    <col min="11" max="16" width="12.140625" bestFit="1" customWidth="1"/>
    <col min="17" max="17" width="14.42578125" customWidth="1"/>
    <col min="18" max="18" width="20.5703125" customWidth="1"/>
    <col min="19" max="19" width="18.5703125" customWidth="1"/>
    <col min="20" max="20" width="12.140625" bestFit="1" customWidth="1"/>
    <col min="21" max="21" width="17.28515625" customWidth="1"/>
    <col min="22" max="26" width="12.140625" bestFit="1" customWidth="1"/>
    <col min="29" max="29" width="11.42578125" bestFit="1" customWidth="1"/>
  </cols>
  <sheetData>
    <row r="1" spans="1:3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31</v>
      </c>
      <c r="I1" t="s">
        <v>30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48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0</v>
      </c>
      <c r="AB1" t="s">
        <v>50</v>
      </c>
      <c r="AC1" t="s">
        <v>52</v>
      </c>
      <c r="AD1" t="s">
        <v>53</v>
      </c>
    </row>
    <row r="2" spans="1:30" x14ac:dyDescent="0.25">
      <c r="A2" s="5">
        <v>48</v>
      </c>
      <c r="B2" s="5">
        <v>80</v>
      </c>
      <c r="C2" s="5">
        <v>1.02</v>
      </c>
      <c r="D2" s="5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5</v>
      </c>
      <c r="J2" s="5">
        <v>121</v>
      </c>
      <c r="K2" s="5">
        <v>36</v>
      </c>
      <c r="L2" s="5">
        <v>1.2</v>
      </c>
      <c r="M2" s="5" t="s">
        <v>3</v>
      </c>
      <c r="N2" s="5" t="s">
        <v>3</v>
      </c>
      <c r="O2" s="5">
        <v>15.4</v>
      </c>
      <c r="P2" s="5">
        <v>44</v>
      </c>
      <c r="Q2" s="5">
        <v>7800</v>
      </c>
      <c r="R2" s="5">
        <v>5.2</v>
      </c>
      <c r="S2" s="5"/>
      <c r="T2" s="5" t="s">
        <v>6</v>
      </c>
      <c r="U2" s="5" t="s">
        <v>6</v>
      </c>
      <c r="V2" s="5" t="s">
        <v>7</v>
      </c>
      <c r="W2" s="5" t="s">
        <v>8</v>
      </c>
      <c r="X2" s="5" t="s">
        <v>7</v>
      </c>
      <c r="Y2" s="5" t="s">
        <v>7</v>
      </c>
      <c r="Z2" s="5" t="s">
        <v>9</v>
      </c>
      <c r="AA2" s="5" t="s">
        <v>10</v>
      </c>
      <c r="AB2" s="5"/>
      <c r="AC2" s="5" t="s">
        <v>51</v>
      </c>
      <c r="AD2" s="5" t="s">
        <v>56</v>
      </c>
    </row>
    <row r="3" spans="1:30" x14ac:dyDescent="0.25">
      <c r="A3" s="5">
        <v>7</v>
      </c>
      <c r="B3" s="5">
        <v>50</v>
      </c>
      <c r="C3" s="5">
        <v>1.02</v>
      </c>
      <c r="D3" s="5">
        <v>4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5</v>
      </c>
      <c r="J3" s="5" t="s">
        <v>3</v>
      </c>
      <c r="K3" s="5">
        <v>18</v>
      </c>
      <c r="L3" s="5">
        <v>0.8</v>
      </c>
      <c r="M3" s="5" t="s">
        <v>3</v>
      </c>
      <c r="N3" s="5" t="s">
        <v>3</v>
      </c>
      <c r="O3" s="5">
        <v>11.3</v>
      </c>
      <c r="P3" s="5">
        <v>38</v>
      </c>
      <c r="Q3" s="5">
        <v>6000</v>
      </c>
      <c r="R3" s="5" t="s">
        <v>3</v>
      </c>
      <c r="S3" s="5"/>
      <c r="T3" s="5" t="s">
        <v>7</v>
      </c>
      <c r="U3" s="5" t="s">
        <v>7</v>
      </c>
      <c r="V3" s="5" t="s">
        <v>7</v>
      </c>
      <c r="W3" s="5" t="s">
        <v>8</v>
      </c>
      <c r="X3" s="5" t="s">
        <v>7</v>
      </c>
      <c r="Y3" s="5" t="s">
        <v>7</v>
      </c>
      <c r="Z3" s="5" t="s">
        <v>9</v>
      </c>
      <c r="AA3" s="5"/>
      <c r="AB3" s="5">
        <v>1.0049999999999999</v>
      </c>
      <c r="AC3" s="5">
        <f>COUNTIF($C$2:$C$251,AB3)</f>
        <v>7</v>
      </c>
      <c r="AD3" s="5">
        <f>COUNTIF($C$252:$C$401,AB3)</f>
        <v>0</v>
      </c>
    </row>
    <row r="4" spans="1:30" x14ac:dyDescent="0.25">
      <c r="A4" s="5">
        <v>62</v>
      </c>
      <c r="B4" s="5">
        <v>80</v>
      </c>
      <c r="C4" s="5">
        <v>1.01</v>
      </c>
      <c r="D4" s="5">
        <v>2</v>
      </c>
      <c r="E4" s="5" t="s">
        <v>13</v>
      </c>
      <c r="F4" s="5" t="s">
        <v>4</v>
      </c>
      <c r="G4" s="5" t="s">
        <v>4</v>
      </c>
      <c r="H4" s="5" t="s">
        <v>5</v>
      </c>
      <c r="I4" s="5" t="s">
        <v>5</v>
      </c>
      <c r="J4" s="5">
        <v>423</v>
      </c>
      <c r="K4" s="5">
        <v>53</v>
      </c>
      <c r="L4" s="5">
        <v>1.8</v>
      </c>
      <c r="M4" s="5" t="s">
        <v>3</v>
      </c>
      <c r="N4" s="5" t="s">
        <v>3</v>
      </c>
      <c r="O4" s="5">
        <v>9.6</v>
      </c>
      <c r="P4" s="5">
        <v>31</v>
      </c>
      <c r="Q4" s="5">
        <v>7500</v>
      </c>
      <c r="R4" s="5" t="s">
        <v>3</v>
      </c>
      <c r="S4" s="5"/>
      <c r="T4" s="5" t="s">
        <v>7</v>
      </c>
      <c r="U4" s="5" t="s">
        <v>6</v>
      </c>
      <c r="V4" s="5" t="s">
        <v>7</v>
      </c>
      <c r="W4" s="5" t="s">
        <v>14</v>
      </c>
      <c r="X4" s="5" t="s">
        <v>7</v>
      </c>
      <c r="Y4" s="5" t="s">
        <v>6</v>
      </c>
      <c r="Z4" s="5" t="s">
        <v>9</v>
      </c>
      <c r="AA4" s="5"/>
      <c r="AB4" s="5">
        <v>1.01</v>
      </c>
      <c r="AC4" s="5">
        <f t="shared" ref="AC4:AC7" si="0">COUNTIF($C$2:$C$251,AB4)</f>
        <v>84</v>
      </c>
      <c r="AD4" s="5">
        <f t="shared" ref="AD4:AD7" si="1">COUNTIF($C$252:$C$401,AB4)</f>
        <v>0</v>
      </c>
    </row>
    <row r="5" spans="1:30" x14ac:dyDescent="0.25">
      <c r="A5" s="5">
        <v>48</v>
      </c>
      <c r="B5" s="5">
        <v>70</v>
      </c>
      <c r="C5" s="5">
        <v>1.0049999999999999</v>
      </c>
      <c r="D5" s="5">
        <v>4</v>
      </c>
      <c r="E5" s="5" t="s">
        <v>2</v>
      </c>
      <c r="F5" s="5" t="s">
        <v>4</v>
      </c>
      <c r="G5" s="5" t="s">
        <v>15</v>
      </c>
      <c r="H5" s="5" t="s">
        <v>16</v>
      </c>
      <c r="I5" s="5" t="s">
        <v>5</v>
      </c>
      <c r="J5" s="5">
        <v>117</v>
      </c>
      <c r="K5" s="5">
        <v>56</v>
      </c>
      <c r="L5" s="5">
        <v>3.8</v>
      </c>
      <c r="M5" s="5">
        <v>111</v>
      </c>
      <c r="N5" s="5">
        <v>2.5</v>
      </c>
      <c r="O5" s="5">
        <v>11.2</v>
      </c>
      <c r="P5" s="5">
        <v>32</v>
      </c>
      <c r="Q5" s="5">
        <v>6700</v>
      </c>
      <c r="R5" s="5">
        <v>3.9</v>
      </c>
      <c r="S5" s="5"/>
      <c r="T5" s="5" t="s">
        <v>6</v>
      </c>
      <c r="U5" s="5" t="s">
        <v>7</v>
      </c>
      <c r="V5" s="5" t="s">
        <v>7</v>
      </c>
      <c r="W5" s="5" t="s">
        <v>14</v>
      </c>
      <c r="X5" s="5" t="s">
        <v>6</v>
      </c>
      <c r="Y5" s="5" t="s">
        <v>6</v>
      </c>
      <c r="Z5" s="5" t="s">
        <v>9</v>
      </c>
      <c r="AA5" s="5"/>
      <c r="AB5" s="6">
        <v>1.0149999999999999</v>
      </c>
      <c r="AC5" s="5">
        <f t="shared" si="0"/>
        <v>75</v>
      </c>
      <c r="AD5" s="5">
        <f t="shared" si="1"/>
        <v>0</v>
      </c>
    </row>
    <row r="6" spans="1:30" x14ac:dyDescent="0.25">
      <c r="A6" s="5">
        <v>51</v>
      </c>
      <c r="B6" s="5">
        <v>80</v>
      </c>
      <c r="C6" s="5">
        <v>1.01</v>
      </c>
      <c r="D6" s="5">
        <v>2</v>
      </c>
      <c r="E6" s="5" t="s">
        <v>2</v>
      </c>
      <c r="F6" s="5" t="s">
        <v>4</v>
      </c>
      <c r="G6" s="5" t="s">
        <v>4</v>
      </c>
      <c r="H6" s="5" t="s">
        <v>5</v>
      </c>
      <c r="I6" s="5" t="s">
        <v>5</v>
      </c>
      <c r="J6" s="5">
        <v>106</v>
      </c>
      <c r="K6" s="5">
        <v>26</v>
      </c>
      <c r="L6" s="5">
        <v>1.4</v>
      </c>
      <c r="M6" s="5" t="s">
        <v>3</v>
      </c>
      <c r="N6" s="5" t="s">
        <v>3</v>
      </c>
      <c r="O6" s="5">
        <v>11.6</v>
      </c>
      <c r="P6" s="5">
        <v>35</v>
      </c>
      <c r="Q6" s="5">
        <v>7300</v>
      </c>
      <c r="R6" s="5">
        <v>4.5999999999999996</v>
      </c>
      <c r="S6" s="5"/>
      <c r="T6" s="5" t="s">
        <v>7</v>
      </c>
      <c r="U6" s="5" t="s">
        <v>7</v>
      </c>
      <c r="V6" s="5" t="s">
        <v>7</v>
      </c>
      <c r="W6" s="5" t="s">
        <v>8</v>
      </c>
      <c r="X6" s="5" t="s">
        <v>7</v>
      </c>
      <c r="Y6" s="5" t="s">
        <v>7</v>
      </c>
      <c r="Z6" s="5" t="s">
        <v>9</v>
      </c>
      <c r="AA6" s="5"/>
      <c r="AB6" s="5">
        <v>1.02</v>
      </c>
      <c r="AC6" s="5">
        <f t="shared" si="0"/>
        <v>31</v>
      </c>
      <c r="AD6" s="5">
        <f t="shared" si="1"/>
        <v>75</v>
      </c>
    </row>
    <row r="7" spans="1:30" x14ac:dyDescent="0.25">
      <c r="A7" s="5">
        <v>60</v>
      </c>
      <c r="B7" s="5">
        <v>90</v>
      </c>
      <c r="C7" s="5">
        <v>1.0149999999999999</v>
      </c>
      <c r="D7" s="5">
        <v>3</v>
      </c>
      <c r="E7" s="5" t="s">
        <v>2</v>
      </c>
      <c r="F7" s="5" t="s">
        <v>3</v>
      </c>
      <c r="G7" s="5" t="s">
        <v>3</v>
      </c>
      <c r="H7" s="5" t="s">
        <v>5</v>
      </c>
      <c r="I7" s="5" t="s">
        <v>5</v>
      </c>
      <c r="J7" s="5">
        <v>74</v>
      </c>
      <c r="K7" s="5">
        <v>25</v>
      </c>
      <c r="L7" s="5">
        <v>1.1000000000000001</v>
      </c>
      <c r="M7" s="5">
        <v>142</v>
      </c>
      <c r="N7" s="5">
        <v>3.2</v>
      </c>
      <c r="O7" s="5">
        <v>12.2</v>
      </c>
      <c r="P7" s="5">
        <v>39</v>
      </c>
      <c r="Q7" s="5">
        <v>7800</v>
      </c>
      <c r="R7" s="5">
        <v>4.4000000000000004</v>
      </c>
      <c r="S7" s="5"/>
      <c r="T7" s="5" t="s">
        <v>6</v>
      </c>
      <c r="U7" s="5" t="s">
        <v>6</v>
      </c>
      <c r="V7" s="5" t="s">
        <v>7</v>
      </c>
      <c r="W7" s="5" t="s">
        <v>8</v>
      </c>
      <c r="X7" s="5" t="s">
        <v>6</v>
      </c>
      <c r="Y7" s="5" t="s">
        <v>7</v>
      </c>
      <c r="Z7" s="5" t="s">
        <v>9</v>
      </c>
      <c r="AA7" s="5"/>
      <c r="AB7" s="5">
        <v>1.0249999999999999</v>
      </c>
      <c r="AC7" s="5">
        <f t="shared" si="0"/>
        <v>11</v>
      </c>
      <c r="AD7" s="5">
        <f t="shared" si="1"/>
        <v>70</v>
      </c>
    </row>
    <row r="8" spans="1:30" x14ac:dyDescent="0.25">
      <c r="A8" s="5">
        <v>68</v>
      </c>
      <c r="B8" s="5">
        <v>70</v>
      </c>
      <c r="C8" s="5">
        <v>1.01</v>
      </c>
      <c r="D8" s="5">
        <v>0</v>
      </c>
      <c r="E8" s="5" t="s">
        <v>2</v>
      </c>
      <c r="F8" s="5" t="s">
        <v>3</v>
      </c>
      <c r="G8" s="5" t="s">
        <v>4</v>
      </c>
      <c r="H8" s="5" t="s">
        <v>5</v>
      </c>
      <c r="I8" s="5" t="s">
        <v>5</v>
      </c>
      <c r="J8" s="5">
        <v>100</v>
      </c>
      <c r="K8" s="5">
        <v>54</v>
      </c>
      <c r="L8" s="5">
        <v>24</v>
      </c>
      <c r="M8" s="5">
        <v>104</v>
      </c>
      <c r="N8" s="5">
        <v>4</v>
      </c>
      <c r="O8" s="5">
        <v>12.4</v>
      </c>
      <c r="P8" s="5">
        <v>36</v>
      </c>
      <c r="Q8" s="5" t="s">
        <v>3</v>
      </c>
      <c r="R8" s="5" t="s">
        <v>3</v>
      </c>
      <c r="S8" s="5"/>
      <c r="T8" s="5" t="s">
        <v>7</v>
      </c>
      <c r="U8" s="5" t="s">
        <v>7</v>
      </c>
      <c r="V8" s="5" t="s">
        <v>7</v>
      </c>
      <c r="W8" s="5" t="s">
        <v>8</v>
      </c>
      <c r="X8" s="5" t="s">
        <v>7</v>
      </c>
      <c r="Y8" s="5" t="s">
        <v>7</v>
      </c>
      <c r="Z8" s="5" t="s">
        <v>9</v>
      </c>
      <c r="AA8" s="5"/>
      <c r="AB8" s="5" t="s">
        <v>3</v>
      </c>
      <c r="AC8" s="5">
        <f>250-SUM(AC2:AC7)</f>
        <v>42</v>
      </c>
      <c r="AD8" s="5">
        <f>150-SUM(AD2:AD7)</f>
        <v>5</v>
      </c>
    </row>
    <row r="9" spans="1:30" x14ac:dyDescent="0.25">
      <c r="A9" s="5">
        <v>24</v>
      </c>
      <c r="B9" s="5" t="s">
        <v>3</v>
      </c>
      <c r="C9" s="5">
        <v>1.0149999999999999</v>
      </c>
      <c r="D9" s="5">
        <v>2</v>
      </c>
      <c r="E9" s="5" t="s">
        <v>11</v>
      </c>
      <c r="F9" s="5" t="s">
        <v>4</v>
      </c>
      <c r="G9" s="5" t="s">
        <v>15</v>
      </c>
      <c r="H9" s="5" t="s">
        <v>5</v>
      </c>
      <c r="I9" s="5" t="s">
        <v>5</v>
      </c>
      <c r="J9" s="5">
        <v>410</v>
      </c>
      <c r="K9" s="5">
        <v>31</v>
      </c>
      <c r="L9" s="5">
        <v>1.1000000000000001</v>
      </c>
      <c r="M9" s="5" t="s">
        <v>3</v>
      </c>
      <c r="N9" s="5" t="s">
        <v>3</v>
      </c>
      <c r="O9" s="5">
        <v>12.4</v>
      </c>
      <c r="P9" s="5">
        <v>44</v>
      </c>
      <c r="Q9" s="5">
        <v>6900</v>
      </c>
      <c r="R9" s="5">
        <v>5</v>
      </c>
      <c r="S9" s="5"/>
      <c r="T9" s="5" t="s">
        <v>7</v>
      </c>
      <c r="U9" s="5" t="s">
        <v>6</v>
      </c>
      <c r="V9" s="5" t="s">
        <v>7</v>
      </c>
      <c r="W9" s="5" t="s">
        <v>8</v>
      </c>
      <c r="X9" s="5" t="s">
        <v>6</v>
      </c>
      <c r="Y9" s="5" t="s">
        <v>7</v>
      </c>
      <c r="Z9" s="5" t="s">
        <v>9</v>
      </c>
      <c r="AA9" s="5" t="s">
        <v>3</v>
      </c>
      <c r="AB9" s="5"/>
      <c r="AC9" s="5"/>
      <c r="AD9" s="5"/>
    </row>
    <row r="10" spans="1:30" x14ac:dyDescent="0.25">
      <c r="A10" s="5">
        <v>52</v>
      </c>
      <c r="B10" s="5">
        <v>100</v>
      </c>
      <c r="C10" s="5">
        <v>1.0149999999999999</v>
      </c>
      <c r="D10" s="5">
        <v>3</v>
      </c>
      <c r="E10" s="5" t="s">
        <v>2</v>
      </c>
      <c r="F10" s="5" t="s">
        <v>4</v>
      </c>
      <c r="G10" s="5" t="s">
        <v>15</v>
      </c>
      <c r="H10" s="5" t="s">
        <v>16</v>
      </c>
      <c r="I10" s="5" t="s">
        <v>5</v>
      </c>
      <c r="J10" s="5">
        <v>138</v>
      </c>
      <c r="K10" s="5">
        <v>60</v>
      </c>
      <c r="L10" s="5">
        <v>1.9</v>
      </c>
      <c r="M10" s="5" t="s">
        <v>3</v>
      </c>
      <c r="N10" s="5" t="s">
        <v>3</v>
      </c>
      <c r="O10" s="5">
        <v>10.8</v>
      </c>
      <c r="P10" s="5">
        <v>33</v>
      </c>
      <c r="Q10" s="5">
        <v>9600</v>
      </c>
      <c r="R10" s="5">
        <v>4</v>
      </c>
      <c r="S10" s="5"/>
      <c r="T10" s="5" t="s">
        <v>6</v>
      </c>
      <c r="U10" s="5" t="s">
        <v>6</v>
      </c>
      <c r="V10" s="5" t="s">
        <v>7</v>
      </c>
      <c r="W10" s="5" t="s">
        <v>8</v>
      </c>
      <c r="X10" s="5" t="s">
        <v>7</v>
      </c>
      <c r="Y10" s="5" t="s">
        <v>6</v>
      </c>
      <c r="Z10" s="5" t="s">
        <v>9</v>
      </c>
      <c r="AA10" s="5" t="s">
        <v>10</v>
      </c>
      <c r="AB10" s="5"/>
      <c r="AC10" s="6"/>
      <c r="AD10" s="5"/>
    </row>
    <row r="11" spans="1:30" x14ac:dyDescent="0.25">
      <c r="A11" s="5">
        <v>53</v>
      </c>
      <c r="B11" s="5">
        <v>90</v>
      </c>
      <c r="C11" s="5">
        <v>1.02</v>
      </c>
      <c r="D11" s="5">
        <v>2</v>
      </c>
      <c r="E11" s="5" t="s">
        <v>2</v>
      </c>
      <c r="F11" s="5" t="s">
        <v>15</v>
      </c>
      <c r="G11" s="5" t="s">
        <v>15</v>
      </c>
      <c r="H11" s="5" t="s">
        <v>16</v>
      </c>
      <c r="I11" s="5" t="s">
        <v>5</v>
      </c>
      <c r="J11" s="5">
        <v>70</v>
      </c>
      <c r="K11" s="5">
        <v>107</v>
      </c>
      <c r="L11" s="5">
        <v>7.2</v>
      </c>
      <c r="M11" s="5">
        <v>114</v>
      </c>
      <c r="N11" s="5">
        <v>3.7</v>
      </c>
      <c r="O11" s="5">
        <v>9.5</v>
      </c>
      <c r="P11" s="5">
        <v>29</v>
      </c>
      <c r="Q11" s="5">
        <v>12100</v>
      </c>
      <c r="R11" s="5">
        <v>3.7</v>
      </c>
      <c r="S11" s="5"/>
      <c r="T11" s="5" t="s">
        <v>6</v>
      </c>
      <c r="U11" s="5" t="s">
        <v>6</v>
      </c>
      <c r="V11" s="5" t="s">
        <v>7</v>
      </c>
      <c r="W11" s="5" t="s">
        <v>14</v>
      </c>
      <c r="X11" s="5" t="s">
        <v>7</v>
      </c>
      <c r="Y11" s="5" t="s">
        <v>6</v>
      </c>
      <c r="Z11" s="5" t="s">
        <v>9</v>
      </c>
      <c r="AA11" s="5" t="s">
        <v>10</v>
      </c>
      <c r="AB11" s="6"/>
      <c r="AC11" s="6"/>
      <c r="AD11" s="5"/>
    </row>
    <row r="12" spans="1:30" x14ac:dyDescent="0.25">
      <c r="A12" s="5">
        <v>50</v>
      </c>
      <c r="B12" s="5">
        <v>60</v>
      </c>
      <c r="C12" s="5">
        <v>1.01</v>
      </c>
      <c r="D12" s="5">
        <v>2</v>
      </c>
      <c r="E12" s="5" t="s">
        <v>11</v>
      </c>
      <c r="F12" s="5" t="s">
        <v>3</v>
      </c>
      <c r="G12" s="5" t="s">
        <v>15</v>
      </c>
      <c r="H12" s="5" t="s">
        <v>16</v>
      </c>
      <c r="I12" s="5" t="s">
        <v>5</v>
      </c>
      <c r="J12" s="5">
        <v>490</v>
      </c>
      <c r="K12" s="5">
        <v>55</v>
      </c>
      <c r="L12" s="5">
        <v>4</v>
      </c>
      <c r="M12" s="5" t="s">
        <v>3</v>
      </c>
      <c r="N12" s="5" t="s">
        <v>3</v>
      </c>
      <c r="O12" s="5">
        <v>9.4</v>
      </c>
      <c r="P12" s="5">
        <v>28</v>
      </c>
      <c r="Q12" s="5" t="s">
        <v>3</v>
      </c>
      <c r="R12" s="5" t="s">
        <v>3</v>
      </c>
      <c r="S12" s="5"/>
      <c r="T12" s="5" t="s">
        <v>6</v>
      </c>
      <c r="U12" s="5" t="s">
        <v>6</v>
      </c>
      <c r="V12" s="5" t="s">
        <v>7</v>
      </c>
      <c r="W12" s="5" t="s">
        <v>8</v>
      </c>
      <c r="X12" s="5" t="s">
        <v>7</v>
      </c>
      <c r="Y12" s="5" t="s">
        <v>6</v>
      </c>
      <c r="Z12" s="5" t="s">
        <v>9</v>
      </c>
      <c r="AA12" s="5" t="s">
        <v>10</v>
      </c>
      <c r="AB12" s="5"/>
      <c r="AC12" s="5"/>
      <c r="AD12" s="5"/>
    </row>
    <row r="13" spans="1:30" x14ac:dyDescent="0.25">
      <c r="A13" s="5">
        <v>63</v>
      </c>
      <c r="B13" s="5">
        <v>70</v>
      </c>
      <c r="C13" s="5">
        <v>1.01</v>
      </c>
      <c r="D13" s="5">
        <v>3</v>
      </c>
      <c r="E13" s="5" t="s">
        <v>2</v>
      </c>
      <c r="F13" s="5" t="s">
        <v>15</v>
      </c>
      <c r="G13" s="5" t="s">
        <v>15</v>
      </c>
      <c r="H13" s="5" t="s">
        <v>16</v>
      </c>
      <c r="I13" s="5" t="s">
        <v>5</v>
      </c>
      <c r="J13" s="5">
        <v>380</v>
      </c>
      <c r="K13" s="5">
        <v>60</v>
      </c>
      <c r="L13" s="5">
        <v>2.7</v>
      </c>
      <c r="M13" s="5">
        <v>131</v>
      </c>
      <c r="N13" s="5">
        <v>4.2</v>
      </c>
      <c r="O13" s="5">
        <v>10.8</v>
      </c>
      <c r="P13" s="5">
        <v>32</v>
      </c>
      <c r="Q13" s="5">
        <v>4500</v>
      </c>
      <c r="R13" s="5">
        <v>3.8</v>
      </c>
      <c r="S13" s="5"/>
      <c r="T13" s="5" t="s">
        <v>6</v>
      </c>
      <c r="U13" s="5" t="s">
        <v>6</v>
      </c>
      <c r="V13" s="5" t="s">
        <v>7</v>
      </c>
      <c r="W13" s="5" t="s">
        <v>14</v>
      </c>
      <c r="X13" s="5" t="s">
        <v>6</v>
      </c>
      <c r="Y13" s="5" t="s">
        <v>7</v>
      </c>
      <c r="Z13" s="5" t="s">
        <v>9</v>
      </c>
      <c r="AA13" s="5" t="s">
        <v>10</v>
      </c>
      <c r="AB13" s="5"/>
      <c r="AC13" s="5"/>
      <c r="AD13" s="5"/>
    </row>
    <row r="14" spans="1:30" x14ac:dyDescent="0.25">
      <c r="A14" s="5">
        <v>68</v>
      </c>
      <c r="B14" s="5">
        <v>70</v>
      </c>
      <c r="C14" s="5">
        <v>1.0149999999999999</v>
      </c>
      <c r="D14" s="5">
        <v>3</v>
      </c>
      <c r="E14" s="5" t="s">
        <v>1</v>
      </c>
      <c r="F14" s="5" t="s">
        <v>3</v>
      </c>
      <c r="G14" s="5" t="s">
        <v>4</v>
      </c>
      <c r="H14" s="5" t="s">
        <v>16</v>
      </c>
      <c r="I14" s="5" t="s">
        <v>5</v>
      </c>
      <c r="J14" s="5">
        <v>208</v>
      </c>
      <c r="K14" s="5">
        <v>72</v>
      </c>
      <c r="L14" s="5">
        <v>2.1</v>
      </c>
      <c r="M14" s="5">
        <v>138</v>
      </c>
      <c r="N14" s="5">
        <v>5.8</v>
      </c>
      <c r="O14" s="5">
        <v>9.6999999999999993</v>
      </c>
      <c r="P14" s="5">
        <v>28</v>
      </c>
      <c r="Q14" s="5">
        <v>12200</v>
      </c>
      <c r="R14" s="5">
        <v>3.4</v>
      </c>
      <c r="S14" s="5"/>
      <c r="T14" s="5" t="s">
        <v>6</v>
      </c>
      <c r="U14" s="5" t="s">
        <v>6</v>
      </c>
      <c r="V14" s="5" t="s">
        <v>6</v>
      </c>
      <c r="W14" s="5" t="s">
        <v>14</v>
      </c>
      <c r="X14" s="5" t="s">
        <v>6</v>
      </c>
      <c r="Y14" s="5" t="s">
        <v>7</v>
      </c>
      <c r="Z14" s="5" t="s">
        <v>9</v>
      </c>
      <c r="AA14" s="5" t="s">
        <v>10</v>
      </c>
      <c r="AB14" s="5"/>
      <c r="AC14" s="5"/>
      <c r="AD14" s="5"/>
    </row>
    <row r="15" spans="1:30" x14ac:dyDescent="0.25">
      <c r="A15" s="5">
        <v>68</v>
      </c>
      <c r="B15" s="5">
        <v>70</v>
      </c>
      <c r="C15" s="5" t="s">
        <v>3</v>
      </c>
      <c r="D15" s="5" t="s">
        <v>3</v>
      </c>
      <c r="E15" s="5" t="s">
        <v>3</v>
      </c>
      <c r="F15" s="5" t="s">
        <v>3</v>
      </c>
      <c r="G15" s="5" t="s">
        <v>3</v>
      </c>
      <c r="H15" s="5" t="s">
        <v>5</v>
      </c>
      <c r="I15" s="5" t="s">
        <v>5</v>
      </c>
      <c r="J15" s="5">
        <v>98</v>
      </c>
      <c r="K15" s="5">
        <v>86</v>
      </c>
      <c r="L15" s="5">
        <v>4.5999999999999996</v>
      </c>
      <c r="M15" s="5">
        <v>135</v>
      </c>
      <c r="N15" s="5">
        <v>3.4</v>
      </c>
      <c r="O15" s="5">
        <v>9.8000000000000007</v>
      </c>
      <c r="P15" s="5" t="s">
        <v>3</v>
      </c>
      <c r="Q15" s="5" t="s">
        <v>3</v>
      </c>
      <c r="R15" s="5" t="s">
        <v>3</v>
      </c>
      <c r="S15" s="5"/>
      <c r="T15" s="5" t="s">
        <v>6</v>
      </c>
      <c r="U15" s="5" t="s">
        <v>6</v>
      </c>
      <c r="V15" s="5" t="s">
        <v>6</v>
      </c>
      <c r="W15" s="5" t="s">
        <v>14</v>
      </c>
      <c r="X15" s="5" t="s">
        <v>6</v>
      </c>
      <c r="Y15" s="5" t="s">
        <v>7</v>
      </c>
      <c r="Z15" s="5" t="s">
        <v>9</v>
      </c>
      <c r="AA15" s="5" t="s">
        <v>10</v>
      </c>
      <c r="AB15" s="5"/>
      <c r="AC15" s="5"/>
      <c r="AD15" s="5"/>
    </row>
    <row r="16" spans="1:30" x14ac:dyDescent="0.25">
      <c r="A16" s="5">
        <v>68</v>
      </c>
      <c r="B16" s="5">
        <v>80</v>
      </c>
      <c r="C16" s="5">
        <v>1.01</v>
      </c>
      <c r="D16" s="5">
        <v>3</v>
      </c>
      <c r="E16" s="5" t="s">
        <v>12</v>
      </c>
      <c r="F16" s="5" t="s">
        <v>4</v>
      </c>
      <c r="G16" s="5" t="s">
        <v>15</v>
      </c>
      <c r="H16" s="5" t="s">
        <v>16</v>
      </c>
      <c r="I16" s="5" t="s">
        <v>16</v>
      </c>
      <c r="J16" s="5">
        <v>157</v>
      </c>
      <c r="K16" s="5">
        <v>90</v>
      </c>
      <c r="L16" s="5">
        <v>4.0999999999999996</v>
      </c>
      <c r="M16" s="5">
        <v>130</v>
      </c>
      <c r="N16" s="5">
        <v>6.4</v>
      </c>
      <c r="O16" s="5">
        <v>5.6</v>
      </c>
      <c r="P16" s="5">
        <v>16</v>
      </c>
      <c r="Q16" s="5">
        <v>11000</v>
      </c>
      <c r="R16" s="5">
        <v>2.6</v>
      </c>
      <c r="S16" s="5"/>
      <c r="T16" s="5" t="s">
        <v>6</v>
      </c>
      <c r="U16" s="5" t="s">
        <v>6</v>
      </c>
      <c r="V16" s="5" t="s">
        <v>6</v>
      </c>
      <c r="W16" s="5" t="s">
        <v>14</v>
      </c>
      <c r="X16" s="5" t="s">
        <v>6</v>
      </c>
      <c r="Y16" s="5" t="s">
        <v>7</v>
      </c>
      <c r="Z16" s="5" t="s">
        <v>9</v>
      </c>
      <c r="AA16" s="5" t="s">
        <v>10</v>
      </c>
      <c r="AB16" s="5"/>
      <c r="AC16" s="5"/>
      <c r="AD16" s="5"/>
    </row>
    <row r="17" spans="1:30" x14ac:dyDescent="0.25">
      <c r="A17" s="5">
        <v>40</v>
      </c>
      <c r="B17" s="5">
        <v>80</v>
      </c>
      <c r="C17" s="5">
        <v>1.0149999999999999</v>
      </c>
      <c r="D17" s="5">
        <v>3</v>
      </c>
      <c r="E17" s="5" t="s">
        <v>2</v>
      </c>
      <c r="F17" s="5" t="s">
        <v>3</v>
      </c>
      <c r="G17" s="5" t="s">
        <v>4</v>
      </c>
      <c r="H17" s="5" t="s">
        <v>5</v>
      </c>
      <c r="I17" s="5" t="s">
        <v>5</v>
      </c>
      <c r="J17" s="5">
        <v>76</v>
      </c>
      <c r="K17" s="5">
        <v>162</v>
      </c>
      <c r="L17" s="5">
        <v>9.6</v>
      </c>
      <c r="M17" s="5">
        <v>141</v>
      </c>
      <c r="N17" s="5">
        <v>4.9000000000000004</v>
      </c>
      <c r="O17" s="5">
        <v>7.6</v>
      </c>
      <c r="P17" s="5">
        <v>24</v>
      </c>
      <c r="Q17" s="5">
        <v>3800</v>
      </c>
      <c r="R17" s="5">
        <v>2.8</v>
      </c>
      <c r="S17" s="5"/>
      <c r="T17" s="5" t="s">
        <v>6</v>
      </c>
      <c r="U17" s="5" t="s">
        <v>7</v>
      </c>
      <c r="V17" s="5" t="s">
        <v>7</v>
      </c>
      <c r="W17" s="5" t="s">
        <v>8</v>
      </c>
      <c r="X17" s="5" t="s">
        <v>7</v>
      </c>
      <c r="Y17" s="5" t="s">
        <v>6</v>
      </c>
      <c r="Z17" s="5" t="s">
        <v>9</v>
      </c>
      <c r="AA17" s="5" t="s">
        <v>10</v>
      </c>
      <c r="AB17" s="5"/>
      <c r="AC17" s="5"/>
      <c r="AD17" s="5"/>
    </row>
    <row r="18" spans="1:30" x14ac:dyDescent="0.25">
      <c r="A18" s="5">
        <v>47</v>
      </c>
      <c r="B18" s="5">
        <v>70</v>
      </c>
      <c r="C18" s="5">
        <v>1.0149999999999999</v>
      </c>
      <c r="D18" s="5">
        <v>2</v>
      </c>
      <c r="E18" s="5" t="s">
        <v>2</v>
      </c>
      <c r="F18" s="5" t="s">
        <v>3</v>
      </c>
      <c r="G18" s="5" t="s">
        <v>4</v>
      </c>
      <c r="H18" s="5" t="s">
        <v>5</v>
      </c>
      <c r="I18" s="5" t="s">
        <v>5</v>
      </c>
      <c r="J18" s="5">
        <v>99</v>
      </c>
      <c r="K18" s="5">
        <v>46</v>
      </c>
      <c r="L18" s="5">
        <v>2.2000000000000002</v>
      </c>
      <c r="M18" s="5">
        <v>138</v>
      </c>
      <c r="N18" s="5">
        <v>4.0999999999999996</v>
      </c>
      <c r="O18" s="5">
        <v>12.6</v>
      </c>
      <c r="P18" s="5" t="s">
        <v>3</v>
      </c>
      <c r="Q18" s="5" t="s">
        <v>3</v>
      </c>
      <c r="R18" s="5" t="s">
        <v>3</v>
      </c>
      <c r="S18" s="5"/>
      <c r="T18" s="5" t="s">
        <v>7</v>
      </c>
      <c r="U18" s="5" t="s">
        <v>7</v>
      </c>
      <c r="V18" s="5" t="s">
        <v>7</v>
      </c>
      <c r="W18" s="5" t="s">
        <v>8</v>
      </c>
      <c r="X18" s="5" t="s">
        <v>7</v>
      </c>
      <c r="Y18" s="5" t="s">
        <v>7</v>
      </c>
      <c r="Z18" s="5" t="s">
        <v>9</v>
      </c>
      <c r="AA18" s="5" t="s">
        <v>10</v>
      </c>
      <c r="AB18" s="5"/>
      <c r="AC18" s="5"/>
      <c r="AD18" s="5"/>
    </row>
    <row r="19" spans="1:30" x14ac:dyDescent="0.25">
      <c r="A19" s="5">
        <v>47</v>
      </c>
      <c r="B19" s="5">
        <v>80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3</v>
      </c>
      <c r="H19" s="5" t="s">
        <v>5</v>
      </c>
      <c r="I19" s="5" t="s">
        <v>5</v>
      </c>
      <c r="J19" s="5">
        <v>114</v>
      </c>
      <c r="K19" s="5">
        <v>87</v>
      </c>
      <c r="L19" s="5">
        <v>5.2</v>
      </c>
      <c r="M19" s="5">
        <v>139</v>
      </c>
      <c r="N19" s="5">
        <v>3.7</v>
      </c>
      <c r="O19" s="5">
        <v>12.1</v>
      </c>
      <c r="P19" s="5" t="s">
        <v>3</v>
      </c>
      <c r="Q19" s="5" t="s">
        <v>3</v>
      </c>
      <c r="R19" s="5" t="s">
        <v>3</v>
      </c>
      <c r="S19" s="5"/>
      <c r="T19" s="5" t="s">
        <v>6</v>
      </c>
      <c r="U19" s="5" t="s">
        <v>7</v>
      </c>
      <c r="V19" s="5" t="s">
        <v>7</v>
      </c>
      <c r="W19" s="5" t="s">
        <v>14</v>
      </c>
      <c r="X19" s="5" t="s">
        <v>7</v>
      </c>
      <c r="Y19" s="5" t="s">
        <v>7</v>
      </c>
      <c r="Z19" s="5" t="s">
        <v>9</v>
      </c>
      <c r="AA19" s="5" t="s">
        <v>10</v>
      </c>
      <c r="AB19" s="5"/>
      <c r="AC19" s="5"/>
      <c r="AD19" s="5"/>
    </row>
    <row r="20" spans="1:30" x14ac:dyDescent="0.25">
      <c r="A20" s="5">
        <v>60</v>
      </c>
      <c r="B20" s="5">
        <v>100</v>
      </c>
      <c r="C20" s="5">
        <v>1.0249999999999999</v>
      </c>
      <c r="D20" s="5">
        <v>0</v>
      </c>
      <c r="E20" s="5" t="s">
        <v>13</v>
      </c>
      <c r="F20" s="5" t="s">
        <v>3</v>
      </c>
      <c r="G20" s="5" t="s">
        <v>4</v>
      </c>
      <c r="H20" s="5" t="s">
        <v>5</v>
      </c>
      <c r="I20" s="5" t="s">
        <v>5</v>
      </c>
      <c r="J20" s="5">
        <v>263</v>
      </c>
      <c r="K20" s="5">
        <v>27</v>
      </c>
      <c r="L20" s="5">
        <v>1.3</v>
      </c>
      <c r="M20" s="5">
        <v>135</v>
      </c>
      <c r="N20" s="5">
        <v>4.3</v>
      </c>
      <c r="O20" s="5">
        <v>12.7</v>
      </c>
      <c r="P20" s="5">
        <v>37</v>
      </c>
      <c r="Q20" s="5">
        <v>11400</v>
      </c>
      <c r="R20" s="5">
        <v>4.3</v>
      </c>
      <c r="S20" s="5"/>
      <c r="T20" s="5" t="s">
        <v>6</v>
      </c>
      <c r="U20" s="5" t="s">
        <v>6</v>
      </c>
      <c r="V20" s="5" t="s">
        <v>6</v>
      </c>
      <c r="W20" s="5" t="s">
        <v>8</v>
      </c>
      <c r="X20" s="5" t="s">
        <v>7</v>
      </c>
      <c r="Y20" s="5" t="s">
        <v>7</v>
      </c>
      <c r="Z20" s="5" t="s">
        <v>9</v>
      </c>
      <c r="AA20" s="5" t="s">
        <v>10</v>
      </c>
      <c r="AB20" s="5"/>
      <c r="AC20" s="5"/>
      <c r="AD20" s="5"/>
    </row>
    <row r="21" spans="1:30" x14ac:dyDescent="0.25">
      <c r="A21" s="5">
        <v>62</v>
      </c>
      <c r="B21" s="5">
        <v>60</v>
      </c>
      <c r="C21" s="5">
        <v>1.0149999999999999</v>
      </c>
      <c r="D21" s="5">
        <v>1</v>
      </c>
      <c r="E21" s="5" t="s">
        <v>2</v>
      </c>
      <c r="F21" s="5" t="s">
        <v>3</v>
      </c>
      <c r="G21" s="5" t="s">
        <v>15</v>
      </c>
      <c r="H21" s="5" t="s">
        <v>16</v>
      </c>
      <c r="I21" s="5" t="s">
        <v>5</v>
      </c>
      <c r="J21" s="5">
        <v>100</v>
      </c>
      <c r="K21" s="5">
        <v>31</v>
      </c>
      <c r="L21" s="5">
        <v>1.6</v>
      </c>
      <c r="M21" s="5" t="s">
        <v>3</v>
      </c>
      <c r="N21" s="5" t="s">
        <v>3</v>
      </c>
      <c r="O21" s="5">
        <v>10.3</v>
      </c>
      <c r="P21" s="5">
        <v>30</v>
      </c>
      <c r="Q21" s="5">
        <v>5300</v>
      </c>
      <c r="R21" s="5">
        <v>3.7</v>
      </c>
      <c r="S21" s="5"/>
      <c r="T21" s="5" t="s">
        <v>6</v>
      </c>
      <c r="U21" s="5" t="s">
        <v>7</v>
      </c>
      <c r="V21" s="5" t="s">
        <v>6</v>
      </c>
      <c r="W21" s="5" t="s">
        <v>8</v>
      </c>
      <c r="X21" s="5" t="s">
        <v>7</v>
      </c>
      <c r="Y21" s="5" t="s">
        <v>7</v>
      </c>
      <c r="Z21" s="5" t="s">
        <v>9</v>
      </c>
      <c r="AA21" s="5" t="s">
        <v>10</v>
      </c>
      <c r="AB21" s="5"/>
      <c r="AC21" s="5"/>
      <c r="AD21" s="5"/>
    </row>
    <row r="22" spans="1:30" x14ac:dyDescent="0.25">
      <c r="A22" s="5">
        <v>61</v>
      </c>
      <c r="B22" s="5">
        <v>80</v>
      </c>
      <c r="C22" s="5">
        <v>1.0149999999999999</v>
      </c>
      <c r="D22" s="5">
        <v>2</v>
      </c>
      <c r="E22" s="5" t="s">
        <v>2</v>
      </c>
      <c r="F22" s="5" t="s">
        <v>15</v>
      </c>
      <c r="G22" s="5" t="s">
        <v>15</v>
      </c>
      <c r="H22" s="5" t="s">
        <v>5</v>
      </c>
      <c r="I22" s="5" t="s">
        <v>5</v>
      </c>
      <c r="J22" s="5">
        <v>173</v>
      </c>
      <c r="K22" s="5">
        <v>148</v>
      </c>
      <c r="L22" s="5">
        <v>3.9</v>
      </c>
      <c r="M22" s="5">
        <v>135</v>
      </c>
      <c r="N22" s="5">
        <v>5.2</v>
      </c>
      <c r="O22" s="5">
        <v>7.7</v>
      </c>
      <c r="P22" s="5">
        <v>24</v>
      </c>
      <c r="Q22" s="5">
        <v>9200</v>
      </c>
      <c r="R22" s="5">
        <v>3.2</v>
      </c>
      <c r="S22" s="5"/>
      <c r="T22" s="5" t="s">
        <v>6</v>
      </c>
      <c r="U22" s="5" t="s">
        <v>6</v>
      </c>
      <c r="V22" s="5" t="s">
        <v>6</v>
      </c>
      <c r="W22" s="5" t="s">
        <v>14</v>
      </c>
      <c r="X22" s="5" t="s">
        <v>6</v>
      </c>
      <c r="Y22" s="5" t="s">
        <v>6</v>
      </c>
      <c r="Z22" s="5" t="s">
        <v>9</v>
      </c>
      <c r="AA22" s="5" t="s">
        <v>10</v>
      </c>
      <c r="AB22" s="5"/>
      <c r="AC22" s="5"/>
      <c r="AD22" s="5"/>
    </row>
    <row r="23" spans="1:30" x14ac:dyDescent="0.25">
      <c r="A23" s="5">
        <v>60</v>
      </c>
      <c r="B23" s="5">
        <v>90</v>
      </c>
      <c r="C23" s="5" t="s">
        <v>3</v>
      </c>
      <c r="D23" s="5" t="s">
        <v>3</v>
      </c>
      <c r="E23" s="5" t="s">
        <v>3</v>
      </c>
      <c r="F23" s="5" t="s">
        <v>3</v>
      </c>
      <c r="G23" s="5" t="s">
        <v>3</v>
      </c>
      <c r="H23" s="5" t="s">
        <v>5</v>
      </c>
      <c r="I23" s="5" t="s">
        <v>5</v>
      </c>
      <c r="J23" s="5" t="s">
        <v>3</v>
      </c>
      <c r="K23" s="5">
        <v>180</v>
      </c>
      <c r="L23" s="5">
        <v>76</v>
      </c>
      <c r="M23" s="5">
        <v>4.5</v>
      </c>
      <c r="N23" s="5" t="s">
        <v>3</v>
      </c>
      <c r="O23" s="5">
        <v>10.9</v>
      </c>
      <c r="P23" s="5">
        <v>32</v>
      </c>
      <c r="Q23" s="5">
        <v>6200</v>
      </c>
      <c r="R23" s="5">
        <v>3.6</v>
      </c>
      <c r="S23" s="5"/>
      <c r="T23" s="5" t="s">
        <v>6</v>
      </c>
      <c r="U23" s="5" t="s">
        <v>6</v>
      </c>
      <c r="V23" s="5" t="s">
        <v>6</v>
      </c>
      <c r="W23" s="5" t="s">
        <v>8</v>
      </c>
      <c r="X23" s="5" t="s">
        <v>7</v>
      </c>
      <c r="Y23" s="5" t="s">
        <v>7</v>
      </c>
      <c r="Z23" s="5" t="s">
        <v>9</v>
      </c>
      <c r="AA23" s="5" t="s">
        <v>10</v>
      </c>
      <c r="AB23" s="5"/>
      <c r="AC23" s="5"/>
      <c r="AD23" s="5"/>
    </row>
    <row r="24" spans="1:30" x14ac:dyDescent="0.25">
      <c r="A24" s="5">
        <v>48</v>
      </c>
      <c r="B24" s="5">
        <v>80</v>
      </c>
      <c r="C24" s="5">
        <v>1.0249999999999999</v>
      </c>
      <c r="D24" s="5">
        <v>4</v>
      </c>
      <c r="E24" s="5" t="s">
        <v>2</v>
      </c>
      <c r="F24" s="5" t="s">
        <v>4</v>
      </c>
      <c r="G24" s="5" t="s">
        <v>15</v>
      </c>
      <c r="H24" s="5" t="s">
        <v>5</v>
      </c>
      <c r="I24" s="5" t="s">
        <v>5</v>
      </c>
      <c r="J24" s="5">
        <v>95</v>
      </c>
      <c r="K24" s="5">
        <v>163</v>
      </c>
      <c r="L24" s="5">
        <v>7.7</v>
      </c>
      <c r="M24" s="5">
        <v>136</v>
      </c>
      <c r="N24" s="5">
        <v>3.8</v>
      </c>
      <c r="O24" s="5">
        <v>9.8000000000000007</v>
      </c>
      <c r="P24" s="5">
        <v>32</v>
      </c>
      <c r="Q24" s="5">
        <v>6900</v>
      </c>
      <c r="R24" s="5">
        <v>3.4</v>
      </c>
      <c r="S24" s="5"/>
      <c r="T24" s="5" t="s">
        <v>6</v>
      </c>
      <c r="U24" s="5" t="s">
        <v>7</v>
      </c>
      <c r="V24" s="5" t="s">
        <v>7</v>
      </c>
      <c r="W24" s="5" t="s">
        <v>8</v>
      </c>
      <c r="X24" s="5" t="s">
        <v>7</v>
      </c>
      <c r="Y24" s="5" t="s">
        <v>6</v>
      </c>
      <c r="Z24" s="5" t="s">
        <v>9</v>
      </c>
      <c r="AA24" s="5" t="s">
        <v>10</v>
      </c>
      <c r="AB24" s="5"/>
      <c r="AC24" s="5"/>
      <c r="AD24" s="5"/>
    </row>
    <row r="25" spans="1:30" x14ac:dyDescent="0.25">
      <c r="A25" s="5">
        <v>21</v>
      </c>
      <c r="B25" s="5">
        <v>70</v>
      </c>
      <c r="C25" s="5">
        <v>1.01</v>
      </c>
      <c r="D25" s="5">
        <v>0</v>
      </c>
      <c r="E25" s="5" t="s">
        <v>2</v>
      </c>
      <c r="F25" s="5" t="s">
        <v>3</v>
      </c>
      <c r="G25" s="5" t="s">
        <v>4</v>
      </c>
      <c r="H25" s="5" t="s">
        <v>5</v>
      </c>
      <c r="I25" s="5" t="s">
        <v>5</v>
      </c>
      <c r="J25" s="5" t="s">
        <v>3</v>
      </c>
      <c r="K25" s="5" t="s">
        <v>3</v>
      </c>
      <c r="L25" s="5" t="s">
        <v>3</v>
      </c>
      <c r="M25" s="5" t="s">
        <v>3</v>
      </c>
      <c r="N25" s="5" t="s">
        <v>3</v>
      </c>
      <c r="O25" s="5" t="s">
        <v>3</v>
      </c>
      <c r="P25" s="5" t="s">
        <v>3</v>
      </c>
      <c r="Q25" s="5" t="s">
        <v>3</v>
      </c>
      <c r="R25" s="5" t="s">
        <v>3</v>
      </c>
      <c r="S25" s="5"/>
      <c r="T25" s="5" t="s">
        <v>7</v>
      </c>
      <c r="U25" s="5" t="s">
        <v>7</v>
      </c>
      <c r="V25" s="5" t="s">
        <v>7</v>
      </c>
      <c r="W25" s="5" t="s">
        <v>14</v>
      </c>
      <c r="X25" s="5" t="s">
        <v>7</v>
      </c>
      <c r="Y25" s="5" t="s">
        <v>6</v>
      </c>
      <c r="Z25" s="5" t="s">
        <v>9</v>
      </c>
      <c r="AA25" s="5" t="s">
        <v>10</v>
      </c>
      <c r="AB25" s="5"/>
      <c r="AC25" s="5"/>
      <c r="AD25" s="5"/>
    </row>
    <row r="26" spans="1:30" x14ac:dyDescent="0.25">
      <c r="A26" s="5">
        <v>42</v>
      </c>
      <c r="B26" s="5">
        <v>100</v>
      </c>
      <c r="C26" s="5">
        <v>1.0149999999999999</v>
      </c>
      <c r="D26" s="5">
        <v>4</v>
      </c>
      <c r="E26" s="5" t="s">
        <v>2</v>
      </c>
      <c r="F26" s="5" t="s">
        <v>4</v>
      </c>
      <c r="G26" s="5" t="s">
        <v>15</v>
      </c>
      <c r="H26" s="5" t="s">
        <v>5</v>
      </c>
      <c r="I26" s="5" t="s">
        <v>16</v>
      </c>
      <c r="J26" s="5" t="s">
        <v>3</v>
      </c>
      <c r="K26" s="5">
        <v>50</v>
      </c>
      <c r="L26" s="5">
        <v>1.4</v>
      </c>
      <c r="M26" s="5">
        <v>129</v>
      </c>
      <c r="N26" s="5">
        <v>4</v>
      </c>
      <c r="O26" s="5">
        <v>11.1</v>
      </c>
      <c r="P26" s="5">
        <v>39</v>
      </c>
      <c r="Q26" s="5">
        <v>8300</v>
      </c>
      <c r="R26" s="5">
        <v>4.5999999999999996</v>
      </c>
      <c r="S26" s="5"/>
      <c r="T26" s="5" t="s">
        <v>6</v>
      </c>
      <c r="U26" s="5" t="s">
        <v>7</v>
      </c>
      <c r="V26" s="5" t="s">
        <v>7</v>
      </c>
      <c r="W26" s="5" t="s">
        <v>14</v>
      </c>
      <c r="X26" s="5" t="s">
        <v>7</v>
      </c>
      <c r="Y26" s="5" t="s">
        <v>7</v>
      </c>
      <c r="Z26" s="5" t="s">
        <v>9</v>
      </c>
      <c r="AA26" s="5" t="s">
        <v>10</v>
      </c>
      <c r="AB26" s="5"/>
      <c r="AC26" s="5"/>
      <c r="AD26" s="5"/>
    </row>
    <row r="27" spans="1:30" x14ac:dyDescent="0.25">
      <c r="A27" s="5">
        <v>61</v>
      </c>
      <c r="B27" s="5">
        <v>60</v>
      </c>
      <c r="C27" s="5">
        <v>1.0249999999999999</v>
      </c>
      <c r="D27" s="5">
        <v>0</v>
      </c>
      <c r="E27" s="5" t="s">
        <v>2</v>
      </c>
      <c r="F27" s="5" t="s">
        <v>3</v>
      </c>
      <c r="G27" s="5" t="s">
        <v>4</v>
      </c>
      <c r="H27" s="5" t="s">
        <v>5</v>
      </c>
      <c r="I27" s="5" t="s">
        <v>5</v>
      </c>
      <c r="J27" s="5">
        <v>108</v>
      </c>
      <c r="K27" s="5">
        <v>75</v>
      </c>
      <c r="L27" s="5">
        <v>1.9</v>
      </c>
      <c r="M27" s="5">
        <v>141</v>
      </c>
      <c r="N27" s="5">
        <v>5.2</v>
      </c>
      <c r="O27" s="5">
        <v>9.9</v>
      </c>
      <c r="P27" s="5">
        <v>29</v>
      </c>
      <c r="Q27" s="5">
        <v>8400</v>
      </c>
      <c r="R27" s="5">
        <v>3.7</v>
      </c>
      <c r="S27" s="5"/>
      <c r="T27" s="5" t="s">
        <v>6</v>
      </c>
      <c r="U27" s="5" t="s">
        <v>6</v>
      </c>
      <c r="V27" s="5" t="s">
        <v>7</v>
      </c>
      <c r="W27" s="5" t="s">
        <v>8</v>
      </c>
      <c r="X27" s="5" t="s">
        <v>7</v>
      </c>
      <c r="Y27" s="5" t="s">
        <v>6</v>
      </c>
      <c r="Z27" s="5" t="s">
        <v>9</v>
      </c>
      <c r="AA27" s="5" t="s">
        <v>10</v>
      </c>
      <c r="AB27" s="5"/>
      <c r="AC27" s="5"/>
      <c r="AD27" s="5"/>
    </row>
    <row r="28" spans="1:30" x14ac:dyDescent="0.25">
      <c r="A28" s="5">
        <v>75</v>
      </c>
      <c r="B28" s="5">
        <v>80</v>
      </c>
      <c r="C28" s="5">
        <v>1.0149999999999999</v>
      </c>
      <c r="D28" s="5">
        <v>0</v>
      </c>
      <c r="E28" s="5" t="s">
        <v>2</v>
      </c>
      <c r="F28" s="5" t="s">
        <v>3</v>
      </c>
      <c r="G28" s="5" t="s">
        <v>4</v>
      </c>
      <c r="H28" s="5" t="s">
        <v>5</v>
      </c>
      <c r="I28" s="5" t="s">
        <v>5</v>
      </c>
      <c r="J28" s="5">
        <v>156</v>
      </c>
      <c r="K28" s="5">
        <v>45</v>
      </c>
      <c r="L28" s="5">
        <v>2.4</v>
      </c>
      <c r="M28" s="5">
        <v>140</v>
      </c>
      <c r="N28" s="5">
        <v>3.4</v>
      </c>
      <c r="O28" s="5">
        <v>11.6</v>
      </c>
      <c r="P28" s="5">
        <v>35</v>
      </c>
      <c r="Q28" s="5">
        <v>10300</v>
      </c>
      <c r="R28" s="5">
        <v>4</v>
      </c>
      <c r="S28" s="5"/>
      <c r="T28" s="5" t="s">
        <v>6</v>
      </c>
      <c r="U28" s="5" t="s">
        <v>6</v>
      </c>
      <c r="V28" s="5" t="s">
        <v>7</v>
      </c>
      <c r="W28" s="5" t="s">
        <v>14</v>
      </c>
      <c r="X28" s="5" t="s">
        <v>7</v>
      </c>
      <c r="Y28" s="5" t="s">
        <v>7</v>
      </c>
      <c r="Z28" s="5" t="s">
        <v>9</v>
      </c>
      <c r="AA28" s="5" t="s">
        <v>10</v>
      </c>
      <c r="AB28" s="5"/>
      <c r="AC28" s="5"/>
      <c r="AD28" s="5"/>
    </row>
    <row r="29" spans="1:30" x14ac:dyDescent="0.25">
      <c r="A29" s="5">
        <v>69</v>
      </c>
      <c r="B29" s="5">
        <v>70</v>
      </c>
      <c r="C29" s="5">
        <v>1.01</v>
      </c>
      <c r="D29" s="5">
        <v>3</v>
      </c>
      <c r="E29" s="5" t="s">
        <v>11</v>
      </c>
      <c r="F29" s="5" t="s">
        <v>4</v>
      </c>
      <c r="G29" s="5" t="s">
        <v>15</v>
      </c>
      <c r="H29" s="5" t="s">
        <v>5</v>
      </c>
      <c r="I29" s="5" t="s">
        <v>5</v>
      </c>
      <c r="J29" s="5">
        <v>264</v>
      </c>
      <c r="K29" s="5">
        <v>87</v>
      </c>
      <c r="L29" s="5">
        <v>2.7</v>
      </c>
      <c r="M29" s="5">
        <v>130</v>
      </c>
      <c r="N29" s="5">
        <v>4</v>
      </c>
      <c r="O29" s="5">
        <v>12.5</v>
      </c>
      <c r="P29" s="5">
        <v>37</v>
      </c>
      <c r="Q29" s="5">
        <v>9600</v>
      </c>
      <c r="R29" s="5">
        <v>4.0999999999999996</v>
      </c>
      <c r="S29" s="5"/>
      <c r="T29" s="5" t="s">
        <v>6</v>
      </c>
      <c r="U29" s="5" t="s">
        <v>6</v>
      </c>
      <c r="V29" s="5" t="s">
        <v>6</v>
      </c>
      <c r="W29" s="5" t="s">
        <v>8</v>
      </c>
      <c r="X29" s="5" t="s">
        <v>6</v>
      </c>
      <c r="Y29" s="5" t="s">
        <v>7</v>
      </c>
      <c r="Z29" s="5" t="s">
        <v>9</v>
      </c>
      <c r="AA29" s="5" t="s">
        <v>10</v>
      </c>
      <c r="AB29" s="5"/>
      <c r="AC29" s="5"/>
      <c r="AD29" s="5"/>
    </row>
    <row r="30" spans="1:30" x14ac:dyDescent="0.25">
      <c r="A30" s="5">
        <v>75</v>
      </c>
      <c r="B30" s="5">
        <v>70</v>
      </c>
      <c r="C30" s="5" t="s">
        <v>3</v>
      </c>
      <c r="D30" s="5">
        <v>1</v>
      </c>
      <c r="E30" s="5" t="s">
        <v>13</v>
      </c>
      <c r="F30" s="5" t="s">
        <v>3</v>
      </c>
      <c r="G30" s="5" t="s">
        <v>3</v>
      </c>
      <c r="H30" s="5" t="s">
        <v>5</v>
      </c>
      <c r="I30" s="5" t="s">
        <v>5</v>
      </c>
      <c r="J30" s="5">
        <v>123</v>
      </c>
      <c r="K30" s="5">
        <v>31</v>
      </c>
      <c r="L30" s="5">
        <v>1.4</v>
      </c>
      <c r="M30" s="5" t="s">
        <v>3</v>
      </c>
      <c r="N30" s="5" t="s">
        <v>3</v>
      </c>
      <c r="O30" s="5" t="s">
        <v>3</v>
      </c>
      <c r="P30" s="5" t="s">
        <v>3</v>
      </c>
      <c r="Q30" s="5" t="s">
        <v>3</v>
      </c>
      <c r="R30" s="5" t="s">
        <v>3</v>
      </c>
      <c r="S30" s="5"/>
      <c r="T30" s="5" t="s">
        <v>7</v>
      </c>
      <c r="U30" s="5" t="s">
        <v>6</v>
      </c>
      <c r="V30" s="5" t="s">
        <v>7</v>
      </c>
      <c r="W30" s="5" t="s">
        <v>8</v>
      </c>
      <c r="X30" s="5" t="s">
        <v>7</v>
      </c>
      <c r="Y30" s="5" t="s">
        <v>7</v>
      </c>
      <c r="Z30" s="5" t="s">
        <v>9</v>
      </c>
      <c r="AA30" s="5" t="s">
        <v>10</v>
      </c>
      <c r="AB30" s="5"/>
      <c r="AC30" s="5"/>
      <c r="AD30" s="5"/>
    </row>
    <row r="31" spans="1:30" x14ac:dyDescent="0.25">
      <c r="A31" s="5">
        <v>68</v>
      </c>
      <c r="B31" s="5">
        <v>70</v>
      </c>
      <c r="C31" s="5">
        <v>1.0049999999999999</v>
      </c>
      <c r="D31" s="5">
        <v>1</v>
      </c>
      <c r="E31" s="5" t="s">
        <v>2</v>
      </c>
      <c r="F31" s="5" t="s">
        <v>15</v>
      </c>
      <c r="G31" s="5" t="s">
        <v>15</v>
      </c>
      <c r="H31" s="5" t="s">
        <v>16</v>
      </c>
      <c r="I31" s="5" t="s">
        <v>5</v>
      </c>
      <c r="J31" s="5" t="s">
        <v>3</v>
      </c>
      <c r="K31" s="5">
        <v>28</v>
      </c>
      <c r="L31" s="5">
        <v>1.4</v>
      </c>
      <c r="M31" s="5" t="s">
        <v>3</v>
      </c>
      <c r="N31" s="5" t="s">
        <v>3</v>
      </c>
      <c r="O31" s="5">
        <v>12.9</v>
      </c>
      <c r="P31" s="5">
        <v>38</v>
      </c>
      <c r="Q31" s="5" t="s">
        <v>3</v>
      </c>
      <c r="R31" s="5" t="s">
        <v>3</v>
      </c>
      <c r="S31" s="5"/>
      <c r="T31" s="5" t="s">
        <v>7</v>
      </c>
      <c r="U31" s="5" t="s">
        <v>7</v>
      </c>
      <c r="V31" s="5" t="s">
        <v>6</v>
      </c>
      <c r="W31" s="5" t="s">
        <v>8</v>
      </c>
      <c r="X31" s="5" t="s">
        <v>7</v>
      </c>
      <c r="Y31" s="5" t="s">
        <v>7</v>
      </c>
      <c r="Z31" s="5" t="s">
        <v>9</v>
      </c>
      <c r="AA31" s="5" t="s">
        <v>10</v>
      </c>
      <c r="AB31" s="5"/>
      <c r="AC31" s="5"/>
      <c r="AD31" s="5"/>
    </row>
    <row r="32" spans="1:30" x14ac:dyDescent="0.25">
      <c r="A32" s="5" t="s">
        <v>3</v>
      </c>
      <c r="B32" s="5">
        <v>70</v>
      </c>
      <c r="C32" s="5" t="s">
        <v>3</v>
      </c>
      <c r="D32" s="5" t="s">
        <v>3</v>
      </c>
      <c r="E32" s="5" t="s">
        <v>3</v>
      </c>
      <c r="F32" s="5" t="s">
        <v>3</v>
      </c>
      <c r="G32" s="5" t="s">
        <v>3</v>
      </c>
      <c r="H32" s="5" t="s">
        <v>5</v>
      </c>
      <c r="I32" s="5" t="s">
        <v>5</v>
      </c>
      <c r="J32" s="5">
        <v>93</v>
      </c>
      <c r="K32" s="5">
        <v>155</v>
      </c>
      <c r="L32" s="5">
        <v>7.3</v>
      </c>
      <c r="M32" s="5">
        <v>132</v>
      </c>
      <c r="N32" s="5">
        <v>4.9000000000000004</v>
      </c>
      <c r="O32" s="5" t="s">
        <v>3</v>
      </c>
      <c r="P32" s="5" t="s">
        <v>3</v>
      </c>
      <c r="Q32" s="5" t="s">
        <v>3</v>
      </c>
      <c r="R32" s="5" t="s">
        <v>3</v>
      </c>
      <c r="S32" s="5"/>
      <c r="T32" s="5" t="s">
        <v>6</v>
      </c>
      <c r="U32" s="5" t="s">
        <v>18</v>
      </c>
      <c r="V32" s="5" t="s">
        <v>7</v>
      </c>
      <c r="W32" s="5" t="s">
        <v>8</v>
      </c>
      <c r="X32" s="5" t="s">
        <v>7</v>
      </c>
      <c r="Y32" s="5" t="s">
        <v>7</v>
      </c>
      <c r="Z32" s="5" t="s">
        <v>9</v>
      </c>
      <c r="AA32" s="5" t="s">
        <v>10</v>
      </c>
      <c r="AB32" s="5"/>
      <c r="AC32" s="5"/>
      <c r="AD32" s="5"/>
    </row>
    <row r="33" spans="1:30" x14ac:dyDescent="0.25">
      <c r="A33" s="5">
        <v>73</v>
      </c>
      <c r="B33" s="5">
        <v>90</v>
      </c>
      <c r="C33" s="5">
        <v>1.0149999999999999</v>
      </c>
      <c r="D33" s="5">
        <v>3</v>
      </c>
      <c r="E33" s="5" t="s">
        <v>2</v>
      </c>
      <c r="F33" s="5" t="s">
        <v>3</v>
      </c>
      <c r="G33" s="5" t="s">
        <v>15</v>
      </c>
      <c r="H33" s="5" t="s">
        <v>16</v>
      </c>
      <c r="I33" s="5" t="s">
        <v>5</v>
      </c>
      <c r="J33" s="5">
        <v>107</v>
      </c>
      <c r="K33" s="5">
        <v>33</v>
      </c>
      <c r="L33" s="5">
        <v>1.5</v>
      </c>
      <c r="M33" s="5">
        <v>141</v>
      </c>
      <c r="N33" s="5">
        <v>4.5999999999999996</v>
      </c>
      <c r="O33" s="5">
        <v>10.1</v>
      </c>
      <c r="P33" s="5">
        <v>30</v>
      </c>
      <c r="Q33" s="5">
        <v>7800</v>
      </c>
      <c r="R33" s="5">
        <v>4</v>
      </c>
      <c r="S33" s="5"/>
      <c r="T33" s="5" t="s">
        <v>7</v>
      </c>
      <c r="U33" s="5" t="s">
        <v>7</v>
      </c>
      <c r="V33" s="5" t="s">
        <v>7</v>
      </c>
      <c r="W33" s="5" t="s">
        <v>14</v>
      </c>
      <c r="X33" s="5" t="s">
        <v>7</v>
      </c>
      <c r="Y33" s="5" t="s">
        <v>7</v>
      </c>
      <c r="Z33" s="5" t="s">
        <v>9</v>
      </c>
      <c r="AA33" s="5" t="s">
        <v>10</v>
      </c>
      <c r="AB33" s="5"/>
      <c r="AC33" s="5"/>
      <c r="AD33" s="5"/>
    </row>
    <row r="34" spans="1:30" x14ac:dyDescent="0.25">
      <c r="A34" s="5">
        <v>61</v>
      </c>
      <c r="B34" s="5">
        <v>90</v>
      </c>
      <c r="C34" s="5">
        <v>1.01</v>
      </c>
      <c r="D34" s="5">
        <v>1</v>
      </c>
      <c r="E34" s="5" t="s">
        <v>1</v>
      </c>
      <c r="F34" s="5" t="s">
        <v>3</v>
      </c>
      <c r="G34" s="5" t="s">
        <v>4</v>
      </c>
      <c r="H34" s="5" t="s">
        <v>5</v>
      </c>
      <c r="I34" s="5" t="s">
        <v>5</v>
      </c>
      <c r="J34" s="5">
        <v>159</v>
      </c>
      <c r="K34" s="5">
        <v>39</v>
      </c>
      <c r="L34" s="5">
        <v>1.5</v>
      </c>
      <c r="M34" s="5">
        <v>133</v>
      </c>
      <c r="N34" s="5">
        <v>4.9000000000000004</v>
      </c>
      <c r="O34" s="5">
        <v>11.3</v>
      </c>
      <c r="P34" s="5">
        <v>34</v>
      </c>
      <c r="Q34" s="5">
        <v>9600</v>
      </c>
      <c r="R34" s="5">
        <v>4</v>
      </c>
      <c r="S34" s="5"/>
      <c r="T34" s="5" t="s">
        <v>6</v>
      </c>
      <c r="U34" s="5" t="s">
        <v>6</v>
      </c>
      <c r="V34" s="5" t="s">
        <v>7</v>
      </c>
      <c r="W34" s="5" t="s">
        <v>14</v>
      </c>
      <c r="X34" s="5" t="s">
        <v>7</v>
      </c>
      <c r="Y34" s="5" t="s">
        <v>7</v>
      </c>
      <c r="Z34" s="5" t="s">
        <v>9</v>
      </c>
      <c r="AA34" s="5" t="s">
        <v>10</v>
      </c>
      <c r="AB34" s="5"/>
      <c r="AC34" s="5"/>
      <c r="AD34" s="5"/>
    </row>
    <row r="35" spans="1:30" x14ac:dyDescent="0.25">
      <c r="A35" s="5">
        <v>60</v>
      </c>
      <c r="B35" s="5">
        <v>100</v>
      </c>
      <c r="C35" s="5">
        <v>1.02</v>
      </c>
      <c r="D35" s="5">
        <v>2</v>
      </c>
      <c r="E35" s="5" t="s">
        <v>2</v>
      </c>
      <c r="F35" s="5" t="s">
        <v>15</v>
      </c>
      <c r="G35" s="5" t="s">
        <v>15</v>
      </c>
      <c r="H35" s="5" t="s">
        <v>5</v>
      </c>
      <c r="I35" s="5" t="s">
        <v>5</v>
      </c>
      <c r="J35" s="5">
        <v>140</v>
      </c>
      <c r="K35" s="5">
        <v>55</v>
      </c>
      <c r="L35" s="5">
        <v>2.5</v>
      </c>
      <c r="M35" s="5" t="s">
        <v>3</v>
      </c>
      <c r="N35" s="5" t="s">
        <v>3</v>
      </c>
      <c r="O35" s="5">
        <v>10.1</v>
      </c>
      <c r="P35" s="5">
        <v>29</v>
      </c>
      <c r="Q35" s="5" t="s">
        <v>3</v>
      </c>
      <c r="R35" s="5" t="s">
        <v>3</v>
      </c>
      <c r="S35" s="5"/>
      <c r="T35" s="5" t="s">
        <v>6</v>
      </c>
      <c r="U35" s="5" t="s">
        <v>7</v>
      </c>
      <c r="V35" s="5" t="s">
        <v>7</v>
      </c>
      <c r="W35" s="5" t="s">
        <v>14</v>
      </c>
      <c r="X35" s="5" t="s">
        <v>7</v>
      </c>
      <c r="Y35" s="5" t="s">
        <v>7</v>
      </c>
      <c r="Z35" s="5" t="s">
        <v>9</v>
      </c>
      <c r="AA35" s="5" t="s">
        <v>10</v>
      </c>
      <c r="AB35" s="5"/>
      <c r="AC35" s="5"/>
      <c r="AD35" s="5"/>
    </row>
    <row r="36" spans="1:30" x14ac:dyDescent="0.25">
      <c r="A36" s="5">
        <v>70</v>
      </c>
      <c r="B36" s="5">
        <v>70</v>
      </c>
      <c r="C36" s="5">
        <v>1.01</v>
      </c>
      <c r="D36" s="5">
        <v>1</v>
      </c>
      <c r="E36" s="5" t="s">
        <v>2</v>
      </c>
      <c r="F36" s="5" t="s">
        <v>4</v>
      </c>
      <c r="G36" s="5" t="s">
        <v>3</v>
      </c>
      <c r="H36" s="5" t="s">
        <v>16</v>
      </c>
      <c r="I36" s="5" t="s">
        <v>16</v>
      </c>
      <c r="J36" s="5">
        <v>171</v>
      </c>
      <c r="K36" s="5">
        <v>153</v>
      </c>
      <c r="L36" s="5">
        <v>5.2</v>
      </c>
      <c r="M36" s="5" t="s">
        <v>3</v>
      </c>
      <c r="N36" s="5" t="s">
        <v>3</v>
      </c>
      <c r="O36" s="5" t="s">
        <v>3</v>
      </c>
      <c r="P36" s="5" t="s">
        <v>3</v>
      </c>
      <c r="Q36" s="5" t="s">
        <v>3</v>
      </c>
      <c r="R36" s="5" t="s">
        <v>3</v>
      </c>
      <c r="S36" s="5"/>
      <c r="T36" s="5" t="s">
        <v>7</v>
      </c>
      <c r="U36" s="5" t="s">
        <v>6</v>
      </c>
      <c r="V36" s="5" t="s">
        <v>7</v>
      </c>
      <c r="W36" s="5" t="s">
        <v>14</v>
      </c>
      <c r="X36" s="5" t="s">
        <v>7</v>
      </c>
      <c r="Y36" s="5" t="s">
        <v>7</v>
      </c>
      <c r="Z36" s="5" t="s">
        <v>9</v>
      </c>
      <c r="AA36" s="5" t="s">
        <v>10</v>
      </c>
      <c r="AB36" s="5"/>
      <c r="AC36" s="5"/>
      <c r="AD36" s="5"/>
    </row>
    <row r="37" spans="1:30" x14ac:dyDescent="0.25">
      <c r="A37" s="5">
        <v>65</v>
      </c>
      <c r="B37" s="5">
        <v>90</v>
      </c>
      <c r="C37" s="5">
        <v>1.02</v>
      </c>
      <c r="D37" s="5">
        <v>2</v>
      </c>
      <c r="E37" s="5" t="s">
        <v>1</v>
      </c>
      <c r="F37" s="5" t="s">
        <v>15</v>
      </c>
      <c r="G37" s="5" t="s">
        <v>4</v>
      </c>
      <c r="H37" s="5" t="s">
        <v>5</v>
      </c>
      <c r="I37" s="5" t="s">
        <v>5</v>
      </c>
      <c r="J37" s="5">
        <v>270</v>
      </c>
      <c r="K37" s="5">
        <v>39</v>
      </c>
      <c r="L37" s="5">
        <v>2</v>
      </c>
      <c r="M37" s="5" t="s">
        <v>3</v>
      </c>
      <c r="N37" s="5" t="s">
        <v>3</v>
      </c>
      <c r="O37" s="5">
        <v>12</v>
      </c>
      <c r="P37" s="5">
        <v>36</v>
      </c>
      <c r="Q37" s="5">
        <v>9800</v>
      </c>
      <c r="R37" s="5">
        <v>4.9000000000000004</v>
      </c>
      <c r="S37" s="5"/>
      <c r="T37" s="5" t="s">
        <v>6</v>
      </c>
      <c r="U37" s="5" t="s">
        <v>6</v>
      </c>
      <c r="V37" s="5" t="s">
        <v>7</v>
      </c>
      <c r="W37" s="5" t="s">
        <v>14</v>
      </c>
      <c r="X37" s="5" t="s">
        <v>7</v>
      </c>
      <c r="Y37" s="5" t="s">
        <v>6</v>
      </c>
      <c r="Z37" s="5" t="s">
        <v>9</v>
      </c>
      <c r="AA37" s="5" t="s">
        <v>10</v>
      </c>
      <c r="AB37" s="5"/>
      <c r="AC37" s="5"/>
      <c r="AD37" s="5"/>
    </row>
    <row r="38" spans="1:30" x14ac:dyDescent="0.25">
      <c r="A38" s="5">
        <v>76</v>
      </c>
      <c r="B38" s="5">
        <v>70</v>
      </c>
      <c r="C38" s="5">
        <v>1.0149999999999999</v>
      </c>
      <c r="D38" s="5">
        <v>1</v>
      </c>
      <c r="E38" s="5" t="s">
        <v>2</v>
      </c>
      <c r="F38" s="5" t="s">
        <v>4</v>
      </c>
      <c r="G38" s="5" t="s">
        <v>4</v>
      </c>
      <c r="H38" s="5" t="s">
        <v>5</v>
      </c>
      <c r="I38" s="5" t="s">
        <v>5</v>
      </c>
      <c r="J38" s="5">
        <v>92</v>
      </c>
      <c r="K38" s="5">
        <v>29</v>
      </c>
      <c r="L38" s="5">
        <v>1.8</v>
      </c>
      <c r="M38" s="5">
        <v>133</v>
      </c>
      <c r="N38" s="5">
        <v>3.9</v>
      </c>
      <c r="O38" s="5">
        <v>10.3</v>
      </c>
      <c r="P38" s="5">
        <v>32</v>
      </c>
      <c r="Q38" s="5" t="s">
        <v>3</v>
      </c>
      <c r="R38" s="5" t="s">
        <v>3</v>
      </c>
      <c r="S38" s="5"/>
      <c r="T38" s="5" t="s">
        <v>6</v>
      </c>
      <c r="U38" s="5" t="s">
        <v>7</v>
      </c>
      <c r="V38" s="5" t="s">
        <v>7</v>
      </c>
      <c r="W38" s="5" t="s">
        <v>8</v>
      </c>
      <c r="X38" s="5" t="s">
        <v>7</v>
      </c>
      <c r="Y38" s="5" t="s">
        <v>7</v>
      </c>
      <c r="Z38" s="5" t="s">
        <v>9</v>
      </c>
      <c r="AA38" s="5" t="s">
        <v>10</v>
      </c>
      <c r="AB38" s="5"/>
      <c r="AC38" s="5"/>
      <c r="AD38" s="5">
        <f t="shared" ref="AD38:AD65" si="2">COUNTIF($Z$252:$Z$401,AB38)</f>
        <v>0</v>
      </c>
    </row>
    <row r="39" spans="1:30" x14ac:dyDescent="0.25">
      <c r="A39" s="5">
        <v>72</v>
      </c>
      <c r="B39" s="5">
        <v>80</v>
      </c>
      <c r="C39" s="5" t="s">
        <v>3</v>
      </c>
      <c r="D39" s="5" t="s">
        <v>3</v>
      </c>
      <c r="E39" s="5" t="s">
        <v>3</v>
      </c>
      <c r="F39" s="5" t="s">
        <v>3</v>
      </c>
      <c r="G39" s="5" t="s">
        <v>3</v>
      </c>
      <c r="H39" s="5" t="s">
        <v>5</v>
      </c>
      <c r="I39" s="5" t="s">
        <v>5</v>
      </c>
      <c r="J39" s="5">
        <v>137</v>
      </c>
      <c r="K39" s="5">
        <v>65</v>
      </c>
      <c r="L39" s="5">
        <v>3.4</v>
      </c>
      <c r="M39" s="5">
        <v>141</v>
      </c>
      <c r="N39" s="5">
        <v>4.7</v>
      </c>
      <c r="O39" s="5">
        <v>9.6999999999999993</v>
      </c>
      <c r="P39" s="5">
        <v>28</v>
      </c>
      <c r="Q39" s="5">
        <v>6900</v>
      </c>
      <c r="R39" s="5">
        <v>2.5</v>
      </c>
      <c r="S39" s="5"/>
      <c r="T39" s="5" t="s">
        <v>6</v>
      </c>
      <c r="U39" s="5" t="s">
        <v>6</v>
      </c>
      <c r="V39" s="5" t="s">
        <v>7</v>
      </c>
      <c r="W39" s="5" t="s">
        <v>14</v>
      </c>
      <c r="X39" s="5" t="s">
        <v>7</v>
      </c>
      <c r="Y39" s="5" t="s">
        <v>6</v>
      </c>
      <c r="Z39" s="5" t="s">
        <v>19</v>
      </c>
      <c r="AA39" s="5" t="s">
        <v>10</v>
      </c>
      <c r="AB39" s="5"/>
      <c r="AC39" s="5"/>
      <c r="AD39" s="5">
        <f t="shared" si="2"/>
        <v>0</v>
      </c>
    </row>
    <row r="40" spans="1:30" x14ac:dyDescent="0.25">
      <c r="A40" s="5">
        <v>69</v>
      </c>
      <c r="B40" s="5">
        <v>80</v>
      </c>
      <c r="C40" s="5">
        <v>1.02</v>
      </c>
      <c r="D40" s="5">
        <v>3</v>
      </c>
      <c r="E40" s="5" t="s">
        <v>2</v>
      </c>
      <c r="F40" s="5" t="s">
        <v>15</v>
      </c>
      <c r="G40" s="5" t="s">
        <v>4</v>
      </c>
      <c r="H40" s="5" t="s">
        <v>5</v>
      </c>
      <c r="I40" s="5" t="s">
        <v>5</v>
      </c>
      <c r="J40" s="5" t="s">
        <v>3</v>
      </c>
      <c r="K40" s="5">
        <v>103</v>
      </c>
      <c r="L40" s="5">
        <v>4.0999999999999996</v>
      </c>
      <c r="M40" s="5">
        <v>132</v>
      </c>
      <c r="N40" s="5">
        <v>5.9</v>
      </c>
      <c r="O40" s="5">
        <v>12.5</v>
      </c>
      <c r="P40" s="5" t="s">
        <v>3</v>
      </c>
      <c r="Q40" s="5" t="s">
        <v>3</v>
      </c>
      <c r="R40" s="5" t="s">
        <v>3</v>
      </c>
      <c r="S40" s="5"/>
      <c r="T40" s="5" t="s">
        <v>6</v>
      </c>
      <c r="U40" s="5" t="s">
        <v>7</v>
      </c>
      <c r="V40" s="5" t="s">
        <v>7</v>
      </c>
      <c r="W40" s="5" t="s">
        <v>8</v>
      </c>
      <c r="X40" s="5" t="s">
        <v>7</v>
      </c>
      <c r="Y40" s="5" t="s">
        <v>7</v>
      </c>
      <c r="Z40" s="5" t="s">
        <v>9</v>
      </c>
      <c r="AA40" s="5" t="s">
        <v>10</v>
      </c>
      <c r="AB40" s="5"/>
      <c r="AC40" s="5"/>
      <c r="AD40" s="5">
        <f t="shared" si="2"/>
        <v>0</v>
      </c>
    </row>
    <row r="41" spans="1:30" x14ac:dyDescent="0.25">
      <c r="A41" s="5">
        <v>82</v>
      </c>
      <c r="B41" s="5">
        <v>80</v>
      </c>
      <c r="C41" s="5">
        <v>1.01</v>
      </c>
      <c r="D41" s="5">
        <v>2</v>
      </c>
      <c r="E41" s="5" t="s">
        <v>12</v>
      </c>
      <c r="F41" s="5" t="s">
        <v>4</v>
      </c>
      <c r="G41" s="5" t="s">
        <v>3</v>
      </c>
      <c r="H41" s="5" t="s">
        <v>5</v>
      </c>
      <c r="I41" s="5" t="s">
        <v>5</v>
      </c>
      <c r="J41" s="5">
        <v>140</v>
      </c>
      <c r="K41" s="5">
        <v>70</v>
      </c>
      <c r="L41" s="5">
        <v>3.4</v>
      </c>
      <c r="M41" s="5">
        <v>136</v>
      </c>
      <c r="N41" s="5">
        <v>4.2</v>
      </c>
      <c r="O41" s="5">
        <v>13</v>
      </c>
      <c r="P41" s="5">
        <v>40</v>
      </c>
      <c r="Q41" s="5">
        <v>9800</v>
      </c>
      <c r="R41" s="5">
        <v>4.2</v>
      </c>
      <c r="S41" s="5"/>
      <c r="T41" s="5" t="s">
        <v>6</v>
      </c>
      <c r="U41" s="5" t="s">
        <v>6</v>
      </c>
      <c r="V41" s="5" t="s">
        <v>7</v>
      </c>
      <c r="W41" s="5" t="s">
        <v>8</v>
      </c>
      <c r="X41" s="5" t="s">
        <v>7</v>
      </c>
      <c r="Y41" s="5" t="s">
        <v>7</v>
      </c>
      <c r="Z41" s="5" t="s">
        <v>9</v>
      </c>
      <c r="AA41" s="5" t="s">
        <v>10</v>
      </c>
      <c r="AB41" s="5"/>
      <c r="AC41" s="5"/>
      <c r="AD41" s="5">
        <f t="shared" si="2"/>
        <v>0</v>
      </c>
    </row>
    <row r="42" spans="1:30" x14ac:dyDescent="0.25">
      <c r="A42" s="5">
        <v>46</v>
      </c>
      <c r="B42" s="5">
        <v>90</v>
      </c>
      <c r="C42" s="5">
        <v>1.01</v>
      </c>
      <c r="D42" s="5">
        <v>2</v>
      </c>
      <c r="E42" s="5" t="s">
        <v>2</v>
      </c>
      <c r="F42" s="5" t="s">
        <v>4</v>
      </c>
      <c r="G42" s="5" t="s">
        <v>15</v>
      </c>
      <c r="H42" s="5" t="s">
        <v>5</v>
      </c>
      <c r="I42" s="5" t="s">
        <v>5</v>
      </c>
      <c r="J42" s="5">
        <v>99</v>
      </c>
      <c r="K42" s="5">
        <v>80</v>
      </c>
      <c r="L42" s="5">
        <v>2.1</v>
      </c>
      <c r="M42" s="5" t="s">
        <v>3</v>
      </c>
      <c r="N42" s="5" t="s">
        <v>3</v>
      </c>
      <c r="O42" s="5">
        <v>11.1</v>
      </c>
      <c r="P42" s="5">
        <v>32</v>
      </c>
      <c r="Q42" s="5">
        <v>9100</v>
      </c>
      <c r="R42" s="5">
        <v>4.0999999999999996</v>
      </c>
      <c r="S42" s="5"/>
      <c r="T42" s="5" t="s">
        <v>6</v>
      </c>
      <c r="U42" s="5" t="s">
        <v>7</v>
      </c>
      <c r="V42" s="5" t="s">
        <v>20</v>
      </c>
      <c r="W42" s="5" t="s">
        <v>8</v>
      </c>
      <c r="X42" s="5" t="s">
        <v>7</v>
      </c>
      <c r="Y42" s="5" t="s">
        <v>7</v>
      </c>
      <c r="Z42" s="5" t="s">
        <v>9</v>
      </c>
      <c r="AA42" s="5" t="s">
        <v>10</v>
      </c>
      <c r="AB42" s="5"/>
      <c r="AC42" s="5"/>
      <c r="AD42" s="5">
        <f t="shared" si="2"/>
        <v>0</v>
      </c>
    </row>
    <row r="43" spans="1:30" x14ac:dyDescent="0.25">
      <c r="A43" s="5">
        <v>45</v>
      </c>
      <c r="B43" s="5">
        <v>70</v>
      </c>
      <c r="C43" s="5">
        <v>1.01</v>
      </c>
      <c r="D43" s="5">
        <v>0</v>
      </c>
      <c r="E43" s="5" t="s">
        <v>2</v>
      </c>
      <c r="F43" s="5" t="s">
        <v>3</v>
      </c>
      <c r="G43" s="5" t="s">
        <v>4</v>
      </c>
      <c r="H43" s="5" t="s">
        <v>5</v>
      </c>
      <c r="I43" s="5" t="s">
        <v>5</v>
      </c>
      <c r="J43" s="5" t="s">
        <v>3</v>
      </c>
      <c r="K43" s="5">
        <v>20</v>
      </c>
      <c r="L43" s="5">
        <v>0.7</v>
      </c>
      <c r="M43" s="5" t="s">
        <v>3</v>
      </c>
      <c r="N43" s="5" t="s">
        <v>3</v>
      </c>
      <c r="O43" s="5" t="s">
        <v>3</v>
      </c>
      <c r="P43" s="5" t="s">
        <v>3</v>
      </c>
      <c r="Q43" s="5" t="s">
        <v>3</v>
      </c>
      <c r="R43" s="5" t="s">
        <v>3</v>
      </c>
      <c r="S43" s="5"/>
      <c r="T43" s="5" t="s">
        <v>7</v>
      </c>
      <c r="U43" s="5" t="s">
        <v>7</v>
      </c>
      <c r="V43" s="5" t="s">
        <v>7</v>
      </c>
      <c r="W43" s="5" t="s">
        <v>8</v>
      </c>
      <c r="X43" s="5" t="s">
        <v>6</v>
      </c>
      <c r="Y43" s="5" t="s">
        <v>7</v>
      </c>
      <c r="Z43" s="5" t="s">
        <v>9</v>
      </c>
      <c r="AA43" s="5" t="s">
        <v>10</v>
      </c>
      <c r="AB43" s="5"/>
      <c r="AC43" s="5"/>
      <c r="AD43" s="5">
        <f t="shared" si="2"/>
        <v>0</v>
      </c>
    </row>
    <row r="44" spans="1:30" x14ac:dyDescent="0.25">
      <c r="A44" s="5">
        <v>47</v>
      </c>
      <c r="B44" s="5">
        <v>100</v>
      </c>
      <c r="C44" s="5">
        <v>1.01</v>
      </c>
      <c r="D44" s="5">
        <v>0</v>
      </c>
      <c r="E44" s="5" t="s">
        <v>2</v>
      </c>
      <c r="F44" s="5" t="s">
        <v>3</v>
      </c>
      <c r="G44" s="5" t="s">
        <v>4</v>
      </c>
      <c r="H44" s="5" t="s">
        <v>5</v>
      </c>
      <c r="I44" s="5" t="s">
        <v>5</v>
      </c>
      <c r="J44" s="5">
        <v>204</v>
      </c>
      <c r="K44" s="5">
        <v>29</v>
      </c>
      <c r="L44" s="5">
        <v>1</v>
      </c>
      <c r="M44" s="5">
        <v>139</v>
      </c>
      <c r="N44" s="5">
        <v>4.2</v>
      </c>
      <c r="O44" s="5">
        <v>9.6999999999999993</v>
      </c>
      <c r="P44" s="5">
        <v>33</v>
      </c>
      <c r="Q44" s="5">
        <v>9200</v>
      </c>
      <c r="R44" s="5">
        <v>4.5</v>
      </c>
      <c r="S44" s="5"/>
      <c r="T44" s="5" t="s">
        <v>6</v>
      </c>
      <c r="U44" s="5" t="s">
        <v>7</v>
      </c>
      <c r="V44" s="5" t="s">
        <v>7</v>
      </c>
      <c r="W44" s="5" t="s">
        <v>8</v>
      </c>
      <c r="X44" s="5" t="s">
        <v>7</v>
      </c>
      <c r="Y44" s="5" t="s">
        <v>6</v>
      </c>
      <c r="Z44" s="5" t="s">
        <v>9</v>
      </c>
      <c r="AA44" s="5" t="s">
        <v>10</v>
      </c>
      <c r="AB44" s="5"/>
      <c r="AC44" s="5"/>
      <c r="AD44" s="5">
        <f t="shared" si="2"/>
        <v>0</v>
      </c>
    </row>
    <row r="45" spans="1:30" x14ac:dyDescent="0.25">
      <c r="A45" s="5">
        <v>35</v>
      </c>
      <c r="B45" s="5">
        <v>80</v>
      </c>
      <c r="C45" s="5">
        <v>1.01</v>
      </c>
      <c r="D45" s="5">
        <v>1</v>
      </c>
      <c r="E45" s="5" t="s">
        <v>2</v>
      </c>
      <c r="F45" s="5" t="s">
        <v>15</v>
      </c>
      <c r="G45" s="5" t="s">
        <v>3</v>
      </c>
      <c r="H45" s="5" t="s">
        <v>5</v>
      </c>
      <c r="I45" s="5" t="s">
        <v>5</v>
      </c>
      <c r="J45" s="5">
        <v>79</v>
      </c>
      <c r="K45" s="5">
        <v>202</v>
      </c>
      <c r="L45" s="5">
        <v>10.8</v>
      </c>
      <c r="M45" s="5">
        <v>134</v>
      </c>
      <c r="N45" s="5">
        <v>3.4</v>
      </c>
      <c r="O45" s="5">
        <v>7.9</v>
      </c>
      <c r="P45" s="5">
        <v>24</v>
      </c>
      <c r="Q45" s="5">
        <v>7900</v>
      </c>
      <c r="R45" s="5">
        <v>3.1</v>
      </c>
      <c r="S45" s="5"/>
      <c r="T45" s="5" t="s">
        <v>7</v>
      </c>
      <c r="U45" s="5" t="s">
        <v>6</v>
      </c>
      <c r="V45" s="5" t="s">
        <v>7</v>
      </c>
      <c r="W45" s="5" t="s">
        <v>8</v>
      </c>
      <c r="X45" s="5" t="s">
        <v>7</v>
      </c>
      <c r="Y45" s="5" t="s">
        <v>7</v>
      </c>
      <c r="Z45" s="5" t="s">
        <v>9</v>
      </c>
      <c r="AA45" s="5" t="s">
        <v>10</v>
      </c>
      <c r="AB45" s="5"/>
      <c r="AC45" s="5"/>
      <c r="AD45" s="5">
        <f t="shared" si="2"/>
        <v>0</v>
      </c>
    </row>
    <row r="46" spans="1:30" x14ac:dyDescent="0.25">
      <c r="A46" s="5">
        <v>54</v>
      </c>
      <c r="B46" s="5">
        <v>80</v>
      </c>
      <c r="C46" s="5">
        <v>1.01</v>
      </c>
      <c r="D46" s="5">
        <v>3</v>
      </c>
      <c r="E46" s="5" t="s">
        <v>2</v>
      </c>
      <c r="F46" s="5" t="s">
        <v>15</v>
      </c>
      <c r="G46" s="5" t="s">
        <v>15</v>
      </c>
      <c r="H46" s="5" t="s">
        <v>5</v>
      </c>
      <c r="I46" s="5" t="s">
        <v>5</v>
      </c>
      <c r="J46" s="5">
        <v>207</v>
      </c>
      <c r="K46" s="5">
        <v>77</v>
      </c>
      <c r="L46" s="5">
        <v>6.3</v>
      </c>
      <c r="M46" s="5">
        <v>134</v>
      </c>
      <c r="N46" s="5">
        <v>4.8</v>
      </c>
      <c r="O46" s="5">
        <v>9.6999999999999993</v>
      </c>
      <c r="P46" s="5">
        <v>28</v>
      </c>
      <c r="Q46" s="5" t="s">
        <v>3</v>
      </c>
      <c r="R46" s="5" t="s">
        <v>3</v>
      </c>
      <c r="S46" s="5"/>
      <c r="T46" s="5" t="s">
        <v>6</v>
      </c>
      <c r="U46" s="5" t="s">
        <v>6</v>
      </c>
      <c r="V46" s="5" t="s">
        <v>7</v>
      </c>
      <c r="W46" s="5" t="s">
        <v>14</v>
      </c>
      <c r="X46" s="5" t="s">
        <v>6</v>
      </c>
      <c r="Y46" s="5" t="s">
        <v>7</v>
      </c>
      <c r="Z46" s="5" t="s">
        <v>9</v>
      </c>
      <c r="AA46" s="5" t="s">
        <v>10</v>
      </c>
      <c r="AB46" s="5"/>
      <c r="AC46" s="5"/>
      <c r="AD46" s="5">
        <f t="shared" si="2"/>
        <v>0</v>
      </c>
    </row>
    <row r="47" spans="1:30" x14ac:dyDescent="0.25">
      <c r="A47" s="5">
        <v>54</v>
      </c>
      <c r="B47" s="5">
        <v>80</v>
      </c>
      <c r="C47" s="5">
        <v>1.02</v>
      </c>
      <c r="D47" s="5">
        <v>3</v>
      </c>
      <c r="E47" s="5" t="s">
        <v>2</v>
      </c>
      <c r="F47" s="5" t="s">
        <v>3</v>
      </c>
      <c r="G47" s="5" t="s">
        <v>15</v>
      </c>
      <c r="H47" s="5" t="s">
        <v>5</v>
      </c>
      <c r="I47" s="5" t="s">
        <v>5</v>
      </c>
      <c r="J47" s="5">
        <v>208</v>
      </c>
      <c r="K47" s="5">
        <v>89</v>
      </c>
      <c r="L47" s="5">
        <v>5.9</v>
      </c>
      <c r="M47" s="5">
        <v>130</v>
      </c>
      <c r="N47" s="5">
        <v>4.9000000000000004</v>
      </c>
      <c r="O47" s="5">
        <v>9.3000000000000007</v>
      </c>
      <c r="P47" s="5" t="s">
        <v>3</v>
      </c>
      <c r="Q47" s="5" t="s">
        <v>3</v>
      </c>
      <c r="R47" s="5" t="s">
        <v>3</v>
      </c>
      <c r="S47" s="5"/>
      <c r="T47" s="5" t="s">
        <v>6</v>
      </c>
      <c r="U47" s="5" t="s">
        <v>6</v>
      </c>
      <c r="V47" s="5" t="s">
        <v>7</v>
      </c>
      <c r="W47" s="5" t="s">
        <v>14</v>
      </c>
      <c r="X47" s="5" t="s">
        <v>6</v>
      </c>
      <c r="Y47" s="5" t="s">
        <v>7</v>
      </c>
      <c r="Z47" s="5" t="s">
        <v>9</v>
      </c>
      <c r="AA47" s="5" t="s">
        <v>10</v>
      </c>
      <c r="AB47" s="5"/>
      <c r="AC47" s="5"/>
      <c r="AD47" s="5">
        <f t="shared" si="2"/>
        <v>0</v>
      </c>
    </row>
    <row r="48" spans="1:30" x14ac:dyDescent="0.25">
      <c r="A48" s="5">
        <v>48</v>
      </c>
      <c r="B48" s="5">
        <v>70</v>
      </c>
      <c r="C48" s="5">
        <v>1.0149999999999999</v>
      </c>
      <c r="D48" s="5">
        <v>0</v>
      </c>
      <c r="E48" s="5" t="s">
        <v>2</v>
      </c>
      <c r="F48" s="5" t="s">
        <v>3</v>
      </c>
      <c r="G48" s="5" t="s">
        <v>4</v>
      </c>
      <c r="H48" s="5" t="s">
        <v>5</v>
      </c>
      <c r="I48" s="5" t="s">
        <v>5</v>
      </c>
      <c r="J48" s="5">
        <v>124</v>
      </c>
      <c r="K48" s="5">
        <v>24</v>
      </c>
      <c r="L48" s="5">
        <v>1.2</v>
      </c>
      <c r="M48" s="5">
        <v>142</v>
      </c>
      <c r="N48" s="5">
        <v>4.2</v>
      </c>
      <c r="O48" s="5">
        <v>12.4</v>
      </c>
      <c r="P48" s="5">
        <v>37</v>
      </c>
      <c r="Q48" s="5">
        <v>6400</v>
      </c>
      <c r="R48" s="5">
        <v>4.7</v>
      </c>
      <c r="S48" s="5"/>
      <c r="T48" s="5" t="s">
        <v>7</v>
      </c>
      <c r="U48" s="5" t="s">
        <v>6</v>
      </c>
      <c r="V48" s="5" t="s">
        <v>7</v>
      </c>
      <c r="W48" s="5" t="s">
        <v>8</v>
      </c>
      <c r="X48" s="5" t="s">
        <v>7</v>
      </c>
      <c r="Y48" s="5" t="s">
        <v>7</v>
      </c>
      <c r="Z48" s="5" t="s">
        <v>9</v>
      </c>
      <c r="AA48" s="5" t="s">
        <v>10</v>
      </c>
      <c r="AB48" s="5"/>
      <c r="AC48" s="5"/>
      <c r="AD48" s="5">
        <f t="shared" si="2"/>
        <v>0</v>
      </c>
    </row>
    <row r="49" spans="1:30" x14ac:dyDescent="0.25">
      <c r="A49" s="5">
        <v>11</v>
      </c>
      <c r="B49" s="5">
        <v>80</v>
      </c>
      <c r="C49" s="5">
        <v>1.01</v>
      </c>
      <c r="D49" s="5">
        <v>3</v>
      </c>
      <c r="E49" s="5" t="s">
        <v>2</v>
      </c>
      <c r="F49" s="5" t="s">
        <v>3</v>
      </c>
      <c r="G49" s="5" t="s">
        <v>4</v>
      </c>
      <c r="H49" s="5" t="s">
        <v>5</v>
      </c>
      <c r="I49" s="5" t="s">
        <v>5</v>
      </c>
      <c r="J49" s="5" t="s">
        <v>3</v>
      </c>
      <c r="K49" s="5">
        <v>17</v>
      </c>
      <c r="L49" s="5">
        <v>0.8</v>
      </c>
      <c r="M49" s="5" t="s">
        <v>3</v>
      </c>
      <c r="N49" s="5" t="s">
        <v>3</v>
      </c>
      <c r="O49" s="5">
        <v>15</v>
      </c>
      <c r="P49" s="5">
        <v>45</v>
      </c>
      <c r="Q49" s="5">
        <v>8600</v>
      </c>
      <c r="R49" s="5" t="s">
        <v>3</v>
      </c>
      <c r="S49" s="5"/>
      <c r="T49" s="5" t="s">
        <v>7</v>
      </c>
      <c r="U49" s="5" t="s">
        <v>7</v>
      </c>
      <c r="V49" s="5" t="s">
        <v>7</v>
      </c>
      <c r="W49" s="5" t="s">
        <v>8</v>
      </c>
      <c r="X49" s="5" t="s">
        <v>7</v>
      </c>
      <c r="Y49" s="5" t="s">
        <v>7</v>
      </c>
      <c r="Z49" s="5" t="s">
        <v>9</v>
      </c>
      <c r="AA49" s="5" t="s">
        <v>10</v>
      </c>
      <c r="AB49" s="5"/>
      <c r="AC49" s="5"/>
      <c r="AD49" s="5">
        <f t="shared" si="2"/>
        <v>0</v>
      </c>
    </row>
    <row r="50" spans="1:30" x14ac:dyDescent="0.25">
      <c r="A50" s="5">
        <v>73</v>
      </c>
      <c r="B50" s="5">
        <v>70</v>
      </c>
      <c r="C50" s="5">
        <v>1.0049999999999999</v>
      </c>
      <c r="D50" s="5">
        <v>0</v>
      </c>
      <c r="E50" s="5" t="s">
        <v>2</v>
      </c>
      <c r="F50" s="5" t="s">
        <v>4</v>
      </c>
      <c r="G50" s="5" t="s">
        <v>4</v>
      </c>
      <c r="H50" s="5" t="s">
        <v>5</v>
      </c>
      <c r="I50" s="5" t="s">
        <v>5</v>
      </c>
      <c r="J50" s="5">
        <v>70</v>
      </c>
      <c r="K50" s="5">
        <v>32</v>
      </c>
      <c r="L50" s="5">
        <v>0.9</v>
      </c>
      <c r="M50" s="5">
        <v>125</v>
      </c>
      <c r="N50" s="5">
        <v>4</v>
      </c>
      <c r="O50" s="5">
        <v>10</v>
      </c>
      <c r="P50" s="5">
        <v>29</v>
      </c>
      <c r="Q50" s="5">
        <v>18900</v>
      </c>
      <c r="R50" s="5">
        <v>3.5</v>
      </c>
      <c r="S50" s="5"/>
      <c r="T50" s="5" t="s">
        <v>6</v>
      </c>
      <c r="U50" s="5" t="s">
        <v>6</v>
      </c>
      <c r="V50" s="5" t="s">
        <v>7</v>
      </c>
      <c r="W50" s="5" t="s">
        <v>8</v>
      </c>
      <c r="X50" s="5" t="s">
        <v>6</v>
      </c>
      <c r="Y50" s="5" t="s">
        <v>7</v>
      </c>
      <c r="Z50" s="5" t="s">
        <v>9</v>
      </c>
      <c r="AA50" s="5" t="s">
        <v>10</v>
      </c>
      <c r="AB50" s="5"/>
      <c r="AC50" s="5"/>
      <c r="AD50" s="5">
        <f t="shared" si="2"/>
        <v>0</v>
      </c>
    </row>
    <row r="51" spans="1:30" x14ac:dyDescent="0.25">
      <c r="A51" s="5">
        <v>60</v>
      </c>
      <c r="B51" s="5">
        <v>70</v>
      </c>
      <c r="C51" s="5">
        <v>1.01</v>
      </c>
      <c r="D51" s="5">
        <v>2</v>
      </c>
      <c r="E51" s="5" t="s">
        <v>2</v>
      </c>
      <c r="F51" s="5" t="s">
        <v>4</v>
      </c>
      <c r="G51" s="5" t="s">
        <v>15</v>
      </c>
      <c r="H51" s="5" t="s">
        <v>16</v>
      </c>
      <c r="I51" s="5" t="s">
        <v>5</v>
      </c>
      <c r="J51" s="5">
        <v>144</v>
      </c>
      <c r="K51" s="5">
        <v>72</v>
      </c>
      <c r="L51" s="5">
        <v>3</v>
      </c>
      <c r="M51" s="5" t="s">
        <v>3</v>
      </c>
      <c r="N51" s="5" t="s">
        <v>3</v>
      </c>
      <c r="O51" s="5">
        <v>9.6999999999999993</v>
      </c>
      <c r="P51" s="5">
        <v>29</v>
      </c>
      <c r="Q51" s="5">
        <v>21600</v>
      </c>
      <c r="R51" s="5">
        <v>3.5</v>
      </c>
      <c r="S51" s="5"/>
      <c r="T51" s="5" t="s">
        <v>6</v>
      </c>
      <c r="U51" s="5" t="s">
        <v>6</v>
      </c>
      <c r="V51" s="5" t="s">
        <v>7</v>
      </c>
      <c r="W51" s="5" t="s">
        <v>14</v>
      </c>
      <c r="X51" s="5" t="s">
        <v>7</v>
      </c>
      <c r="Y51" s="5" t="s">
        <v>6</v>
      </c>
      <c r="Z51" s="5" t="s">
        <v>9</v>
      </c>
      <c r="AA51" s="5" t="s">
        <v>10</v>
      </c>
      <c r="AB51" s="5"/>
      <c r="AC51" s="5"/>
      <c r="AD51" s="5">
        <f t="shared" si="2"/>
        <v>0</v>
      </c>
    </row>
    <row r="52" spans="1:30" x14ac:dyDescent="0.25">
      <c r="A52" s="5">
        <v>53</v>
      </c>
      <c r="B52" s="5">
        <v>60</v>
      </c>
      <c r="C52" s="5" t="s">
        <v>3</v>
      </c>
      <c r="D52" s="5" t="s">
        <v>3</v>
      </c>
      <c r="E52" s="5" t="s">
        <v>3</v>
      </c>
      <c r="F52" s="5" t="s">
        <v>3</v>
      </c>
      <c r="G52" s="5" t="s">
        <v>3</v>
      </c>
      <c r="H52" s="5" t="s">
        <v>5</v>
      </c>
      <c r="I52" s="5" t="s">
        <v>5</v>
      </c>
      <c r="J52" s="5">
        <v>91</v>
      </c>
      <c r="K52" s="5">
        <v>114</v>
      </c>
      <c r="L52" s="5">
        <v>3.25</v>
      </c>
      <c r="M52" s="5">
        <v>142</v>
      </c>
      <c r="N52" s="5">
        <v>4.3</v>
      </c>
      <c r="O52" s="5">
        <v>8.6</v>
      </c>
      <c r="P52" s="5">
        <v>28</v>
      </c>
      <c r="Q52" s="5">
        <v>11000</v>
      </c>
      <c r="R52" s="5">
        <v>3.8</v>
      </c>
      <c r="S52" s="5"/>
      <c r="T52" s="5" t="s">
        <v>6</v>
      </c>
      <c r="U52" s="5" t="s">
        <v>6</v>
      </c>
      <c r="V52" s="5" t="s">
        <v>7</v>
      </c>
      <c r="W52" s="5" t="s">
        <v>14</v>
      </c>
      <c r="X52" s="5" t="s">
        <v>6</v>
      </c>
      <c r="Y52" s="5" t="s">
        <v>6</v>
      </c>
      <c r="Z52" s="5" t="s">
        <v>9</v>
      </c>
      <c r="AA52" s="5" t="s">
        <v>10</v>
      </c>
      <c r="AB52" s="5"/>
      <c r="AC52" s="5"/>
      <c r="AD52" s="5">
        <f t="shared" si="2"/>
        <v>0</v>
      </c>
    </row>
    <row r="53" spans="1:30" x14ac:dyDescent="0.25">
      <c r="A53" s="5">
        <v>54</v>
      </c>
      <c r="B53" s="5">
        <v>100</v>
      </c>
      <c r="C53" s="5">
        <v>1.0149999999999999</v>
      </c>
      <c r="D53" s="5">
        <v>3</v>
      </c>
      <c r="E53" s="5" t="s">
        <v>2</v>
      </c>
      <c r="F53" s="5" t="s">
        <v>3</v>
      </c>
      <c r="G53" s="5" t="s">
        <v>4</v>
      </c>
      <c r="H53" s="5" t="s">
        <v>16</v>
      </c>
      <c r="I53" s="5" t="s">
        <v>5</v>
      </c>
      <c r="J53" s="5">
        <v>162</v>
      </c>
      <c r="K53" s="5">
        <v>66</v>
      </c>
      <c r="L53" s="5">
        <v>1.6</v>
      </c>
      <c r="M53" s="5">
        <v>136</v>
      </c>
      <c r="N53" s="5">
        <v>4.4000000000000004</v>
      </c>
      <c r="O53" s="5">
        <v>10.3</v>
      </c>
      <c r="P53" s="5">
        <v>33</v>
      </c>
      <c r="Q53" s="5" t="s">
        <v>3</v>
      </c>
      <c r="R53" s="5" t="s">
        <v>3</v>
      </c>
      <c r="S53" s="5"/>
      <c r="T53" s="5" t="s">
        <v>6</v>
      </c>
      <c r="U53" s="5" t="s">
        <v>6</v>
      </c>
      <c r="V53" s="5" t="s">
        <v>7</v>
      </c>
      <c r="W53" s="5" t="s">
        <v>14</v>
      </c>
      <c r="X53" s="5" t="s">
        <v>6</v>
      </c>
      <c r="Y53" s="5" t="s">
        <v>7</v>
      </c>
      <c r="Z53" s="5" t="s">
        <v>9</v>
      </c>
      <c r="AA53" s="5" t="s">
        <v>10</v>
      </c>
      <c r="AB53" s="5"/>
      <c r="AC53" s="5"/>
      <c r="AD53" s="5">
        <f t="shared" si="2"/>
        <v>0</v>
      </c>
    </row>
    <row r="54" spans="1:30" x14ac:dyDescent="0.25">
      <c r="A54" s="5">
        <v>53</v>
      </c>
      <c r="B54" s="5">
        <v>90</v>
      </c>
      <c r="C54" s="5">
        <v>1.0149999999999999</v>
      </c>
      <c r="D54" s="5">
        <v>0</v>
      </c>
      <c r="E54" s="5" t="s">
        <v>2</v>
      </c>
      <c r="F54" s="5" t="s">
        <v>3</v>
      </c>
      <c r="G54" s="5" t="s">
        <v>4</v>
      </c>
      <c r="H54" s="5" t="s">
        <v>5</v>
      </c>
      <c r="I54" s="5" t="s">
        <v>5</v>
      </c>
      <c r="J54" s="5" t="s">
        <v>3</v>
      </c>
      <c r="K54" s="5">
        <v>38</v>
      </c>
      <c r="L54" s="5">
        <v>2.2000000000000002</v>
      </c>
      <c r="M54" s="5" t="s">
        <v>3</v>
      </c>
      <c r="N54" s="5" t="s">
        <v>3</v>
      </c>
      <c r="O54" s="5">
        <v>10.9</v>
      </c>
      <c r="P54" s="5">
        <v>34</v>
      </c>
      <c r="Q54" s="5">
        <v>4300</v>
      </c>
      <c r="R54" s="5">
        <v>3.7</v>
      </c>
      <c r="S54" s="5"/>
      <c r="T54" s="5" t="s">
        <v>7</v>
      </c>
      <c r="U54" s="5" t="s">
        <v>7</v>
      </c>
      <c r="V54" s="5" t="s">
        <v>7</v>
      </c>
      <c r="W54" s="5" t="s">
        <v>14</v>
      </c>
      <c r="X54" s="5" t="s">
        <v>7</v>
      </c>
      <c r="Y54" s="5" t="s">
        <v>6</v>
      </c>
      <c r="Z54" s="5" t="s">
        <v>9</v>
      </c>
      <c r="AA54" s="5" t="s">
        <v>10</v>
      </c>
      <c r="AB54" s="5"/>
      <c r="AC54" s="5"/>
      <c r="AD54" s="5">
        <f t="shared" si="2"/>
        <v>0</v>
      </c>
    </row>
    <row r="55" spans="1:30" x14ac:dyDescent="0.25">
      <c r="A55" s="5">
        <v>62</v>
      </c>
      <c r="B55" s="5">
        <v>80</v>
      </c>
      <c r="C55" s="5">
        <v>1.0149999999999999</v>
      </c>
      <c r="D55" s="5">
        <v>0</v>
      </c>
      <c r="E55" s="5" t="s">
        <v>17</v>
      </c>
      <c r="F55" s="5" t="s">
        <v>3</v>
      </c>
      <c r="G55" s="5" t="s">
        <v>3</v>
      </c>
      <c r="H55" s="5" t="s">
        <v>5</v>
      </c>
      <c r="I55" s="5" t="s">
        <v>5</v>
      </c>
      <c r="J55" s="5">
        <v>246</v>
      </c>
      <c r="K55" s="5">
        <v>24</v>
      </c>
      <c r="L55" s="5">
        <v>1</v>
      </c>
      <c r="M55" s="5" t="s">
        <v>3</v>
      </c>
      <c r="N55" s="5" t="s">
        <v>3</v>
      </c>
      <c r="O55" s="5">
        <v>13.6</v>
      </c>
      <c r="P55" s="5">
        <v>40</v>
      </c>
      <c r="Q55" s="5">
        <v>8500</v>
      </c>
      <c r="R55" s="5">
        <v>4.7</v>
      </c>
      <c r="S55" s="5"/>
      <c r="T55" s="5" t="s">
        <v>6</v>
      </c>
      <c r="U55" s="5" t="s">
        <v>6</v>
      </c>
      <c r="V55" s="5" t="s">
        <v>7</v>
      </c>
      <c r="W55" s="5" t="s">
        <v>8</v>
      </c>
      <c r="X55" s="5" t="s">
        <v>7</v>
      </c>
      <c r="Y55" s="5" t="s">
        <v>7</v>
      </c>
      <c r="Z55" s="5" t="s">
        <v>9</v>
      </c>
      <c r="AA55" s="5" t="s">
        <v>10</v>
      </c>
      <c r="AB55" s="5"/>
      <c r="AC55" s="5"/>
      <c r="AD55" s="5">
        <f t="shared" si="2"/>
        <v>0</v>
      </c>
    </row>
    <row r="56" spans="1:30" x14ac:dyDescent="0.25">
      <c r="A56" s="5">
        <v>63</v>
      </c>
      <c r="B56" s="5">
        <v>80</v>
      </c>
      <c r="C56" s="5">
        <v>1.01</v>
      </c>
      <c r="D56" s="5">
        <v>2</v>
      </c>
      <c r="E56" s="5" t="s">
        <v>12</v>
      </c>
      <c r="F56" s="5" t="s">
        <v>4</v>
      </c>
      <c r="G56" s="5" t="s">
        <v>3</v>
      </c>
      <c r="H56" s="5" t="s">
        <v>5</v>
      </c>
      <c r="I56" s="5" t="s">
        <v>5</v>
      </c>
      <c r="J56" s="5" t="s">
        <v>3</v>
      </c>
      <c r="K56" s="5" t="s">
        <v>3</v>
      </c>
      <c r="L56" s="5">
        <v>3.4</v>
      </c>
      <c r="M56" s="5">
        <v>136</v>
      </c>
      <c r="N56" s="5">
        <v>4.2</v>
      </c>
      <c r="O56" s="5">
        <v>13</v>
      </c>
      <c r="P56" s="5">
        <v>40</v>
      </c>
      <c r="Q56" s="5">
        <v>9800</v>
      </c>
      <c r="R56" s="5">
        <v>4.2</v>
      </c>
      <c r="S56" s="5"/>
      <c r="T56" s="5" t="s">
        <v>6</v>
      </c>
      <c r="U56" s="5" t="s">
        <v>7</v>
      </c>
      <c r="V56" s="5" t="s">
        <v>6</v>
      </c>
      <c r="W56" s="5" t="s">
        <v>8</v>
      </c>
      <c r="X56" s="5" t="s">
        <v>7</v>
      </c>
      <c r="Y56" s="5" t="s">
        <v>7</v>
      </c>
      <c r="Z56" s="5" t="s">
        <v>9</v>
      </c>
      <c r="AA56" s="5" t="s">
        <v>10</v>
      </c>
      <c r="AB56" s="5"/>
      <c r="AC56" s="5"/>
      <c r="AD56" s="5">
        <f t="shared" si="2"/>
        <v>0</v>
      </c>
    </row>
    <row r="57" spans="1:30" x14ac:dyDescent="0.25">
      <c r="A57" s="5">
        <v>35</v>
      </c>
      <c r="B57" s="5">
        <v>80</v>
      </c>
      <c r="C57" s="5">
        <v>1.0049999999999999</v>
      </c>
      <c r="D57" s="5">
        <v>3</v>
      </c>
      <c r="E57" s="5" t="s">
        <v>2</v>
      </c>
      <c r="F57" s="5" t="s">
        <v>15</v>
      </c>
      <c r="G57" s="5" t="s">
        <v>4</v>
      </c>
      <c r="H57" s="5" t="s">
        <v>5</v>
      </c>
      <c r="I57" s="5" t="s">
        <v>5</v>
      </c>
      <c r="J57" s="5" t="s">
        <v>3</v>
      </c>
      <c r="K57" s="5" t="s">
        <v>3</v>
      </c>
      <c r="L57" s="5" t="s">
        <v>3</v>
      </c>
      <c r="M57" s="5" t="s">
        <v>3</v>
      </c>
      <c r="N57" s="5" t="s">
        <v>3</v>
      </c>
      <c r="O57" s="5">
        <v>9.5</v>
      </c>
      <c r="P57" s="5">
        <v>28</v>
      </c>
      <c r="Q57" s="5" t="s">
        <v>3</v>
      </c>
      <c r="R57" s="5" t="s">
        <v>3</v>
      </c>
      <c r="S57" s="5"/>
      <c r="T57" s="5" t="s">
        <v>7</v>
      </c>
      <c r="U57" s="5" t="s">
        <v>7</v>
      </c>
      <c r="V57" s="5" t="s">
        <v>7</v>
      </c>
      <c r="W57" s="5" t="s">
        <v>8</v>
      </c>
      <c r="X57" s="5" t="s">
        <v>6</v>
      </c>
      <c r="Y57" s="5" t="s">
        <v>7</v>
      </c>
      <c r="Z57" s="5" t="s">
        <v>9</v>
      </c>
      <c r="AA57" s="5" t="s">
        <v>10</v>
      </c>
      <c r="AB57" s="5"/>
      <c r="AC57" s="5"/>
      <c r="AD57" s="5">
        <f t="shared" si="2"/>
        <v>0</v>
      </c>
    </row>
    <row r="58" spans="1:30" x14ac:dyDescent="0.25">
      <c r="A58" s="5">
        <v>76</v>
      </c>
      <c r="B58" s="5">
        <v>70</v>
      </c>
      <c r="C58" s="5">
        <v>1.0149999999999999</v>
      </c>
      <c r="D58" s="5">
        <v>3</v>
      </c>
      <c r="E58" s="5" t="s">
        <v>11</v>
      </c>
      <c r="F58" s="5" t="s">
        <v>4</v>
      </c>
      <c r="G58" s="5" t="s">
        <v>15</v>
      </c>
      <c r="H58" s="5" t="s">
        <v>16</v>
      </c>
      <c r="I58" s="5" t="s">
        <v>5</v>
      </c>
      <c r="J58" s="5" t="s">
        <v>3</v>
      </c>
      <c r="K58" s="5">
        <v>164</v>
      </c>
      <c r="L58" s="5">
        <v>9.6999999999999993</v>
      </c>
      <c r="M58" s="5">
        <v>131</v>
      </c>
      <c r="N58" s="5">
        <v>4.4000000000000004</v>
      </c>
      <c r="O58" s="5">
        <v>10.199999999999999</v>
      </c>
      <c r="P58" s="5">
        <v>30</v>
      </c>
      <c r="Q58" s="5">
        <v>11300</v>
      </c>
      <c r="R58" s="5">
        <v>3.4</v>
      </c>
      <c r="S58" s="5"/>
      <c r="T58" s="5" t="s">
        <v>6</v>
      </c>
      <c r="U58" s="5" t="s">
        <v>6</v>
      </c>
      <c r="V58" s="5" t="s">
        <v>6</v>
      </c>
      <c r="W58" s="5" t="s">
        <v>14</v>
      </c>
      <c r="X58" s="5" t="s">
        <v>6</v>
      </c>
      <c r="Y58" s="5" t="s">
        <v>7</v>
      </c>
      <c r="Z58" s="5" t="s">
        <v>9</v>
      </c>
      <c r="AA58" s="5" t="s">
        <v>10</v>
      </c>
      <c r="AB58" s="5"/>
      <c r="AC58" s="5"/>
      <c r="AD58" s="5">
        <f t="shared" si="2"/>
        <v>0</v>
      </c>
    </row>
    <row r="59" spans="1:30" x14ac:dyDescent="0.25">
      <c r="A59" s="5">
        <v>76</v>
      </c>
      <c r="B59" s="5">
        <v>90</v>
      </c>
      <c r="C59" s="5" t="s">
        <v>3</v>
      </c>
      <c r="D59" s="5" t="s">
        <v>3</v>
      </c>
      <c r="E59" s="5" t="s">
        <v>3</v>
      </c>
      <c r="F59" s="5" t="s">
        <v>3</v>
      </c>
      <c r="G59" s="5" t="s">
        <v>4</v>
      </c>
      <c r="H59" s="5" t="s">
        <v>5</v>
      </c>
      <c r="I59" s="5" t="s">
        <v>5</v>
      </c>
      <c r="J59" s="5">
        <v>93</v>
      </c>
      <c r="K59" s="5">
        <v>155</v>
      </c>
      <c r="L59" s="5">
        <v>7.3</v>
      </c>
      <c r="M59" s="5">
        <v>132</v>
      </c>
      <c r="N59" s="5">
        <v>4.9000000000000004</v>
      </c>
      <c r="O59" s="5" t="s">
        <v>3</v>
      </c>
      <c r="P59" s="5" t="s">
        <v>3</v>
      </c>
      <c r="Q59" s="5" t="s">
        <v>3</v>
      </c>
      <c r="R59" s="5" t="s">
        <v>3</v>
      </c>
      <c r="S59" s="5"/>
      <c r="T59" s="5" t="s">
        <v>6</v>
      </c>
      <c r="U59" s="5" t="s">
        <v>6</v>
      </c>
      <c r="V59" s="5" t="s">
        <v>6</v>
      </c>
      <c r="W59" s="5" t="s">
        <v>14</v>
      </c>
      <c r="X59" s="5" t="s">
        <v>7</v>
      </c>
      <c r="Y59" s="5" t="s">
        <v>7</v>
      </c>
      <c r="Z59" s="5" t="s">
        <v>9</v>
      </c>
      <c r="AA59" s="5" t="s">
        <v>10</v>
      </c>
      <c r="AB59" s="5"/>
      <c r="AC59" s="5"/>
      <c r="AD59" s="5">
        <f t="shared" si="2"/>
        <v>0</v>
      </c>
    </row>
    <row r="60" spans="1:30" x14ac:dyDescent="0.25">
      <c r="A60" s="5">
        <v>73</v>
      </c>
      <c r="B60" s="5">
        <v>80</v>
      </c>
      <c r="C60" s="5">
        <v>1.02</v>
      </c>
      <c r="D60" s="5">
        <v>2</v>
      </c>
      <c r="E60" s="5" t="s">
        <v>2</v>
      </c>
      <c r="F60" s="5" t="s">
        <v>15</v>
      </c>
      <c r="G60" s="5" t="s">
        <v>15</v>
      </c>
      <c r="H60" s="5" t="s">
        <v>5</v>
      </c>
      <c r="I60" s="5" t="s">
        <v>5</v>
      </c>
      <c r="J60" s="5">
        <v>253</v>
      </c>
      <c r="K60" s="5">
        <v>142</v>
      </c>
      <c r="L60" s="5">
        <v>4.5999999999999996</v>
      </c>
      <c r="M60" s="5">
        <v>138</v>
      </c>
      <c r="N60" s="5">
        <v>5.8</v>
      </c>
      <c r="O60" s="5">
        <v>10.5</v>
      </c>
      <c r="P60" s="5">
        <v>33</v>
      </c>
      <c r="Q60" s="5">
        <v>7200</v>
      </c>
      <c r="R60" s="5">
        <v>4.3</v>
      </c>
      <c r="S60" s="5"/>
      <c r="T60" s="5" t="s">
        <v>6</v>
      </c>
      <c r="U60" s="5" t="s">
        <v>6</v>
      </c>
      <c r="V60" s="5" t="s">
        <v>6</v>
      </c>
      <c r="W60" s="5" t="s">
        <v>8</v>
      </c>
      <c r="X60" s="5" t="s">
        <v>7</v>
      </c>
      <c r="Y60" s="5" t="s">
        <v>7</v>
      </c>
      <c r="Z60" s="5" t="s">
        <v>9</v>
      </c>
      <c r="AA60" s="5" t="s">
        <v>10</v>
      </c>
      <c r="AB60" s="5"/>
      <c r="AC60" s="5"/>
      <c r="AD60" s="5">
        <f t="shared" si="2"/>
        <v>0</v>
      </c>
    </row>
    <row r="61" spans="1:30" x14ac:dyDescent="0.25">
      <c r="A61" s="5">
        <v>59</v>
      </c>
      <c r="B61" s="5">
        <v>100</v>
      </c>
      <c r="C61" s="5" t="s">
        <v>3</v>
      </c>
      <c r="D61" s="5" t="s">
        <v>3</v>
      </c>
      <c r="E61" s="5" t="s">
        <v>3</v>
      </c>
      <c r="F61" s="5" t="s">
        <v>3</v>
      </c>
      <c r="G61" s="5" t="s">
        <v>3</v>
      </c>
      <c r="H61" s="5" t="s">
        <v>5</v>
      </c>
      <c r="I61" s="5" t="s">
        <v>5</v>
      </c>
      <c r="J61" s="5" t="s">
        <v>3</v>
      </c>
      <c r="K61" s="5">
        <v>96</v>
      </c>
      <c r="L61" s="5">
        <v>6.4</v>
      </c>
      <c r="M61" s="5" t="s">
        <v>3</v>
      </c>
      <c r="N61" s="5" t="s">
        <v>3</v>
      </c>
      <c r="O61" s="5">
        <v>6.6</v>
      </c>
      <c r="P61" s="5" t="s">
        <v>3</v>
      </c>
      <c r="Q61" s="5" t="s">
        <v>3</v>
      </c>
      <c r="R61" s="5" t="s">
        <v>3</v>
      </c>
      <c r="S61" s="5"/>
      <c r="T61" s="5" t="s">
        <v>6</v>
      </c>
      <c r="U61" s="5" t="s">
        <v>6</v>
      </c>
      <c r="V61" s="5" t="s">
        <v>7</v>
      </c>
      <c r="W61" s="5" t="s">
        <v>8</v>
      </c>
      <c r="X61" s="5" t="s">
        <v>7</v>
      </c>
      <c r="Y61" s="5" t="s">
        <v>6</v>
      </c>
      <c r="Z61" s="5" t="s">
        <v>9</v>
      </c>
      <c r="AA61" s="5" t="s">
        <v>10</v>
      </c>
      <c r="AB61" s="5"/>
      <c r="AC61" s="5"/>
      <c r="AD61" s="5">
        <f t="shared" si="2"/>
        <v>0</v>
      </c>
    </row>
    <row r="62" spans="1:30" x14ac:dyDescent="0.25">
      <c r="A62" s="5">
        <v>67</v>
      </c>
      <c r="B62" s="5">
        <v>90</v>
      </c>
      <c r="C62" s="5">
        <v>1.02</v>
      </c>
      <c r="D62" s="5">
        <v>1</v>
      </c>
      <c r="E62" s="5" t="s">
        <v>2</v>
      </c>
      <c r="F62" s="5" t="s">
        <v>3</v>
      </c>
      <c r="G62" s="5" t="s">
        <v>15</v>
      </c>
      <c r="H62" s="5" t="s">
        <v>16</v>
      </c>
      <c r="I62" s="5" t="s">
        <v>5</v>
      </c>
      <c r="J62" s="5">
        <v>141</v>
      </c>
      <c r="K62" s="5">
        <v>66</v>
      </c>
      <c r="L62" s="5">
        <v>3.2</v>
      </c>
      <c r="M62" s="5">
        <v>138</v>
      </c>
      <c r="N62" s="5">
        <v>6.6</v>
      </c>
      <c r="O62" s="5" t="s">
        <v>3</v>
      </c>
      <c r="P62" s="5" t="s">
        <v>3</v>
      </c>
      <c r="Q62" s="5" t="s">
        <v>3</v>
      </c>
      <c r="R62" s="5" t="s">
        <v>3</v>
      </c>
      <c r="S62" s="5"/>
      <c r="T62" s="5" t="s">
        <v>6</v>
      </c>
      <c r="U62" s="5" t="s">
        <v>7</v>
      </c>
      <c r="V62" s="5" t="s">
        <v>7</v>
      </c>
      <c r="W62" s="5" t="s">
        <v>8</v>
      </c>
      <c r="X62" s="5" t="s">
        <v>7</v>
      </c>
      <c r="Y62" s="5" t="s">
        <v>7</v>
      </c>
      <c r="Z62" s="5" t="s">
        <v>9</v>
      </c>
      <c r="AA62" s="5" t="s">
        <v>10</v>
      </c>
      <c r="AB62" s="5"/>
      <c r="AC62" s="5"/>
      <c r="AD62" s="5">
        <f t="shared" si="2"/>
        <v>0</v>
      </c>
    </row>
    <row r="63" spans="1:30" x14ac:dyDescent="0.25">
      <c r="A63" s="5">
        <v>67</v>
      </c>
      <c r="B63" s="5">
        <v>80</v>
      </c>
      <c r="C63" s="5">
        <v>1.01</v>
      </c>
      <c r="D63" s="5">
        <v>1</v>
      </c>
      <c r="E63" s="5" t="s">
        <v>13</v>
      </c>
      <c r="F63" s="5" t="s">
        <v>4</v>
      </c>
      <c r="G63" s="5" t="s">
        <v>15</v>
      </c>
      <c r="H63" s="5" t="s">
        <v>5</v>
      </c>
      <c r="I63" s="5" t="s">
        <v>5</v>
      </c>
      <c r="J63" s="5">
        <v>182</v>
      </c>
      <c r="K63" s="5">
        <v>391</v>
      </c>
      <c r="L63" s="5">
        <v>32</v>
      </c>
      <c r="M63" s="5">
        <v>163</v>
      </c>
      <c r="N63" s="5">
        <v>39</v>
      </c>
      <c r="O63" s="5" t="s">
        <v>3</v>
      </c>
      <c r="P63" s="5" t="s">
        <v>3</v>
      </c>
      <c r="Q63" s="5" t="s">
        <v>3</v>
      </c>
      <c r="R63" s="5" t="s">
        <v>3</v>
      </c>
      <c r="S63" s="5"/>
      <c r="T63" s="5" t="s">
        <v>7</v>
      </c>
      <c r="U63" s="5" t="s">
        <v>7</v>
      </c>
      <c r="V63" s="5" t="s">
        <v>7</v>
      </c>
      <c r="W63" s="5" t="s">
        <v>8</v>
      </c>
      <c r="X63" s="5" t="s">
        <v>6</v>
      </c>
      <c r="Y63" s="5" t="s">
        <v>7</v>
      </c>
      <c r="Z63" s="5" t="s">
        <v>9</v>
      </c>
      <c r="AA63" s="5" t="s">
        <v>10</v>
      </c>
      <c r="AB63" s="5"/>
      <c r="AC63" s="5"/>
      <c r="AD63" s="5">
        <f t="shared" si="2"/>
        <v>0</v>
      </c>
    </row>
    <row r="64" spans="1:30" x14ac:dyDescent="0.25">
      <c r="A64" s="5">
        <v>15</v>
      </c>
      <c r="B64" s="5">
        <v>60</v>
      </c>
      <c r="C64" s="5">
        <v>1.02</v>
      </c>
      <c r="D64" s="5">
        <v>3</v>
      </c>
      <c r="E64" s="5" t="s">
        <v>2</v>
      </c>
      <c r="F64" s="5" t="s">
        <v>3</v>
      </c>
      <c r="G64" s="5" t="s">
        <v>4</v>
      </c>
      <c r="H64" s="5" t="s">
        <v>5</v>
      </c>
      <c r="I64" s="5" t="s">
        <v>5</v>
      </c>
      <c r="J64" s="5">
        <v>86</v>
      </c>
      <c r="K64" s="5">
        <v>15</v>
      </c>
      <c r="L64" s="5">
        <v>0.6</v>
      </c>
      <c r="M64" s="5">
        <v>138</v>
      </c>
      <c r="N64" s="5">
        <v>4</v>
      </c>
      <c r="O64" s="5">
        <v>11</v>
      </c>
      <c r="P64" s="5">
        <v>33</v>
      </c>
      <c r="Q64" s="5">
        <v>7700</v>
      </c>
      <c r="R64" s="5">
        <v>3.8</v>
      </c>
      <c r="S64" s="5"/>
      <c r="T64" s="5" t="s">
        <v>6</v>
      </c>
      <c r="U64" s="5" t="s">
        <v>6</v>
      </c>
      <c r="V64" s="5" t="s">
        <v>7</v>
      </c>
      <c r="W64" s="5" t="s">
        <v>8</v>
      </c>
      <c r="X64" s="5" t="s">
        <v>7</v>
      </c>
      <c r="Y64" s="5" t="s">
        <v>7</v>
      </c>
      <c r="Z64" s="5" t="s">
        <v>9</v>
      </c>
      <c r="AA64" s="5" t="s">
        <v>10</v>
      </c>
      <c r="AB64" s="5"/>
      <c r="AC64" s="5"/>
      <c r="AD64" s="5">
        <f t="shared" si="2"/>
        <v>0</v>
      </c>
    </row>
    <row r="65" spans="1:30" x14ac:dyDescent="0.25">
      <c r="A65" s="5">
        <v>46</v>
      </c>
      <c r="B65" s="5">
        <v>70</v>
      </c>
      <c r="C65" s="5">
        <v>1.0149999999999999</v>
      </c>
      <c r="D65" s="5">
        <v>1</v>
      </c>
      <c r="E65" s="5" t="s">
        <v>2</v>
      </c>
      <c r="F65" s="5" t="s">
        <v>15</v>
      </c>
      <c r="G65" s="5" t="s">
        <v>4</v>
      </c>
      <c r="H65" s="5" t="s">
        <v>5</v>
      </c>
      <c r="I65" s="5" t="s">
        <v>5</v>
      </c>
      <c r="J65" s="5">
        <v>150</v>
      </c>
      <c r="K65" s="5">
        <v>111</v>
      </c>
      <c r="L65" s="5">
        <v>6.1</v>
      </c>
      <c r="M65" s="5">
        <v>131</v>
      </c>
      <c r="N65" s="5">
        <v>3.7</v>
      </c>
      <c r="O65" s="5">
        <v>7.5</v>
      </c>
      <c r="P65" s="5">
        <v>27</v>
      </c>
      <c r="Q65" s="5" t="s">
        <v>3</v>
      </c>
      <c r="R65" s="5" t="s">
        <v>3</v>
      </c>
      <c r="S65" s="5"/>
      <c r="T65" s="5" t="s">
        <v>7</v>
      </c>
      <c r="U65" s="5" t="s">
        <v>7</v>
      </c>
      <c r="V65" s="5" t="s">
        <v>7</v>
      </c>
      <c r="W65" s="5" t="s">
        <v>8</v>
      </c>
      <c r="X65" s="5" t="s">
        <v>7</v>
      </c>
      <c r="Y65" s="5" t="s">
        <v>6</v>
      </c>
      <c r="Z65" s="5" t="s">
        <v>9</v>
      </c>
      <c r="AA65" s="5" t="s">
        <v>10</v>
      </c>
      <c r="AB65" s="5"/>
      <c r="AC65" s="5"/>
      <c r="AD65" s="5">
        <f t="shared" si="2"/>
        <v>0</v>
      </c>
    </row>
    <row r="66" spans="1:30" x14ac:dyDescent="0.25">
      <c r="A66" s="5">
        <v>55</v>
      </c>
      <c r="B66" s="5">
        <v>80</v>
      </c>
      <c r="C66" s="5">
        <v>1.01</v>
      </c>
      <c r="D66" s="5">
        <v>0</v>
      </c>
      <c r="E66" s="5" t="s">
        <v>2</v>
      </c>
      <c r="F66" s="5" t="s">
        <v>3</v>
      </c>
      <c r="G66" s="5" t="s">
        <v>4</v>
      </c>
      <c r="H66" s="5" t="s">
        <v>5</v>
      </c>
      <c r="I66" s="5" t="s">
        <v>5</v>
      </c>
      <c r="J66" s="5">
        <v>146</v>
      </c>
      <c r="K66" s="5" t="s">
        <v>3</v>
      </c>
      <c r="L66" s="5" t="s">
        <v>3</v>
      </c>
      <c r="M66" s="5" t="s">
        <v>3</v>
      </c>
      <c r="N66" s="5" t="s">
        <v>3</v>
      </c>
      <c r="O66" s="5">
        <v>9.8000000000000007</v>
      </c>
      <c r="P66" s="5" t="s">
        <v>3</v>
      </c>
      <c r="Q66" s="5" t="s">
        <v>3</v>
      </c>
      <c r="R66" s="5" t="s">
        <v>3</v>
      </c>
      <c r="S66" s="5"/>
      <c r="T66" s="5" t="s">
        <v>7</v>
      </c>
      <c r="U66" s="5" t="s">
        <v>7</v>
      </c>
      <c r="V66" s="5" t="s">
        <v>20</v>
      </c>
      <c r="W66" s="5" t="s">
        <v>8</v>
      </c>
      <c r="X66" s="5" t="s">
        <v>7</v>
      </c>
      <c r="Y66" s="5" t="s">
        <v>7</v>
      </c>
      <c r="Z66" s="5" t="s">
        <v>9</v>
      </c>
      <c r="AA66" s="5" t="s">
        <v>10</v>
      </c>
      <c r="AB66" s="5"/>
      <c r="AC66" s="5"/>
      <c r="AD66" s="5">
        <f t="shared" ref="AD66:AD129" si="3">COUNTIF($Z$252:$Z$401,AB66)</f>
        <v>0</v>
      </c>
    </row>
    <row r="67" spans="1:30" x14ac:dyDescent="0.25">
      <c r="A67" s="5">
        <v>44</v>
      </c>
      <c r="B67" s="5">
        <v>90</v>
      </c>
      <c r="C67" s="5">
        <v>1.01</v>
      </c>
      <c r="D67" s="5">
        <v>1</v>
      </c>
      <c r="E67" s="5" t="s">
        <v>2</v>
      </c>
      <c r="F67" s="5" t="s">
        <v>3</v>
      </c>
      <c r="G67" s="5" t="s">
        <v>4</v>
      </c>
      <c r="H67" s="5" t="s">
        <v>5</v>
      </c>
      <c r="I67" s="5" t="s">
        <v>5</v>
      </c>
      <c r="J67" s="5" t="s">
        <v>3</v>
      </c>
      <c r="K67" s="5">
        <v>20</v>
      </c>
      <c r="L67" s="5">
        <v>1.1000000000000001</v>
      </c>
      <c r="M67" s="5" t="s">
        <v>3</v>
      </c>
      <c r="N67" s="5" t="s">
        <v>3</v>
      </c>
      <c r="O67" s="5">
        <v>15</v>
      </c>
      <c r="P67" s="5">
        <v>48</v>
      </c>
      <c r="Q67" s="5" t="s">
        <v>3</v>
      </c>
      <c r="R67" s="5" t="s">
        <v>3</v>
      </c>
      <c r="S67" s="5"/>
      <c r="T67" s="5" t="s">
        <v>7</v>
      </c>
      <c r="U67" s="5" t="s">
        <v>20</v>
      </c>
      <c r="V67" s="5" t="s">
        <v>7</v>
      </c>
      <c r="W67" s="5" t="s">
        <v>8</v>
      </c>
      <c r="X67" s="5" t="s">
        <v>7</v>
      </c>
      <c r="Y67" s="5" t="s">
        <v>7</v>
      </c>
      <c r="Z67" s="5" t="s">
        <v>9</v>
      </c>
      <c r="AA67" s="5" t="s">
        <v>10</v>
      </c>
      <c r="AB67" s="5"/>
      <c r="AC67" s="5"/>
      <c r="AD67" s="5">
        <f t="shared" si="3"/>
        <v>0</v>
      </c>
    </row>
    <row r="68" spans="1:30" x14ac:dyDescent="0.25">
      <c r="A68" s="5">
        <v>67</v>
      </c>
      <c r="B68" s="5">
        <v>70</v>
      </c>
      <c r="C68" s="5">
        <v>1.02</v>
      </c>
      <c r="D68" s="5">
        <v>2</v>
      </c>
      <c r="E68" s="5" t="s">
        <v>2</v>
      </c>
      <c r="F68" s="5" t="s">
        <v>15</v>
      </c>
      <c r="G68" s="5" t="s">
        <v>4</v>
      </c>
      <c r="H68" s="5" t="s">
        <v>5</v>
      </c>
      <c r="I68" s="5" t="s">
        <v>5</v>
      </c>
      <c r="J68" s="5">
        <v>150</v>
      </c>
      <c r="K68" s="5">
        <v>55</v>
      </c>
      <c r="L68" s="5">
        <v>1.6</v>
      </c>
      <c r="M68" s="5">
        <v>131</v>
      </c>
      <c r="N68" s="5">
        <v>4.8</v>
      </c>
      <c r="O68" s="5" t="s">
        <v>3</v>
      </c>
      <c r="P68" s="5"/>
      <c r="Q68" s="5" t="s">
        <v>3</v>
      </c>
      <c r="R68" s="5" t="s">
        <v>3</v>
      </c>
      <c r="S68" s="5"/>
      <c r="T68" s="5" t="s">
        <v>6</v>
      </c>
      <c r="U68" s="5" t="s">
        <v>6</v>
      </c>
      <c r="V68" s="5" t="s">
        <v>7</v>
      </c>
      <c r="W68" s="5" t="s">
        <v>8</v>
      </c>
      <c r="X68" s="5" t="s">
        <v>6</v>
      </c>
      <c r="Y68" s="5" t="s">
        <v>7</v>
      </c>
      <c r="Z68" s="5" t="s">
        <v>9</v>
      </c>
      <c r="AA68" s="5" t="s">
        <v>10</v>
      </c>
      <c r="AB68" s="5"/>
      <c r="AC68" s="5"/>
      <c r="AD68" s="5">
        <f t="shared" si="3"/>
        <v>0</v>
      </c>
    </row>
    <row r="69" spans="1:30" x14ac:dyDescent="0.25">
      <c r="A69" s="5">
        <v>45</v>
      </c>
      <c r="B69" s="5">
        <v>80</v>
      </c>
      <c r="C69" s="5">
        <v>1.02</v>
      </c>
      <c r="D69" s="5">
        <v>3</v>
      </c>
      <c r="E69" s="5" t="s">
        <v>2</v>
      </c>
      <c r="F69" s="5" t="s">
        <v>4</v>
      </c>
      <c r="G69" s="5" t="s">
        <v>15</v>
      </c>
      <c r="H69" s="5" t="s">
        <v>5</v>
      </c>
      <c r="I69" s="5" t="s">
        <v>5</v>
      </c>
      <c r="J69" s="5">
        <v>425</v>
      </c>
      <c r="K69" s="5" t="s">
        <v>3</v>
      </c>
      <c r="L69" s="5" t="s">
        <v>3</v>
      </c>
      <c r="M69" s="5" t="s">
        <v>3</v>
      </c>
      <c r="N69" s="5" t="s">
        <v>3</v>
      </c>
      <c r="O69" s="5" t="s">
        <v>3</v>
      </c>
      <c r="P69" s="5" t="s">
        <v>3</v>
      </c>
      <c r="Q69" s="5" t="s">
        <v>3</v>
      </c>
      <c r="R69" s="5" t="s">
        <v>3</v>
      </c>
      <c r="S69" s="5"/>
      <c r="T69" s="5" t="s">
        <v>7</v>
      </c>
      <c r="U69" s="5" t="s">
        <v>7</v>
      </c>
      <c r="V69" s="5" t="s">
        <v>7</v>
      </c>
      <c r="W69" s="5" t="s">
        <v>14</v>
      </c>
      <c r="X69" s="5" t="s">
        <v>7</v>
      </c>
      <c r="Y69" s="5" t="s">
        <v>7</v>
      </c>
      <c r="Z69" s="5" t="s">
        <v>9</v>
      </c>
      <c r="AA69" s="5" t="s">
        <v>10</v>
      </c>
      <c r="AB69" s="5"/>
      <c r="AC69" s="5"/>
      <c r="AD69" s="5">
        <f t="shared" si="3"/>
        <v>0</v>
      </c>
    </row>
    <row r="70" spans="1:30" x14ac:dyDescent="0.25">
      <c r="A70" s="5">
        <v>65</v>
      </c>
      <c r="B70" s="5">
        <v>70</v>
      </c>
      <c r="C70" s="5">
        <v>1.01</v>
      </c>
      <c r="D70" s="5">
        <v>2</v>
      </c>
      <c r="E70" s="5" t="s">
        <v>2</v>
      </c>
      <c r="F70" s="5" t="s">
        <v>3</v>
      </c>
      <c r="G70" s="5" t="s">
        <v>4</v>
      </c>
      <c r="H70" s="5" t="s">
        <v>16</v>
      </c>
      <c r="I70" s="5" t="s">
        <v>5</v>
      </c>
      <c r="J70" s="5">
        <v>112</v>
      </c>
      <c r="K70" s="5">
        <v>73</v>
      </c>
      <c r="L70" s="5">
        <v>3.3</v>
      </c>
      <c r="M70" s="5" t="s">
        <v>3</v>
      </c>
      <c r="N70" s="5" t="s">
        <v>3</v>
      </c>
      <c r="O70" s="5">
        <v>10.9</v>
      </c>
      <c r="P70" s="5">
        <v>37</v>
      </c>
      <c r="Q70" s="5" t="s">
        <v>3</v>
      </c>
      <c r="R70" s="5" t="s">
        <v>3</v>
      </c>
      <c r="S70" s="5"/>
      <c r="T70" s="5" t="s">
        <v>7</v>
      </c>
      <c r="U70" s="5" t="s">
        <v>7</v>
      </c>
      <c r="V70" s="5" t="s">
        <v>7</v>
      </c>
      <c r="W70" s="5" t="s">
        <v>8</v>
      </c>
      <c r="X70" s="5" t="s">
        <v>7</v>
      </c>
      <c r="Y70" s="5" t="s">
        <v>7</v>
      </c>
      <c r="Z70" s="5" t="s">
        <v>9</v>
      </c>
      <c r="AA70" s="5" t="s">
        <v>10</v>
      </c>
      <c r="AB70" s="5"/>
      <c r="AC70" s="5"/>
      <c r="AD70" s="5">
        <f t="shared" si="3"/>
        <v>0</v>
      </c>
    </row>
    <row r="71" spans="1:30" x14ac:dyDescent="0.25">
      <c r="A71" s="5">
        <v>26</v>
      </c>
      <c r="B71" s="5">
        <v>70</v>
      </c>
      <c r="C71" s="5">
        <v>1.0149999999999999</v>
      </c>
      <c r="D71" s="5">
        <v>0</v>
      </c>
      <c r="E71" s="5" t="s">
        <v>11</v>
      </c>
      <c r="F71" s="5" t="s">
        <v>3</v>
      </c>
      <c r="G71" s="5" t="s">
        <v>4</v>
      </c>
      <c r="H71" s="5" t="s">
        <v>5</v>
      </c>
      <c r="I71" s="5" t="s">
        <v>5</v>
      </c>
      <c r="J71" s="5">
        <v>250</v>
      </c>
      <c r="K71" s="5">
        <v>20</v>
      </c>
      <c r="L71" s="5">
        <v>1.1000000000000001</v>
      </c>
      <c r="M71" s="5" t="s">
        <v>3</v>
      </c>
      <c r="N71" s="5" t="s">
        <v>3</v>
      </c>
      <c r="O71" s="5">
        <v>15.6</v>
      </c>
      <c r="P71" s="5">
        <v>52</v>
      </c>
      <c r="Q71" s="5">
        <v>6900</v>
      </c>
      <c r="R71" s="5">
        <v>6</v>
      </c>
      <c r="S71" s="5"/>
      <c r="T71" s="5" t="s">
        <v>7</v>
      </c>
      <c r="U71" s="5" t="s">
        <v>6</v>
      </c>
      <c r="V71" s="5" t="s">
        <v>7</v>
      </c>
      <c r="W71" s="5" t="s">
        <v>8</v>
      </c>
      <c r="X71" s="5" t="s">
        <v>7</v>
      </c>
      <c r="Y71" s="5" t="s">
        <v>7</v>
      </c>
      <c r="Z71" s="5" t="s">
        <v>9</v>
      </c>
      <c r="AA71" s="5" t="s">
        <v>10</v>
      </c>
      <c r="AB71" s="5"/>
      <c r="AC71" s="5"/>
      <c r="AD71" s="5">
        <f t="shared" si="3"/>
        <v>0</v>
      </c>
    </row>
    <row r="72" spans="1:30" x14ac:dyDescent="0.25">
      <c r="A72" s="5">
        <v>61</v>
      </c>
      <c r="B72" s="5">
        <v>80</v>
      </c>
      <c r="C72" s="5">
        <v>1.0149999999999999</v>
      </c>
      <c r="D72" s="5">
        <v>0</v>
      </c>
      <c r="E72" s="5" t="s">
        <v>11</v>
      </c>
      <c r="F72" s="5" t="s">
        <v>3</v>
      </c>
      <c r="G72" s="5" t="s">
        <v>4</v>
      </c>
      <c r="H72" s="5" t="s">
        <v>5</v>
      </c>
      <c r="I72" s="5" t="s">
        <v>5</v>
      </c>
      <c r="J72" s="5">
        <v>360</v>
      </c>
      <c r="K72" s="5">
        <v>19</v>
      </c>
      <c r="L72" s="5">
        <v>0.7</v>
      </c>
      <c r="M72" s="5">
        <v>137</v>
      </c>
      <c r="N72" s="5">
        <v>4.4000000000000004</v>
      </c>
      <c r="O72" s="5">
        <v>15.2</v>
      </c>
      <c r="P72" s="5">
        <v>44</v>
      </c>
      <c r="Q72" s="5">
        <v>8300</v>
      </c>
      <c r="R72" s="5">
        <v>5.2</v>
      </c>
      <c r="S72" s="5"/>
      <c r="T72" s="5" t="s">
        <v>6</v>
      </c>
      <c r="U72" s="5" t="s">
        <v>6</v>
      </c>
      <c r="V72" s="5" t="s">
        <v>7</v>
      </c>
      <c r="W72" s="5" t="s">
        <v>8</v>
      </c>
      <c r="X72" s="5" t="s">
        <v>7</v>
      </c>
      <c r="Y72" s="5" t="s">
        <v>7</v>
      </c>
      <c r="Z72" s="5" t="s">
        <v>9</v>
      </c>
      <c r="AA72" s="5" t="s">
        <v>10</v>
      </c>
      <c r="AB72" s="5"/>
      <c r="AC72" s="5"/>
      <c r="AD72" s="5">
        <f t="shared" si="3"/>
        <v>0</v>
      </c>
    </row>
    <row r="73" spans="1:30" x14ac:dyDescent="0.25">
      <c r="A73" s="5">
        <v>46</v>
      </c>
      <c r="B73" s="5">
        <v>60</v>
      </c>
      <c r="C73" s="5">
        <v>1.01</v>
      </c>
      <c r="D73" s="5">
        <v>1</v>
      </c>
      <c r="E73" s="5" t="s">
        <v>2</v>
      </c>
      <c r="F73" s="5" t="s">
        <v>4</v>
      </c>
      <c r="G73" s="5" t="s">
        <v>4</v>
      </c>
      <c r="H73" s="5" t="s">
        <v>5</v>
      </c>
      <c r="I73" s="5" t="s">
        <v>5</v>
      </c>
      <c r="J73" s="5">
        <v>163</v>
      </c>
      <c r="K73" s="5">
        <v>92</v>
      </c>
      <c r="L73" s="5">
        <v>3.3</v>
      </c>
      <c r="M73" s="5">
        <v>141</v>
      </c>
      <c r="N73" s="5">
        <v>4</v>
      </c>
      <c r="O73" s="5">
        <v>9.8000000000000007</v>
      </c>
      <c r="P73" s="5">
        <v>28</v>
      </c>
      <c r="Q73" s="5">
        <v>14600</v>
      </c>
      <c r="R73" s="5">
        <v>3.2</v>
      </c>
      <c r="S73" s="5"/>
      <c r="T73" s="5" t="s">
        <v>6</v>
      </c>
      <c r="U73" s="5" t="s">
        <v>6</v>
      </c>
      <c r="V73" s="5" t="s">
        <v>7</v>
      </c>
      <c r="W73" s="5" t="s">
        <v>8</v>
      </c>
      <c r="X73" s="5" t="s">
        <v>7</v>
      </c>
      <c r="Y73" s="5" t="s">
        <v>7</v>
      </c>
      <c r="Z73" s="5" t="s">
        <v>9</v>
      </c>
      <c r="AA73" s="5" t="s">
        <v>10</v>
      </c>
      <c r="AB73" s="5"/>
      <c r="AC73" s="5"/>
      <c r="AD73" s="5">
        <f t="shared" si="3"/>
        <v>0</v>
      </c>
    </row>
    <row r="74" spans="1:30" x14ac:dyDescent="0.25">
      <c r="A74" s="5">
        <v>64</v>
      </c>
      <c r="B74" s="5">
        <v>90</v>
      </c>
      <c r="C74" s="5">
        <v>1.01</v>
      </c>
      <c r="D74" s="5">
        <v>3</v>
      </c>
      <c r="E74" s="5" t="s">
        <v>13</v>
      </c>
      <c r="F74" s="5" t="s">
        <v>3</v>
      </c>
      <c r="G74" s="5" t="s">
        <v>15</v>
      </c>
      <c r="H74" s="5" t="s">
        <v>16</v>
      </c>
      <c r="I74" s="5" t="s">
        <v>5</v>
      </c>
      <c r="J74" s="5" t="s">
        <v>3</v>
      </c>
      <c r="K74" s="5">
        <v>35</v>
      </c>
      <c r="L74" s="5">
        <v>1.3</v>
      </c>
      <c r="M74" s="5" t="s">
        <v>3</v>
      </c>
      <c r="N74" s="5" t="s">
        <v>3</v>
      </c>
      <c r="O74" s="5">
        <v>10.3</v>
      </c>
      <c r="P74" s="5" t="s">
        <v>3</v>
      </c>
      <c r="Q74" s="5" t="s">
        <v>3</v>
      </c>
      <c r="R74" s="5" t="s">
        <v>3</v>
      </c>
      <c r="S74" s="5"/>
      <c r="T74" s="5" t="s">
        <v>6</v>
      </c>
      <c r="U74" s="5" t="s">
        <v>6</v>
      </c>
      <c r="V74" s="5" t="s">
        <v>7</v>
      </c>
      <c r="W74" s="5" t="s">
        <v>8</v>
      </c>
      <c r="X74" s="5" t="s">
        <v>6</v>
      </c>
      <c r="Y74" s="5" t="s">
        <v>7</v>
      </c>
      <c r="Z74" s="5" t="s">
        <v>9</v>
      </c>
      <c r="AA74" s="5" t="s">
        <v>10</v>
      </c>
      <c r="AB74" s="5"/>
      <c r="AC74" s="5"/>
      <c r="AD74" s="5">
        <f t="shared" si="3"/>
        <v>0</v>
      </c>
    </row>
    <row r="75" spans="1:30" x14ac:dyDescent="0.25">
      <c r="A75" s="5" t="s">
        <v>3</v>
      </c>
      <c r="B75" s="5">
        <v>100</v>
      </c>
      <c r="C75" s="5">
        <v>1.0149999999999999</v>
      </c>
      <c r="D75" s="5">
        <v>2</v>
      </c>
      <c r="E75" s="5" t="s">
        <v>2</v>
      </c>
      <c r="F75" s="5" t="s">
        <v>15</v>
      </c>
      <c r="G75" s="5" t="s">
        <v>15</v>
      </c>
      <c r="H75" s="5" t="s">
        <v>5</v>
      </c>
      <c r="I75" s="5" t="s">
        <v>5</v>
      </c>
      <c r="J75" s="5">
        <v>129</v>
      </c>
      <c r="K75" s="5">
        <v>107</v>
      </c>
      <c r="L75" s="5">
        <v>6.7</v>
      </c>
      <c r="M75" s="5">
        <v>132</v>
      </c>
      <c r="N75" s="5">
        <v>4.4000000000000004</v>
      </c>
      <c r="O75" s="5">
        <v>4.8</v>
      </c>
      <c r="P75" s="5">
        <v>14</v>
      </c>
      <c r="Q75" s="5">
        <v>6300</v>
      </c>
      <c r="R75" s="5" t="s">
        <v>3</v>
      </c>
      <c r="S75" s="5"/>
      <c r="T75" s="5" t="s">
        <v>6</v>
      </c>
      <c r="U75" s="5" t="s">
        <v>7</v>
      </c>
      <c r="V75" s="5" t="s">
        <v>7</v>
      </c>
      <c r="W75" s="5" t="s">
        <v>8</v>
      </c>
      <c r="X75" s="5" t="s">
        <v>6</v>
      </c>
      <c r="Y75" s="5" t="s">
        <v>6</v>
      </c>
      <c r="Z75" s="5" t="s">
        <v>9</v>
      </c>
      <c r="AA75" s="5" t="s">
        <v>10</v>
      </c>
      <c r="AB75" s="5"/>
      <c r="AC75" s="5"/>
      <c r="AD75" s="5">
        <f t="shared" si="3"/>
        <v>0</v>
      </c>
    </row>
    <row r="76" spans="1:30" x14ac:dyDescent="0.25">
      <c r="A76" s="5">
        <v>56</v>
      </c>
      <c r="B76" s="5">
        <v>90</v>
      </c>
      <c r="C76" s="5">
        <v>1.0149999999999999</v>
      </c>
      <c r="D76" s="5">
        <v>2</v>
      </c>
      <c r="E76" s="5" t="s">
        <v>2</v>
      </c>
      <c r="F76" s="5" t="s">
        <v>15</v>
      </c>
      <c r="G76" s="5" t="s">
        <v>15</v>
      </c>
      <c r="H76" s="5" t="s">
        <v>5</v>
      </c>
      <c r="I76" s="5" t="s">
        <v>5</v>
      </c>
      <c r="J76" s="5">
        <v>129</v>
      </c>
      <c r="K76" s="5">
        <v>107</v>
      </c>
      <c r="L76" s="5">
        <v>6.7</v>
      </c>
      <c r="M76" s="5">
        <v>131</v>
      </c>
      <c r="N76" s="5">
        <v>4.8</v>
      </c>
      <c r="O76" s="5">
        <v>9.1</v>
      </c>
      <c r="P76" s="5">
        <v>29</v>
      </c>
      <c r="Q76" s="5">
        <v>6400</v>
      </c>
      <c r="R76" s="5">
        <v>3.4</v>
      </c>
      <c r="S76" s="5"/>
      <c r="T76" s="5" t="s">
        <v>6</v>
      </c>
      <c r="U76" s="5" t="s">
        <v>7</v>
      </c>
      <c r="V76" s="5" t="s">
        <v>7</v>
      </c>
      <c r="W76" s="5" t="s">
        <v>8</v>
      </c>
      <c r="X76" s="5" t="s">
        <v>7</v>
      </c>
      <c r="Y76" s="5" t="s">
        <v>7</v>
      </c>
      <c r="Z76" s="5" t="s">
        <v>9</v>
      </c>
      <c r="AA76" s="5" t="s">
        <v>10</v>
      </c>
      <c r="AB76" s="5"/>
      <c r="AC76" s="5"/>
      <c r="AD76" s="5">
        <f t="shared" si="3"/>
        <v>0</v>
      </c>
    </row>
    <row r="77" spans="1:30" x14ac:dyDescent="0.25">
      <c r="A77" s="5">
        <v>5</v>
      </c>
      <c r="B77" s="5" t="s">
        <v>3</v>
      </c>
      <c r="C77" s="5">
        <v>1.0149999999999999</v>
      </c>
      <c r="D77" s="5">
        <v>1</v>
      </c>
      <c r="E77" s="5" t="s">
        <v>2</v>
      </c>
      <c r="F77" s="5" t="s">
        <v>3</v>
      </c>
      <c r="G77" s="5" t="s">
        <v>4</v>
      </c>
      <c r="H77" s="5" t="s">
        <v>5</v>
      </c>
      <c r="I77" s="5" t="s">
        <v>5</v>
      </c>
      <c r="J77" s="5" t="s">
        <v>3</v>
      </c>
      <c r="K77" s="5">
        <v>16</v>
      </c>
      <c r="L77" s="5">
        <v>0.7</v>
      </c>
      <c r="M77" s="5">
        <v>138</v>
      </c>
      <c r="N77" s="5">
        <v>3.2</v>
      </c>
      <c r="O77" s="5">
        <v>8.1</v>
      </c>
      <c r="P77" s="5" t="s">
        <v>3</v>
      </c>
      <c r="Q77" s="5" t="s">
        <v>3</v>
      </c>
      <c r="R77" s="5" t="s">
        <v>3</v>
      </c>
      <c r="S77" s="5"/>
      <c r="T77" s="5" t="s">
        <v>7</v>
      </c>
      <c r="U77" s="5" t="s">
        <v>7</v>
      </c>
      <c r="V77" s="5" t="s">
        <v>7</v>
      </c>
      <c r="W77" s="5" t="s">
        <v>8</v>
      </c>
      <c r="X77" s="5" t="s">
        <v>7</v>
      </c>
      <c r="Y77" s="5" t="s">
        <v>6</v>
      </c>
      <c r="Z77" s="5" t="s">
        <v>9</v>
      </c>
      <c r="AA77" s="5" t="s">
        <v>10</v>
      </c>
      <c r="AB77" s="5"/>
      <c r="AC77" s="5"/>
      <c r="AD77" s="5">
        <f t="shared" si="3"/>
        <v>0</v>
      </c>
    </row>
    <row r="78" spans="1:30" x14ac:dyDescent="0.25">
      <c r="A78" s="5">
        <v>48</v>
      </c>
      <c r="B78" s="5">
        <v>80</v>
      </c>
      <c r="C78" s="5">
        <v>1.0049999999999999</v>
      </c>
      <c r="D78" s="5">
        <v>4</v>
      </c>
      <c r="E78" s="5" t="s">
        <v>2</v>
      </c>
      <c r="F78" s="5" t="s">
        <v>15</v>
      </c>
      <c r="G78" s="5" t="s">
        <v>15</v>
      </c>
      <c r="H78" s="5" t="s">
        <v>5</v>
      </c>
      <c r="I78" s="5" t="s">
        <v>16</v>
      </c>
      <c r="J78" s="5">
        <v>133</v>
      </c>
      <c r="K78" s="5">
        <v>139</v>
      </c>
      <c r="L78" s="5">
        <v>8.5</v>
      </c>
      <c r="M78" s="5">
        <v>132</v>
      </c>
      <c r="N78" s="5">
        <v>5.5</v>
      </c>
      <c r="O78" s="5">
        <v>10.3</v>
      </c>
      <c r="P78" s="5">
        <v>36</v>
      </c>
      <c r="Q78" s="5"/>
      <c r="R78" s="5">
        <v>4</v>
      </c>
      <c r="S78" s="5"/>
      <c r="T78" s="5" t="s">
        <v>7</v>
      </c>
      <c r="U78" s="5" t="s">
        <v>6</v>
      </c>
      <c r="V78" s="5" t="s">
        <v>7</v>
      </c>
      <c r="W78" s="5" t="s">
        <v>8</v>
      </c>
      <c r="X78" s="5" t="s">
        <v>6</v>
      </c>
      <c r="Y78" s="5" t="s">
        <v>7</v>
      </c>
      <c r="Z78" s="5" t="s">
        <v>9</v>
      </c>
      <c r="AA78" s="5" t="s">
        <v>10</v>
      </c>
      <c r="AB78" s="5"/>
      <c r="AC78" s="5"/>
      <c r="AD78" s="5">
        <f t="shared" si="3"/>
        <v>0</v>
      </c>
    </row>
    <row r="79" spans="1:30" x14ac:dyDescent="0.25">
      <c r="A79" s="5">
        <v>67</v>
      </c>
      <c r="B79" s="5">
        <v>70</v>
      </c>
      <c r="C79" s="5">
        <v>1.01</v>
      </c>
      <c r="D79" s="5">
        <v>1</v>
      </c>
      <c r="E79" s="5" t="s">
        <v>2</v>
      </c>
      <c r="F79" s="5" t="s">
        <v>3</v>
      </c>
      <c r="G79" s="5" t="s">
        <v>4</v>
      </c>
      <c r="H79" s="5" t="s">
        <v>5</v>
      </c>
      <c r="I79" s="5" t="s">
        <v>5</v>
      </c>
      <c r="J79" s="5">
        <v>102</v>
      </c>
      <c r="K79" s="5">
        <v>48</v>
      </c>
      <c r="L79" s="5">
        <v>3.2</v>
      </c>
      <c r="M79" s="5">
        <v>137</v>
      </c>
      <c r="N79" s="5">
        <v>5</v>
      </c>
      <c r="O79" s="5">
        <v>11.9</v>
      </c>
      <c r="P79" s="5">
        <v>34</v>
      </c>
      <c r="Q79" s="5">
        <v>7100</v>
      </c>
      <c r="R79" s="5">
        <v>3.7</v>
      </c>
      <c r="S79" s="5"/>
      <c r="T79" s="5" t="s">
        <v>6</v>
      </c>
      <c r="U79" s="5" t="s">
        <v>6</v>
      </c>
      <c r="V79" s="5" t="s">
        <v>7</v>
      </c>
      <c r="W79" s="5" t="s">
        <v>8</v>
      </c>
      <c r="X79" s="5" t="s">
        <v>6</v>
      </c>
      <c r="Y79" s="5" t="s">
        <v>7</v>
      </c>
      <c r="Z79" s="5" t="s">
        <v>9</v>
      </c>
      <c r="AA79" s="5" t="s">
        <v>10</v>
      </c>
      <c r="AB79" s="5"/>
      <c r="AC79" s="5"/>
      <c r="AD79" s="5">
        <f t="shared" si="3"/>
        <v>0</v>
      </c>
    </row>
    <row r="80" spans="1:30" x14ac:dyDescent="0.25">
      <c r="A80" s="5">
        <v>70</v>
      </c>
      <c r="B80" s="5">
        <v>80</v>
      </c>
      <c r="C80" s="5" t="s">
        <v>3</v>
      </c>
      <c r="D80" s="5" t="s">
        <v>3</v>
      </c>
      <c r="E80" s="5" t="s">
        <v>3</v>
      </c>
      <c r="F80" s="5" t="s">
        <v>3</v>
      </c>
      <c r="G80" s="5" t="s">
        <v>3</v>
      </c>
      <c r="H80" s="5" t="s">
        <v>5</v>
      </c>
      <c r="I80" s="5" t="s">
        <v>5</v>
      </c>
      <c r="J80" s="5">
        <v>158</v>
      </c>
      <c r="K80" s="5">
        <v>85</v>
      </c>
      <c r="L80" s="5">
        <v>3.2</v>
      </c>
      <c r="M80" s="5">
        <v>141</v>
      </c>
      <c r="N80" s="5">
        <v>3.5</v>
      </c>
      <c r="O80" s="5">
        <v>10.1</v>
      </c>
      <c r="P80" s="5">
        <v>30</v>
      </c>
      <c r="Q80" s="5" t="s">
        <v>3</v>
      </c>
      <c r="R80" s="5" t="s">
        <v>3</v>
      </c>
      <c r="S80" s="5"/>
      <c r="T80" s="5" t="s">
        <v>6</v>
      </c>
      <c r="U80" s="5" t="s">
        <v>7</v>
      </c>
      <c r="V80" s="5" t="s">
        <v>7</v>
      </c>
      <c r="W80" s="5" t="s">
        <v>8</v>
      </c>
      <c r="X80" s="5" t="s">
        <v>6</v>
      </c>
      <c r="Y80" s="5" t="s">
        <v>7</v>
      </c>
      <c r="Z80" s="5" t="s">
        <v>9</v>
      </c>
      <c r="AA80" s="5" t="s">
        <v>10</v>
      </c>
      <c r="AB80" s="5"/>
      <c r="AC80" s="5"/>
      <c r="AD80" s="5">
        <f t="shared" si="3"/>
        <v>0</v>
      </c>
    </row>
    <row r="81" spans="1:30" x14ac:dyDescent="0.25">
      <c r="A81" s="5">
        <v>56</v>
      </c>
      <c r="B81" s="5">
        <v>80</v>
      </c>
      <c r="C81" s="5">
        <v>1.01</v>
      </c>
      <c r="D81" s="5">
        <v>1</v>
      </c>
      <c r="E81" s="5" t="s">
        <v>2</v>
      </c>
      <c r="F81" s="5" t="s">
        <v>3</v>
      </c>
      <c r="G81" s="5" t="s">
        <v>4</v>
      </c>
      <c r="H81" s="5" t="s">
        <v>5</v>
      </c>
      <c r="I81" s="5" t="s">
        <v>5</v>
      </c>
      <c r="J81" s="5">
        <v>165</v>
      </c>
      <c r="K81" s="5">
        <v>55</v>
      </c>
      <c r="L81" s="5">
        <v>1.8</v>
      </c>
      <c r="M81" s="5" t="s">
        <v>3</v>
      </c>
      <c r="N81" s="5" t="s">
        <v>3</v>
      </c>
      <c r="O81" s="5">
        <v>13.5</v>
      </c>
      <c r="P81" s="5">
        <v>40</v>
      </c>
      <c r="Q81" s="5">
        <v>11800</v>
      </c>
      <c r="R81" s="5">
        <v>5</v>
      </c>
      <c r="S81" s="5"/>
      <c r="T81" s="5" t="s">
        <v>6</v>
      </c>
      <c r="U81" s="5" t="s">
        <v>6</v>
      </c>
      <c r="V81" s="5" t="s">
        <v>7</v>
      </c>
      <c r="W81" s="5" t="s">
        <v>14</v>
      </c>
      <c r="X81" s="5" t="s">
        <v>6</v>
      </c>
      <c r="Y81" s="5" t="s">
        <v>7</v>
      </c>
      <c r="Z81" s="5" t="s">
        <v>9</v>
      </c>
      <c r="AA81" s="5" t="s">
        <v>10</v>
      </c>
      <c r="AB81" s="5"/>
      <c r="AC81" s="5"/>
      <c r="AD81" s="5">
        <f t="shared" si="3"/>
        <v>0</v>
      </c>
    </row>
    <row r="82" spans="1:30" x14ac:dyDescent="0.25">
      <c r="A82" s="5">
        <v>74</v>
      </c>
      <c r="B82" s="5">
        <v>80</v>
      </c>
      <c r="C82" s="5">
        <v>1.01</v>
      </c>
      <c r="D82" s="5">
        <v>0</v>
      </c>
      <c r="E82" s="5" t="s">
        <v>2</v>
      </c>
      <c r="F82" s="5" t="s">
        <v>3</v>
      </c>
      <c r="G82" s="5" t="s">
        <v>4</v>
      </c>
      <c r="H82" s="5" t="s">
        <v>5</v>
      </c>
      <c r="I82" s="5" t="s">
        <v>5</v>
      </c>
      <c r="J82" s="5">
        <v>132</v>
      </c>
      <c r="K82" s="5">
        <v>98</v>
      </c>
      <c r="L82" s="5">
        <v>2.8</v>
      </c>
      <c r="M82" s="5">
        <v>133</v>
      </c>
      <c r="N82" s="5">
        <v>5</v>
      </c>
      <c r="O82" s="5">
        <v>10.8</v>
      </c>
      <c r="P82" s="5">
        <v>31</v>
      </c>
      <c r="Q82" s="5">
        <v>9400</v>
      </c>
      <c r="R82" s="5">
        <v>3.8</v>
      </c>
      <c r="S82" s="5"/>
      <c r="T82" s="5" t="s">
        <v>6</v>
      </c>
      <c r="U82" s="5" t="s">
        <v>6</v>
      </c>
      <c r="V82" s="5" t="s">
        <v>7</v>
      </c>
      <c r="W82" s="5" t="s">
        <v>8</v>
      </c>
      <c r="X82" s="5" t="s">
        <v>7</v>
      </c>
      <c r="Y82" s="5" t="s">
        <v>7</v>
      </c>
      <c r="Z82" s="5" t="s">
        <v>9</v>
      </c>
      <c r="AA82" s="5" t="s">
        <v>10</v>
      </c>
      <c r="AB82" s="5"/>
      <c r="AC82" s="5"/>
      <c r="AD82" s="5">
        <f t="shared" si="3"/>
        <v>0</v>
      </c>
    </row>
    <row r="83" spans="1:30" x14ac:dyDescent="0.25">
      <c r="A83" s="5">
        <v>45</v>
      </c>
      <c r="B83" s="5">
        <v>90</v>
      </c>
      <c r="C83" s="5" t="s">
        <v>3</v>
      </c>
      <c r="D83" s="5" t="s">
        <v>3</v>
      </c>
      <c r="E83" s="5" t="s">
        <v>3</v>
      </c>
      <c r="F83" s="5" t="s">
        <v>3</v>
      </c>
      <c r="G83" s="5" t="s">
        <v>3</v>
      </c>
      <c r="H83" s="5" t="s">
        <v>5</v>
      </c>
      <c r="I83" s="5" t="s">
        <v>5</v>
      </c>
      <c r="J83" s="5">
        <v>360</v>
      </c>
      <c r="K83" s="5">
        <v>45</v>
      </c>
      <c r="L83" s="5">
        <v>2.4</v>
      </c>
      <c r="M83" s="5">
        <v>128</v>
      </c>
      <c r="N83" s="5">
        <v>4.4000000000000004</v>
      </c>
      <c r="O83" s="5">
        <v>8.3000000000000007</v>
      </c>
      <c r="P83" s="5">
        <v>29</v>
      </c>
      <c r="Q83" s="5">
        <v>5500</v>
      </c>
      <c r="R83" s="5">
        <v>3.7</v>
      </c>
      <c r="S83" s="5"/>
      <c r="T83" s="5" t="s">
        <v>6</v>
      </c>
      <c r="U83" s="5" t="s">
        <v>6</v>
      </c>
      <c r="V83" s="5" t="s">
        <v>7</v>
      </c>
      <c r="W83" s="5" t="s">
        <v>8</v>
      </c>
      <c r="X83" s="5" t="s">
        <v>7</v>
      </c>
      <c r="Y83" s="5" t="s">
        <v>7</v>
      </c>
      <c r="Z83" s="5" t="s">
        <v>9</v>
      </c>
      <c r="AA83" s="5" t="s">
        <v>10</v>
      </c>
      <c r="AB83" s="5"/>
      <c r="AC83" s="5"/>
      <c r="AD83" s="5">
        <f t="shared" si="3"/>
        <v>0</v>
      </c>
    </row>
    <row r="84" spans="1:30" x14ac:dyDescent="0.25">
      <c r="A84" s="5">
        <v>38</v>
      </c>
      <c r="B84" s="5">
        <v>70</v>
      </c>
      <c r="C84" s="5" t="s">
        <v>3</v>
      </c>
      <c r="D84" s="5" t="s">
        <v>3</v>
      </c>
      <c r="E84" s="5" t="s">
        <v>3</v>
      </c>
      <c r="F84" s="5" t="s">
        <v>3</v>
      </c>
      <c r="G84" s="5" t="s">
        <v>3</v>
      </c>
      <c r="H84" s="5" t="s">
        <v>5</v>
      </c>
      <c r="I84" s="5" t="s">
        <v>5</v>
      </c>
      <c r="J84" s="5">
        <v>104</v>
      </c>
      <c r="K84" s="5">
        <v>77</v>
      </c>
      <c r="L84" s="5">
        <v>1.9</v>
      </c>
      <c r="M84" s="5">
        <v>140</v>
      </c>
      <c r="N84" s="5">
        <v>3.9</v>
      </c>
      <c r="O84" s="5" t="s">
        <v>3</v>
      </c>
      <c r="P84" s="5" t="s">
        <v>3</v>
      </c>
      <c r="Q84" s="5" t="s">
        <v>3</v>
      </c>
      <c r="R84" s="5" t="s">
        <v>3</v>
      </c>
      <c r="S84" s="5"/>
      <c r="T84" s="5" t="s">
        <v>6</v>
      </c>
      <c r="U84" s="5" t="s">
        <v>7</v>
      </c>
      <c r="V84" s="5" t="s">
        <v>7</v>
      </c>
      <c r="W84" s="5" t="s">
        <v>14</v>
      </c>
      <c r="X84" s="5" t="s">
        <v>6</v>
      </c>
      <c r="Y84" s="5" t="s">
        <v>7</v>
      </c>
      <c r="Z84" s="5" t="s">
        <v>9</v>
      </c>
      <c r="AA84" s="5" t="s">
        <v>10</v>
      </c>
      <c r="AB84" s="5"/>
      <c r="AC84" s="5"/>
      <c r="AD84" s="5">
        <f t="shared" si="3"/>
        <v>0</v>
      </c>
    </row>
    <row r="85" spans="1:30" x14ac:dyDescent="0.25">
      <c r="A85" s="5">
        <v>48</v>
      </c>
      <c r="B85" s="5">
        <v>70</v>
      </c>
      <c r="C85" s="5">
        <v>1.0149999999999999</v>
      </c>
      <c r="D85" s="5">
        <v>1</v>
      </c>
      <c r="E85" s="5" t="s">
        <v>2</v>
      </c>
      <c r="F85" s="5" t="s">
        <v>4</v>
      </c>
      <c r="G85" s="5" t="s">
        <v>4</v>
      </c>
      <c r="H85" s="5" t="s">
        <v>5</v>
      </c>
      <c r="I85" s="5" t="s">
        <v>5</v>
      </c>
      <c r="J85" s="5">
        <v>127</v>
      </c>
      <c r="K85" s="5">
        <v>19</v>
      </c>
      <c r="L85" s="5">
        <v>1</v>
      </c>
      <c r="M85" s="5">
        <v>134</v>
      </c>
      <c r="N85" s="5">
        <v>3.6</v>
      </c>
      <c r="O85" s="5" t="s">
        <v>3</v>
      </c>
      <c r="P85" s="5" t="s">
        <v>3</v>
      </c>
      <c r="Q85" s="5" t="s">
        <v>3</v>
      </c>
      <c r="R85" s="5" t="s">
        <v>3</v>
      </c>
      <c r="S85" s="5"/>
      <c r="T85" s="5" t="s">
        <v>6</v>
      </c>
      <c r="U85" s="5" t="s">
        <v>6</v>
      </c>
      <c r="V85" s="5" t="s">
        <v>7</v>
      </c>
      <c r="W85" s="5" t="s">
        <v>8</v>
      </c>
      <c r="X85" s="5" t="s">
        <v>7</v>
      </c>
      <c r="Y85" s="5" t="s">
        <v>7</v>
      </c>
      <c r="Z85" s="5" t="s">
        <v>9</v>
      </c>
      <c r="AA85" s="5" t="s">
        <v>10</v>
      </c>
      <c r="AB85" s="5"/>
      <c r="AC85" s="5"/>
      <c r="AD85" s="5">
        <f t="shared" si="3"/>
        <v>0</v>
      </c>
    </row>
    <row r="86" spans="1:30" x14ac:dyDescent="0.25">
      <c r="A86" s="5">
        <v>59</v>
      </c>
      <c r="B86" s="5">
        <v>70</v>
      </c>
      <c r="C86" s="5">
        <v>1.01</v>
      </c>
      <c r="D86" s="5">
        <v>3</v>
      </c>
      <c r="E86" s="5" t="s">
        <v>2</v>
      </c>
      <c r="F86" s="5" t="s">
        <v>4</v>
      </c>
      <c r="G86" s="5" t="s">
        <v>15</v>
      </c>
      <c r="H86" s="5" t="s">
        <v>5</v>
      </c>
      <c r="I86" s="5" t="s">
        <v>5</v>
      </c>
      <c r="J86" s="5">
        <v>76</v>
      </c>
      <c r="K86" s="5">
        <v>186</v>
      </c>
      <c r="L86" s="5">
        <v>15</v>
      </c>
      <c r="M86" s="5">
        <v>135</v>
      </c>
      <c r="N86" s="5">
        <v>7.6</v>
      </c>
      <c r="O86" s="5">
        <v>7.1</v>
      </c>
      <c r="P86" s="5">
        <v>22</v>
      </c>
      <c r="Q86" s="5">
        <v>3800</v>
      </c>
      <c r="R86" s="5">
        <v>2.1</v>
      </c>
      <c r="S86" s="5"/>
      <c r="T86" s="5" t="s">
        <v>6</v>
      </c>
      <c r="U86" s="5" t="s">
        <v>7</v>
      </c>
      <c r="V86" s="5" t="s">
        <v>7</v>
      </c>
      <c r="W86" s="5" t="s">
        <v>14</v>
      </c>
      <c r="X86" s="5" t="s">
        <v>6</v>
      </c>
      <c r="Y86" s="5" t="s">
        <v>6</v>
      </c>
      <c r="Z86" s="5" t="s">
        <v>9</v>
      </c>
      <c r="AA86" s="5" t="s">
        <v>10</v>
      </c>
      <c r="AB86" s="5"/>
      <c r="AC86" s="5"/>
      <c r="AD86" s="5">
        <f t="shared" si="3"/>
        <v>0</v>
      </c>
    </row>
    <row r="87" spans="1:30" x14ac:dyDescent="0.25">
      <c r="A87" s="5">
        <v>70</v>
      </c>
      <c r="B87" s="5">
        <v>70</v>
      </c>
      <c r="C87" s="5">
        <v>1.0149999999999999</v>
      </c>
      <c r="D87" s="5">
        <v>2</v>
      </c>
      <c r="E87" s="5" t="s">
        <v>3</v>
      </c>
      <c r="F87" s="5" t="s">
        <v>3</v>
      </c>
      <c r="G87" s="5" t="s">
        <v>3</v>
      </c>
      <c r="H87" s="5" t="s">
        <v>5</v>
      </c>
      <c r="I87" s="5" t="s">
        <v>5</v>
      </c>
      <c r="J87" s="5" t="s">
        <v>3</v>
      </c>
      <c r="K87" s="5">
        <v>46</v>
      </c>
      <c r="L87" s="5">
        <v>1.5</v>
      </c>
      <c r="M87" s="5" t="s">
        <v>3</v>
      </c>
      <c r="N87" s="5" t="s">
        <v>3</v>
      </c>
      <c r="O87" s="5">
        <v>9.9</v>
      </c>
      <c r="P87" s="5" t="s">
        <v>3</v>
      </c>
      <c r="Q87" s="5" t="s">
        <v>3</v>
      </c>
      <c r="R87" s="5" t="s">
        <v>3</v>
      </c>
      <c r="S87" s="5"/>
      <c r="T87" s="5" t="s">
        <v>7</v>
      </c>
      <c r="U87" s="5" t="s">
        <v>6</v>
      </c>
      <c r="V87" s="5" t="s">
        <v>7</v>
      </c>
      <c r="W87" s="5" t="s">
        <v>14</v>
      </c>
      <c r="X87" s="5" t="s">
        <v>6</v>
      </c>
      <c r="Y87" s="5" t="s">
        <v>7</v>
      </c>
      <c r="Z87" s="5" t="s">
        <v>9</v>
      </c>
      <c r="AA87" s="5" t="s">
        <v>10</v>
      </c>
      <c r="AB87" s="5"/>
      <c r="AC87" s="5"/>
      <c r="AD87" s="5">
        <f t="shared" si="3"/>
        <v>0</v>
      </c>
    </row>
    <row r="88" spans="1:30" x14ac:dyDescent="0.25">
      <c r="A88" s="5">
        <v>56</v>
      </c>
      <c r="B88" s="5">
        <v>80</v>
      </c>
      <c r="C88" s="5" t="s">
        <v>3</v>
      </c>
      <c r="D88" s="5" t="s">
        <v>3</v>
      </c>
      <c r="E88" s="5" t="s">
        <v>3</v>
      </c>
      <c r="F88" s="5" t="s">
        <v>3</v>
      </c>
      <c r="G88" s="5" t="s">
        <v>3</v>
      </c>
      <c r="H88" s="5" t="s">
        <v>5</v>
      </c>
      <c r="I88" s="5" t="s">
        <v>5</v>
      </c>
      <c r="J88" s="5">
        <v>415</v>
      </c>
      <c r="K88" s="5">
        <v>37</v>
      </c>
      <c r="L88" s="5">
        <v>1.9</v>
      </c>
      <c r="M88" s="5" t="s">
        <v>3</v>
      </c>
      <c r="N88" s="5" t="s">
        <v>3</v>
      </c>
      <c r="O88" s="5" t="s">
        <v>3</v>
      </c>
      <c r="P88" s="5" t="s">
        <v>3</v>
      </c>
      <c r="Q88" s="5" t="s">
        <v>3</v>
      </c>
      <c r="R88" s="5" t="s">
        <v>3</v>
      </c>
      <c r="S88" s="5"/>
      <c r="T88" s="5" t="s">
        <v>7</v>
      </c>
      <c r="U88" s="5" t="s">
        <v>6</v>
      </c>
      <c r="V88" s="5" t="s">
        <v>7</v>
      </c>
      <c r="W88" s="5" t="s">
        <v>8</v>
      </c>
      <c r="X88" s="5" t="s">
        <v>7</v>
      </c>
      <c r="Y88" s="5" t="s">
        <v>7</v>
      </c>
      <c r="Z88" s="5" t="s">
        <v>9</v>
      </c>
      <c r="AA88" s="5" t="s">
        <v>10</v>
      </c>
      <c r="AB88" s="5"/>
      <c r="AC88" s="5"/>
      <c r="AD88" s="5">
        <f t="shared" si="3"/>
        <v>0</v>
      </c>
    </row>
    <row r="89" spans="1:30" x14ac:dyDescent="0.25">
      <c r="A89" s="5">
        <v>70</v>
      </c>
      <c r="B89" s="5">
        <v>100</v>
      </c>
      <c r="C89" s="5">
        <v>1.0049999999999999</v>
      </c>
      <c r="D89" s="5">
        <v>1</v>
      </c>
      <c r="E89" s="5" t="s">
        <v>2</v>
      </c>
      <c r="F89" s="5" t="s">
        <v>4</v>
      </c>
      <c r="G89" s="5" t="s">
        <v>15</v>
      </c>
      <c r="H89" s="5" t="s">
        <v>16</v>
      </c>
      <c r="I89" s="5" t="s">
        <v>5</v>
      </c>
      <c r="J89" s="5">
        <v>169</v>
      </c>
      <c r="K89" s="5">
        <v>47</v>
      </c>
      <c r="L89" s="5">
        <v>2.9</v>
      </c>
      <c r="M89" s="5" t="s">
        <v>3</v>
      </c>
      <c r="N89" s="5" t="s">
        <v>3</v>
      </c>
      <c r="O89" s="5">
        <v>11.1</v>
      </c>
      <c r="P89" s="5">
        <v>32</v>
      </c>
      <c r="Q89" s="5">
        <v>5800</v>
      </c>
      <c r="R89" s="5">
        <v>5</v>
      </c>
      <c r="S89" s="5"/>
      <c r="T89" s="5" t="s">
        <v>6</v>
      </c>
      <c r="U89" s="5" t="s">
        <v>6</v>
      </c>
      <c r="V89" s="5" t="s">
        <v>7</v>
      </c>
      <c r="W89" s="5" t="s">
        <v>14</v>
      </c>
      <c r="X89" s="5" t="s">
        <v>7</v>
      </c>
      <c r="Y89" s="5" t="s">
        <v>7</v>
      </c>
      <c r="Z89" s="5" t="s">
        <v>9</v>
      </c>
      <c r="AA89" s="5" t="s">
        <v>10</v>
      </c>
      <c r="AB89" s="5"/>
      <c r="AC89" s="5"/>
      <c r="AD89" s="5">
        <f t="shared" si="3"/>
        <v>0</v>
      </c>
    </row>
    <row r="90" spans="1:30" x14ac:dyDescent="0.25">
      <c r="A90" s="5">
        <v>58</v>
      </c>
      <c r="B90" s="5">
        <v>110</v>
      </c>
      <c r="C90" s="5">
        <v>1.01</v>
      </c>
      <c r="D90" s="5">
        <v>4</v>
      </c>
      <c r="E90" s="5" t="s">
        <v>2</v>
      </c>
      <c r="F90" s="5" t="s">
        <v>3</v>
      </c>
      <c r="G90" s="5" t="s">
        <v>4</v>
      </c>
      <c r="H90" s="5" t="s">
        <v>5</v>
      </c>
      <c r="I90" s="5" t="s">
        <v>5</v>
      </c>
      <c r="J90" s="5">
        <v>251</v>
      </c>
      <c r="K90" s="5">
        <v>52</v>
      </c>
      <c r="L90" s="5">
        <v>2.2000000000000002</v>
      </c>
      <c r="M90" s="5" t="s">
        <v>3</v>
      </c>
      <c r="N90" s="5" t="s">
        <v>3</v>
      </c>
      <c r="O90" s="5" t="s">
        <v>3</v>
      </c>
      <c r="P90" s="5" t="s">
        <v>3</v>
      </c>
      <c r="Q90" s="5">
        <v>13200</v>
      </c>
      <c r="R90" s="5">
        <v>4.7</v>
      </c>
      <c r="S90" s="5"/>
      <c r="T90" s="5" t="s">
        <v>6</v>
      </c>
      <c r="U90" s="5" t="s">
        <v>21</v>
      </c>
      <c r="V90" s="5" t="s">
        <v>7</v>
      </c>
      <c r="W90" s="5" t="s">
        <v>8</v>
      </c>
      <c r="X90" s="5" t="s">
        <v>7</v>
      </c>
      <c r="Y90" s="5" t="s">
        <v>7</v>
      </c>
      <c r="Z90" s="5" t="s">
        <v>9</v>
      </c>
      <c r="AA90" s="5" t="s">
        <v>10</v>
      </c>
      <c r="AB90" s="5"/>
      <c r="AC90" s="5"/>
      <c r="AD90" s="5">
        <f t="shared" si="3"/>
        <v>0</v>
      </c>
    </row>
    <row r="91" spans="1:30" x14ac:dyDescent="0.25">
      <c r="A91" s="5">
        <v>50</v>
      </c>
      <c r="B91" s="5">
        <v>70</v>
      </c>
      <c r="C91" s="5">
        <v>1.02</v>
      </c>
      <c r="D91" s="5">
        <v>0</v>
      </c>
      <c r="E91" s="5" t="s">
        <v>2</v>
      </c>
      <c r="F91" s="5" t="s">
        <v>3</v>
      </c>
      <c r="G91" s="5" t="s">
        <v>4</v>
      </c>
      <c r="H91" s="5" t="s">
        <v>5</v>
      </c>
      <c r="I91" s="5" t="s">
        <v>5</v>
      </c>
      <c r="J91" s="5">
        <v>109</v>
      </c>
      <c r="K91" s="5">
        <v>32</v>
      </c>
      <c r="L91" s="5">
        <v>1.4</v>
      </c>
      <c r="M91" s="5">
        <v>139</v>
      </c>
      <c r="N91" s="5">
        <v>4.7</v>
      </c>
      <c r="O91" s="5" t="s">
        <v>3</v>
      </c>
      <c r="P91" s="5" t="s">
        <v>3</v>
      </c>
      <c r="Q91" s="5" t="s">
        <v>3</v>
      </c>
      <c r="R91" s="5" t="s">
        <v>3</v>
      </c>
      <c r="S91" s="5"/>
      <c r="T91" s="5" t="s">
        <v>7</v>
      </c>
      <c r="U91" s="5" t="s">
        <v>7</v>
      </c>
      <c r="V91" s="5" t="s">
        <v>7</v>
      </c>
      <c r="W91" s="5" t="s">
        <v>14</v>
      </c>
      <c r="X91" s="5" t="s">
        <v>7</v>
      </c>
      <c r="Y91" s="5" t="s">
        <v>7</v>
      </c>
      <c r="Z91" s="5" t="s">
        <v>9</v>
      </c>
      <c r="AA91" s="5" t="s">
        <v>10</v>
      </c>
      <c r="AB91" s="5"/>
      <c r="AC91" s="5"/>
      <c r="AD91" s="5">
        <f t="shared" si="3"/>
        <v>0</v>
      </c>
    </row>
    <row r="92" spans="1:30" x14ac:dyDescent="0.25">
      <c r="A92" s="5">
        <v>63</v>
      </c>
      <c r="B92" s="5">
        <v>100</v>
      </c>
      <c r="C92" s="5">
        <v>1.01</v>
      </c>
      <c r="D92" s="5">
        <v>2</v>
      </c>
      <c r="E92" s="5" t="s">
        <v>12</v>
      </c>
      <c r="F92" s="5" t="s">
        <v>4</v>
      </c>
      <c r="G92" s="5" t="s">
        <v>4</v>
      </c>
      <c r="H92" s="5" t="s">
        <v>5</v>
      </c>
      <c r="I92" s="5" t="s">
        <v>16</v>
      </c>
      <c r="J92" s="5">
        <v>280</v>
      </c>
      <c r="K92" s="5">
        <v>35</v>
      </c>
      <c r="L92" s="5">
        <v>3.2</v>
      </c>
      <c r="M92" s="5">
        <v>143</v>
      </c>
      <c r="N92" s="5">
        <v>3.5</v>
      </c>
      <c r="O92" s="5">
        <v>13</v>
      </c>
      <c r="P92" s="5">
        <v>40</v>
      </c>
      <c r="Q92" s="5">
        <v>9800</v>
      </c>
      <c r="R92" s="5">
        <v>4.2</v>
      </c>
      <c r="S92" s="5"/>
      <c r="T92" s="5" t="s">
        <v>6</v>
      </c>
      <c r="U92" s="5" t="s">
        <v>7</v>
      </c>
      <c r="V92" s="5" t="s">
        <v>6</v>
      </c>
      <c r="W92" s="5" t="s">
        <v>8</v>
      </c>
      <c r="X92" s="5" t="s">
        <v>7</v>
      </c>
      <c r="Y92" s="5" t="s">
        <v>7</v>
      </c>
      <c r="Z92" s="5" t="s">
        <v>9</v>
      </c>
      <c r="AA92" s="5" t="s">
        <v>10</v>
      </c>
      <c r="AB92" s="5"/>
      <c r="AC92" s="5"/>
      <c r="AD92" s="5">
        <f t="shared" si="3"/>
        <v>0</v>
      </c>
    </row>
    <row r="93" spans="1:30" x14ac:dyDescent="0.25">
      <c r="A93" s="5">
        <v>56</v>
      </c>
      <c r="B93" s="5">
        <v>70</v>
      </c>
      <c r="C93" s="5">
        <v>1.0149999999999999</v>
      </c>
      <c r="D93" s="5">
        <v>4</v>
      </c>
      <c r="E93" s="5" t="s">
        <v>1</v>
      </c>
      <c r="F93" s="5" t="s">
        <v>15</v>
      </c>
      <c r="G93" s="5" t="s">
        <v>4</v>
      </c>
      <c r="H93" s="5" t="s">
        <v>5</v>
      </c>
      <c r="I93" s="5" t="s">
        <v>5</v>
      </c>
      <c r="J93" s="5">
        <v>210</v>
      </c>
      <c r="K93" s="5">
        <v>26</v>
      </c>
      <c r="L93" s="5">
        <v>1.7</v>
      </c>
      <c r="M93" s="5">
        <v>136</v>
      </c>
      <c r="N93" s="5">
        <v>3.8</v>
      </c>
      <c r="O93" s="5">
        <v>16.100000000000001</v>
      </c>
      <c r="P93" s="5">
        <v>52</v>
      </c>
      <c r="Q93" s="5">
        <v>12500</v>
      </c>
      <c r="R93" s="5">
        <v>5.6</v>
      </c>
      <c r="S93" s="5"/>
      <c r="T93" s="5" t="s">
        <v>7</v>
      </c>
      <c r="U93" s="5" t="s">
        <v>7</v>
      </c>
      <c r="V93" s="5" t="s">
        <v>7</v>
      </c>
      <c r="W93" s="5" t="s">
        <v>8</v>
      </c>
      <c r="X93" s="5" t="s">
        <v>7</v>
      </c>
      <c r="Y93" s="5" t="s">
        <v>7</v>
      </c>
      <c r="Z93" s="5" t="s">
        <v>9</v>
      </c>
      <c r="AA93" s="5" t="s">
        <v>10</v>
      </c>
      <c r="AB93" s="5"/>
      <c r="AC93" s="5"/>
      <c r="AD93" s="5">
        <f t="shared" si="3"/>
        <v>0</v>
      </c>
    </row>
    <row r="94" spans="1:30" x14ac:dyDescent="0.25">
      <c r="A94" s="5">
        <v>71</v>
      </c>
      <c r="B94" s="5">
        <v>70</v>
      </c>
      <c r="C94" s="5">
        <v>1.01</v>
      </c>
      <c r="D94" s="5">
        <v>3</v>
      </c>
      <c r="E94" s="5" t="s">
        <v>2</v>
      </c>
      <c r="F94" s="5" t="s">
        <v>4</v>
      </c>
      <c r="G94" s="5" t="s">
        <v>15</v>
      </c>
      <c r="H94" s="5" t="s">
        <v>16</v>
      </c>
      <c r="I94" s="5" t="s">
        <v>16</v>
      </c>
      <c r="J94" s="5">
        <v>219</v>
      </c>
      <c r="K94" s="5">
        <v>82</v>
      </c>
      <c r="L94" s="5">
        <v>3.6</v>
      </c>
      <c r="M94" s="5">
        <v>133</v>
      </c>
      <c r="N94" s="5">
        <v>4.4000000000000004</v>
      </c>
      <c r="O94" s="5">
        <v>10.4</v>
      </c>
      <c r="P94" s="5">
        <v>33</v>
      </c>
      <c r="Q94" s="5">
        <v>5600</v>
      </c>
      <c r="R94" s="5">
        <v>3.6</v>
      </c>
      <c r="S94" s="5"/>
      <c r="T94" s="5" t="s">
        <v>6</v>
      </c>
      <c r="U94" s="5" t="s">
        <v>6</v>
      </c>
      <c r="V94" s="5" t="s">
        <v>6</v>
      </c>
      <c r="W94" s="5" t="s">
        <v>8</v>
      </c>
      <c r="X94" s="5" t="s">
        <v>7</v>
      </c>
      <c r="Y94" s="5" t="s">
        <v>7</v>
      </c>
      <c r="Z94" s="5" t="s">
        <v>9</v>
      </c>
      <c r="AA94" s="5" t="s">
        <v>10</v>
      </c>
      <c r="AB94" s="5"/>
      <c r="AC94" s="5"/>
      <c r="AD94" s="5">
        <f t="shared" si="3"/>
        <v>0</v>
      </c>
    </row>
    <row r="95" spans="1:30" x14ac:dyDescent="0.25">
      <c r="A95" s="5">
        <v>73</v>
      </c>
      <c r="B95" s="5">
        <v>100</v>
      </c>
      <c r="C95" s="5">
        <v>1.01</v>
      </c>
      <c r="D95" s="5">
        <v>3</v>
      </c>
      <c r="E95" s="5" t="s">
        <v>12</v>
      </c>
      <c r="F95" s="5" t="s">
        <v>15</v>
      </c>
      <c r="G95" s="5" t="s">
        <v>15</v>
      </c>
      <c r="H95" s="5" t="s">
        <v>16</v>
      </c>
      <c r="I95" s="5" t="s">
        <v>5</v>
      </c>
      <c r="J95" s="5">
        <v>295</v>
      </c>
      <c r="K95" s="5">
        <v>90</v>
      </c>
      <c r="L95" s="5">
        <v>5.6</v>
      </c>
      <c r="M95" s="5">
        <v>140</v>
      </c>
      <c r="N95" s="5">
        <v>2.9</v>
      </c>
      <c r="O95" s="5">
        <v>9.1999999999999993</v>
      </c>
      <c r="P95" s="5">
        <v>30</v>
      </c>
      <c r="Q95" s="5">
        <v>7000</v>
      </c>
      <c r="R95" s="5">
        <v>3.2</v>
      </c>
      <c r="S95" s="5"/>
      <c r="T95" s="5" t="s">
        <v>6</v>
      </c>
      <c r="U95" s="5" t="s">
        <v>6</v>
      </c>
      <c r="V95" s="5" t="s">
        <v>6</v>
      </c>
      <c r="W95" s="5" t="s">
        <v>14</v>
      </c>
      <c r="X95" s="5" t="s">
        <v>7</v>
      </c>
      <c r="Y95" s="5" t="s">
        <v>7</v>
      </c>
      <c r="Z95" s="5" t="s">
        <v>9</v>
      </c>
      <c r="AA95" s="5" t="s">
        <v>10</v>
      </c>
      <c r="AB95" s="5"/>
      <c r="AC95" s="5"/>
      <c r="AD95" s="5">
        <f t="shared" si="3"/>
        <v>0</v>
      </c>
    </row>
    <row r="96" spans="1:30" x14ac:dyDescent="0.25">
      <c r="A96" s="5">
        <v>65</v>
      </c>
      <c r="B96" s="5">
        <v>70</v>
      </c>
      <c r="C96" s="5">
        <v>1.01</v>
      </c>
      <c r="D96" s="5">
        <v>0</v>
      </c>
      <c r="E96" s="5" t="s">
        <v>2</v>
      </c>
      <c r="F96" s="5" t="s">
        <v>3</v>
      </c>
      <c r="G96" s="5" t="s">
        <v>4</v>
      </c>
      <c r="H96" s="5" t="s">
        <v>5</v>
      </c>
      <c r="I96" s="5" t="s">
        <v>5</v>
      </c>
      <c r="J96" s="5">
        <v>93</v>
      </c>
      <c r="K96" s="5">
        <v>66</v>
      </c>
      <c r="L96" s="5">
        <v>1.6</v>
      </c>
      <c r="M96" s="5">
        <v>137</v>
      </c>
      <c r="N96" s="5">
        <v>4.5</v>
      </c>
      <c r="O96" s="5">
        <v>11.6</v>
      </c>
      <c r="P96" s="5">
        <v>36</v>
      </c>
      <c r="Q96" s="5">
        <v>11900</v>
      </c>
      <c r="R96" s="5">
        <v>3.9</v>
      </c>
      <c r="S96" s="5"/>
      <c r="T96" s="5" t="s">
        <v>7</v>
      </c>
      <c r="U96" s="5" t="s">
        <v>6</v>
      </c>
      <c r="V96" s="5" t="s">
        <v>7</v>
      </c>
      <c r="W96" s="5" t="s">
        <v>8</v>
      </c>
      <c r="X96" s="5" t="s">
        <v>7</v>
      </c>
      <c r="Y96" s="5" t="s">
        <v>7</v>
      </c>
      <c r="Z96" s="5" t="s">
        <v>9</v>
      </c>
      <c r="AA96" s="5" t="s">
        <v>10</v>
      </c>
      <c r="AB96" s="5"/>
      <c r="AC96" s="5"/>
      <c r="AD96" s="5">
        <f t="shared" si="3"/>
        <v>0</v>
      </c>
    </row>
    <row r="97" spans="1:30" x14ac:dyDescent="0.25">
      <c r="A97" s="5">
        <v>62</v>
      </c>
      <c r="B97" s="5">
        <v>90</v>
      </c>
      <c r="C97" s="5">
        <v>1.0149999999999999</v>
      </c>
      <c r="D97" s="5">
        <v>1</v>
      </c>
      <c r="E97" s="5" t="s">
        <v>2</v>
      </c>
      <c r="F97" s="5" t="s">
        <v>3</v>
      </c>
      <c r="G97" s="5" t="s">
        <v>4</v>
      </c>
      <c r="H97" s="5" t="s">
        <v>5</v>
      </c>
      <c r="I97" s="5" t="s">
        <v>5</v>
      </c>
      <c r="J97" s="5">
        <v>94</v>
      </c>
      <c r="K97" s="5">
        <v>25</v>
      </c>
      <c r="L97" s="5">
        <v>1.1000000000000001</v>
      </c>
      <c r="M97" s="5">
        <v>131</v>
      </c>
      <c r="N97" s="5">
        <v>3.7</v>
      </c>
      <c r="O97" s="5" t="s">
        <v>3</v>
      </c>
      <c r="P97" s="5" t="s">
        <v>3</v>
      </c>
      <c r="Q97" s="5" t="s">
        <v>3</v>
      </c>
      <c r="R97" s="5" t="s">
        <v>3</v>
      </c>
      <c r="S97" s="5"/>
      <c r="T97" s="5" t="s">
        <v>6</v>
      </c>
      <c r="U97" s="5" t="s">
        <v>7</v>
      </c>
      <c r="V97" s="5" t="s">
        <v>7</v>
      </c>
      <c r="W97" s="5" t="s">
        <v>8</v>
      </c>
      <c r="X97" s="5" t="s">
        <v>6</v>
      </c>
      <c r="Y97" s="5" t="s">
        <v>6</v>
      </c>
      <c r="Z97" s="5" t="s">
        <v>9</v>
      </c>
      <c r="AA97" s="5" t="s">
        <v>10</v>
      </c>
      <c r="AB97" s="5"/>
      <c r="AC97" s="5"/>
      <c r="AD97" s="5">
        <f t="shared" si="3"/>
        <v>0</v>
      </c>
    </row>
    <row r="98" spans="1:30" x14ac:dyDescent="0.25">
      <c r="A98" s="5">
        <v>60</v>
      </c>
      <c r="B98" s="5">
        <v>80</v>
      </c>
      <c r="C98" s="5">
        <v>1.01</v>
      </c>
      <c r="D98" s="5">
        <v>1</v>
      </c>
      <c r="E98" s="5" t="s">
        <v>1</v>
      </c>
      <c r="F98" s="5" t="s">
        <v>3</v>
      </c>
      <c r="G98" s="5" t="s">
        <v>4</v>
      </c>
      <c r="H98" s="5" t="s">
        <v>5</v>
      </c>
      <c r="I98" s="5" t="s">
        <v>5</v>
      </c>
      <c r="J98" s="5">
        <v>172</v>
      </c>
      <c r="K98" s="5">
        <v>32</v>
      </c>
      <c r="L98" s="5">
        <v>2.7</v>
      </c>
      <c r="M98" s="5" t="s">
        <v>3</v>
      </c>
      <c r="N98" s="5" t="s">
        <v>3</v>
      </c>
      <c r="O98" s="5">
        <v>11.2</v>
      </c>
      <c r="P98" s="5">
        <v>36</v>
      </c>
      <c r="Q98" s="5" t="s">
        <v>3</v>
      </c>
      <c r="R98" s="5" t="s">
        <v>3</v>
      </c>
      <c r="S98" s="5"/>
      <c r="T98" s="5" t="s">
        <v>7</v>
      </c>
      <c r="U98" s="5" t="s">
        <v>6</v>
      </c>
      <c r="V98" s="5" t="s">
        <v>6</v>
      </c>
      <c r="W98" s="5" t="s">
        <v>14</v>
      </c>
      <c r="X98" s="5" t="s">
        <v>7</v>
      </c>
      <c r="Y98" s="5" t="s">
        <v>7</v>
      </c>
      <c r="Z98" s="5" t="s">
        <v>9</v>
      </c>
      <c r="AA98" s="5" t="s">
        <v>10</v>
      </c>
      <c r="AB98" s="5"/>
      <c r="AC98" s="5"/>
      <c r="AD98" s="5">
        <f t="shared" si="3"/>
        <v>0</v>
      </c>
    </row>
    <row r="99" spans="1:30" x14ac:dyDescent="0.25">
      <c r="A99" s="5">
        <v>65</v>
      </c>
      <c r="B99" s="5">
        <v>60</v>
      </c>
      <c r="C99" s="5">
        <v>1.0149999999999999</v>
      </c>
      <c r="D99" s="5">
        <v>1</v>
      </c>
      <c r="E99" s="5" t="s">
        <v>2</v>
      </c>
      <c r="F99" s="5" t="s">
        <v>3</v>
      </c>
      <c r="G99" s="5" t="s">
        <v>4</v>
      </c>
      <c r="H99" s="5" t="s">
        <v>5</v>
      </c>
      <c r="I99" s="5" t="s">
        <v>5</v>
      </c>
      <c r="J99" s="5">
        <v>91</v>
      </c>
      <c r="K99" s="5">
        <v>51</v>
      </c>
      <c r="L99" s="5">
        <v>2.2000000000000002</v>
      </c>
      <c r="M99" s="5">
        <v>132</v>
      </c>
      <c r="N99" s="5">
        <v>3.8</v>
      </c>
      <c r="O99" s="5">
        <v>10</v>
      </c>
      <c r="P99" s="5">
        <v>32</v>
      </c>
      <c r="Q99" s="5">
        <v>9100</v>
      </c>
      <c r="R99" s="5">
        <v>4</v>
      </c>
      <c r="S99" s="5"/>
      <c r="T99" s="5" t="s">
        <v>6</v>
      </c>
      <c r="U99" s="5" t="s">
        <v>6</v>
      </c>
      <c r="V99" s="5" t="s">
        <v>7</v>
      </c>
      <c r="W99" s="5" t="s">
        <v>14</v>
      </c>
      <c r="X99" s="5" t="s">
        <v>6</v>
      </c>
      <c r="Y99" s="5" t="s">
        <v>7</v>
      </c>
      <c r="Z99" s="5" t="s">
        <v>9</v>
      </c>
      <c r="AA99" s="5" t="s">
        <v>10</v>
      </c>
      <c r="AB99" s="5"/>
      <c r="AC99" s="5"/>
      <c r="AD99" s="5">
        <f t="shared" si="3"/>
        <v>0</v>
      </c>
    </row>
    <row r="100" spans="1:30" x14ac:dyDescent="0.25">
      <c r="A100" s="5">
        <v>50</v>
      </c>
      <c r="B100" s="5">
        <v>140</v>
      </c>
      <c r="C100" s="5" t="s">
        <v>3</v>
      </c>
      <c r="D100" s="5" t="s">
        <v>3</v>
      </c>
      <c r="E100" s="5" t="s">
        <v>3</v>
      </c>
      <c r="F100" s="5" t="s">
        <v>3</v>
      </c>
      <c r="G100" s="5" t="s">
        <v>3</v>
      </c>
      <c r="H100" s="5" t="s">
        <v>5</v>
      </c>
      <c r="I100" s="5" t="s">
        <v>5</v>
      </c>
      <c r="J100" s="5">
        <v>101</v>
      </c>
      <c r="K100" s="5">
        <v>106</v>
      </c>
      <c r="L100" s="5">
        <v>6.5</v>
      </c>
      <c r="M100" s="5">
        <v>135</v>
      </c>
      <c r="N100" s="5">
        <v>4.3</v>
      </c>
      <c r="O100" s="5">
        <v>6.2</v>
      </c>
      <c r="P100" s="5">
        <v>18</v>
      </c>
      <c r="Q100" s="5">
        <v>5800</v>
      </c>
      <c r="R100" s="5">
        <v>2.2999999999999998</v>
      </c>
      <c r="S100" s="5"/>
      <c r="T100" s="5" t="s">
        <v>6</v>
      </c>
      <c r="U100" s="5" t="s">
        <v>6</v>
      </c>
      <c r="V100" s="5" t="s">
        <v>7</v>
      </c>
      <c r="W100" s="5" t="s">
        <v>14</v>
      </c>
      <c r="X100" s="5" t="s">
        <v>7</v>
      </c>
      <c r="Y100" s="5" t="s">
        <v>6</v>
      </c>
      <c r="Z100" s="5" t="s">
        <v>9</v>
      </c>
      <c r="AA100" s="5" t="s">
        <v>10</v>
      </c>
      <c r="AB100" s="5"/>
      <c r="AC100" s="5"/>
      <c r="AD100" s="5">
        <f t="shared" si="3"/>
        <v>0</v>
      </c>
    </row>
    <row r="101" spans="1:30" x14ac:dyDescent="0.25">
      <c r="A101" s="5">
        <v>56</v>
      </c>
      <c r="B101" s="5">
        <v>180</v>
      </c>
      <c r="C101" s="5" t="s">
        <v>3</v>
      </c>
      <c r="D101" s="5">
        <v>0</v>
      </c>
      <c r="E101" s="5" t="s">
        <v>11</v>
      </c>
      <c r="F101" s="5" t="s">
        <v>3</v>
      </c>
      <c r="G101" s="5" t="s">
        <v>15</v>
      </c>
      <c r="H101" s="5" t="s">
        <v>5</v>
      </c>
      <c r="I101" s="5" t="s">
        <v>5</v>
      </c>
      <c r="J101" s="5">
        <v>298</v>
      </c>
      <c r="K101" s="5">
        <v>24</v>
      </c>
      <c r="L101" s="5">
        <v>1.2</v>
      </c>
      <c r="M101" s="5">
        <v>139</v>
      </c>
      <c r="N101" s="5">
        <v>3.9</v>
      </c>
      <c r="O101" s="5">
        <v>11.2</v>
      </c>
      <c r="P101" s="5">
        <v>32</v>
      </c>
      <c r="Q101" s="5">
        <v>10400</v>
      </c>
      <c r="R101" s="5">
        <v>4.2</v>
      </c>
      <c r="S101" s="5"/>
      <c r="T101" s="5" t="s">
        <v>6</v>
      </c>
      <c r="U101" s="5" t="s">
        <v>6</v>
      </c>
      <c r="V101" s="5" t="s">
        <v>7</v>
      </c>
      <c r="W101" s="5" t="s">
        <v>14</v>
      </c>
      <c r="X101" s="5" t="s">
        <v>6</v>
      </c>
      <c r="Y101" s="5" t="s">
        <v>7</v>
      </c>
      <c r="Z101" s="5" t="s">
        <v>9</v>
      </c>
      <c r="AA101" s="5" t="s">
        <v>10</v>
      </c>
      <c r="AB101" s="5"/>
      <c r="AC101" s="5"/>
      <c r="AD101" s="5">
        <f t="shared" si="3"/>
        <v>0</v>
      </c>
    </row>
    <row r="102" spans="1:30" x14ac:dyDescent="0.25">
      <c r="A102" s="5">
        <v>34</v>
      </c>
      <c r="B102" s="5">
        <v>70</v>
      </c>
      <c r="C102" s="5">
        <v>1.0149999999999999</v>
      </c>
      <c r="D102" s="5">
        <v>4</v>
      </c>
      <c r="E102" s="5" t="s">
        <v>2</v>
      </c>
      <c r="F102" s="5" t="s">
        <v>15</v>
      </c>
      <c r="G102" s="5" t="s">
        <v>15</v>
      </c>
      <c r="H102" s="5" t="s">
        <v>5</v>
      </c>
      <c r="I102" s="5" t="s">
        <v>5</v>
      </c>
      <c r="J102" s="5">
        <v>153</v>
      </c>
      <c r="K102" s="5">
        <v>22</v>
      </c>
      <c r="L102" s="5">
        <v>0.9</v>
      </c>
      <c r="M102" s="5">
        <v>133</v>
      </c>
      <c r="N102" s="5">
        <v>3.8</v>
      </c>
      <c r="O102" s="5" t="s">
        <v>3</v>
      </c>
      <c r="P102" s="5" t="s">
        <v>3</v>
      </c>
      <c r="Q102" s="5" t="s">
        <v>3</v>
      </c>
      <c r="R102" s="5" t="s">
        <v>3</v>
      </c>
      <c r="S102" s="5"/>
      <c r="T102" s="5" t="s">
        <v>7</v>
      </c>
      <c r="U102" s="5" t="s">
        <v>7</v>
      </c>
      <c r="V102" s="5" t="s">
        <v>7</v>
      </c>
      <c r="W102" s="5" t="s">
        <v>8</v>
      </c>
      <c r="X102" s="5" t="s">
        <v>6</v>
      </c>
      <c r="Y102" s="5" t="s">
        <v>7</v>
      </c>
      <c r="Z102" s="5" t="s">
        <v>9</v>
      </c>
      <c r="AA102" s="5" t="s">
        <v>10</v>
      </c>
      <c r="AB102" s="5"/>
      <c r="AC102" s="5"/>
      <c r="AD102" s="5">
        <f t="shared" si="3"/>
        <v>0</v>
      </c>
    </row>
    <row r="103" spans="1:30" x14ac:dyDescent="0.25">
      <c r="A103" s="5">
        <v>71</v>
      </c>
      <c r="B103" s="5">
        <v>90</v>
      </c>
      <c r="C103" s="5">
        <v>1.0149999999999999</v>
      </c>
      <c r="D103" s="5">
        <v>2</v>
      </c>
      <c r="E103" s="5" t="s">
        <v>2</v>
      </c>
      <c r="F103" s="5" t="s">
        <v>3</v>
      </c>
      <c r="G103" s="5" t="s">
        <v>15</v>
      </c>
      <c r="H103" s="5" t="s">
        <v>16</v>
      </c>
      <c r="I103" s="5" t="s">
        <v>16</v>
      </c>
      <c r="J103" s="5">
        <v>88</v>
      </c>
      <c r="K103" s="5">
        <v>80</v>
      </c>
      <c r="L103" s="5">
        <v>4.4000000000000004</v>
      </c>
      <c r="M103" s="5">
        <v>139</v>
      </c>
      <c r="N103" s="5">
        <v>5.7</v>
      </c>
      <c r="O103" s="5">
        <v>11.3</v>
      </c>
      <c r="P103" s="5">
        <v>33</v>
      </c>
      <c r="Q103" s="5">
        <v>10700</v>
      </c>
      <c r="R103" s="5">
        <v>3.9</v>
      </c>
      <c r="S103" s="5"/>
      <c r="T103" s="5" t="s">
        <v>7</v>
      </c>
      <c r="U103" s="5" t="s">
        <v>7</v>
      </c>
      <c r="V103" s="5" t="s">
        <v>7</v>
      </c>
      <c r="W103" s="5" t="s">
        <v>8</v>
      </c>
      <c r="X103" s="5" t="s">
        <v>7</v>
      </c>
      <c r="Y103" s="5" t="s">
        <v>7</v>
      </c>
      <c r="Z103" s="5" t="s">
        <v>9</v>
      </c>
      <c r="AA103" s="5" t="s">
        <v>10</v>
      </c>
      <c r="AB103" s="5"/>
      <c r="AC103" s="5"/>
      <c r="AD103" s="5">
        <f t="shared" si="3"/>
        <v>0</v>
      </c>
    </row>
    <row r="104" spans="1:30" x14ac:dyDescent="0.25">
      <c r="A104" s="5">
        <v>17</v>
      </c>
      <c r="B104" s="5">
        <v>60</v>
      </c>
      <c r="C104" s="5">
        <v>1.01</v>
      </c>
      <c r="D104" s="5">
        <v>0</v>
      </c>
      <c r="E104" s="5" t="s">
        <v>2</v>
      </c>
      <c r="F104" s="5" t="s">
        <v>3</v>
      </c>
      <c r="G104" s="5" t="s">
        <v>4</v>
      </c>
      <c r="H104" s="5" t="s">
        <v>5</v>
      </c>
      <c r="I104" s="5" t="s">
        <v>5</v>
      </c>
      <c r="J104" s="5">
        <v>92</v>
      </c>
      <c r="K104" s="5">
        <v>32</v>
      </c>
      <c r="L104" s="5">
        <v>2.1</v>
      </c>
      <c r="M104" s="5">
        <v>141</v>
      </c>
      <c r="N104" s="5">
        <v>4.2</v>
      </c>
      <c r="O104" s="5">
        <v>13.9</v>
      </c>
      <c r="P104" s="5">
        <v>52</v>
      </c>
      <c r="Q104" s="5">
        <v>7000</v>
      </c>
      <c r="R104" s="5" t="s">
        <v>3</v>
      </c>
      <c r="S104" s="5"/>
      <c r="T104" s="5" t="s">
        <v>7</v>
      </c>
      <c r="U104" s="5" t="s">
        <v>7</v>
      </c>
      <c r="V104" s="5" t="s">
        <v>7</v>
      </c>
      <c r="W104" s="5" t="s">
        <v>8</v>
      </c>
      <c r="X104" s="5" t="s">
        <v>7</v>
      </c>
      <c r="Y104" s="5" t="s">
        <v>7</v>
      </c>
      <c r="Z104" s="5" t="s">
        <v>9</v>
      </c>
      <c r="AA104" s="5" t="s">
        <v>10</v>
      </c>
      <c r="AB104" s="5"/>
      <c r="AC104" s="5"/>
      <c r="AD104" s="5">
        <f t="shared" si="3"/>
        <v>0</v>
      </c>
    </row>
    <row r="105" spans="1:30" x14ac:dyDescent="0.25">
      <c r="A105" s="5">
        <v>76</v>
      </c>
      <c r="B105" s="5">
        <v>70</v>
      </c>
      <c r="C105" s="5">
        <v>1.0149999999999999</v>
      </c>
      <c r="D105" s="5">
        <v>2</v>
      </c>
      <c r="E105" s="5" t="s">
        <v>2</v>
      </c>
      <c r="F105" s="5" t="s">
        <v>4</v>
      </c>
      <c r="G105" s="5" t="s">
        <v>15</v>
      </c>
      <c r="H105" s="5" t="s">
        <v>16</v>
      </c>
      <c r="I105" s="5" t="s">
        <v>5</v>
      </c>
      <c r="J105" s="5">
        <v>226</v>
      </c>
      <c r="K105" s="5">
        <v>217</v>
      </c>
      <c r="L105" s="5">
        <v>10.199999999999999</v>
      </c>
      <c r="M105" s="5" t="s">
        <v>3</v>
      </c>
      <c r="N105" s="5" t="s">
        <v>3</v>
      </c>
      <c r="O105" s="5">
        <v>10.199999999999999</v>
      </c>
      <c r="P105" s="5">
        <v>36</v>
      </c>
      <c r="Q105" s="5">
        <v>12700</v>
      </c>
      <c r="R105" s="5">
        <v>4.2</v>
      </c>
      <c r="S105" s="5"/>
      <c r="T105" s="5" t="s">
        <v>6</v>
      </c>
      <c r="U105" s="5" t="s">
        <v>7</v>
      </c>
      <c r="V105" s="5" t="s">
        <v>7</v>
      </c>
      <c r="W105" s="5" t="s">
        <v>14</v>
      </c>
      <c r="X105" s="5" t="s">
        <v>6</v>
      </c>
      <c r="Y105" s="5" t="s">
        <v>6</v>
      </c>
      <c r="Z105" s="5" t="s">
        <v>9</v>
      </c>
      <c r="AA105" s="5" t="s">
        <v>10</v>
      </c>
      <c r="AB105" s="5"/>
      <c r="AC105" s="5"/>
      <c r="AD105" s="5">
        <f t="shared" si="3"/>
        <v>0</v>
      </c>
    </row>
    <row r="106" spans="1:30" x14ac:dyDescent="0.25">
      <c r="A106" s="5">
        <v>55</v>
      </c>
      <c r="B106" s="5">
        <v>90</v>
      </c>
      <c r="C106" s="5" t="s">
        <v>3</v>
      </c>
      <c r="D106" s="5" t="s">
        <v>3</v>
      </c>
      <c r="E106" s="5" t="s">
        <v>3</v>
      </c>
      <c r="F106" s="5" t="s">
        <v>3</v>
      </c>
      <c r="G106" s="5" t="s">
        <v>3</v>
      </c>
      <c r="H106" s="5" t="s">
        <v>5</v>
      </c>
      <c r="I106" s="5" t="s">
        <v>5</v>
      </c>
      <c r="J106" s="5">
        <v>143</v>
      </c>
      <c r="K106" s="5">
        <v>88</v>
      </c>
      <c r="L106" s="5">
        <v>2</v>
      </c>
      <c r="M106" s="5" t="s">
        <v>3</v>
      </c>
      <c r="N106" s="5" t="s">
        <v>3</v>
      </c>
      <c r="O106" s="5" t="s">
        <v>3</v>
      </c>
      <c r="P106" s="5" t="s">
        <v>3</v>
      </c>
      <c r="Q106" s="5" t="s">
        <v>3</v>
      </c>
      <c r="R106" s="5" t="s">
        <v>3</v>
      </c>
      <c r="S106" s="5"/>
      <c r="T106" s="5" t="s">
        <v>6</v>
      </c>
      <c r="U106" s="5" t="s">
        <v>6</v>
      </c>
      <c r="V106" s="5" t="s">
        <v>7</v>
      </c>
      <c r="W106" s="5" t="s">
        <v>14</v>
      </c>
      <c r="X106" s="5" t="s">
        <v>6</v>
      </c>
      <c r="Y106" s="5" t="s">
        <v>7</v>
      </c>
      <c r="Z106" s="5" t="s">
        <v>9</v>
      </c>
      <c r="AA106" s="5" t="s">
        <v>10</v>
      </c>
      <c r="AB106" s="5"/>
      <c r="AC106" s="5"/>
      <c r="AD106" s="5">
        <f t="shared" si="3"/>
        <v>0</v>
      </c>
    </row>
    <row r="107" spans="1:30" x14ac:dyDescent="0.25">
      <c r="A107" s="5">
        <v>65</v>
      </c>
      <c r="B107" s="5">
        <v>80</v>
      </c>
      <c r="C107" s="5">
        <v>1.0149999999999999</v>
      </c>
      <c r="D107" s="5">
        <v>0</v>
      </c>
      <c r="E107" s="5" t="s">
        <v>2</v>
      </c>
      <c r="F107" s="5" t="s">
        <v>3</v>
      </c>
      <c r="G107" s="5" t="s">
        <v>4</v>
      </c>
      <c r="H107" s="5" t="s">
        <v>5</v>
      </c>
      <c r="I107" s="5" t="s">
        <v>5</v>
      </c>
      <c r="J107" s="5">
        <v>115</v>
      </c>
      <c r="K107" s="5">
        <v>32</v>
      </c>
      <c r="L107" s="5">
        <v>11.5</v>
      </c>
      <c r="M107" s="5">
        <v>139</v>
      </c>
      <c r="N107" s="5">
        <v>4</v>
      </c>
      <c r="O107" s="5">
        <v>14.1</v>
      </c>
      <c r="P107" s="5">
        <v>42</v>
      </c>
      <c r="Q107" s="5">
        <v>6800</v>
      </c>
      <c r="R107" s="5">
        <v>5.2</v>
      </c>
      <c r="S107" s="5"/>
      <c r="T107" s="5" t="s">
        <v>7</v>
      </c>
      <c r="U107" s="5" t="s">
        <v>7</v>
      </c>
      <c r="V107" s="5" t="s">
        <v>7</v>
      </c>
      <c r="W107" s="5" t="s">
        <v>8</v>
      </c>
      <c r="X107" s="5" t="s">
        <v>7</v>
      </c>
      <c r="Y107" s="5" t="s">
        <v>7</v>
      </c>
      <c r="Z107" s="5" t="s">
        <v>9</v>
      </c>
      <c r="AA107" s="5" t="s">
        <v>10</v>
      </c>
      <c r="AB107" s="5"/>
      <c r="AC107" s="5"/>
      <c r="AD107" s="5">
        <f t="shared" si="3"/>
        <v>0</v>
      </c>
    </row>
    <row r="108" spans="1:30" x14ac:dyDescent="0.25">
      <c r="A108" s="5">
        <v>50</v>
      </c>
      <c r="B108" s="5">
        <v>90</v>
      </c>
      <c r="C108" s="5" t="s">
        <v>3</v>
      </c>
      <c r="D108" s="5" t="s">
        <v>3</v>
      </c>
      <c r="E108" s="5" t="s">
        <v>3</v>
      </c>
      <c r="F108" s="5" t="s">
        <v>3</v>
      </c>
      <c r="G108" s="5" t="s">
        <v>3</v>
      </c>
      <c r="H108" s="5" t="s">
        <v>5</v>
      </c>
      <c r="I108" s="5" t="s">
        <v>5</v>
      </c>
      <c r="J108" s="5">
        <v>89</v>
      </c>
      <c r="K108" s="5">
        <v>118</v>
      </c>
      <c r="L108" s="5">
        <v>6.1</v>
      </c>
      <c r="M108" s="5">
        <v>127</v>
      </c>
      <c r="N108" s="5">
        <v>4.4000000000000004</v>
      </c>
      <c r="O108" s="5">
        <v>6</v>
      </c>
      <c r="P108" s="5">
        <v>17</v>
      </c>
      <c r="Q108" s="5">
        <v>6500</v>
      </c>
      <c r="R108" s="5" t="s">
        <v>3</v>
      </c>
      <c r="S108" s="5"/>
      <c r="T108" s="5" t="s">
        <v>6</v>
      </c>
      <c r="U108" s="5" t="s">
        <v>6</v>
      </c>
      <c r="V108" s="5" t="s">
        <v>7</v>
      </c>
      <c r="W108" s="5" t="s">
        <v>8</v>
      </c>
      <c r="X108" s="5" t="s">
        <v>6</v>
      </c>
      <c r="Y108" s="5" t="s">
        <v>6</v>
      </c>
      <c r="Z108" s="5" t="s">
        <v>9</v>
      </c>
      <c r="AA108" s="5" t="s">
        <v>10</v>
      </c>
      <c r="AB108" s="5"/>
      <c r="AC108" s="5"/>
      <c r="AD108" s="5">
        <f t="shared" si="3"/>
        <v>0</v>
      </c>
    </row>
    <row r="109" spans="1:30" x14ac:dyDescent="0.25">
      <c r="A109" s="5">
        <v>55</v>
      </c>
      <c r="B109" s="5">
        <v>100</v>
      </c>
      <c r="C109" s="5">
        <v>1.0149999999999999</v>
      </c>
      <c r="D109" s="5">
        <v>1</v>
      </c>
      <c r="E109" s="5" t="s">
        <v>11</v>
      </c>
      <c r="F109" s="5" t="s">
        <v>4</v>
      </c>
      <c r="G109" s="5" t="s">
        <v>3</v>
      </c>
      <c r="H109" s="5" t="s">
        <v>5</v>
      </c>
      <c r="I109" s="5" t="s">
        <v>5</v>
      </c>
      <c r="J109" s="5">
        <v>297</v>
      </c>
      <c r="K109" s="5">
        <v>53</v>
      </c>
      <c r="L109" s="5">
        <v>2.8</v>
      </c>
      <c r="M109" s="5">
        <v>139</v>
      </c>
      <c r="N109" s="5">
        <v>4.5</v>
      </c>
      <c r="O109" s="5">
        <v>11.2</v>
      </c>
      <c r="P109" s="5">
        <v>34</v>
      </c>
      <c r="Q109" s="5">
        <v>13600</v>
      </c>
      <c r="R109" s="5">
        <v>4.4000000000000004</v>
      </c>
      <c r="S109" s="5"/>
      <c r="T109" s="5" t="s">
        <v>6</v>
      </c>
      <c r="U109" s="5" t="s">
        <v>6</v>
      </c>
      <c r="V109" s="5" t="s">
        <v>7</v>
      </c>
      <c r="W109" s="5" t="s">
        <v>8</v>
      </c>
      <c r="X109" s="5" t="s">
        <v>7</v>
      </c>
      <c r="Y109" s="5" t="s">
        <v>7</v>
      </c>
      <c r="Z109" s="5" t="s">
        <v>9</v>
      </c>
      <c r="AA109" s="5" t="s">
        <v>10</v>
      </c>
      <c r="AB109" s="5"/>
      <c r="AC109" s="5"/>
      <c r="AD109" s="5">
        <f t="shared" si="3"/>
        <v>0</v>
      </c>
    </row>
    <row r="110" spans="1:30" x14ac:dyDescent="0.25">
      <c r="A110" s="5">
        <v>45</v>
      </c>
      <c r="B110" s="5">
        <v>80</v>
      </c>
      <c r="C110" s="5">
        <v>1.0149999999999999</v>
      </c>
      <c r="D110" s="5">
        <v>0</v>
      </c>
      <c r="E110" s="5" t="s">
        <v>2</v>
      </c>
      <c r="F110" s="5" t="s">
        <v>3</v>
      </c>
      <c r="G110" s="5" t="s">
        <v>15</v>
      </c>
      <c r="H110" s="5" t="s">
        <v>5</v>
      </c>
      <c r="I110" s="5" t="s">
        <v>5</v>
      </c>
      <c r="J110" s="5">
        <v>107</v>
      </c>
      <c r="K110" s="5">
        <v>15</v>
      </c>
      <c r="L110" s="5">
        <v>1</v>
      </c>
      <c r="M110" s="5">
        <v>141</v>
      </c>
      <c r="N110" s="5">
        <v>4.2</v>
      </c>
      <c r="O110" s="5">
        <v>11.8</v>
      </c>
      <c r="P110" s="5">
        <v>37</v>
      </c>
      <c r="Q110" s="5">
        <v>10200</v>
      </c>
      <c r="R110" s="5">
        <v>4.2</v>
      </c>
      <c r="S110" s="5"/>
      <c r="T110" s="5" t="s">
        <v>7</v>
      </c>
      <c r="U110" s="5" t="s">
        <v>7</v>
      </c>
      <c r="V110" s="5" t="s">
        <v>7</v>
      </c>
      <c r="W110" s="5" t="s">
        <v>8</v>
      </c>
      <c r="X110" s="5" t="s">
        <v>7</v>
      </c>
      <c r="Y110" s="5" t="s">
        <v>7</v>
      </c>
      <c r="Z110" s="5" t="s">
        <v>9</v>
      </c>
      <c r="AA110" s="5" t="s">
        <v>10</v>
      </c>
      <c r="AB110" s="5"/>
      <c r="AC110" s="5"/>
      <c r="AD110" s="5">
        <f t="shared" si="3"/>
        <v>0</v>
      </c>
    </row>
    <row r="111" spans="1:30" x14ac:dyDescent="0.25">
      <c r="A111" s="5">
        <v>54</v>
      </c>
      <c r="B111" s="5">
        <v>70</v>
      </c>
      <c r="C111" s="5" t="s">
        <v>3</v>
      </c>
      <c r="D111" s="5" t="s">
        <v>3</v>
      </c>
      <c r="E111" s="5" t="s">
        <v>3</v>
      </c>
      <c r="F111" s="5" t="s">
        <v>3</v>
      </c>
      <c r="G111" s="5" t="s">
        <v>3</v>
      </c>
      <c r="H111" s="5" t="s">
        <v>5</v>
      </c>
      <c r="I111" s="5" t="s">
        <v>5</v>
      </c>
      <c r="J111" s="5">
        <v>233</v>
      </c>
      <c r="K111" s="5">
        <v>50.1</v>
      </c>
      <c r="L111" s="5">
        <v>1.9</v>
      </c>
      <c r="M111" s="5" t="s">
        <v>3</v>
      </c>
      <c r="N111" s="5" t="s">
        <v>3</v>
      </c>
      <c r="O111" s="5">
        <v>11.7</v>
      </c>
      <c r="P111" s="5" t="s">
        <v>3</v>
      </c>
      <c r="Q111" s="5" t="s">
        <v>3</v>
      </c>
      <c r="R111" s="5" t="s">
        <v>3</v>
      </c>
      <c r="S111" s="5"/>
      <c r="T111" s="5" t="s">
        <v>7</v>
      </c>
      <c r="U111" s="5" t="s">
        <v>6</v>
      </c>
      <c r="V111" s="5" t="s">
        <v>7</v>
      </c>
      <c r="W111" s="5" t="s">
        <v>8</v>
      </c>
      <c r="X111" s="5" t="s">
        <v>7</v>
      </c>
      <c r="Y111" s="5" t="s">
        <v>7</v>
      </c>
      <c r="Z111" s="5" t="s">
        <v>9</v>
      </c>
      <c r="AA111" s="5" t="s">
        <v>10</v>
      </c>
      <c r="AB111" s="5"/>
      <c r="AC111" s="5"/>
      <c r="AD111" s="5">
        <f t="shared" si="3"/>
        <v>0</v>
      </c>
    </row>
    <row r="112" spans="1:30" x14ac:dyDescent="0.25">
      <c r="A112" s="5">
        <v>63</v>
      </c>
      <c r="B112" s="5">
        <v>90</v>
      </c>
      <c r="C112" s="5">
        <v>1.0149999999999999</v>
      </c>
      <c r="D112" s="5">
        <v>0</v>
      </c>
      <c r="E112" s="5" t="s">
        <v>2</v>
      </c>
      <c r="F112" s="5" t="s">
        <v>3</v>
      </c>
      <c r="G112" s="5" t="s">
        <v>4</v>
      </c>
      <c r="H112" s="5" t="s">
        <v>5</v>
      </c>
      <c r="I112" s="5" t="s">
        <v>5</v>
      </c>
      <c r="J112" s="5">
        <v>123</v>
      </c>
      <c r="K112" s="5">
        <v>19</v>
      </c>
      <c r="L112" s="5">
        <v>2</v>
      </c>
      <c r="M112" s="5">
        <v>142</v>
      </c>
      <c r="N112" s="5">
        <v>3.8</v>
      </c>
      <c r="O112" s="5">
        <v>11.7</v>
      </c>
      <c r="P112" s="5">
        <v>34</v>
      </c>
      <c r="Q112" s="5">
        <v>11400</v>
      </c>
      <c r="R112" s="5">
        <v>4.7</v>
      </c>
      <c r="S112" s="5"/>
      <c r="T112" s="5" t="s">
        <v>7</v>
      </c>
      <c r="U112" s="5" t="s">
        <v>7</v>
      </c>
      <c r="V112" s="5" t="s">
        <v>7</v>
      </c>
      <c r="W112" s="5" t="s">
        <v>8</v>
      </c>
      <c r="X112" s="5" t="s">
        <v>7</v>
      </c>
      <c r="Y112" s="5" t="s">
        <v>7</v>
      </c>
      <c r="Z112" s="5" t="s">
        <v>9</v>
      </c>
      <c r="AA112" s="5" t="s">
        <v>10</v>
      </c>
      <c r="AB112" s="5"/>
      <c r="AC112" s="5"/>
      <c r="AD112" s="5">
        <f t="shared" si="3"/>
        <v>0</v>
      </c>
    </row>
    <row r="113" spans="1:30" x14ac:dyDescent="0.25">
      <c r="A113" s="5">
        <v>65</v>
      </c>
      <c r="B113" s="5">
        <v>80</v>
      </c>
      <c r="C113" s="5">
        <v>1.01</v>
      </c>
      <c r="D113" s="5">
        <v>3</v>
      </c>
      <c r="E113" s="5" t="s">
        <v>13</v>
      </c>
      <c r="F113" s="5" t="s">
        <v>3</v>
      </c>
      <c r="G113" s="5" t="s">
        <v>4</v>
      </c>
      <c r="H113" s="5" t="s">
        <v>5</v>
      </c>
      <c r="I113" s="5" t="s">
        <v>5</v>
      </c>
      <c r="J113" s="5">
        <v>294</v>
      </c>
      <c r="K113" s="5">
        <v>71</v>
      </c>
      <c r="L113" s="5">
        <v>4.4000000000000004</v>
      </c>
      <c r="M113" s="5">
        <v>128</v>
      </c>
      <c r="N113" s="5">
        <v>5.4</v>
      </c>
      <c r="O113" s="5">
        <v>10</v>
      </c>
      <c r="P113" s="5">
        <v>32</v>
      </c>
      <c r="Q113" s="5">
        <v>9000</v>
      </c>
      <c r="R113" s="5">
        <v>3.9</v>
      </c>
      <c r="S113" s="5"/>
      <c r="T113" s="5" t="s">
        <v>6</v>
      </c>
      <c r="U113" s="5" t="s">
        <v>6</v>
      </c>
      <c r="V113" s="5" t="s">
        <v>6</v>
      </c>
      <c r="W113" s="5" t="s">
        <v>8</v>
      </c>
      <c r="X113" s="5" t="s">
        <v>7</v>
      </c>
      <c r="Y113" s="5" t="s">
        <v>7</v>
      </c>
      <c r="Z113" s="5" t="s">
        <v>9</v>
      </c>
      <c r="AA113" s="5" t="s">
        <v>10</v>
      </c>
      <c r="AB113" s="5"/>
      <c r="AC113" s="5"/>
      <c r="AD113" s="5">
        <f t="shared" si="3"/>
        <v>0</v>
      </c>
    </row>
    <row r="114" spans="1:30" x14ac:dyDescent="0.25">
      <c r="A114" s="5" t="s">
        <v>3</v>
      </c>
      <c r="B114" s="5">
        <v>60</v>
      </c>
      <c r="C114" s="5">
        <v>1.0149999999999999</v>
      </c>
      <c r="D114" s="5">
        <v>3</v>
      </c>
      <c r="E114" s="5" t="s">
        <v>2</v>
      </c>
      <c r="F114" s="5" t="s">
        <v>15</v>
      </c>
      <c r="G114" s="5" t="s">
        <v>15</v>
      </c>
      <c r="H114" s="5" t="s">
        <v>5</v>
      </c>
      <c r="I114" s="5" t="s">
        <v>5</v>
      </c>
      <c r="J114" s="5" t="s">
        <v>3</v>
      </c>
      <c r="K114" s="5">
        <v>34</v>
      </c>
      <c r="L114" s="5">
        <v>1.2</v>
      </c>
      <c r="M114" s="5" t="s">
        <v>3</v>
      </c>
      <c r="N114" s="5" t="s">
        <v>3</v>
      </c>
      <c r="O114" s="5">
        <v>10.8</v>
      </c>
      <c r="P114" s="5">
        <v>33</v>
      </c>
      <c r="Q114" s="5" t="s">
        <v>3</v>
      </c>
      <c r="R114" s="5" t="s">
        <v>3</v>
      </c>
      <c r="S114" s="5"/>
      <c r="T114" s="5" t="s">
        <v>7</v>
      </c>
      <c r="U114" s="5" t="s">
        <v>7</v>
      </c>
      <c r="V114" s="5" t="s">
        <v>7</v>
      </c>
      <c r="W114" s="5" t="s">
        <v>8</v>
      </c>
      <c r="X114" s="5" t="s">
        <v>7</v>
      </c>
      <c r="Y114" s="5" t="s">
        <v>7</v>
      </c>
      <c r="Z114" s="5" t="s">
        <v>9</v>
      </c>
      <c r="AA114" s="5" t="s">
        <v>10</v>
      </c>
      <c r="AB114" s="5"/>
      <c r="AC114" s="5"/>
      <c r="AD114" s="5">
        <f t="shared" si="3"/>
        <v>0</v>
      </c>
    </row>
    <row r="115" spans="1:30" x14ac:dyDescent="0.25">
      <c r="A115" s="5">
        <v>61</v>
      </c>
      <c r="B115" s="5">
        <v>90</v>
      </c>
      <c r="C115" s="5">
        <v>1.0149999999999999</v>
      </c>
      <c r="D115" s="5">
        <v>0</v>
      </c>
      <c r="E115" s="5" t="s">
        <v>12</v>
      </c>
      <c r="F115" s="5" t="s">
        <v>3</v>
      </c>
      <c r="G115" s="5" t="s">
        <v>4</v>
      </c>
      <c r="H115" s="5" t="s">
        <v>5</v>
      </c>
      <c r="I115" s="5" t="s">
        <v>5</v>
      </c>
      <c r="J115" s="5" t="s">
        <v>3</v>
      </c>
      <c r="K115" s="5" t="s">
        <v>3</v>
      </c>
      <c r="L115" s="5" t="s">
        <v>3</v>
      </c>
      <c r="M115" s="5" t="s">
        <v>3</v>
      </c>
      <c r="N115" s="5" t="s">
        <v>3</v>
      </c>
      <c r="O115" s="5" t="s">
        <v>3</v>
      </c>
      <c r="P115" s="5" t="s">
        <v>3</v>
      </c>
      <c r="Q115" s="5">
        <v>9800</v>
      </c>
      <c r="R115" s="5" t="s">
        <v>3</v>
      </c>
      <c r="S115" s="5"/>
      <c r="T115" s="5" t="s">
        <v>7</v>
      </c>
      <c r="U115" s="5" t="s">
        <v>6</v>
      </c>
      <c r="V115" s="5" t="s">
        <v>7</v>
      </c>
      <c r="W115" s="5" t="s">
        <v>14</v>
      </c>
      <c r="X115" s="5" t="s">
        <v>7</v>
      </c>
      <c r="Y115" s="5" t="s">
        <v>6</v>
      </c>
      <c r="Z115" s="5" t="s">
        <v>9</v>
      </c>
      <c r="AA115" s="5" t="s">
        <v>10</v>
      </c>
      <c r="AB115" s="5"/>
      <c r="AC115" s="5"/>
      <c r="AD115" s="5">
        <f t="shared" si="3"/>
        <v>0</v>
      </c>
    </row>
    <row r="116" spans="1:30" x14ac:dyDescent="0.25">
      <c r="A116" s="5">
        <v>12</v>
      </c>
      <c r="B116" s="5">
        <v>60</v>
      </c>
      <c r="C116" s="5">
        <v>1.0149999999999999</v>
      </c>
      <c r="D116" s="5">
        <v>3</v>
      </c>
      <c r="E116" s="5" t="s">
        <v>2</v>
      </c>
      <c r="F116" s="5" t="s">
        <v>15</v>
      </c>
      <c r="G116" s="5" t="s">
        <v>15</v>
      </c>
      <c r="H116" s="5" t="s">
        <v>16</v>
      </c>
      <c r="I116" s="5" t="s">
        <v>5</v>
      </c>
      <c r="J116" s="5" t="s">
        <v>3</v>
      </c>
      <c r="K116" s="5">
        <v>51</v>
      </c>
      <c r="L116" s="5">
        <v>1.8</v>
      </c>
      <c r="M116" s="5" t="s">
        <v>3</v>
      </c>
      <c r="N116" s="5" t="s">
        <v>3</v>
      </c>
      <c r="O116" s="5">
        <v>12.1</v>
      </c>
      <c r="P116" s="5" t="s">
        <v>3</v>
      </c>
      <c r="Q116" s="5">
        <v>10300</v>
      </c>
      <c r="R116" s="5" t="s">
        <v>3</v>
      </c>
      <c r="S116" s="5"/>
      <c r="T116" s="5" t="s">
        <v>7</v>
      </c>
      <c r="U116" s="5" t="s">
        <v>7</v>
      </c>
      <c r="V116" s="5" t="s">
        <v>7</v>
      </c>
      <c r="W116" s="5" t="s">
        <v>8</v>
      </c>
      <c r="X116" s="5" t="s">
        <v>7</v>
      </c>
      <c r="Y116" s="5" t="s">
        <v>7</v>
      </c>
      <c r="Z116" s="5" t="s">
        <v>9</v>
      </c>
      <c r="AA116" s="5" t="s">
        <v>10</v>
      </c>
      <c r="AB116" s="5"/>
      <c r="AC116" s="5"/>
      <c r="AD116" s="5">
        <f t="shared" si="3"/>
        <v>0</v>
      </c>
    </row>
    <row r="117" spans="1:30" x14ac:dyDescent="0.25">
      <c r="A117" s="5">
        <v>47</v>
      </c>
      <c r="B117" s="5">
        <v>80</v>
      </c>
      <c r="C117" s="5">
        <v>1.01</v>
      </c>
      <c r="D117" s="5">
        <v>0</v>
      </c>
      <c r="E117" s="5" t="s">
        <v>2</v>
      </c>
      <c r="F117" s="5" t="s">
        <v>3</v>
      </c>
      <c r="G117" s="5" t="s">
        <v>15</v>
      </c>
      <c r="H117" s="5" t="s">
        <v>5</v>
      </c>
      <c r="I117" s="5" t="s">
        <v>5</v>
      </c>
      <c r="J117" s="5" t="s">
        <v>3</v>
      </c>
      <c r="K117" s="5">
        <v>28</v>
      </c>
      <c r="L117" s="5">
        <v>0.9</v>
      </c>
      <c r="M117" s="5" t="s">
        <v>3</v>
      </c>
      <c r="N117" s="5" t="s">
        <v>3</v>
      </c>
      <c r="O117" s="5">
        <v>12.4</v>
      </c>
      <c r="P117" s="5">
        <v>44</v>
      </c>
      <c r="Q117" s="5">
        <v>5600</v>
      </c>
      <c r="R117" s="5">
        <v>4.3</v>
      </c>
      <c r="S117" s="5"/>
      <c r="T117" s="5" t="s">
        <v>7</v>
      </c>
      <c r="U117" s="5" t="s">
        <v>7</v>
      </c>
      <c r="V117" s="5" t="s">
        <v>7</v>
      </c>
      <c r="W117" s="5" t="s">
        <v>8</v>
      </c>
      <c r="X117" s="5" t="s">
        <v>7</v>
      </c>
      <c r="Y117" s="5" t="s">
        <v>6</v>
      </c>
      <c r="Z117" s="5" t="s">
        <v>9</v>
      </c>
      <c r="AA117" s="5" t="s">
        <v>10</v>
      </c>
      <c r="AB117" s="5"/>
      <c r="AC117" s="5"/>
      <c r="AD117" s="5">
        <f t="shared" si="3"/>
        <v>0</v>
      </c>
    </row>
    <row r="118" spans="1:30" x14ac:dyDescent="0.25">
      <c r="A118" s="5" t="s">
        <v>3</v>
      </c>
      <c r="B118" s="5">
        <v>70</v>
      </c>
      <c r="C118" s="5">
        <v>1.0149999999999999</v>
      </c>
      <c r="D118" s="5">
        <v>4</v>
      </c>
      <c r="E118" s="5" t="s">
        <v>2</v>
      </c>
      <c r="F118" s="5" t="s">
        <v>15</v>
      </c>
      <c r="G118" s="5" t="s">
        <v>4</v>
      </c>
      <c r="H118" s="5" t="s">
        <v>5</v>
      </c>
      <c r="I118" s="5" t="s">
        <v>5</v>
      </c>
      <c r="J118" s="5">
        <v>104</v>
      </c>
      <c r="K118" s="5">
        <v>16</v>
      </c>
      <c r="L118" s="5">
        <v>0.5</v>
      </c>
      <c r="M118" s="5" t="s">
        <v>3</v>
      </c>
      <c r="N118" s="5" t="s">
        <v>3</v>
      </c>
      <c r="O118" s="5" t="s">
        <v>3</v>
      </c>
      <c r="P118" s="5" t="s">
        <v>3</v>
      </c>
      <c r="Q118" s="5" t="s">
        <v>3</v>
      </c>
      <c r="R118" s="5" t="s">
        <v>3</v>
      </c>
      <c r="S118" s="5"/>
      <c r="T118" s="5" t="s">
        <v>7</v>
      </c>
      <c r="U118" s="5" t="s">
        <v>7</v>
      </c>
      <c r="V118" s="5" t="s">
        <v>7</v>
      </c>
      <c r="W118" s="5" t="s">
        <v>8</v>
      </c>
      <c r="X118" s="5" t="s">
        <v>6</v>
      </c>
      <c r="Y118" s="5" t="s">
        <v>7</v>
      </c>
      <c r="Z118" s="5" t="s">
        <v>9</v>
      </c>
      <c r="AA118" s="5" t="s">
        <v>10</v>
      </c>
      <c r="AB118" s="5"/>
      <c r="AC118" s="5"/>
      <c r="AD118" s="5">
        <f t="shared" si="3"/>
        <v>0</v>
      </c>
    </row>
    <row r="119" spans="1:30" x14ac:dyDescent="0.25">
      <c r="A119" s="5" t="s">
        <v>3</v>
      </c>
      <c r="B119" s="5">
        <v>70</v>
      </c>
      <c r="C119" s="5">
        <v>1.02</v>
      </c>
      <c r="D119" s="5">
        <v>0</v>
      </c>
      <c r="E119" s="5" t="s">
        <v>2</v>
      </c>
      <c r="F119" s="5" t="s">
        <v>3</v>
      </c>
      <c r="G119" s="5" t="s">
        <v>3</v>
      </c>
      <c r="H119" s="5" t="s">
        <v>5</v>
      </c>
      <c r="I119" s="5" t="s">
        <v>5</v>
      </c>
      <c r="J119" s="5">
        <v>219</v>
      </c>
      <c r="K119" s="5">
        <v>36</v>
      </c>
      <c r="L119" s="5">
        <v>1.3</v>
      </c>
      <c r="M119" s="5">
        <v>139</v>
      </c>
      <c r="N119" s="5">
        <v>3.7</v>
      </c>
      <c r="O119" s="5">
        <v>12.5</v>
      </c>
      <c r="P119" s="5">
        <v>37</v>
      </c>
      <c r="Q119" s="5">
        <v>9800</v>
      </c>
      <c r="R119" s="5">
        <v>4.4000000000000004</v>
      </c>
      <c r="S119" s="5"/>
      <c r="T119" s="5" t="s">
        <v>7</v>
      </c>
      <c r="U119" s="5" t="s">
        <v>7</v>
      </c>
      <c r="V119" s="5" t="s">
        <v>7</v>
      </c>
      <c r="W119" s="5" t="s">
        <v>8</v>
      </c>
      <c r="X119" s="5" t="s">
        <v>7</v>
      </c>
      <c r="Y119" s="5" t="s">
        <v>7</v>
      </c>
      <c r="Z119" s="5" t="s">
        <v>9</v>
      </c>
      <c r="AA119" s="5" t="s">
        <v>10</v>
      </c>
      <c r="AB119" s="5"/>
      <c r="AC119" s="5"/>
      <c r="AD119" s="5">
        <f t="shared" si="3"/>
        <v>0</v>
      </c>
    </row>
    <row r="120" spans="1:30" x14ac:dyDescent="0.25">
      <c r="A120" s="5">
        <v>55</v>
      </c>
      <c r="B120" s="5">
        <v>70</v>
      </c>
      <c r="C120" s="5">
        <v>1.01</v>
      </c>
      <c r="D120" s="5">
        <v>3</v>
      </c>
      <c r="E120" s="5" t="s">
        <v>2</v>
      </c>
      <c r="F120" s="5" t="s">
        <v>3</v>
      </c>
      <c r="G120" s="5" t="s">
        <v>4</v>
      </c>
      <c r="H120" s="5" t="s">
        <v>5</v>
      </c>
      <c r="I120" s="5" t="s">
        <v>5</v>
      </c>
      <c r="J120" s="5">
        <v>99</v>
      </c>
      <c r="K120" s="5">
        <v>25</v>
      </c>
      <c r="L120" s="5">
        <v>1.2</v>
      </c>
      <c r="M120" s="5" t="s">
        <v>3</v>
      </c>
      <c r="N120" s="5" t="s">
        <v>3</v>
      </c>
      <c r="O120" s="5">
        <v>11.4</v>
      </c>
      <c r="P120" s="5" t="s">
        <v>3</v>
      </c>
      <c r="Q120" s="5" t="s">
        <v>3</v>
      </c>
      <c r="R120" s="5" t="s">
        <v>3</v>
      </c>
      <c r="S120" s="5"/>
      <c r="T120" s="5" t="s">
        <v>7</v>
      </c>
      <c r="U120" s="5" t="s">
        <v>7</v>
      </c>
      <c r="V120" s="5" t="s">
        <v>7</v>
      </c>
      <c r="W120" s="5" t="s">
        <v>14</v>
      </c>
      <c r="X120" s="5" t="s">
        <v>6</v>
      </c>
      <c r="Y120" s="5" t="s">
        <v>7</v>
      </c>
      <c r="Z120" s="5" t="s">
        <v>9</v>
      </c>
      <c r="AA120" s="5" t="s">
        <v>10</v>
      </c>
      <c r="AB120" s="5"/>
      <c r="AC120" s="5"/>
      <c r="AD120" s="5">
        <f t="shared" si="3"/>
        <v>0</v>
      </c>
    </row>
    <row r="121" spans="1:30" x14ac:dyDescent="0.25">
      <c r="A121" s="5">
        <v>60</v>
      </c>
      <c r="B121" s="5">
        <v>70</v>
      </c>
      <c r="C121" s="5">
        <v>1.01</v>
      </c>
      <c r="D121" s="5">
        <v>0</v>
      </c>
      <c r="E121" s="5" t="s">
        <v>2</v>
      </c>
      <c r="F121" s="5" t="s">
        <v>3</v>
      </c>
      <c r="G121" s="5" t="s">
        <v>4</v>
      </c>
      <c r="H121" s="5" t="s">
        <v>5</v>
      </c>
      <c r="I121" s="5" t="s">
        <v>5</v>
      </c>
      <c r="J121" s="5">
        <v>140</v>
      </c>
      <c r="K121" s="5">
        <v>27</v>
      </c>
      <c r="L121" s="5">
        <v>1.2</v>
      </c>
      <c r="M121" s="5" t="s">
        <v>3</v>
      </c>
      <c r="N121" s="5" t="s">
        <v>3</v>
      </c>
      <c r="O121" s="5" t="s">
        <v>3</v>
      </c>
      <c r="P121" s="5" t="s">
        <v>3</v>
      </c>
      <c r="Q121" s="5" t="s">
        <v>3</v>
      </c>
      <c r="R121" s="5" t="s">
        <v>3</v>
      </c>
      <c r="S121" s="5"/>
      <c r="T121" s="5" t="s">
        <v>7</v>
      </c>
      <c r="U121" s="5" t="s">
        <v>7</v>
      </c>
      <c r="V121" s="5" t="s">
        <v>7</v>
      </c>
      <c r="W121" s="5" t="s">
        <v>8</v>
      </c>
      <c r="X121" s="5" t="s">
        <v>7</v>
      </c>
      <c r="Y121" s="5" t="s">
        <v>7</v>
      </c>
      <c r="Z121" s="5" t="s">
        <v>9</v>
      </c>
      <c r="AA121" s="5" t="s">
        <v>10</v>
      </c>
      <c r="AB121" s="5"/>
      <c r="AC121" s="5"/>
      <c r="AD121" s="5">
        <f t="shared" si="3"/>
        <v>0</v>
      </c>
    </row>
    <row r="122" spans="1:30" x14ac:dyDescent="0.25">
      <c r="A122" s="5">
        <v>72</v>
      </c>
      <c r="B122" s="5">
        <v>90</v>
      </c>
      <c r="C122" s="5">
        <v>1.0249999999999999</v>
      </c>
      <c r="D122" s="5">
        <v>1</v>
      </c>
      <c r="E122" s="5" t="s">
        <v>13</v>
      </c>
      <c r="F122" s="5" t="s">
        <v>3</v>
      </c>
      <c r="G122" s="5" t="s">
        <v>4</v>
      </c>
      <c r="H122" s="5" t="s">
        <v>5</v>
      </c>
      <c r="I122" s="5" t="s">
        <v>5</v>
      </c>
      <c r="J122" s="5">
        <v>323</v>
      </c>
      <c r="K122" s="5">
        <v>40</v>
      </c>
      <c r="L122" s="5">
        <v>2.2000000000000002</v>
      </c>
      <c r="M122" s="5">
        <v>137</v>
      </c>
      <c r="N122" s="5">
        <v>5.3</v>
      </c>
      <c r="O122" s="5">
        <v>12.6</v>
      </c>
      <c r="P122" s="5" t="s">
        <v>3</v>
      </c>
      <c r="Q122" s="5" t="s">
        <v>3</v>
      </c>
      <c r="R122" s="5" t="s">
        <v>3</v>
      </c>
      <c r="S122" s="5"/>
      <c r="T122" s="5" t="s">
        <v>7</v>
      </c>
      <c r="U122" s="5" t="s">
        <v>6</v>
      </c>
      <c r="V122" s="5" t="s">
        <v>6</v>
      </c>
      <c r="W122" s="5" t="s">
        <v>14</v>
      </c>
      <c r="X122" s="5" t="s">
        <v>7</v>
      </c>
      <c r="Y122" s="5" t="s">
        <v>7</v>
      </c>
      <c r="Z122" s="5" t="s">
        <v>9</v>
      </c>
      <c r="AA122" s="5" t="s">
        <v>10</v>
      </c>
      <c r="AB122" s="5"/>
      <c r="AC122" s="5"/>
      <c r="AD122" s="5">
        <f t="shared" si="3"/>
        <v>0</v>
      </c>
    </row>
    <row r="123" spans="1:30" x14ac:dyDescent="0.25">
      <c r="A123" s="5">
        <v>54</v>
      </c>
      <c r="B123" s="5">
        <v>60</v>
      </c>
      <c r="C123" s="5" t="s">
        <v>3</v>
      </c>
      <c r="D123" s="5">
        <v>3</v>
      </c>
      <c r="E123" s="5" t="s">
        <v>3</v>
      </c>
      <c r="F123" s="5" t="s">
        <v>3</v>
      </c>
      <c r="G123" s="5" t="s">
        <v>3</v>
      </c>
      <c r="H123" s="5" t="s">
        <v>5</v>
      </c>
      <c r="I123" s="5" t="s">
        <v>5</v>
      </c>
      <c r="J123" s="5">
        <v>125</v>
      </c>
      <c r="K123" s="5">
        <v>21</v>
      </c>
      <c r="L123" s="5">
        <v>1.3</v>
      </c>
      <c r="M123" s="5">
        <v>137</v>
      </c>
      <c r="N123" s="5">
        <v>3.4</v>
      </c>
      <c r="O123" s="5">
        <v>15</v>
      </c>
      <c r="P123" s="5">
        <v>46</v>
      </c>
      <c r="Q123" s="5" t="s">
        <v>3</v>
      </c>
      <c r="R123" s="5" t="s">
        <v>3</v>
      </c>
      <c r="S123" s="5"/>
      <c r="T123" s="5" t="s">
        <v>6</v>
      </c>
      <c r="U123" s="5" t="s">
        <v>6</v>
      </c>
      <c r="V123" s="5" t="s">
        <v>7</v>
      </c>
      <c r="W123" s="5" t="s">
        <v>8</v>
      </c>
      <c r="X123" s="5" t="s">
        <v>6</v>
      </c>
      <c r="Y123" s="5" t="s">
        <v>7</v>
      </c>
      <c r="Z123" s="5" t="s">
        <v>9</v>
      </c>
      <c r="AA123" s="5" t="s">
        <v>10</v>
      </c>
      <c r="AB123" s="5"/>
      <c r="AC123" s="5"/>
      <c r="AD123" s="5">
        <f t="shared" si="3"/>
        <v>0</v>
      </c>
    </row>
    <row r="124" spans="1:30" x14ac:dyDescent="0.25">
      <c r="A124" s="5">
        <v>34</v>
      </c>
      <c r="B124" s="5">
        <v>70</v>
      </c>
      <c r="C124" s="5" t="s">
        <v>3</v>
      </c>
      <c r="D124" s="5" t="s">
        <v>3</v>
      </c>
      <c r="E124" s="5" t="s">
        <v>3</v>
      </c>
      <c r="F124" s="5" t="s">
        <v>3</v>
      </c>
      <c r="G124" s="5" t="s">
        <v>3</v>
      </c>
      <c r="H124" s="5" t="s">
        <v>5</v>
      </c>
      <c r="I124" s="5" t="s">
        <v>5</v>
      </c>
      <c r="J124" s="5" t="s">
        <v>3</v>
      </c>
      <c r="K124" s="5">
        <v>219</v>
      </c>
      <c r="L124" s="5">
        <v>12.2</v>
      </c>
      <c r="M124" s="5">
        <v>130</v>
      </c>
      <c r="N124" s="5">
        <v>3.8</v>
      </c>
      <c r="O124" s="5">
        <v>6</v>
      </c>
      <c r="P124" s="5" t="s">
        <v>3</v>
      </c>
      <c r="Q124" s="5" t="s">
        <v>3</v>
      </c>
      <c r="R124" s="5" t="s">
        <v>3</v>
      </c>
      <c r="S124" s="5"/>
      <c r="T124" s="5" t="s">
        <v>6</v>
      </c>
      <c r="U124" s="5" t="s">
        <v>7</v>
      </c>
      <c r="V124" s="5" t="s">
        <v>7</v>
      </c>
      <c r="W124" s="5" t="s">
        <v>8</v>
      </c>
      <c r="X124" s="5" t="s">
        <v>7</v>
      </c>
      <c r="Y124" s="5" t="s">
        <v>6</v>
      </c>
      <c r="Z124" s="5" t="s">
        <v>9</v>
      </c>
      <c r="AA124" s="5" t="s">
        <v>10</v>
      </c>
      <c r="AB124" s="5"/>
      <c r="AC124" s="5"/>
      <c r="AD124" s="5">
        <f t="shared" si="3"/>
        <v>0</v>
      </c>
    </row>
    <row r="125" spans="1:30" x14ac:dyDescent="0.25">
      <c r="A125" s="5">
        <v>43</v>
      </c>
      <c r="B125" s="5">
        <v>80</v>
      </c>
      <c r="C125" s="5">
        <v>1.0149999999999999</v>
      </c>
      <c r="D125" s="5">
        <v>2</v>
      </c>
      <c r="E125" s="5" t="s">
        <v>13</v>
      </c>
      <c r="F125" s="5" t="s">
        <v>3</v>
      </c>
      <c r="G125" s="5" t="s">
        <v>15</v>
      </c>
      <c r="H125" s="5" t="s">
        <v>16</v>
      </c>
      <c r="I125" s="5" t="s">
        <v>16</v>
      </c>
      <c r="J125" s="5" t="s">
        <v>3</v>
      </c>
      <c r="K125" s="5">
        <v>30</v>
      </c>
      <c r="L125" s="5">
        <v>1.1000000000000001</v>
      </c>
      <c r="M125" s="5" t="s">
        <v>3</v>
      </c>
      <c r="N125" s="5" t="s">
        <v>3</v>
      </c>
      <c r="O125" s="5">
        <v>14</v>
      </c>
      <c r="P125" s="5">
        <v>42</v>
      </c>
      <c r="Q125" s="5">
        <v>14900</v>
      </c>
      <c r="R125" s="5" t="s">
        <v>3</v>
      </c>
      <c r="S125" s="5"/>
      <c r="T125" s="5" t="s">
        <v>7</v>
      </c>
      <c r="U125" s="5" t="s">
        <v>7</v>
      </c>
      <c r="V125" s="5" t="s">
        <v>7</v>
      </c>
      <c r="W125" s="5" t="s">
        <v>8</v>
      </c>
      <c r="X125" s="5" t="s">
        <v>7</v>
      </c>
      <c r="Y125" s="5" t="s">
        <v>7</v>
      </c>
      <c r="Z125" s="5" t="s">
        <v>9</v>
      </c>
      <c r="AA125" s="5" t="s">
        <v>10</v>
      </c>
      <c r="AB125" s="5"/>
      <c r="AC125" s="5"/>
      <c r="AD125" s="5">
        <f t="shared" si="3"/>
        <v>0</v>
      </c>
    </row>
    <row r="126" spans="1:30" x14ac:dyDescent="0.25">
      <c r="A126" s="5">
        <v>65</v>
      </c>
      <c r="B126" s="5">
        <v>100</v>
      </c>
      <c r="C126" s="5">
        <v>1.0149999999999999</v>
      </c>
      <c r="D126" s="5">
        <v>0</v>
      </c>
      <c r="E126" s="5" t="s">
        <v>2</v>
      </c>
      <c r="F126" s="5" t="s">
        <v>3</v>
      </c>
      <c r="G126" s="5" t="s">
        <v>4</v>
      </c>
      <c r="H126" s="5" t="s">
        <v>5</v>
      </c>
      <c r="I126" s="5" t="s">
        <v>5</v>
      </c>
      <c r="J126" s="5">
        <v>90</v>
      </c>
      <c r="K126" s="5">
        <v>98</v>
      </c>
      <c r="L126" s="5">
        <v>2.5</v>
      </c>
      <c r="M126" s="5" t="s">
        <v>3</v>
      </c>
      <c r="N126" s="5" t="s">
        <v>3</v>
      </c>
      <c r="O126" s="5">
        <v>9.1</v>
      </c>
      <c r="P126" s="5">
        <v>28</v>
      </c>
      <c r="Q126" s="5">
        <v>5500</v>
      </c>
      <c r="R126" s="5">
        <v>3.6</v>
      </c>
      <c r="S126" s="5"/>
      <c r="T126" s="5" t="s">
        <v>6</v>
      </c>
      <c r="U126" s="5" t="s">
        <v>7</v>
      </c>
      <c r="V126" s="5" t="s">
        <v>7</v>
      </c>
      <c r="W126" s="5" t="s">
        <v>8</v>
      </c>
      <c r="X126" s="5" t="s">
        <v>7</v>
      </c>
      <c r="Y126" s="5" t="s">
        <v>7</v>
      </c>
      <c r="Z126" s="5" t="s">
        <v>9</v>
      </c>
      <c r="AA126" s="5" t="s">
        <v>10</v>
      </c>
      <c r="AB126" s="5"/>
      <c r="AC126" s="5"/>
      <c r="AD126" s="5">
        <f t="shared" si="3"/>
        <v>0</v>
      </c>
    </row>
    <row r="127" spans="1:30" x14ac:dyDescent="0.25">
      <c r="A127" s="5">
        <v>72</v>
      </c>
      <c r="B127" s="5">
        <v>90</v>
      </c>
      <c r="C127" s="5" t="s">
        <v>3</v>
      </c>
      <c r="D127" s="5" t="s">
        <v>3</v>
      </c>
      <c r="E127" s="5" t="s">
        <v>3</v>
      </c>
      <c r="F127" s="5" t="s">
        <v>3</v>
      </c>
      <c r="G127" s="5" t="s">
        <v>3</v>
      </c>
      <c r="H127" s="5" t="s">
        <v>5</v>
      </c>
      <c r="I127" s="5" t="s">
        <v>5</v>
      </c>
      <c r="J127" s="5">
        <v>308</v>
      </c>
      <c r="K127" s="5">
        <v>36</v>
      </c>
      <c r="L127" s="5">
        <v>2.5</v>
      </c>
      <c r="M127" s="5">
        <v>131</v>
      </c>
      <c r="N127" s="5">
        <v>4.3</v>
      </c>
      <c r="O127" s="5" t="s">
        <v>3</v>
      </c>
      <c r="P127" s="5" t="s">
        <v>3</v>
      </c>
      <c r="Q127" s="5" t="s">
        <v>3</v>
      </c>
      <c r="R127" s="5" t="s">
        <v>3</v>
      </c>
      <c r="S127" s="5"/>
      <c r="T127" s="5" t="s">
        <v>6</v>
      </c>
      <c r="U127" s="5" t="s">
        <v>6</v>
      </c>
      <c r="V127" s="5" t="s">
        <v>7</v>
      </c>
      <c r="W127" s="5" t="s">
        <v>14</v>
      </c>
      <c r="X127" s="5" t="s">
        <v>7</v>
      </c>
      <c r="Y127" s="5" t="s">
        <v>7</v>
      </c>
      <c r="Z127" s="5" t="s">
        <v>9</v>
      </c>
      <c r="AA127" s="5" t="s">
        <v>10</v>
      </c>
      <c r="AB127" s="5"/>
      <c r="AC127" s="5"/>
      <c r="AD127" s="5">
        <f t="shared" si="3"/>
        <v>0</v>
      </c>
    </row>
    <row r="128" spans="1:30" x14ac:dyDescent="0.25">
      <c r="A128" s="5">
        <v>70</v>
      </c>
      <c r="B128" s="5">
        <v>90</v>
      </c>
      <c r="C128" s="5">
        <v>1.0149999999999999</v>
      </c>
      <c r="D128" s="5">
        <v>0</v>
      </c>
      <c r="E128" s="5" t="s">
        <v>2</v>
      </c>
      <c r="F128" s="5" t="s">
        <v>3</v>
      </c>
      <c r="G128" s="5" t="s">
        <v>4</v>
      </c>
      <c r="H128" s="5" t="s">
        <v>5</v>
      </c>
      <c r="I128" s="5" t="s">
        <v>5</v>
      </c>
      <c r="J128" s="5">
        <v>144</v>
      </c>
      <c r="K128" s="5">
        <v>125</v>
      </c>
      <c r="L128" s="5">
        <v>4</v>
      </c>
      <c r="M128" s="5">
        <v>136</v>
      </c>
      <c r="N128" s="5">
        <v>4.5999999999999996</v>
      </c>
      <c r="O128" s="5">
        <v>12</v>
      </c>
      <c r="P128" s="5">
        <v>37</v>
      </c>
      <c r="Q128" s="5">
        <v>8200</v>
      </c>
      <c r="R128" s="5">
        <v>4.5</v>
      </c>
      <c r="S128" s="5"/>
      <c r="T128" s="5" t="s">
        <v>6</v>
      </c>
      <c r="U128" s="5" t="s">
        <v>6</v>
      </c>
      <c r="V128" s="5" t="s">
        <v>7</v>
      </c>
      <c r="W128" s="5" t="s">
        <v>14</v>
      </c>
      <c r="X128" s="5" t="s">
        <v>6</v>
      </c>
      <c r="Y128" s="5" t="s">
        <v>7</v>
      </c>
      <c r="Z128" s="5" t="s">
        <v>9</v>
      </c>
      <c r="AA128" s="5" t="s">
        <v>10</v>
      </c>
      <c r="AB128" s="5"/>
      <c r="AC128" s="5"/>
      <c r="AD128" s="5">
        <f t="shared" si="3"/>
        <v>0</v>
      </c>
    </row>
    <row r="129" spans="1:30" x14ac:dyDescent="0.25">
      <c r="A129" s="5">
        <v>71</v>
      </c>
      <c r="B129" s="5">
        <v>60</v>
      </c>
      <c r="C129" s="5">
        <v>1.0149999999999999</v>
      </c>
      <c r="D129" s="5">
        <v>4</v>
      </c>
      <c r="E129" s="5" t="s">
        <v>2</v>
      </c>
      <c r="F129" s="5" t="s">
        <v>4</v>
      </c>
      <c r="G129" s="5" t="s">
        <v>4</v>
      </c>
      <c r="H129" s="5" t="s">
        <v>5</v>
      </c>
      <c r="I129" s="5" t="s">
        <v>5</v>
      </c>
      <c r="J129" s="5">
        <v>118</v>
      </c>
      <c r="K129" s="5">
        <v>125</v>
      </c>
      <c r="L129" s="5">
        <v>5.3</v>
      </c>
      <c r="M129" s="5">
        <v>136</v>
      </c>
      <c r="N129" s="5">
        <v>4.9000000000000004</v>
      </c>
      <c r="O129" s="5">
        <v>11.4</v>
      </c>
      <c r="P129" s="5">
        <v>35</v>
      </c>
      <c r="Q129" s="5">
        <v>15200</v>
      </c>
      <c r="R129" s="5">
        <v>4.3</v>
      </c>
      <c r="S129" s="5"/>
      <c r="T129" s="5" t="s">
        <v>6</v>
      </c>
      <c r="U129" s="5" t="s">
        <v>6</v>
      </c>
      <c r="V129" s="5" t="s">
        <v>7</v>
      </c>
      <c r="W129" s="5" t="s">
        <v>14</v>
      </c>
      <c r="X129" s="5" t="s">
        <v>6</v>
      </c>
      <c r="Y129" s="5" t="s">
        <v>7</v>
      </c>
      <c r="Z129" s="5" t="s">
        <v>9</v>
      </c>
      <c r="AA129" s="5" t="s">
        <v>10</v>
      </c>
      <c r="AB129" s="5"/>
      <c r="AC129" s="5"/>
      <c r="AD129" s="5">
        <f t="shared" si="3"/>
        <v>0</v>
      </c>
    </row>
    <row r="130" spans="1:30" x14ac:dyDescent="0.25">
      <c r="A130" s="5">
        <v>52</v>
      </c>
      <c r="B130" s="5">
        <v>90</v>
      </c>
      <c r="C130" s="5">
        <v>1.0149999999999999</v>
      </c>
      <c r="D130" s="5">
        <v>4</v>
      </c>
      <c r="E130" s="5" t="s">
        <v>13</v>
      </c>
      <c r="F130" s="5" t="s">
        <v>4</v>
      </c>
      <c r="G130" s="5" t="s">
        <v>15</v>
      </c>
      <c r="H130" s="5" t="s">
        <v>5</v>
      </c>
      <c r="I130" s="5" t="s">
        <v>5</v>
      </c>
      <c r="J130" s="5">
        <v>224</v>
      </c>
      <c r="K130" s="5">
        <v>166</v>
      </c>
      <c r="L130" s="5">
        <v>5.6</v>
      </c>
      <c r="M130" s="5">
        <v>133</v>
      </c>
      <c r="N130" s="5">
        <v>47</v>
      </c>
      <c r="O130" s="5">
        <v>8.1</v>
      </c>
      <c r="P130" s="5">
        <v>23</v>
      </c>
      <c r="Q130" s="5">
        <v>5000</v>
      </c>
      <c r="R130" s="5">
        <v>2.9</v>
      </c>
      <c r="S130" s="5"/>
      <c r="T130" s="5" t="s">
        <v>6</v>
      </c>
      <c r="U130" s="5" t="s">
        <v>6</v>
      </c>
      <c r="V130" s="5" t="s">
        <v>7</v>
      </c>
      <c r="W130" s="5" t="s">
        <v>8</v>
      </c>
      <c r="X130" s="5" t="s">
        <v>7</v>
      </c>
      <c r="Y130" s="5" t="s">
        <v>6</v>
      </c>
      <c r="Z130" s="5" t="s">
        <v>9</v>
      </c>
      <c r="AA130" s="5" t="s">
        <v>10</v>
      </c>
      <c r="AB130" s="5"/>
      <c r="AC130" s="5"/>
      <c r="AD130" s="5">
        <f t="shared" ref="AD130:AD193" si="4">COUNTIF($Z$252:$Z$401,AB130)</f>
        <v>0</v>
      </c>
    </row>
    <row r="131" spans="1:30" x14ac:dyDescent="0.25">
      <c r="A131" s="5">
        <v>75</v>
      </c>
      <c r="B131" s="5">
        <v>70</v>
      </c>
      <c r="C131" s="5">
        <v>1.0249999999999999</v>
      </c>
      <c r="D131" s="5">
        <v>1</v>
      </c>
      <c r="E131" s="5" t="s">
        <v>2</v>
      </c>
      <c r="F131" s="5" t="s">
        <v>3</v>
      </c>
      <c r="G131" s="5" t="s">
        <v>4</v>
      </c>
      <c r="H131" s="5" t="s">
        <v>5</v>
      </c>
      <c r="I131" s="5" t="s">
        <v>5</v>
      </c>
      <c r="J131" s="5">
        <v>158</v>
      </c>
      <c r="K131" s="5">
        <v>49</v>
      </c>
      <c r="L131" s="5">
        <v>1.4</v>
      </c>
      <c r="M131" s="5">
        <v>135</v>
      </c>
      <c r="N131" s="5">
        <v>4.7</v>
      </c>
      <c r="O131" s="5">
        <v>11.1</v>
      </c>
      <c r="P131" s="5" t="s">
        <v>3</v>
      </c>
      <c r="Q131" s="5" t="s">
        <v>3</v>
      </c>
      <c r="R131" s="5" t="s">
        <v>3</v>
      </c>
      <c r="S131" s="5"/>
      <c r="T131" s="5" t="s">
        <v>6</v>
      </c>
      <c r="U131" s="5" t="s">
        <v>7</v>
      </c>
      <c r="V131" s="5" t="s">
        <v>7</v>
      </c>
      <c r="W131" s="5" t="s">
        <v>14</v>
      </c>
      <c r="X131" s="5" t="s">
        <v>6</v>
      </c>
      <c r="Y131" s="5" t="s">
        <v>7</v>
      </c>
      <c r="Z131" s="5" t="s">
        <v>9</v>
      </c>
      <c r="AA131" s="5" t="s">
        <v>10</v>
      </c>
      <c r="AB131" s="5"/>
      <c r="AC131" s="5"/>
      <c r="AD131" s="5">
        <f t="shared" si="4"/>
        <v>0</v>
      </c>
    </row>
    <row r="132" spans="1:30" x14ac:dyDescent="0.25">
      <c r="A132" s="5">
        <v>50</v>
      </c>
      <c r="B132" s="5">
        <v>90</v>
      </c>
      <c r="C132" s="5">
        <v>1.01</v>
      </c>
      <c r="D132" s="5">
        <v>2</v>
      </c>
      <c r="E132" s="5" t="s">
        <v>2</v>
      </c>
      <c r="F132" s="5" t="s">
        <v>4</v>
      </c>
      <c r="G132" s="5" t="s">
        <v>15</v>
      </c>
      <c r="H132" s="5" t="s">
        <v>16</v>
      </c>
      <c r="I132" s="5" t="s">
        <v>16</v>
      </c>
      <c r="J132" s="5">
        <v>128</v>
      </c>
      <c r="K132" s="5">
        <v>208</v>
      </c>
      <c r="L132" s="5">
        <v>9.1999999999999993</v>
      </c>
      <c r="M132" s="5">
        <v>134</v>
      </c>
      <c r="N132" s="5">
        <v>4.8</v>
      </c>
      <c r="O132" s="5">
        <v>8.1999999999999993</v>
      </c>
      <c r="P132" s="5">
        <v>22</v>
      </c>
      <c r="Q132" s="5">
        <v>16300</v>
      </c>
      <c r="R132" s="5">
        <v>2.7</v>
      </c>
      <c r="S132" s="5"/>
      <c r="T132" s="5" t="s">
        <v>7</v>
      </c>
      <c r="U132" s="5" t="s">
        <v>7</v>
      </c>
      <c r="V132" s="5" t="s">
        <v>7</v>
      </c>
      <c r="W132" s="5" t="s">
        <v>14</v>
      </c>
      <c r="X132" s="5" t="s">
        <v>6</v>
      </c>
      <c r="Y132" s="5" t="s">
        <v>6</v>
      </c>
      <c r="Z132" s="5" t="s">
        <v>9</v>
      </c>
      <c r="AA132" s="5" t="s">
        <v>10</v>
      </c>
      <c r="AB132" s="5"/>
      <c r="AC132" s="5"/>
      <c r="AD132" s="5">
        <f t="shared" si="4"/>
        <v>0</v>
      </c>
    </row>
    <row r="133" spans="1:30" x14ac:dyDescent="0.25">
      <c r="A133" s="5">
        <v>5</v>
      </c>
      <c r="B133" s="5">
        <v>50</v>
      </c>
      <c r="C133" s="5">
        <v>1.01</v>
      </c>
      <c r="D133" s="5">
        <v>0</v>
      </c>
      <c r="E133" s="5" t="s">
        <v>2</v>
      </c>
      <c r="F133" s="5" t="s">
        <v>3</v>
      </c>
      <c r="G133" s="5" t="s">
        <v>4</v>
      </c>
      <c r="H133" s="5" t="s">
        <v>5</v>
      </c>
      <c r="I133" s="5" t="s">
        <v>5</v>
      </c>
      <c r="J133" s="5" t="s">
        <v>3</v>
      </c>
      <c r="K133" s="5">
        <v>25</v>
      </c>
      <c r="L133" s="5">
        <v>0.6</v>
      </c>
      <c r="M133" s="5" t="s">
        <v>3</v>
      </c>
      <c r="N133" s="5" t="s">
        <v>3</v>
      </c>
      <c r="O133" s="5">
        <v>11.8</v>
      </c>
      <c r="P133" s="5">
        <v>36</v>
      </c>
      <c r="Q133" s="5">
        <v>12400</v>
      </c>
      <c r="R133" s="5" t="s">
        <v>3</v>
      </c>
      <c r="S133" s="5"/>
      <c r="T133" s="5" t="s">
        <v>7</v>
      </c>
      <c r="U133" s="5" t="s">
        <v>7</v>
      </c>
      <c r="V133" s="5" t="s">
        <v>7</v>
      </c>
      <c r="W133" s="5" t="s">
        <v>8</v>
      </c>
      <c r="X133" s="5" t="s">
        <v>7</v>
      </c>
      <c r="Y133" s="5" t="s">
        <v>7</v>
      </c>
      <c r="Z133" s="5" t="s">
        <v>9</v>
      </c>
      <c r="AA133" s="5" t="s">
        <v>10</v>
      </c>
      <c r="AB133" s="5"/>
      <c r="AC133" s="5"/>
      <c r="AD133" s="5">
        <f t="shared" si="4"/>
        <v>0</v>
      </c>
    </row>
    <row r="134" spans="1:30" x14ac:dyDescent="0.25">
      <c r="A134" s="5">
        <v>50</v>
      </c>
      <c r="B134" s="5" t="s">
        <v>3</v>
      </c>
      <c r="C134" s="5" t="s">
        <v>3</v>
      </c>
      <c r="D134" s="5" t="s">
        <v>3</v>
      </c>
      <c r="E134" s="5" t="s">
        <v>3</v>
      </c>
      <c r="F134" s="5" t="s">
        <v>4</v>
      </c>
      <c r="G134" s="5" t="s">
        <v>3</v>
      </c>
      <c r="H134" s="5" t="s">
        <v>5</v>
      </c>
      <c r="I134" s="5" t="s">
        <v>5</v>
      </c>
      <c r="J134" s="5">
        <v>219</v>
      </c>
      <c r="K134" s="5">
        <v>176</v>
      </c>
      <c r="L134" s="5">
        <v>13.8</v>
      </c>
      <c r="M134" s="5">
        <v>136</v>
      </c>
      <c r="N134" s="5">
        <v>4.5</v>
      </c>
      <c r="O134" s="5">
        <v>8.6</v>
      </c>
      <c r="P134" s="5">
        <v>24</v>
      </c>
      <c r="Q134" s="5">
        <v>13200</v>
      </c>
      <c r="R134" s="5">
        <v>2.7</v>
      </c>
      <c r="S134" s="5"/>
      <c r="T134" s="5" t="s">
        <v>6</v>
      </c>
      <c r="U134" s="5" t="s">
        <v>7</v>
      </c>
      <c r="V134" s="5" t="s">
        <v>7</v>
      </c>
      <c r="W134" s="5" t="s">
        <v>8</v>
      </c>
      <c r="X134" s="5" t="s">
        <v>6</v>
      </c>
      <c r="Y134" s="5" t="s">
        <v>6</v>
      </c>
      <c r="Z134" s="5" t="s">
        <v>9</v>
      </c>
      <c r="AA134" s="5" t="s">
        <v>10</v>
      </c>
      <c r="AB134" s="5"/>
      <c r="AC134" s="5"/>
      <c r="AD134" s="5">
        <f t="shared" si="4"/>
        <v>0</v>
      </c>
    </row>
    <row r="135" spans="1:30" x14ac:dyDescent="0.25">
      <c r="A135" s="5">
        <v>70</v>
      </c>
      <c r="B135" s="5">
        <v>100</v>
      </c>
      <c r="C135" s="5">
        <v>1.0149999999999999</v>
      </c>
      <c r="D135" s="5">
        <v>4</v>
      </c>
      <c r="E135" s="5" t="s">
        <v>2</v>
      </c>
      <c r="F135" s="5" t="s">
        <v>4</v>
      </c>
      <c r="G135" s="5" t="s">
        <v>4</v>
      </c>
      <c r="H135" s="5" t="s">
        <v>5</v>
      </c>
      <c r="I135" s="5" t="s">
        <v>5</v>
      </c>
      <c r="J135" s="5">
        <v>118</v>
      </c>
      <c r="K135" s="5">
        <v>125</v>
      </c>
      <c r="L135" s="5">
        <v>5.3</v>
      </c>
      <c r="M135" s="5">
        <v>136</v>
      </c>
      <c r="N135" s="5">
        <v>4.9000000000000004</v>
      </c>
      <c r="O135" s="5">
        <v>12</v>
      </c>
      <c r="P135" s="5">
        <v>37</v>
      </c>
      <c r="Q135" s="5"/>
      <c r="R135" s="5">
        <v>8</v>
      </c>
      <c r="S135" s="5"/>
      <c r="T135" s="5" t="s">
        <v>6</v>
      </c>
      <c r="U135" s="5" t="s">
        <v>7</v>
      </c>
      <c r="V135" s="5" t="s">
        <v>7</v>
      </c>
      <c r="W135" s="5" t="s">
        <v>8</v>
      </c>
      <c r="X135" s="5" t="s">
        <v>7</v>
      </c>
      <c r="Y135" s="5" t="s">
        <v>7</v>
      </c>
      <c r="Z135" s="5" t="s">
        <v>9</v>
      </c>
      <c r="AA135" s="5" t="s">
        <v>10</v>
      </c>
      <c r="AB135" s="5"/>
      <c r="AC135" s="5"/>
      <c r="AD135" s="5">
        <f t="shared" si="4"/>
        <v>0</v>
      </c>
    </row>
    <row r="136" spans="1:30" x14ac:dyDescent="0.25">
      <c r="A136" s="5">
        <v>47</v>
      </c>
      <c r="B136" s="5">
        <v>100</v>
      </c>
      <c r="C136" s="5">
        <v>1.01</v>
      </c>
      <c r="D136" s="5" t="s">
        <v>3</v>
      </c>
      <c r="E136" s="5" t="s">
        <v>3</v>
      </c>
      <c r="F136" s="5" t="s">
        <v>4</v>
      </c>
      <c r="G136" s="5" t="s">
        <v>3</v>
      </c>
      <c r="H136" s="5" t="s">
        <v>5</v>
      </c>
      <c r="I136" s="5" t="s">
        <v>5</v>
      </c>
      <c r="J136" s="5">
        <v>122</v>
      </c>
      <c r="K136" s="5" t="s">
        <v>3</v>
      </c>
      <c r="L136" s="5">
        <v>16.899999999999999</v>
      </c>
      <c r="M136" s="5">
        <v>138</v>
      </c>
      <c r="N136" s="5">
        <v>5.2</v>
      </c>
      <c r="O136" s="5">
        <v>10.8</v>
      </c>
      <c r="P136" s="5">
        <v>33</v>
      </c>
      <c r="Q136" s="5">
        <v>10200</v>
      </c>
      <c r="R136" s="5">
        <v>3.8</v>
      </c>
      <c r="S136" s="5"/>
      <c r="T136" s="5" t="s">
        <v>7</v>
      </c>
      <c r="U136" s="5" t="s">
        <v>6</v>
      </c>
      <c r="V136" s="5" t="s">
        <v>7</v>
      </c>
      <c r="W136" s="5" t="s">
        <v>8</v>
      </c>
      <c r="X136" s="5" t="s">
        <v>7</v>
      </c>
      <c r="Y136" s="5" t="s">
        <v>7</v>
      </c>
      <c r="Z136" s="5" t="s">
        <v>9</v>
      </c>
      <c r="AA136" s="5" t="s">
        <v>10</v>
      </c>
      <c r="AB136" s="5"/>
      <c r="AC136" s="5"/>
      <c r="AD136" s="5">
        <f t="shared" si="4"/>
        <v>0</v>
      </c>
    </row>
    <row r="137" spans="1:30" x14ac:dyDescent="0.25">
      <c r="A137" s="5">
        <v>48</v>
      </c>
      <c r="B137" s="5">
        <v>80</v>
      </c>
      <c r="C137" s="5">
        <v>1.0149999999999999</v>
      </c>
      <c r="D137" s="5">
        <v>0</v>
      </c>
      <c r="E137" s="5" t="s">
        <v>12</v>
      </c>
      <c r="F137" s="5" t="s">
        <v>3</v>
      </c>
      <c r="G137" s="5" t="s">
        <v>4</v>
      </c>
      <c r="H137" s="5" t="s">
        <v>5</v>
      </c>
      <c r="I137" s="5" t="s">
        <v>5</v>
      </c>
      <c r="J137" s="5">
        <v>214</v>
      </c>
      <c r="K137" s="5">
        <v>24</v>
      </c>
      <c r="L137" s="5">
        <v>1.3</v>
      </c>
      <c r="M137" s="5">
        <v>140</v>
      </c>
      <c r="N137" s="5">
        <v>4</v>
      </c>
      <c r="O137" s="5">
        <v>13.2</v>
      </c>
      <c r="P137" s="5">
        <v>39</v>
      </c>
      <c r="Q137" s="5" t="s">
        <v>3</v>
      </c>
      <c r="R137" s="5" t="s">
        <v>3</v>
      </c>
      <c r="S137" s="5"/>
      <c r="T137" s="5" t="s">
        <v>7</v>
      </c>
      <c r="U137" s="5" t="s">
        <v>6</v>
      </c>
      <c r="V137" s="5" t="s">
        <v>7</v>
      </c>
      <c r="W137" s="5" t="s">
        <v>14</v>
      </c>
      <c r="X137" s="5" t="s">
        <v>7</v>
      </c>
      <c r="Y137" s="5" t="s">
        <v>7</v>
      </c>
      <c r="Z137" s="5" t="s">
        <v>9</v>
      </c>
      <c r="AA137" s="5" t="s">
        <v>10</v>
      </c>
      <c r="AB137" s="5"/>
      <c r="AC137" s="5"/>
      <c r="AD137" s="5">
        <f t="shared" si="4"/>
        <v>0</v>
      </c>
    </row>
    <row r="138" spans="1:30" x14ac:dyDescent="0.25">
      <c r="A138" s="5">
        <v>46</v>
      </c>
      <c r="B138" s="5">
        <v>90</v>
      </c>
      <c r="C138" s="5">
        <v>1.02</v>
      </c>
      <c r="D138" s="5" t="s">
        <v>3</v>
      </c>
      <c r="E138" s="5" t="s">
        <v>3</v>
      </c>
      <c r="F138" s="5" t="s">
        <v>3</v>
      </c>
      <c r="G138" s="5" t="s">
        <v>4</v>
      </c>
      <c r="H138" s="5" t="s">
        <v>5</v>
      </c>
      <c r="I138" s="5" t="s">
        <v>5</v>
      </c>
      <c r="J138" s="5">
        <v>213</v>
      </c>
      <c r="K138" s="5">
        <v>68</v>
      </c>
      <c r="L138" s="5">
        <v>2.8</v>
      </c>
      <c r="M138" s="5">
        <v>146</v>
      </c>
      <c r="N138" s="5">
        <v>6.3</v>
      </c>
      <c r="O138" s="5">
        <v>9.3000000000000007</v>
      </c>
      <c r="P138" s="5" t="s">
        <v>3</v>
      </c>
      <c r="Q138" s="5" t="s">
        <v>3</v>
      </c>
      <c r="R138" s="5" t="s">
        <v>3</v>
      </c>
      <c r="S138" s="5"/>
      <c r="T138" s="5" t="s">
        <v>6</v>
      </c>
      <c r="U138" s="5" t="s">
        <v>6</v>
      </c>
      <c r="V138" s="5" t="s">
        <v>7</v>
      </c>
      <c r="W138" s="5" t="s">
        <v>8</v>
      </c>
      <c r="X138" s="5" t="s">
        <v>7</v>
      </c>
      <c r="Y138" s="5" t="s">
        <v>7</v>
      </c>
      <c r="Z138" s="5" t="s">
        <v>9</v>
      </c>
      <c r="AA138" s="5" t="s">
        <v>10</v>
      </c>
      <c r="AB138" s="5"/>
      <c r="AC138" s="5"/>
      <c r="AD138" s="5">
        <f t="shared" si="4"/>
        <v>0</v>
      </c>
    </row>
    <row r="139" spans="1:30" x14ac:dyDescent="0.25">
      <c r="A139" s="5">
        <v>45</v>
      </c>
      <c r="B139" s="5">
        <v>60</v>
      </c>
      <c r="C139" s="5">
        <v>1.01</v>
      </c>
      <c r="D139" s="5">
        <v>2</v>
      </c>
      <c r="E139" s="5" t="s">
        <v>2</v>
      </c>
      <c r="F139" s="5" t="s">
        <v>4</v>
      </c>
      <c r="G139" s="5" t="s">
        <v>15</v>
      </c>
      <c r="H139" s="5" t="s">
        <v>16</v>
      </c>
      <c r="I139" s="5" t="s">
        <v>5</v>
      </c>
      <c r="J139" s="5">
        <v>268</v>
      </c>
      <c r="K139" s="5">
        <v>86</v>
      </c>
      <c r="L139" s="5">
        <v>4</v>
      </c>
      <c r="M139" s="5">
        <v>134</v>
      </c>
      <c r="N139" s="5">
        <v>5.0999999999999996</v>
      </c>
      <c r="O139" s="5">
        <v>10</v>
      </c>
      <c r="P139" s="5">
        <v>29</v>
      </c>
      <c r="Q139" s="5">
        <v>9200</v>
      </c>
      <c r="R139" s="5" t="s">
        <v>3</v>
      </c>
      <c r="S139" s="5"/>
      <c r="T139" s="5" t="s">
        <v>6</v>
      </c>
      <c r="U139" s="5" t="s">
        <v>6</v>
      </c>
      <c r="V139" s="5" t="s">
        <v>7</v>
      </c>
      <c r="W139" s="5" t="s">
        <v>8</v>
      </c>
      <c r="X139" s="5" t="s">
        <v>7</v>
      </c>
      <c r="Y139" s="5" t="s">
        <v>7</v>
      </c>
      <c r="Z139" s="5" t="s">
        <v>9</v>
      </c>
      <c r="AA139" s="5" t="s">
        <v>10</v>
      </c>
      <c r="AB139" s="5"/>
      <c r="AC139" s="5"/>
      <c r="AD139" s="5">
        <f t="shared" si="4"/>
        <v>0</v>
      </c>
    </row>
    <row r="140" spans="1:30" x14ac:dyDescent="0.25">
      <c r="A140" s="5">
        <v>73</v>
      </c>
      <c r="B140" s="5" t="s">
        <v>3</v>
      </c>
      <c r="C140" s="5">
        <v>1.01</v>
      </c>
      <c r="D140" s="5">
        <v>1</v>
      </c>
      <c r="E140" s="5" t="s">
        <v>2</v>
      </c>
      <c r="F140" s="5" t="s">
        <v>3</v>
      </c>
      <c r="G140" s="5" t="s">
        <v>3</v>
      </c>
      <c r="H140" s="5" t="s">
        <v>5</v>
      </c>
      <c r="I140" s="5" t="s">
        <v>5</v>
      </c>
      <c r="J140" s="5">
        <v>95</v>
      </c>
      <c r="K140" s="5">
        <v>51</v>
      </c>
      <c r="L140" s="5">
        <v>1.6</v>
      </c>
      <c r="M140" s="5">
        <v>142</v>
      </c>
      <c r="N140" s="5">
        <v>3.5</v>
      </c>
      <c r="O140" s="5" t="s">
        <v>3</v>
      </c>
      <c r="P140" s="5" t="s">
        <v>3</v>
      </c>
      <c r="Q140" s="5" t="s">
        <v>3</v>
      </c>
      <c r="R140" s="5" t="s">
        <v>3</v>
      </c>
      <c r="S140" s="5"/>
      <c r="T140" s="5" t="s">
        <v>7</v>
      </c>
      <c r="U140" s="5" t="s">
        <v>20</v>
      </c>
      <c r="V140" s="5" t="s">
        <v>7</v>
      </c>
      <c r="W140" s="5" t="s">
        <v>8</v>
      </c>
      <c r="X140" s="5" t="s">
        <v>7</v>
      </c>
      <c r="Y140" s="5" t="s">
        <v>7</v>
      </c>
      <c r="Z140" s="5" t="s">
        <v>9</v>
      </c>
      <c r="AA140" s="5" t="s">
        <v>10</v>
      </c>
      <c r="AB140" s="5"/>
      <c r="AC140" s="5"/>
      <c r="AD140" s="5">
        <f t="shared" si="4"/>
        <v>0</v>
      </c>
    </row>
    <row r="141" spans="1:30" x14ac:dyDescent="0.25">
      <c r="A141" s="5">
        <v>41</v>
      </c>
      <c r="B141" s="5">
        <v>70</v>
      </c>
      <c r="C141" s="5">
        <v>1.0149999999999999</v>
      </c>
      <c r="D141" s="5">
        <v>2</v>
      </c>
      <c r="E141" s="5" t="s">
        <v>2</v>
      </c>
      <c r="F141" s="5" t="s">
        <v>3</v>
      </c>
      <c r="G141" s="5" t="s">
        <v>15</v>
      </c>
      <c r="H141" s="5" t="s">
        <v>5</v>
      </c>
      <c r="I141" s="5" t="s">
        <v>16</v>
      </c>
      <c r="J141" s="5" t="s">
        <v>3</v>
      </c>
      <c r="K141" s="5">
        <v>68</v>
      </c>
      <c r="L141" s="5">
        <v>2.8</v>
      </c>
      <c r="M141" s="5">
        <v>132</v>
      </c>
      <c r="N141" s="5">
        <v>4.0999999999999996</v>
      </c>
      <c r="O141" s="5">
        <v>11.1</v>
      </c>
      <c r="P141" s="5">
        <v>33</v>
      </c>
      <c r="Q141" s="5" t="s">
        <v>3</v>
      </c>
      <c r="R141" s="5" t="s">
        <v>3</v>
      </c>
      <c r="S141" s="5"/>
      <c r="T141" s="5" t="s">
        <v>6</v>
      </c>
      <c r="U141" s="5" t="s">
        <v>7</v>
      </c>
      <c r="V141" s="5" t="s">
        <v>7</v>
      </c>
      <c r="W141" s="5" t="s">
        <v>8</v>
      </c>
      <c r="X141" s="5" t="s">
        <v>6</v>
      </c>
      <c r="Y141" s="5" t="s">
        <v>6</v>
      </c>
      <c r="Z141" s="5" t="s">
        <v>9</v>
      </c>
      <c r="AA141" s="5" t="s">
        <v>10</v>
      </c>
      <c r="AB141" s="5"/>
      <c r="AC141" s="5"/>
      <c r="AD141" s="5">
        <f t="shared" si="4"/>
        <v>0</v>
      </c>
    </row>
    <row r="142" spans="1:30" x14ac:dyDescent="0.25">
      <c r="A142" s="5">
        <v>69</v>
      </c>
      <c r="B142" s="5">
        <v>70</v>
      </c>
      <c r="C142" s="5">
        <v>1.01</v>
      </c>
      <c r="D142" s="5">
        <v>0</v>
      </c>
      <c r="E142" s="5" t="s">
        <v>11</v>
      </c>
      <c r="F142" s="5" t="s">
        <v>3</v>
      </c>
      <c r="G142" s="5" t="s">
        <v>4</v>
      </c>
      <c r="H142" s="5" t="s">
        <v>5</v>
      </c>
      <c r="I142" s="5" t="s">
        <v>5</v>
      </c>
      <c r="J142" s="5">
        <v>256</v>
      </c>
      <c r="K142" s="5">
        <v>40</v>
      </c>
      <c r="L142" s="5">
        <v>1.2</v>
      </c>
      <c r="M142" s="5">
        <v>142</v>
      </c>
      <c r="N142" s="5">
        <v>5.6</v>
      </c>
      <c r="O142" s="5" t="s">
        <v>3</v>
      </c>
      <c r="P142" s="5" t="s">
        <v>3</v>
      </c>
      <c r="Q142" s="5" t="s">
        <v>3</v>
      </c>
      <c r="R142" s="5" t="s">
        <v>3</v>
      </c>
      <c r="S142" s="5"/>
      <c r="T142" s="5" t="s">
        <v>7</v>
      </c>
      <c r="U142" s="5" t="s">
        <v>7</v>
      </c>
      <c r="V142" s="5" t="s">
        <v>7</v>
      </c>
      <c r="W142" s="5" t="s">
        <v>8</v>
      </c>
      <c r="X142" s="5" t="s">
        <v>7</v>
      </c>
      <c r="Y142" s="5" t="s">
        <v>7</v>
      </c>
      <c r="Z142" s="5" t="s">
        <v>9</v>
      </c>
      <c r="AA142" s="5" t="s">
        <v>10</v>
      </c>
      <c r="AB142" s="5"/>
      <c r="AC142" s="5"/>
      <c r="AD142" s="5">
        <f t="shared" si="4"/>
        <v>0</v>
      </c>
    </row>
    <row r="143" spans="1:30" x14ac:dyDescent="0.25">
      <c r="A143" s="5">
        <v>67</v>
      </c>
      <c r="B143" s="5">
        <v>70</v>
      </c>
      <c r="C143" s="5">
        <v>1.01</v>
      </c>
      <c r="D143" s="5">
        <v>1</v>
      </c>
      <c r="E143" s="5" t="s">
        <v>2</v>
      </c>
      <c r="F143" s="5" t="s">
        <v>4</v>
      </c>
      <c r="G143" s="5" t="s">
        <v>4</v>
      </c>
      <c r="H143" s="5" t="s">
        <v>5</v>
      </c>
      <c r="I143" s="5" t="s">
        <v>5</v>
      </c>
      <c r="J143" s="5" t="s">
        <v>3</v>
      </c>
      <c r="K143" s="5">
        <v>106</v>
      </c>
      <c r="L143" s="5">
        <v>6</v>
      </c>
      <c r="M143" s="5">
        <v>137</v>
      </c>
      <c r="N143" s="5">
        <v>4.9000000000000004</v>
      </c>
      <c r="O143" s="5">
        <v>6.1</v>
      </c>
      <c r="P143" s="5">
        <v>19</v>
      </c>
      <c r="Q143" s="5">
        <v>6500</v>
      </c>
      <c r="R143" s="5" t="s">
        <v>3</v>
      </c>
      <c r="S143" s="5"/>
      <c r="T143" s="5" t="s">
        <v>6</v>
      </c>
      <c r="U143" s="5" t="s">
        <v>7</v>
      </c>
      <c r="V143" s="5" t="s">
        <v>7</v>
      </c>
      <c r="W143" s="5" t="s">
        <v>8</v>
      </c>
      <c r="X143" s="5" t="s">
        <v>7</v>
      </c>
      <c r="Y143" s="5" t="s">
        <v>6</v>
      </c>
      <c r="Z143" s="5" t="s">
        <v>9</v>
      </c>
      <c r="AA143" s="5" t="s">
        <v>10</v>
      </c>
      <c r="AB143" s="5"/>
      <c r="AC143" s="5"/>
      <c r="AD143" s="5">
        <f t="shared" si="4"/>
        <v>0</v>
      </c>
    </row>
    <row r="144" spans="1:30" x14ac:dyDescent="0.25">
      <c r="A144" s="5">
        <v>72</v>
      </c>
      <c r="B144" s="5">
        <v>90</v>
      </c>
      <c r="C144" s="5" t="s">
        <v>3</v>
      </c>
      <c r="D144" s="5" t="s">
        <v>3</v>
      </c>
      <c r="E144" s="5" t="s">
        <v>3</v>
      </c>
      <c r="F144" s="5" t="s">
        <v>3</v>
      </c>
      <c r="G144" s="5" t="s">
        <v>3</v>
      </c>
      <c r="H144" s="5" t="s">
        <v>5</v>
      </c>
      <c r="I144" s="5" t="s">
        <v>5</v>
      </c>
      <c r="J144" s="5">
        <v>84</v>
      </c>
      <c r="K144" s="5">
        <v>145</v>
      </c>
      <c r="L144" s="5">
        <v>7.1</v>
      </c>
      <c r="M144" s="5">
        <v>135</v>
      </c>
      <c r="N144" s="5">
        <v>5.3</v>
      </c>
      <c r="O144" s="5" t="s">
        <v>3</v>
      </c>
      <c r="P144" s="5" t="s">
        <v>3</v>
      </c>
      <c r="Q144" s="5" t="s">
        <v>3</v>
      </c>
      <c r="R144" s="5" t="s">
        <v>3</v>
      </c>
      <c r="S144" s="5"/>
      <c r="T144" s="5" t="s">
        <v>7</v>
      </c>
      <c r="U144" s="5" t="s">
        <v>6</v>
      </c>
      <c r="V144" s="5" t="s">
        <v>7</v>
      </c>
      <c r="W144" s="5" t="s">
        <v>8</v>
      </c>
      <c r="X144" s="5" t="s">
        <v>7</v>
      </c>
      <c r="Y144" s="5" t="s">
        <v>7</v>
      </c>
      <c r="Z144" s="5" t="s">
        <v>9</v>
      </c>
      <c r="AA144" s="5" t="s">
        <v>10</v>
      </c>
      <c r="AB144" s="5"/>
      <c r="AC144" s="5"/>
      <c r="AD144" s="5">
        <f t="shared" si="4"/>
        <v>0</v>
      </c>
    </row>
    <row r="145" spans="1:30" x14ac:dyDescent="0.25">
      <c r="A145" s="5">
        <v>41</v>
      </c>
      <c r="B145" s="5">
        <v>80</v>
      </c>
      <c r="C145" s="5">
        <v>1.0149999999999999</v>
      </c>
      <c r="D145" s="5">
        <v>1</v>
      </c>
      <c r="E145" s="5" t="s">
        <v>11</v>
      </c>
      <c r="F145" s="5" t="s">
        <v>15</v>
      </c>
      <c r="G145" s="5" t="s">
        <v>4</v>
      </c>
      <c r="H145" s="5" t="s">
        <v>5</v>
      </c>
      <c r="I145" s="5" t="s">
        <v>5</v>
      </c>
      <c r="J145" s="5">
        <v>210</v>
      </c>
      <c r="K145" s="5">
        <v>165</v>
      </c>
      <c r="L145" s="5">
        <v>18</v>
      </c>
      <c r="M145" s="5">
        <v>135</v>
      </c>
      <c r="N145" s="5">
        <v>4.7</v>
      </c>
      <c r="O145" s="5" t="s">
        <v>3</v>
      </c>
      <c r="P145" s="5" t="s">
        <v>3</v>
      </c>
      <c r="Q145" s="5" t="s">
        <v>3</v>
      </c>
      <c r="R145" s="5" t="s">
        <v>3</v>
      </c>
      <c r="S145" s="5"/>
      <c r="T145" s="5" t="s">
        <v>7</v>
      </c>
      <c r="U145" s="5" t="s">
        <v>6</v>
      </c>
      <c r="V145" s="5" t="s">
        <v>7</v>
      </c>
      <c r="W145" s="5" t="s">
        <v>8</v>
      </c>
      <c r="X145" s="5" t="s">
        <v>7</v>
      </c>
      <c r="Y145" s="5" t="s">
        <v>7</v>
      </c>
      <c r="Z145" s="5" t="s">
        <v>9</v>
      </c>
      <c r="AA145" s="5" t="s">
        <v>10</v>
      </c>
      <c r="AB145" s="5"/>
      <c r="AC145" s="5"/>
      <c r="AD145" s="5">
        <f t="shared" si="4"/>
        <v>0</v>
      </c>
    </row>
    <row r="146" spans="1:30" x14ac:dyDescent="0.25">
      <c r="A146" s="5">
        <v>60</v>
      </c>
      <c r="B146" s="5">
        <v>90</v>
      </c>
      <c r="C146" s="5">
        <v>1.01</v>
      </c>
      <c r="D146" s="5">
        <v>2</v>
      </c>
      <c r="E146" s="5" t="s">
        <v>2</v>
      </c>
      <c r="F146" s="5" t="s">
        <v>15</v>
      </c>
      <c r="G146" s="5" t="s">
        <v>4</v>
      </c>
      <c r="H146" s="5" t="s">
        <v>5</v>
      </c>
      <c r="I146" s="5" t="s">
        <v>5</v>
      </c>
      <c r="J146" s="5">
        <v>105</v>
      </c>
      <c r="K146" s="5">
        <v>53</v>
      </c>
      <c r="L146" s="5">
        <v>2.2999999999999998</v>
      </c>
      <c r="M146" s="5">
        <v>136</v>
      </c>
      <c r="N146" s="5">
        <v>5.2</v>
      </c>
      <c r="O146" s="5">
        <v>11.1</v>
      </c>
      <c r="P146" s="5">
        <v>33</v>
      </c>
      <c r="Q146" s="5">
        <v>10500</v>
      </c>
      <c r="R146" s="5">
        <v>4.0999999999999996</v>
      </c>
      <c r="S146" s="5"/>
      <c r="T146" s="5" t="s">
        <v>7</v>
      </c>
      <c r="U146" s="5" t="s">
        <v>7</v>
      </c>
      <c r="V146" s="5" t="s">
        <v>7</v>
      </c>
      <c r="W146" s="5" t="s">
        <v>8</v>
      </c>
      <c r="X146" s="5" t="s">
        <v>7</v>
      </c>
      <c r="Y146" s="5" t="s">
        <v>7</v>
      </c>
      <c r="Z146" s="5" t="s">
        <v>9</v>
      </c>
      <c r="AA146" s="5" t="s">
        <v>10</v>
      </c>
      <c r="AB146" s="5"/>
      <c r="AC146" s="5"/>
      <c r="AD146" s="5">
        <f t="shared" si="4"/>
        <v>0</v>
      </c>
    </row>
    <row r="147" spans="1:30" x14ac:dyDescent="0.25">
      <c r="A147" s="5">
        <v>57</v>
      </c>
      <c r="B147" s="5">
        <v>90</v>
      </c>
      <c r="C147" s="5">
        <v>1.0149999999999999</v>
      </c>
      <c r="D147" s="5">
        <v>5</v>
      </c>
      <c r="E147" s="5" t="s">
        <v>2</v>
      </c>
      <c r="F147" s="5" t="s">
        <v>15</v>
      </c>
      <c r="G147" s="5" t="s">
        <v>15</v>
      </c>
      <c r="H147" s="5" t="s">
        <v>5</v>
      </c>
      <c r="I147" s="5" t="s">
        <v>16</v>
      </c>
      <c r="J147" s="5" t="s">
        <v>3</v>
      </c>
      <c r="K147" s="5">
        <v>322</v>
      </c>
      <c r="L147" s="5">
        <v>13</v>
      </c>
      <c r="M147" s="5">
        <v>126</v>
      </c>
      <c r="N147" s="5">
        <v>4.8</v>
      </c>
      <c r="O147" s="5">
        <v>8</v>
      </c>
      <c r="P147" s="5">
        <v>24</v>
      </c>
      <c r="Q147" s="5">
        <v>4200</v>
      </c>
      <c r="R147" s="5">
        <v>3.3</v>
      </c>
      <c r="S147" s="5"/>
      <c r="T147" s="5" t="s">
        <v>6</v>
      </c>
      <c r="U147" s="5" t="s">
        <v>6</v>
      </c>
      <c r="V147" s="5" t="s">
        <v>6</v>
      </c>
      <c r="W147" s="5" t="s">
        <v>14</v>
      </c>
      <c r="X147" s="5" t="s">
        <v>6</v>
      </c>
      <c r="Y147" s="5" t="s">
        <v>6</v>
      </c>
      <c r="Z147" s="5" t="s">
        <v>9</v>
      </c>
      <c r="AA147" s="5" t="s">
        <v>10</v>
      </c>
      <c r="AB147" s="5"/>
      <c r="AC147" s="5"/>
      <c r="AD147" s="5">
        <f t="shared" si="4"/>
        <v>0</v>
      </c>
    </row>
    <row r="148" spans="1:30" x14ac:dyDescent="0.25">
      <c r="A148" s="5">
        <v>53</v>
      </c>
      <c r="B148" s="5">
        <v>100</v>
      </c>
      <c r="C148" s="5">
        <v>1.01</v>
      </c>
      <c r="D148" s="5">
        <v>1</v>
      </c>
      <c r="E148" s="5" t="s">
        <v>13</v>
      </c>
      <c r="F148" s="5" t="s">
        <v>15</v>
      </c>
      <c r="G148" s="5" t="s">
        <v>4</v>
      </c>
      <c r="H148" s="5" t="s">
        <v>5</v>
      </c>
      <c r="I148" s="5" t="s">
        <v>5</v>
      </c>
      <c r="J148" s="5">
        <v>213</v>
      </c>
      <c r="K148" s="5">
        <v>23</v>
      </c>
      <c r="L148" s="5">
        <v>1</v>
      </c>
      <c r="M148" s="5">
        <v>139</v>
      </c>
      <c r="N148" s="5">
        <v>4</v>
      </c>
      <c r="O148" s="5" t="s">
        <v>3</v>
      </c>
      <c r="P148" s="5" t="s">
        <v>3</v>
      </c>
      <c r="Q148" s="5" t="s">
        <v>3</v>
      </c>
      <c r="R148" s="5" t="s">
        <v>3</v>
      </c>
      <c r="S148" s="5"/>
      <c r="T148" s="5" t="s">
        <v>7</v>
      </c>
      <c r="U148" s="5" t="s">
        <v>6</v>
      </c>
      <c r="V148" s="5" t="s">
        <v>7</v>
      </c>
      <c r="W148" s="5" t="s">
        <v>8</v>
      </c>
      <c r="X148" s="5" t="s">
        <v>7</v>
      </c>
      <c r="Y148" s="5" t="s">
        <v>7</v>
      </c>
      <c r="Z148" s="5" t="s">
        <v>9</v>
      </c>
      <c r="AA148" s="5" t="s">
        <v>10</v>
      </c>
      <c r="AB148" s="5"/>
      <c r="AC148" s="5"/>
      <c r="AD148" s="5">
        <f t="shared" si="4"/>
        <v>0</v>
      </c>
    </row>
    <row r="149" spans="1:30" x14ac:dyDescent="0.25">
      <c r="A149" s="5">
        <v>60</v>
      </c>
      <c r="B149" s="5">
        <v>60</v>
      </c>
      <c r="C149" s="5">
        <v>1.01</v>
      </c>
      <c r="D149" s="5">
        <v>3</v>
      </c>
      <c r="E149" s="5" t="s">
        <v>1</v>
      </c>
      <c r="F149" s="5" t="s">
        <v>4</v>
      </c>
      <c r="G149" s="5" t="s">
        <v>15</v>
      </c>
      <c r="H149" s="5" t="s">
        <v>16</v>
      </c>
      <c r="I149" s="5" t="s">
        <v>5</v>
      </c>
      <c r="J149" s="5">
        <v>288</v>
      </c>
      <c r="K149" s="5">
        <v>36</v>
      </c>
      <c r="L149" s="5">
        <v>1.7</v>
      </c>
      <c r="M149" s="5">
        <v>130</v>
      </c>
      <c r="N149" s="5">
        <v>3</v>
      </c>
      <c r="O149" s="5">
        <v>7.9</v>
      </c>
      <c r="P149" s="5">
        <v>25</v>
      </c>
      <c r="Q149" s="5">
        <v>15200</v>
      </c>
      <c r="R149" s="5">
        <v>3</v>
      </c>
      <c r="S149" s="5"/>
      <c r="T149" s="5" t="s">
        <v>6</v>
      </c>
      <c r="U149" s="5" t="s">
        <v>7</v>
      </c>
      <c r="V149" s="5" t="s">
        <v>7</v>
      </c>
      <c r="W149" s="5" t="s">
        <v>14</v>
      </c>
      <c r="X149" s="5" t="s">
        <v>7</v>
      </c>
      <c r="Y149" s="5" t="s">
        <v>6</v>
      </c>
      <c r="Z149" s="5" t="s">
        <v>9</v>
      </c>
      <c r="AA149" s="5" t="s">
        <v>10</v>
      </c>
      <c r="AB149" s="5"/>
      <c r="AC149" s="5"/>
      <c r="AD149" s="5">
        <f t="shared" si="4"/>
        <v>0</v>
      </c>
    </row>
    <row r="150" spans="1:30" x14ac:dyDescent="0.25">
      <c r="A150" s="5">
        <v>69</v>
      </c>
      <c r="B150" s="5">
        <v>60</v>
      </c>
      <c r="C150" s="5" t="s">
        <v>3</v>
      </c>
      <c r="D150" s="5" t="s">
        <v>3</v>
      </c>
      <c r="E150" s="5" t="s">
        <v>3</v>
      </c>
      <c r="F150" s="5" t="s">
        <v>3</v>
      </c>
      <c r="G150" s="5" t="s">
        <v>3</v>
      </c>
      <c r="H150" s="5" t="s">
        <v>5</v>
      </c>
      <c r="I150" s="5" t="s">
        <v>5</v>
      </c>
      <c r="J150" s="5">
        <v>171</v>
      </c>
      <c r="K150" s="5">
        <v>26</v>
      </c>
      <c r="L150" s="5">
        <v>48.1</v>
      </c>
      <c r="M150" s="5" t="s">
        <v>3</v>
      </c>
      <c r="N150" s="5" t="s">
        <v>3</v>
      </c>
      <c r="O150" s="5" t="s">
        <v>3</v>
      </c>
      <c r="P150" s="5" t="s">
        <v>3</v>
      </c>
      <c r="Q150" s="5" t="s">
        <v>3</v>
      </c>
      <c r="R150" s="5" t="s">
        <v>3</v>
      </c>
      <c r="S150" s="5"/>
      <c r="T150" s="5" t="s">
        <v>6</v>
      </c>
      <c r="U150" s="5" t="s">
        <v>7</v>
      </c>
      <c r="V150" s="5" t="s">
        <v>7</v>
      </c>
      <c r="W150" s="5" t="s">
        <v>14</v>
      </c>
      <c r="X150" s="5" t="s">
        <v>7</v>
      </c>
      <c r="Y150" s="5" t="s">
        <v>7</v>
      </c>
      <c r="Z150" s="5" t="s">
        <v>9</v>
      </c>
      <c r="AA150" s="5" t="s">
        <v>10</v>
      </c>
      <c r="AB150" s="5"/>
      <c r="AC150" s="5"/>
      <c r="AD150" s="5">
        <f t="shared" si="4"/>
        <v>0</v>
      </c>
    </row>
    <row r="151" spans="1:30" x14ac:dyDescent="0.25">
      <c r="A151" s="5">
        <v>65</v>
      </c>
      <c r="B151" s="5">
        <v>70</v>
      </c>
      <c r="C151" s="5">
        <v>1.02</v>
      </c>
      <c r="D151" s="5">
        <v>1</v>
      </c>
      <c r="E151" s="5" t="s">
        <v>2</v>
      </c>
      <c r="F151" s="5" t="s">
        <v>15</v>
      </c>
      <c r="G151" s="5" t="s">
        <v>15</v>
      </c>
      <c r="H151" s="5" t="s">
        <v>5</v>
      </c>
      <c r="I151" s="5" t="s">
        <v>5</v>
      </c>
      <c r="J151" s="5">
        <v>139</v>
      </c>
      <c r="K151" s="5">
        <v>29</v>
      </c>
      <c r="L151" s="5">
        <v>1</v>
      </c>
      <c r="M151" s="5" t="s">
        <v>3</v>
      </c>
      <c r="N151" s="5" t="s">
        <v>3</v>
      </c>
      <c r="O151" s="5">
        <v>10.5</v>
      </c>
      <c r="P151" s="5">
        <v>32</v>
      </c>
      <c r="Q151" s="5" t="s">
        <v>3</v>
      </c>
      <c r="R151" s="5" t="s">
        <v>3</v>
      </c>
      <c r="S151" s="5"/>
      <c r="T151" s="5" t="s">
        <v>6</v>
      </c>
      <c r="U151" s="5" t="s">
        <v>7</v>
      </c>
      <c r="V151" s="5" t="s">
        <v>7</v>
      </c>
      <c r="W151" s="5" t="s">
        <v>8</v>
      </c>
      <c r="X151" s="5" t="s">
        <v>6</v>
      </c>
      <c r="Y151" s="5" t="s">
        <v>7</v>
      </c>
      <c r="Z151" s="5" t="s">
        <v>9</v>
      </c>
      <c r="AA151" s="5" t="s">
        <v>10</v>
      </c>
      <c r="AB151" s="5"/>
      <c r="AC151" s="5"/>
      <c r="AD151" s="5">
        <f t="shared" si="4"/>
        <v>0</v>
      </c>
    </row>
    <row r="152" spans="1:30" x14ac:dyDescent="0.25">
      <c r="A152" s="5">
        <v>8</v>
      </c>
      <c r="B152" s="5">
        <v>60</v>
      </c>
      <c r="C152" s="5">
        <v>1.0249999999999999</v>
      </c>
      <c r="D152" s="5">
        <v>3</v>
      </c>
      <c r="E152" s="5" t="s">
        <v>2</v>
      </c>
      <c r="F152" s="5" t="s">
        <v>4</v>
      </c>
      <c r="G152" s="5" t="s">
        <v>4</v>
      </c>
      <c r="H152" s="5" t="s">
        <v>5</v>
      </c>
      <c r="I152" s="5" t="s">
        <v>5</v>
      </c>
      <c r="J152" s="5">
        <v>78</v>
      </c>
      <c r="K152" s="5">
        <v>27</v>
      </c>
      <c r="L152" s="5">
        <v>0.9</v>
      </c>
      <c r="M152" s="5" t="s">
        <v>3</v>
      </c>
      <c r="N152" s="5" t="s">
        <v>3</v>
      </c>
      <c r="O152" s="5">
        <v>12.3</v>
      </c>
      <c r="P152" s="5">
        <v>41</v>
      </c>
      <c r="Q152" s="5">
        <v>6700</v>
      </c>
      <c r="R152" s="5" t="s">
        <v>3</v>
      </c>
      <c r="S152" s="5"/>
      <c r="T152" s="5" t="s">
        <v>7</v>
      </c>
      <c r="U152" s="5" t="s">
        <v>7</v>
      </c>
      <c r="V152" s="5" t="s">
        <v>7</v>
      </c>
      <c r="W152" s="5" t="s">
        <v>14</v>
      </c>
      <c r="X152" s="5" t="s">
        <v>6</v>
      </c>
      <c r="Y152" s="5" t="s">
        <v>7</v>
      </c>
      <c r="Z152" s="5" t="s">
        <v>9</v>
      </c>
      <c r="AA152" s="5" t="s">
        <v>10</v>
      </c>
      <c r="AB152" s="5"/>
      <c r="AC152" s="5"/>
      <c r="AD152" s="5">
        <f t="shared" si="4"/>
        <v>0</v>
      </c>
    </row>
    <row r="153" spans="1:30" x14ac:dyDescent="0.25">
      <c r="A153" s="5">
        <v>76</v>
      </c>
      <c r="B153" s="5">
        <v>90</v>
      </c>
      <c r="C153" s="5" t="s">
        <v>3</v>
      </c>
      <c r="D153" s="5" t="s">
        <v>3</v>
      </c>
      <c r="E153" s="5" t="s">
        <v>3</v>
      </c>
      <c r="F153" s="5" t="s">
        <v>3</v>
      </c>
      <c r="G153" s="5" t="s">
        <v>3</v>
      </c>
      <c r="H153" s="5" t="s">
        <v>5</v>
      </c>
      <c r="I153" s="5" t="s">
        <v>5</v>
      </c>
      <c r="J153" s="5">
        <v>172</v>
      </c>
      <c r="K153" s="5">
        <v>46</v>
      </c>
      <c r="L153" s="5">
        <v>1.7</v>
      </c>
      <c r="M153" s="5">
        <v>141</v>
      </c>
      <c r="N153" s="5">
        <v>5.5</v>
      </c>
      <c r="O153" s="5">
        <v>9.6</v>
      </c>
      <c r="P153" s="5">
        <v>30</v>
      </c>
      <c r="Q153" s="5" t="s">
        <v>3</v>
      </c>
      <c r="R153" s="5" t="s">
        <v>3</v>
      </c>
      <c r="S153" s="5"/>
      <c r="T153" s="5" t="s">
        <v>6</v>
      </c>
      <c r="U153" s="5" t="s">
        <v>6</v>
      </c>
      <c r="V153" s="5" t="s">
        <v>7</v>
      </c>
      <c r="W153" s="5" t="s">
        <v>8</v>
      </c>
      <c r="X153" s="5" t="s">
        <v>7</v>
      </c>
      <c r="Y153" s="5" t="s">
        <v>6</v>
      </c>
      <c r="Z153" s="5" t="s">
        <v>9</v>
      </c>
      <c r="AA153" s="5" t="s">
        <v>10</v>
      </c>
      <c r="AB153" s="5"/>
      <c r="AC153" s="5"/>
      <c r="AD153" s="5">
        <f t="shared" si="4"/>
        <v>0</v>
      </c>
    </row>
    <row r="154" spans="1:30" x14ac:dyDescent="0.25">
      <c r="A154" s="5">
        <v>39</v>
      </c>
      <c r="B154" s="5">
        <v>70</v>
      </c>
      <c r="C154" s="5">
        <v>1.01</v>
      </c>
      <c r="D154" s="5">
        <v>0</v>
      </c>
      <c r="E154" s="5" t="s">
        <v>2</v>
      </c>
      <c r="F154" s="5" t="s">
        <v>3</v>
      </c>
      <c r="G154" s="5" t="s">
        <v>4</v>
      </c>
      <c r="H154" s="5" t="s">
        <v>5</v>
      </c>
      <c r="I154" s="5" t="s">
        <v>5</v>
      </c>
      <c r="J154" s="5">
        <v>121</v>
      </c>
      <c r="K154" s="5">
        <v>20</v>
      </c>
      <c r="L154" s="5">
        <v>0.8</v>
      </c>
      <c r="M154" s="5">
        <v>133</v>
      </c>
      <c r="N154" s="5">
        <v>3.5</v>
      </c>
      <c r="O154" s="5">
        <v>10.9</v>
      </c>
      <c r="P154" s="5">
        <v>32</v>
      </c>
      <c r="Q154" s="5" t="s">
        <v>3</v>
      </c>
      <c r="R154" s="5" t="s">
        <v>3</v>
      </c>
      <c r="S154" s="5"/>
      <c r="T154" s="5" t="s">
        <v>7</v>
      </c>
      <c r="U154" s="5" t="s">
        <v>6</v>
      </c>
      <c r="V154" s="5" t="s">
        <v>7</v>
      </c>
      <c r="W154" s="5" t="s">
        <v>8</v>
      </c>
      <c r="X154" s="5" t="s">
        <v>7</v>
      </c>
      <c r="Y154" s="5" t="s">
        <v>7</v>
      </c>
      <c r="Z154" s="5" t="s">
        <v>9</v>
      </c>
      <c r="AA154" s="5" t="s">
        <v>10</v>
      </c>
      <c r="AB154" s="5"/>
      <c r="AC154" s="5"/>
      <c r="AD154" s="5">
        <f t="shared" si="4"/>
        <v>0</v>
      </c>
    </row>
    <row r="155" spans="1:30" x14ac:dyDescent="0.25">
      <c r="A155" s="5">
        <v>55</v>
      </c>
      <c r="B155" s="5">
        <v>90</v>
      </c>
      <c r="C155" s="5">
        <v>1.01</v>
      </c>
      <c r="D155" s="5">
        <v>2</v>
      </c>
      <c r="E155" s="5" t="s">
        <v>1</v>
      </c>
      <c r="F155" s="5" t="s">
        <v>15</v>
      </c>
      <c r="G155" s="5" t="s">
        <v>15</v>
      </c>
      <c r="H155" s="5" t="s">
        <v>5</v>
      </c>
      <c r="I155" s="5" t="s">
        <v>5</v>
      </c>
      <c r="J155" s="5">
        <v>273</v>
      </c>
      <c r="K155" s="5">
        <v>235</v>
      </c>
      <c r="L155" s="5">
        <v>14.2</v>
      </c>
      <c r="M155" s="5">
        <v>132</v>
      </c>
      <c r="N155" s="5">
        <v>3.4</v>
      </c>
      <c r="O155" s="5">
        <v>8.3000000000000007</v>
      </c>
      <c r="P155" s="5">
        <v>22</v>
      </c>
      <c r="Q155" s="5">
        <v>14600</v>
      </c>
      <c r="R155" s="5">
        <v>2.9</v>
      </c>
      <c r="S155" s="5"/>
      <c r="T155" s="5" t="s">
        <v>6</v>
      </c>
      <c r="U155" s="5" t="s">
        <v>6</v>
      </c>
      <c r="V155" s="5" t="s">
        <v>7</v>
      </c>
      <c r="W155" s="5" t="s">
        <v>14</v>
      </c>
      <c r="X155" s="5" t="s">
        <v>6</v>
      </c>
      <c r="Y155" s="5" t="s">
        <v>6</v>
      </c>
      <c r="Z155" s="5" t="s">
        <v>9</v>
      </c>
      <c r="AA155" s="5" t="s">
        <v>10</v>
      </c>
      <c r="AB155" s="5"/>
      <c r="AC155" s="5"/>
      <c r="AD155" s="5">
        <f t="shared" si="4"/>
        <v>0</v>
      </c>
    </row>
    <row r="156" spans="1:30" x14ac:dyDescent="0.25">
      <c r="A156" s="5">
        <v>56</v>
      </c>
      <c r="B156" s="5">
        <v>90</v>
      </c>
      <c r="C156" s="5">
        <v>1.0049999999999999</v>
      </c>
      <c r="D156" s="5">
        <v>4</v>
      </c>
      <c r="E156" s="5" t="s">
        <v>13</v>
      </c>
      <c r="F156" s="5" t="s">
        <v>15</v>
      </c>
      <c r="G156" s="5" t="s">
        <v>15</v>
      </c>
      <c r="H156" s="5" t="s">
        <v>5</v>
      </c>
      <c r="I156" s="5" t="s">
        <v>5</v>
      </c>
      <c r="J156" s="5">
        <v>242</v>
      </c>
      <c r="K156" s="5">
        <v>132</v>
      </c>
      <c r="L156" s="5">
        <v>16.399999999999999</v>
      </c>
      <c r="M156" s="5">
        <v>140</v>
      </c>
      <c r="N156" s="5">
        <v>4.2</v>
      </c>
      <c r="O156" s="5">
        <v>8.4</v>
      </c>
      <c r="P156" s="5">
        <v>26</v>
      </c>
      <c r="Q156" s="5" t="s">
        <v>3</v>
      </c>
      <c r="R156" s="5">
        <v>3</v>
      </c>
      <c r="S156" s="5"/>
      <c r="T156" s="5" t="s">
        <v>6</v>
      </c>
      <c r="U156" s="5" t="s">
        <v>6</v>
      </c>
      <c r="V156" s="5" t="s">
        <v>7</v>
      </c>
      <c r="W156" s="5" t="s">
        <v>14</v>
      </c>
      <c r="X156" s="5" t="s">
        <v>6</v>
      </c>
      <c r="Y156" s="5" t="s">
        <v>6</v>
      </c>
      <c r="Z156" s="5" t="s">
        <v>9</v>
      </c>
      <c r="AA156" s="5" t="s">
        <v>10</v>
      </c>
      <c r="AB156" s="5"/>
      <c r="AC156" s="5"/>
      <c r="AD156" s="5">
        <f t="shared" si="4"/>
        <v>0</v>
      </c>
    </row>
    <row r="157" spans="1:30" x14ac:dyDescent="0.25">
      <c r="A157" s="5">
        <v>50</v>
      </c>
      <c r="B157" s="5">
        <v>70</v>
      </c>
      <c r="C157" s="5">
        <v>1.02</v>
      </c>
      <c r="D157" s="5">
        <v>3</v>
      </c>
      <c r="E157" s="5" t="s">
        <v>2</v>
      </c>
      <c r="F157" s="5" t="s">
        <v>15</v>
      </c>
      <c r="G157" s="5" t="s">
        <v>4</v>
      </c>
      <c r="H157" s="5" t="s">
        <v>16</v>
      </c>
      <c r="I157" s="5" t="s">
        <v>16</v>
      </c>
      <c r="J157" s="5">
        <v>123</v>
      </c>
      <c r="K157" s="5">
        <v>40</v>
      </c>
      <c r="L157" s="5">
        <v>1.8</v>
      </c>
      <c r="M157" s="5" t="s">
        <v>3</v>
      </c>
      <c r="N157" s="5" t="s">
        <v>3</v>
      </c>
      <c r="O157" s="5">
        <v>11.1</v>
      </c>
      <c r="P157" s="5">
        <v>36</v>
      </c>
      <c r="Q157" s="5">
        <v>4700</v>
      </c>
      <c r="R157" s="5" t="s">
        <v>3</v>
      </c>
      <c r="S157" s="5"/>
      <c r="T157" s="5" t="s">
        <v>7</v>
      </c>
      <c r="U157" s="5" t="s">
        <v>7</v>
      </c>
      <c r="V157" s="5" t="s">
        <v>7</v>
      </c>
      <c r="W157" s="5" t="s">
        <v>8</v>
      </c>
      <c r="X157" s="5" t="s">
        <v>7</v>
      </c>
      <c r="Y157" s="5" t="s">
        <v>7</v>
      </c>
      <c r="Z157" s="5" t="s">
        <v>9</v>
      </c>
      <c r="AA157" s="5" t="s">
        <v>10</v>
      </c>
      <c r="AB157" s="5"/>
      <c r="AC157" s="5"/>
      <c r="AD157" s="5">
        <f t="shared" si="4"/>
        <v>0</v>
      </c>
    </row>
    <row r="158" spans="1:30" x14ac:dyDescent="0.25">
      <c r="A158" s="5">
        <v>66</v>
      </c>
      <c r="B158" s="5">
        <v>90</v>
      </c>
      <c r="C158" s="5">
        <v>1.0149999999999999</v>
      </c>
      <c r="D158" s="5">
        <v>2</v>
      </c>
      <c r="E158" s="5" t="s">
        <v>2</v>
      </c>
      <c r="F158" s="5" t="s">
        <v>3</v>
      </c>
      <c r="G158" s="5" t="s">
        <v>4</v>
      </c>
      <c r="H158" s="5" t="s">
        <v>5</v>
      </c>
      <c r="I158" s="5" t="s">
        <v>16</v>
      </c>
      <c r="J158" s="5">
        <v>153</v>
      </c>
      <c r="K158" s="5">
        <v>76</v>
      </c>
      <c r="L158" s="5">
        <v>3.3</v>
      </c>
      <c r="M158" s="5" t="s">
        <v>3</v>
      </c>
      <c r="N158" s="5" t="s">
        <v>3</v>
      </c>
      <c r="O158" s="5" t="s">
        <v>3</v>
      </c>
      <c r="P158" s="5" t="s">
        <v>3</v>
      </c>
      <c r="Q158" s="5" t="s">
        <v>3</v>
      </c>
      <c r="R158" s="5" t="s">
        <v>3</v>
      </c>
      <c r="S158" s="5"/>
      <c r="T158" s="5" t="s">
        <v>7</v>
      </c>
      <c r="U158" s="5" t="s">
        <v>7</v>
      </c>
      <c r="V158" s="5" t="s">
        <v>7</v>
      </c>
      <c r="W158" s="5" t="s">
        <v>14</v>
      </c>
      <c r="X158" s="5" t="s">
        <v>7</v>
      </c>
      <c r="Y158" s="5" t="s">
        <v>7</v>
      </c>
      <c r="Z158" s="5" t="s">
        <v>9</v>
      </c>
      <c r="AA158" s="5" t="s">
        <v>10</v>
      </c>
      <c r="AB158" s="5"/>
      <c r="AC158" s="5"/>
      <c r="AD158" s="5">
        <f t="shared" si="4"/>
        <v>0</v>
      </c>
    </row>
    <row r="159" spans="1:30" x14ac:dyDescent="0.25">
      <c r="A159" s="5">
        <v>62</v>
      </c>
      <c r="B159" s="5">
        <v>70</v>
      </c>
      <c r="C159" s="5">
        <v>1.0249999999999999</v>
      </c>
      <c r="D159" s="5">
        <v>3</v>
      </c>
      <c r="E159" s="5" t="s">
        <v>2</v>
      </c>
      <c r="F159" s="5" t="s">
        <v>4</v>
      </c>
      <c r="G159" s="5" t="s">
        <v>15</v>
      </c>
      <c r="H159" s="5" t="s">
        <v>5</v>
      </c>
      <c r="I159" s="5" t="s">
        <v>5</v>
      </c>
      <c r="J159" s="5">
        <v>122</v>
      </c>
      <c r="K159" s="5">
        <v>42</v>
      </c>
      <c r="L159" s="5">
        <v>1.7</v>
      </c>
      <c r="M159" s="5">
        <v>136</v>
      </c>
      <c r="N159" s="5">
        <v>4.7</v>
      </c>
      <c r="O159" s="5">
        <v>12.6</v>
      </c>
      <c r="P159" s="5">
        <v>39</v>
      </c>
      <c r="Q159" s="5">
        <v>7900</v>
      </c>
      <c r="R159" s="5">
        <v>3.9</v>
      </c>
      <c r="S159" s="5"/>
      <c r="T159" s="5" t="s">
        <v>6</v>
      </c>
      <c r="U159" s="5" t="s">
        <v>6</v>
      </c>
      <c r="V159" s="5" t="s">
        <v>7</v>
      </c>
      <c r="W159" s="5" t="s">
        <v>8</v>
      </c>
      <c r="X159" s="5" t="s">
        <v>7</v>
      </c>
      <c r="Y159" s="5" t="s">
        <v>7</v>
      </c>
      <c r="Z159" s="5" t="s">
        <v>9</v>
      </c>
      <c r="AA159" s="5" t="s">
        <v>10</v>
      </c>
      <c r="AB159" s="5"/>
      <c r="AC159" s="5"/>
      <c r="AD159" s="5">
        <f t="shared" si="4"/>
        <v>0</v>
      </c>
    </row>
    <row r="160" spans="1:30" x14ac:dyDescent="0.25">
      <c r="A160" s="5">
        <v>71</v>
      </c>
      <c r="B160" s="5">
        <v>60</v>
      </c>
      <c r="C160" s="5">
        <v>1.02</v>
      </c>
      <c r="D160" s="5">
        <v>3</v>
      </c>
      <c r="E160" s="5" t="s">
        <v>12</v>
      </c>
      <c r="F160" s="5" t="s">
        <v>4</v>
      </c>
      <c r="G160" s="5" t="s">
        <v>4</v>
      </c>
      <c r="H160" s="5" t="s">
        <v>16</v>
      </c>
      <c r="I160" s="5" t="s">
        <v>5</v>
      </c>
      <c r="J160" s="5">
        <v>424</v>
      </c>
      <c r="K160" s="5">
        <v>48</v>
      </c>
      <c r="L160" s="5">
        <v>1.5</v>
      </c>
      <c r="M160" s="5">
        <v>132</v>
      </c>
      <c r="N160" s="5">
        <v>4</v>
      </c>
      <c r="O160" s="5">
        <v>10.9</v>
      </c>
      <c r="P160" s="5">
        <v>31</v>
      </c>
      <c r="Q160" s="5" t="s">
        <v>3</v>
      </c>
      <c r="R160" s="5" t="s">
        <v>3</v>
      </c>
      <c r="S160" s="5"/>
      <c r="T160" s="5" t="s">
        <v>6</v>
      </c>
      <c r="U160" s="5" t="s">
        <v>6</v>
      </c>
      <c r="V160" s="5" t="s">
        <v>6</v>
      </c>
      <c r="W160" s="5" t="s">
        <v>8</v>
      </c>
      <c r="X160" s="5" t="s">
        <v>7</v>
      </c>
      <c r="Y160" s="5" t="s">
        <v>7</v>
      </c>
      <c r="Z160" s="5" t="s">
        <v>9</v>
      </c>
      <c r="AA160" s="5" t="s">
        <v>10</v>
      </c>
      <c r="AB160" s="5"/>
      <c r="AC160" s="5"/>
      <c r="AD160" s="5">
        <f t="shared" si="4"/>
        <v>0</v>
      </c>
    </row>
    <row r="161" spans="1:30" x14ac:dyDescent="0.25">
      <c r="A161" s="5">
        <v>59</v>
      </c>
      <c r="B161" s="5">
        <v>80</v>
      </c>
      <c r="C161" s="5">
        <v>1.01</v>
      </c>
      <c r="D161" s="5">
        <v>1</v>
      </c>
      <c r="E161" s="5" t="s">
        <v>2</v>
      </c>
      <c r="F161" s="5" t="s">
        <v>15</v>
      </c>
      <c r="G161" s="5" t="s">
        <v>4</v>
      </c>
      <c r="H161" s="5" t="s">
        <v>5</v>
      </c>
      <c r="I161" s="5" t="s">
        <v>5</v>
      </c>
      <c r="J161" s="5">
        <v>303</v>
      </c>
      <c r="K161" s="5">
        <v>35</v>
      </c>
      <c r="L161" s="5">
        <v>1.3</v>
      </c>
      <c r="M161" s="5">
        <v>122</v>
      </c>
      <c r="N161" s="5">
        <v>3.5</v>
      </c>
      <c r="O161" s="5">
        <v>10.4</v>
      </c>
      <c r="P161" s="5">
        <v>35</v>
      </c>
      <c r="Q161" s="5">
        <v>10900</v>
      </c>
      <c r="R161" s="5">
        <v>4.3</v>
      </c>
      <c r="S161" s="5"/>
      <c r="T161" s="5" t="s">
        <v>7</v>
      </c>
      <c r="U161" s="5" t="s">
        <v>6</v>
      </c>
      <c r="V161" s="5" t="s">
        <v>7</v>
      </c>
      <c r="W161" s="5" t="s">
        <v>14</v>
      </c>
      <c r="X161" s="5" t="s">
        <v>7</v>
      </c>
      <c r="Y161" s="5" t="s">
        <v>7</v>
      </c>
      <c r="Z161" s="5" t="s">
        <v>9</v>
      </c>
      <c r="AA161" s="5" t="s">
        <v>10</v>
      </c>
      <c r="AB161" s="5"/>
      <c r="AC161" s="5"/>
      <c r="AD161" s="5">
        <f t="shared" si="4"/>
        <v>0</v>
      </c>
    </row>
    <row r="162" spans="1:30" x14ac:dyDescent="0.25">
      <c r="A162" s="5">
        <v>81</v>
      </c>
      <c r="B162" s="5">
        <v>60</v>
      </c>
      <c r="C162" s="5" t="s">
        <v>3</v>
      </c>
      <c r="D162" s="5" t="s">
        <v>3</v>
      </c>
      <c r="E162" s="5" t="s">
        <v>3</v>
      </c>
      <c r="F162" s="5" t="s">
        <v>3</v>
      </c>
      <c r="G162" s="5" t="s">
        <v>3</v>
      </c>
      <c r="H162" s="5" t="s">
        <v>5</v>
      </c>
      <c r="I162" s="5" t="s">
        <v>5</v>
      </c>
      <c r="J162" s="5">
        <v>148</v>
      </c>
      <c r="K162" s="5">
        <v>39</v>
      </c>
      <c r="L162" s="5">
        <v>2.1</v>
      </c>
      <c r="M162" s="5">
        <v>147</v>
      </c>
      <c r="N162" s="5">
        <v>4.2</v>
      </c>
      <c r="O162" s="5">
        <v>10.9</v>
      </c>
      <c r="P162" s="5">
        <v>35</v>
      </c>
      <c r="Q162" s="5">
        <v>9400</v>
      </c>
      <c r="R162" s="5">
        <v>2.4</v>
      </c>
      <c r="S162" s="5"/>
      <c r="T162" s="5" t="s">
        <v>6</v>
      </c>
      <c r="U162" s="5" t="s">
        <v>6</v>
      </c>
      <c r="V162" s="5" t="s">
        <v>6</v>
      </c>
      <c r="W162" s="5" t="s">
        <v>14</v>
      </c>
      <c r="X162" s="5" t="s">
        <v>6</v>
      </c>
      <c r="Y162" s="5" t="s">
        <v>7</v>
      </c>
      <c r="Z162" s="5" t="s">
        <v>9</v>
      </c>
      <c r="AA162" s="5" t="s">
        <v>10</v>
      </c>
      <c r="AB162" s="5"/>
      <c r="AC162" s="5"/>
      <c r="AD162" s="5">
        <f t="shared" si="4"/>
        <v>0</v>
      </c>
    </row>
    <row r="163" spans="1:30" x14ac:dyDescent="0.25">
      <c r="A163" s="5">
        <v>62</v>
      </c>
      <c r="B163" s="5" t="s">
        <v>3</v>
      </c>
      <c r="C163" s="5">
        <v>1.0149999999999999</v>
      </c>
      <c r="D163" s="5">
        <v>3</v>
      </c>
      <c r="E163" s="5" t="s">
        <v>2</v>
      </c>
      <c r="F163" s="5" t="s">
        <v>15</v>
      </c>
      <c r="G163" s="5" t="s">
        <v>3</v>
      </c>
      <c r="H163" s="5" t="s">
        <v>5</v>
      </c>
      <c r="I163" s="5" t="s">
        <v>5</v>
      </c>
      <c r="J163" s="5" t="s">
        <v>3</v>
      </c>
      <c r="K163" s="5" t="s">
        <v>3</v>
      </c>
      <c r="L163" s="5" t="s">
        <v>3</v>
      </c>
      <c r="M163" s="5" t="s">
        <v>3</v>
      </c>
      <c r="N163" s="5" t="s">
        <v>3</v>
      </c>
      <c r="O163" s="5">
        <v>14.3</v>
      </c>
      <c r="P163" s="5">
        <v>42</v>
      </c>
      <c r="Q163" s="5">
        <v>10200</v>
      </c>
      <c r="R163" s="5">
        <v>4.8</v>
      </c>
      <c r="S163" s="5"/>
      <c r="T163" s="5" t="s">
        <v>6</v>
      </c>
      <c r="U163" s="5" t="s">
        <v>6</v>
      </c>
      <c r="V163" s="5" t="s">
        <v>7</v>
      </c>
      <c r="W163" s="5" t="s">
        <v>8</v>
      </c>
      <c r="X163" s="5" t="s">
        <v>7</v>
      </c>
      <c r="Y163" s="5" t="s">
        <v>7</v>
      </c>
      <c r="Z163" s="5" t="s">
        <v>9</v>
      </c>
      <c r="AA163" s="5" t="s">
        <v>10</v>
      </c>
      <c r="AB163" s="5"/>
      <c r="AC163" s="5"/>
      <c r="AD163" s="5">
        <f t="shared" si="4"/>
        <v>0</v>
      </c>
    </row>
    <row r="164" spans="1:30" x14ac:dyDescent="0.25">
      <c r="A164" s="5">
        <v>59</v>
      </c>
      <c r="B164" s="5">
        <v>70</v>
      </c>
      <c r="C164" s="5" t="s">
        <v>3</v>
      </c>
      <c r="D164" s="5" t="s">
        <v>3</v>
      </c>
      <c r="E164" s="5" t="s">
        <v>3</v>
      </c>
      <c r="F164" s="5" t="s">
        <v>3</v>
      </c>
      <c r="G164" s="5" t="s">
        <v>3</v>
      </c>
      <c r="H164" s="5" t="s">
        <v>5</v>
      </c>
      <c r="I164" s="5" t="s">
        <v>5</v>
      </c>
      <c r="J164" s="5">
        <v>204</v>
      </c>
      <c r="K164" s="5">
        <v>34</v>
      </c>
      <c r="L164" s="5">
        <v>1.5</v>
      </c>
      <c r="M164" s="5">
        <v>124</v>
      </c>
      <c r="N164" s="5">
        <v>4.0999999999999996</v>
      </c>
      <c r="O164" s="5">
        <v>9.8000000000000007</v>
      </c>
      <c r="P164" s="5">
        <v>37</v>
      </c>
      <c r="Q164" s="5">
        <v>6000</v>
      </c>
      <c r="R164" s="5"/>
      <c r="S164" s="5" t="s">
        <v>3</v>
      </c>
      <c r="T164" s="5" t="s">
        <v>7</v>
      </c>
      <c r="U164" s="5" t="s">
        <v>6</v>
      </c>
      <c r="V164" s="5" t="s">
        <v>7</v>
      </c>
      <c r="W164" s="5" t="s">
        <v>8</v>
      </c>
      <c r="X164" s="5" t="s">
        <v>7</v>
      </c>
      <c r="Y164" s="5" t="s">
        <v>7</v>
      </c>
      <c r="Z164" s="5" t="s">
        <v>9</v>
      </c>
      <c r="AA164" s="5" t="s">
        <v>10</v>
      </c>
      <c r="AB164" s="5"/>
      <c r="AC164" s="5"/>
      <c r="AD164" s="5">
        <f t="shared" si="4"/>
        <v>0</v>
      </c>
    </row>
    <row r="165" spans="1:30" x14ac:dyDescent="0.25">
      <c r="A165" s="5">
        <v>46</v>
      </c>
      <c r="B165" s="5">
        <v>80</v>
      </c>
      <c r="C165" s="5">
        <v>1.01</v>
      </c>
      <c r="D165" s="5">
        <v>0</v>
      </c>
      <c r="E165" s="5" t="s">
        <v>2</v>
      </c>
      <c r="F165" s="5" t="s">
        <v>3</v>
      </c>
      <c r="G165" s="5" t="s">
        <v>4</v>
      </c>
      <c r="H165" s="5" t="s">
        <v>5</v>
      </c>
      <c r="I165" s="5" t="s">
        <v>5</v>
      </c>
      <c r="J165" s="5">
        <v>160</v>
      </c>
      <c r="K165" s="5">
        <v>40</v>
      </c>
      <c r="L165" s="5">
        <v>2</v>
      </c>
      <c r="M165" s="5">
        <v>140</v>
      </c>
      <c r="N165" s="5">
        <v>4.0999999999999996</v>
      </c>
      <c r="O165" s="5">
        <v>9</v>
      </c>
      <c r="P165" s="5">
        <v>27</v>
      </c>
      <c r="Q165" s="5">
        <v>8100</v>
      </c>
      <c r="R165" s="5">
        <v>3.2</v>
      </c>
      <c r="S165" s="5"/>
      <c r="T165" s="5" t="s">
        <v>6</v>
      </c>
      <c r="U165" s="5" t="s">
        <v>7</v>
      </c>
      <c r="V165" s="5" t="s">
        <v>7</v>
      </c>
      <c r="W165" s="5" t="s">
        <v>14</v>
      </c>
      <c r="X165" s="5" t="s">
        <v>7</v>
      </c>
      <c r="Y165" s="5" t="s">
        <v>6</v>
      </c>
      <c r="Z165" s="5" t="s">
        <v>9</v>
      </c>
      <c r="AA165" s="5" t="s">
        <v>10</v>
      </c>
      <c r="AB165" s="5"/>
      <c r="AC165" s="5"/>
      <c r="AD165" s="5">
        <f t="shared" si="4"/>
        <v>0</v>
      </c>
    </row>
    <row r="166" spans="1:30" x14ac:dyDescent="0.25">
      <c r="A166" s="5">
        <v>14</v>
      </c>
      <c r="B166" s="5" t="s">
        <v>3</v>
      </c>
      <c r="C166" s="5">
        <v>1.0149999999999999</v>
      </c>
      <c r="D166" s="5">
        <v>0</v>
      </c>
      <c r="E166" s="5" t="s">
        <v>2</v>
      </c>
      <c r="F166" s="5" t="s">
        <v>3</v>
      </c>
      <c r="G166" s="5" t="s">
        <v>3</v>
      </c>
      <c r="H166" s="5" t="s">
        <v>5</v>
      </c>
      <c r="I166" s="5" t="s">
        <v>5</v>
      </c>
      <c r="J166" s="5">
        <v>192</v>
      </c>
      <c r="K166" s="5">
        <v>15</v>
      </c>
      <c r="L166" s="5">
        <v>0.8</v>
      </c>
      <c r="M166" s="5">
        <v>137</v>
      </c>
      <c r="N166" s="5">
        <v>4.2</v>
      </c>
      <c r="O166" s="5">
        <v>14.3</v>
      </c>
      <c r="P166" s="5">
        <v>40</v>
      </c>
      <c r="Q166" s="5">
        <v>9500</v>
      </c>
      <c r="R166" s="5">
        <v>5.4</v>
      </c>
      <c r="S166" s="5"/>
      <c r="T166" s="5" t="s">
        <v>7</v>
      </c>
      <c r="U166" s="5" t="s">
        <v>6</v>
      </c>
      <c r="V166" s="5" t="s">
        <v>7</v>
      </c>
      <c r="W166" s="5" t="s">
        <v>14</v>
      </c>
      <c r="X166" s="5" t="s">
        <v>6</v>
      </c>
      <c r="Y166" s="5" t="s">
        <v>7</v>
      </c>
      <c r="Z166" s="5" t="s">
        <v>9</v>
      </c>
      <c r="AA166" s="5" t="s">
        <v>10</v>
      </c>
      <c r="AB166" s="5"/>
      <c r="AC166" s="5"/>
      <c r="AD166" s="5">
        <f t="shared" si="4"/>
        <v>0</v>
      </c>
    </row>
    <row r="167" spans="1:30" x14ac:dyDescent="0.25">
      <c r="A167" s="5">
        <v>60</v>
      </c>
      <c r="B167" s="5">
        <v>80</v>
      </c>
      <c r="C167" s="5">
        <v>1.02</v>
      </c>
      <c r="D167" s="5">
        <v>0</v>
      </c>
      <c r="E167" s="5" t="s">
        <v>12</v>
      </c>
      <c r="F167" s="5" t="s">
        <v>3</v>
      </c>
      <c r="G167" s="5" t="s">
        <v>3</v>
      </c>
      <c r="H167" s="5" t="s">
        <v>5</v>
      </c>
      <c r="I167" s="5" t="s">
        <v>5</v>
      </c>
      <c r="J167" s="5" t="s">
        <v>3</v>
      </c>
      <c r="K167" s="5" t="s">
        <v>3</v>
      </c>
      <c r="L167" s="5" t="s">
        <v>3</v>
      </c>
      <c r="M167" s="5" t="s">
        <v>3</v>
      </c>
      <c r="N167" s="5" t="s">
        <v>3</v>
      </c>
      <c r="O167" s="5" t="s">
        <v>3</v>
      </c>
      <c r="P167" s="5" t="s">
        <v>3</v>
      </c>
      <c r="Q167" s="5" t="s">
        <v>3</v>
      </c>
      <c r="R167" s="5" t="s">
        <v>3</v>
      </c>
      <c r="S167" s="5"/>
      <c r="T167" s="5" t="s">
        <v>7</v>
      </c>
      <c r="U167" s="5" t="s">
        <v>6</v>
      </c>
      <c r="V167" s="5" t="s">
        <v>7</v>
      </c>
      <c r="W167" s="5" t="s">
        <v>8</v>
      </c>
      <c r="X167" s="5" t="s">
        <v>7</v>
      </c>
      <c r="Y167" s="5" t="s">
        <v>7</v>
      </c>
      <c r="Z167" s="5" t="s">
        <v>9</v>
      </c>
      <c r="AA167" s="5" t="s">
        <v>10</v>
      </c>
      <c r="AB167" s="5"/>
      <c r="AC167" s="5"/>
      <c r="AD167" s="5">
        <f t="shared" si="4"/>
        <v>0</v>
      </c>
    </row>
    <row r="168" spans="1:30" x14ac:dyDescent="0.25">
      <c r="A168" s="5">
        <v>27</v>
      </c>
      <c r="B168" s="5">
        <v>60</v>
      </c>
      <c r="C168" s="5" t="s">
        <v>3</v>
      </c>
      <c r="D168" s="5" t="s">
        <v>3</v>
      </c>
      <c r="E168" s="5" t="s">
        <v>3</v>
      </c>
      <c r="F168" s="5" t="s">
        <v>3</v>
      </c>
      <c r="G168" s="5" t="s">
        <v>3</v>
      </c>
      <c r="H168" s="5" t="s">
        <v>5</v>
      </c>
      <c r="I168" s="5" t="s">
        <v>5</v>
      </c>
      <c r="J168" s="5">
        <v>76</v>
      </c>
      <c r="K168" s="5">
        <v>44</v>
      </c>
      <c r="L168" s="5">
        <v>3.9</v>
      </c>
      <c r="M168" s="5">
        <v>127</v>
      </c>
      <c r="N168" s="5">
        <v>4.3</v>
      </c>
      <c r="O168" s="5" t="s">
        <v>3</v>
      </c>
      <c r="P168" s="5" t="s">
        <v>3</v>
      </c>
      <c r="Q168" s="5" t="s">
        <v>3</v>
      </c>
      <c r="R168" s="5" t="s">
        <v>3</v>
      </c>
      <c r="S168" s="5"/>
      <c r="T168" s="5" t="s">
        <v>7</v>
      </c>
      <c r="U168" s="5" t="s">
        <v>7</v>
      </c>
      <c r="V168" s="5" t="s">
        <v>7</v>
      </c>
      <c r="W168" s="5" t="s">
        <v>14</v>
      </c>
      <c r="X168" s="5" t="s">
        <v>6</v>
      </c>
      <c r="Y168" s="5" t="s">
        <v>6</v>
      </c>
      <c r="Z168" s="5" t="s">
        <v>9</v>
      </c>
      <c r="AA168" s="5" t="s">
        <v>10</v>
      </c>
      <c r="AB168" s="5"/>
      <c r="AC168" s="5"/>
      <c r="AD168" s="5">
        <f t="shared" si="4"/>
        <v>0</v>
      </c>
    </row>
    <row r="169" spans="1:30" x14ac:dyDescent="0.25">
      <c r="A169" s="5">
        <v>34</v>
      </c>
      <c r="B169" s="5">
        <v>70</v>
      </c>
      <c r="C169" s="5">
        <v>1.02</v>
      </c>
      <c r="D169" s="5">
        <v>0</v>
      </c>
      <c r="E169" s="5" t="s">
        <v>2</v>
      </c>
      <c r="F169" s="5" t="s">
        <v>15</v>
      </c>
      <c r="G169" s="5" t="s">
        <v>4</v>
      </c>
      <c r="H169" s="5" t="s">
        <v>5</v>
      </c>
      <c r="I169" s="5" t="s">
        <v>5</v>
      </c>
      <c r="J169" s="5">
        <v>139</v>
      </c>
      <c r="K169" s="5">
        <v>19</v>
      </c>
      <c r="L169" s="5">
        <v>0.9</v>
      </c>
      <c r="M169" s="5" t="s">
        <v>3</v>
      </c>
      <c r="N169" s="5" t="s">
        <v>3</v>
      </c>
      <c r="O169" s="5">
        <v>12.7</v>
      </c>
      <c r="P169" s="5">
        <v>42</v>
      </c>
      <c r="Q169" s="5">
        <v>2200</v>
      </c>
      <c r="R169" s="5" t="s">
        <v>3</v>
      </c>
      <c r="S169" s="5"/>
      <c r="T169" s="5" t="s">
        <v>7</v>
      </c>
      <c r="U169" s="5" t="s">
        <v>7</v>
      </c>
      <c r="V169" s="5" t="s">
        <v>7</v>
      </c>
      <c r="W169" s="5" t="s">
        <v>14</v>
      </c>
      <c r="X169" s="5" t="s">
        <v>7</v>
      </c>
      <c r="Y169" s="5" t="s">
        <v>7</v>
      </c>
      <c r="Z169" s="5" t="s">
        <v>9</v>
      </c>
      <c r="AA169" s="5" t="s">
        <v>10</v>
      </c>
      <c r="AB169" s="5"/>
      <c r="AC169" s="5"/>
      <c r="AD169" s="5">
        <f t="shared" si="4"/>
        <v>0</v>
      </c>
    </row>
    <row r="170" spans="1:30" x14ac:dyDescent="0.25">
      <c r="A170" s="5">
        <v>65</v>
      </c>
      <c r="B170" s="5">
        <v>70</v>
      </c>
      <c r="C170" s="5">
        <v>1.0149999999999999</v>
      </c>
      <c r="D170" s="5">
        <v>4</v>
      </c>
      <c r="E170" s="5" t="s">
        <v>11</v>
      </c>
      <c r="F170" s="5" t="s">
        <v>3</v>
      </c>
      <c r="G170" s="5" t="s">
        <v>4</v>
      </c>
      <c r="H170" s="5" t="s">
        <v>16</v>
      </c>
      <c r="I170" s="5" t="s">
        <v>5</v>
      </c>
      <c r="J170" s="5">
        <v>307</v>
      </c>
      <c r="K170" s="5">
        <v>28</v>
      </c>
      <c r="L170" s="5">
        <v>1.5</v>
      </c>
      <c r="M170" s="5" t="s">
        <v>3</v>
      </c>
      <c r="N170" s="5" t="s">
        <v>3</v>
      </c>
      <c r="O170" s="5">
        <v>11</v>
      </c>
      <c r="P170" s="5">
        <v>39</v>
      </c>
      <c r="Q170" s="5">
        <v>6700</v>
      </c>
      <c r="R170" s="5" t="s">
        <v>3</v>
      </c>
      <c r="S170" s="5"/>
      <c r="T170" s="5" t="s">
        <v>6</v>
      </c>
      <c r="U170" s="5" t="s">
        <v>6</v>
      </c>
      <c r="V170" s="5" t="s">
        <v>7</v>
      </c>
      <c r="W170" s="5" t="s">
        <v>8</v>
      </c>
      <c r="X170" s="5" t="s">
        <v>7</v>
      </c>
      <c r="Y170" s="5" t="s">
        <v>7</v>
      </c>
      <c r="Z170" s="5" t="s">
        <v>9</v>
      </c>
      <c r="AA170" s="5" t="s">
        <v>10</v>
      </c>
      <c r="AB170" s="5"/>
      <c r="AC170" s="5"/>
      <c r="AD170" s="5">
        <f t="shared" si="4"/>
        <v>0</v>
      </c>
    </row>
    <row r="171" spans="1:30" x14ac:dyDescent="0.25">
      <c r="A171" s="5" t="s">
        <v>3</v>
      </c>
      <c r="B171" s="5">
        <v>70</v>
      </c>
      <c r="C171" s="5">
        <v>1.01</v>
      </c>
      <c r="D171" s="5">
        <v>0</v>
      </c>
      <c r="E171" s="5" t="s">
        <v>12</v>
      </c>
      <c r="F171" s="5" t="s">
        <v>3</v>
      </c>
      <c r="G171" s="5" t="s">
        <v>4</v>
      </c>
      <c r="H171" s="5" t="s">
        <v>5</v>
      </c>
      <c r="I171" s="5" t="s">
        <v>5</v>
      </c>
      <c r="J171" s="5">
        <v>220</v>
      </c>
      <c r="K171" s="5">
        <v>68</v>
      </c>
      <c r="L171" s="5">
        <v>2.8</v>
      </c>
      <c r="M171" s="5" t="s">
        <v>3</v>
      </c>
      <c r="N171" s="5" t="s">
        <v>3</v>
      </c>
      <c r="O171" s="5">
        <v>8.6999999999999993</v>
      </c>
      <c r="P171" s="5">
        <v>27</v>
      </c>
      <c r="Q171" s="5" t="s">
        <v>3</v>
      </c>
      <c r="R171" s="5" t="s">
        <v>3</v>
      </c>
      <c r="S171" s="5"/>
      <c r="T171" s="5" t="s">
        <v>6</v>
      </c>
      <c r="U171" s="5" t="s">
        <v>6</v>
      </c>
      <c r="V171" s="5" t="s">
        <v>7</v>
      </c>
      <c r="W171" s="5" t="s">
        <v>8</v>
      </c>
      <c r="X171" s="5" t="s">
        <v>7</v>
      </c>
      <c r="Y171" s="5" t="s">
        <v>6</v>
      </c>
      <c r="Z171" s="5" t="s">
        <v>9</v>
      </c>
      <c r="AA171" s="5" t="s">
        <v>10</v>
      </c>
      <c r="AB171" s="5"/>
      <c r="AC171" s="5"/>
      <c r="AD171" s="5">
        <f t="shared" si="4"/>
        <v>0</v>
      </c>
    </row>
    <row r="172" spans="1:30" x14ac:dyDescent="0.25">
      <c r="A172" s="5">
        <v>66</v>
      </c>
      <c r="B172" s="5">
        <v>70</v>
      </c>
      <c r="C172" s="5">
        <v>1.0149999999999999</v>
      </c>
      <c r="D172" s="5">
        <v>2</v>
      </c>
      <c r="E172" s="5" t="s">
        <v>17</v>
      </c>
      <c r="F172" s="5" t="s">
        <v>3</v>
      </c>
      <c r="G172" s="5" t="s">
        <v>4</v>
      </c>
      <c r="H172" s="5" t="s">
        <v>5</v>
      </c>
      <c r="I172" s="5" t="s">
        <v>5</v>
      </c>
      <c r="J172" s="5">
        <v>447</v>
      </c>
      <c r="K172" s="5">
        <v>41</v>
      </c>
      <c r="L172" s="5">
        <v>1.7</v>
      </c>
      <c r="M172" s="5">
        <v>131</v>
      </c>
      <c r="N172" s="5">
        <v>3.9</v>
      </c>
      <c r="O172" s="5">
        <v>12.5</v>
      </c>
      <c r="P172" s="5">
        <v>33</v>
      </c>
      <c r="Q172" s="5">
        <v>9600</v>
      </c>
      <c r="R172" s="5">
        <v>4.4000000000000004</v>
      </c>
      <c r="S172" s="5"/>
      <c r="T172" s="5" t="s">
        <v>6</v>
      </c>
      <c r="U172" s="5" t="s">
        <v>6</v>
      </c>
      <c r="V172" s="5" t="s">
        <v>7</v>
      </c>
      <c r="W172" s="5" t="s">
        <v>8</v>
      </c>
      <c r="X172" s="5" t="s">
        <v>7</v>
      </c>
      <c r="Y172" s="5" t="s">
        <v>7</v>
      </c>
      <c r="Z172" s="5" t="s">
        <v>9</v>
      </c>
      <c r="AA172" s="5" t="s">
        <v>10</v>
      </c>
      <c r="AB172" s="5"/>
      <c r="AC172" s="5"/>
      <c r="AD172" s="5">
        <f t="shared" si="4"/>
        <v>0</v>
      </c>
    </row>
    <row r="173" spans="1:30" x14ac:dyDescent="0.25">
      <c r="A173" s="5">
        <v>83</v>
      </c>
      <c r="B173" s="5">
        <v>70</v>
      </c>
      <c r="C173" s="5">
        <v>1.02</v>
      </c>
      <c r="D173" s="5">
        <v>3</v>
      </c>
      <c r="E173" s="5" t="s">
        <v>2</v>
      </c>
      <c r="F173" s="5" t="s">
        <v>4</v>
      </c>
      <c r="G173" s="5" t="s">
        <v>4</v>
      </c>
      <c r="H173" s="5" t="s">
        <v>5</v>
      </c>
      <c r="I173" s="5" t="s">
        <v>5</v>
      </c>
      <c r="J173" s="5">
        <v>102</v>
      </c>
      <c r="K173" s="5">
        <v>60</v>
      </c>
      <c r="L173" s="5">
        <v>2.6</v>
      </c>
      <c r="M173" s="5">
        <v>115</v>
      </c>
      <c r="N173" s="5">
        <v>5.7</v>
      </c>
      <c r="O173" s="5">
        <v>8.6999999999999993</v>
      </c>
      <c r="P173" s="5">
        <v>26</v>
      </c>
      <c r="Q173" s="5">
        <v>12800</v>
      </c>
      <c r="R173" s="5">
        <v>3.1</v>
      </c>
      <c r="S173" s="5"/>
      <c r="T173" s="5" t="s">
        <v>6</v>
      </c>
      <c r="U173" s="5" t="s">
        <v>7</v>
      </c>
      <c r="V173" s="5" t="s">
        <v>7</v>
      </c>
      <c r="W173" s="5" t="s">
        <v>14</v>
      </c>
      <c r="X173" s="5" t="s">
        <v>7</v>
      </c>
      <c r="Y173" s="5" t="s">
        <v>6</v>
      </c>
      <c r="Z173" s="5" t="s">
        <v>9</v>
      </c>
      <c r="AA173" s="5" t="s">
        <v>10</v>
      </c>
      <c r="AB173" s="5"/>
      <c r="AC173" s="5"/>
      <c r="AD173" s="5">
        <f t="shared" si="4"/>
        <v>0</v>
      </c>
    </row>
    <row r="174" spans="1:30" x14ac:dyDescent="0.25">
      <c r="A174" s="5">
        <v>62</v>
      </c>
      <c r="B174" s="5">
        <v>80</v>
      </c>
      <c r="C174" s="5">
        <v>1.01</v>
      </c>
      <c r="D174" s="5">
        <v>1</v>
      </c>
      <c r="E174" s="5" t="s">
        <v>12</v>
      </c>
      <c r="F174" s="5" t="s">
        <v>3</v>
      </c>
      <c r="G174" s="5" t="s">
        <v>3</v>
      </c>
      <c r="H174" s="5" t="s">
        <v>5</v>
      </c>
      <c r="I174" s="5" t="s">
        <v>5</v>
      </c>
      <c r="J174" s="5">
        <v>309</v>
      </c>
      <c r="K174" s="5">
        <v>113</v>
      </c>
      <c r="L174" s="5">
        <v>2.9</v>
      </c>
      <c r="M174" s="5">
        <v>130</v>
      </c>
      <c r="N174" s="5">
        <v>2.5</v>
      </c>
      <c r="O174" s="5">
        <v>10.6</v>
      </c>
      <c r="P174" s="5">
        <v>34</v>
      </c>
      <c r="Q174" s="5">
        <v>12800</v>
      </c>
      <c r="R174" s="5">
        <v>4.9000000000000004</v>
      </c>
      <c r="S174" s="5"/>
      <c r="T174" s="5" t="s">
        <v>7</v>
      </c>
      <c r="U174" s="5" t="s">
        <v>7</v>
      </c>
      <c r="V174" s="5" t="s">
        <v>7</v>
      </c>
      <c r="W174" s="5" t="s">
        <v>8</v>
      </c>
      <c r="X174" s="5" t="s">
        <v>7</v>
      </c>
      <c r="Y174" s="5" t="s">
        <v>7</v>
      </c>
      <c r="Z174" s="5" t="s">
        <v>9</v>
      </c>
      <c r="AA174" s="5" t="s">
        <v>10</v>
      </c>
      <c r="AB174" s="5"/>
      <c r="AC174" s="5"/>
      <c r="AD174" s="5">
        <f t="shared" si="4"/>
        <v>0</v>
      </c>
    </row>
    <row r="175" spans="1:30" x14ac:dyDescent="0.25">
      <c r="A175" s="5">
        <v>17</v>
      </c>
      <c r="B175" s="5">
        <v>70</v>
      </c>
      <c r="C175" s="5">
        <v>1.0149999999999999</v>
      </c>
      <c r="D175" s="5">
        <v>1</v>
      </c>
      <c r="E175" s="5" t="s">
        <v>2</v>
      </c>
      <c r="F175" s="5" t="s">
        <v>15</v>
      </c>
      <c r="G175" s="5" t="s">
        <v>4</v>
      </c>
      <c r="H175" s="5" t="s">
        <v>5</v>
      </c>
      <c r="I175" s="5" t="s">
        <v>5</v>
      </c>
      <c r="J175" s="5">
        <v>22</v>
      </c>
      <c r="K175" s="5">
        <v>1.5</v>
      </c>
      <c r="L175" s="5">
        <v>7.3</v>
      </c>
      <c r="M175" s="5">
        <v>145</v>
      </c>
      <c r="N175" s="5">
        <v>2.8</v>
      </c>
      <c r="O175" s="5">
        <v>13.1</v>
      </c>
      <c r="P175" s="5">
        <v>41</v>
      </c>
      <c r="Q175" s="5">
        <v>11200</v>
      </c>
      <c r="R175" s="5" t="s">
        <v>3</v>
      </c>
      <c r="S175" s="5"/>
      <c r="T175" s="5" t="s">
        <v>7</v>
      </c>
      <c r="U175" s="5" t="s">
        <v>7</v>
      </c>
      <c r="V175" s="5" t="s">
        <v>7</v>
      </c>
      <c r="W175" s="5" t="s">
        <v>8</v>
      </c>
      <c r="X175" s="5" t="s">
        <v>7</v>
      </c>
      <c r="Y175" s="5" t="s">
        <v>7</v>
      </c>
      <c r="Z175" s="5" t="s">
        <v>9</v>
      </c>
      <c r="AA175" s="5" t="s">
        <v>10</v>
      </c>
      <c r="AB175" s="5"/>
      <c r="AC175" s="5"/>
      <c r="AD175" s="5">
        <f t="shared" si="4"/>
        <v>0</v>
      </c>
    </row>
    <row r="176" spans="1:30" x14ac:dyDescent="0.25">
      <c r="A176" s="5">
        <v>54</v>
      </c>
      <c r="B176" s="5">
        <v>70</v>
      </c>
      <c r="C176" s="5" t="s">
        <v>3</v>
      </c>
      <c r="D176" s="5" t="s">
        <v>3</v>
      </c>
      <c r="E176" s="5" t="s">
        <v>3</v>
      </c>
      <c r="F176" s="5" t="s">
        <v>3</v>
      </c>
      <c r="G176" s="5" t="s">
        <v>3</v>
      </c>
      <c r="H176" s="5" t="s">
        <v>5</v>
      </c>
      <c r="I176" s="5" t="s">
        <v>5</v>
      </c>
      <c r="J176" s="5">
        <v>111</v>
      </c>
      <c r="K176" s="5">
        <v>146</v>
      </c>
      <c r="L176" s="5">
        <v>7.5</v>
      </c>
      <c r="M176" s="5">
        <v>141</v>
      </c>
      <c r="N176" s="5">
        <v>4.7</v>
      </c>
      <c r="O176" s="5">
        <v>11</v>
      </c>
      <c r="P176" s="5">
        <v>35</v>
      </c>
      <c r="Q176" s="5">
        <v>8600</v>
      </c>
      <c r="R176" s="5">
        <v>4.5999999999999996</v>
      </c>
      <c r="S176" s="5"/>
      <c r="T176" s="5" t="s">
        <v>7</v>
      </c>
      <c r="U176" s="5" t="s">
        <v>7</v>
      </c>
      <c r="V176" s="5" t="s">
        <v>7</v>
      </c>
      <c r="W176" s="5" t="s">
        <v>8</v>
      </c>
      <c r="X176" s="5" t="s">
        <v>7</v>
      </c>
      <c r="Y176" s="5" t="s">
        <v>7</v>
      </c>
      <c r="Z176" s="5" t="s">
        <v>9</v>
      </c>
      <c r="AA176" s="5" t="s">
        <v>10</v>
      </c>
      <c r="AB176" s="5"/>
      <c r="AC176" s="5"/>
      <c r="AD176" s="5">
        <f t="shared" si="4"/>
        <v>0</v>
      </c>
    </row>
    <row r="177" spans="1:30" x14ac:dyDescent="0.25">
      <c r="A177" s="5">
        <v>60</v>
      </c>
      <c r="B177" s="5">
        <v>50</v>
      </c>
      <c r="C177" s="5">
        <v>1.01</v>
      </c>
      <c r="D177" s="5">
        <v>0</v>
      </c>
      <c r="E177" s="5" t="s">
        <v>2</v>
      </c>
      <c r="F177" s="5" t="s">
        <v>3</v>
      </c>
      <c r="G177" s="5" t="s">
        <v>4</v>
      </c>
      <c r="H177" s="5" t="s">
        <v>5</v>
      </c>
      <c r="I177" s="5" t="s">
        <v>5</v>
      </c>
      <c r="J177" s="5">
        <v>261</v>
      </c>
      <c r="K177" s="5">
        <v>58</v>
      </c>
      <c r="L177" s="5">
        <v>2.2000000000000002</v>
      </c>
      <c r="M177" s="5">
        <v>113</v>
      </c>
      <c r="N177" s="5">
        <v>3</v>
      </c>
      <c r="O177" s="5" t="s">
        <v>3</v>
      </c>
      <c r="P177" s="5" t="s">
        <v>3</v>
      </c>
      <c r="Q177" s="5">
        <v>4200</v>
      </c>
      <c r="R177" s="5">
        <v>3.4</v>
      </c>
      <c r="S177" s="5"/>
      <c r="T177" s="5" t="s">
        <v>6</v>
      </c>
      <c r="U177" s="5" t="s">
        <v>7</v>
      </c>
      <c r="V177" s="5" t="s">
        <v>7</v>
      </c>
      <c r="W177" s="5" t="s">
        <v>8</v>
      </c>
      <c r="X177" s="5" t="s">
        <v>7</v>
      </c>
      <c r="Y177" s="5" t="s">
        <v>7</v>
      </c>
      <c r="Z177" s="5" t="s">
        <v>9</v>
      </c>
      <c r="AA177" s="5" t="s">
        <v>10</v>
      </c>
      <c r="AB177" s="5"/>
      <c r="AC177" s="5"/>
      <c r="AD177" s="5">
        <f t="shared" si="4"/>
        <v>0</v>
      </c>
    </row>
    <row r="178" spans="1:30" x14ac:dyDescent="0.25">
      <c r="A178" s="5">
        <v>21</v>
      </c>
      <c r="B178" s="5">
        <v>90</v>
      </c>
      <c r="C178" s="5">
        <v>1.01</v>
      </c>
      <c r="D178" s="5">
        <v>4</v>
      </c>
      <c r="E178" s="5" t="s">
        <v>2</v>
      </c>
      <c r="F178" s="5" t="s">
        <v>4</v>
      </c>
      <c r="G178" s="5" t="s">
        <v>15</v>
      </c>
      <c r="H178" s="5" t="s">
        <v>16</v>
      </c>
      <c r="I178" s="5" t="s">
        <v>16</v>
      </c>
      <c r="J178" s="5">
        <v>107</v>
      </c>
      <c r="K178" s="5">
        <v>40</v>
      </c>
      <c r="L178" s="5">
        <v>1.7</v>
      </c>
      <c r="M178" s="5">
        <v>125</v>
      </c>
      <c r="N178" s="5">
        <v>3.5</v>
      </c>
      <c r="O178" s="5">
        <v>8.3000000000000007</v>
      </c>
      <c r="P178" s="5">
        <v>23</v>
      </c>
      <c r="Q178" s="5">
        <v>12400</v>
      </c>
      <c r="R178" s="5">
        <v>3.9</v>
      </c>
      <c r="S178" s="5"/>
      <c r="T178" s="5" t="s">
        <v>7</v>
      </c>
      <c r="U178" s="5" t="s">
        <v>7</v>
      </c>
      <c r="V178" s="5" t="s">
        <v>7</v>
      </c>
      <c r="W178" s="5" t="s">
        <v>8</v>
      </c>
      <c r="X178" s="5" t="s">
        <v>7</v>
      </c>
      <c r="Y178" s="5" t="s">
        <v>6</v>
      </c>
      <c r="Z178" s="5" t="s">
        <v>9</v>
      </c>
      <c r="AA178" s="5" t="s">
        <v>10</v>
      </c>
      <c r="AB178" s="5"/>
      <c r="AC178" s="5"/>
      <c r="AD178" s="5">
        <f t="shared" si="4"/>
        <v>0</v>
      </c>
    </row>
    <row r="179" spans="1:30" x14ac:dyDescent="0.25">
      <c r="A179" s="5">
        <v>65</v>
      </c>
      <c r="B179" s="5">
        <v>80</v>
      </c>
      <c r="C179" s="5">
        <v>1.0149999999999999</v>
      </c>
      <c r="D179" s="5">
        <v>2</v>
      </c>
      <c r="E179" s="5" t="s">
        <v>1</v>
      </c>
      <c r="F179" s="5" t="s">
        <v>4</v>
      </c>
      <c r="G179" s="5" t="s">
        <v>4</v>
      </c>
      <c r="H179" s="5" t="s">
        <v>16</v>
      </c>
      <c r="I179" s="5" t="s">
        <v>5</v>
      </c>
      <c r="J179" s="5">
        <v>215</v>
      </c>
      <c r="K179" s="5">
        <v>133</v>
      </c>
      <c r="L179" s="5">
        <v>2.5</v>
      </c>
      <c r="M179" s="5" t="s">
        <v>3</v>
      </c>
      <c r="N179" s="5" t="s">
        <v>3</v>
      </c>
      <c r="O179" s="5">
        <v>13.2</v>
      </c>
      <c r="P179" s="5">
        <v>41</v>
      </c>
      <c r="Q179" s="5" t="s">
        <v>3</v>
      </c>
      <c r="R179" s="5" t="s">
        <v>3</v>
      </c>
      <c r="S179" s="5"/>
      <c r="T179" s="5" t="s">
        <v>7</v>
      </c>
      <c r="U179" s="5" t="s">
        <v>6</v>
      </c>
      <c r="V179" s="5" t="s">
        <v>7</v>
      </c>
      <c r="W179" s="5" t="s">
        <v>8</v>
      </c>
      <c r="X179" s="5" t="s">
        <v>7</v>
      </c>
      <c r="Y179" s="5" t="s">
        <v>7</v>
      </c>
      <c r="Z179" s="5" t="s">
        <v>9</v>
      </c>
      <c r="AA179" s="5" t="s">
        <v>10</v>
      </c>
      <c r="AB179" s="5"/>
      <c r="AC179" s="5"/>
      <c r="AD179" s="5">
        <f t="shared" si="4"/>
        <v>0</v>
      </c>
    </row>
    <row r="180" spans="1:30" x14ac:dyDescent="0.25">
      <c r="A180" s="5">
        <v>42</v>
      </c>
      <c r="B180" s="5">
        <v>90</v>
      </c>
      <c r="C180" s="5">
        <v>1.02</v>
      </c>
      <c r="D180" s="5">
        <v>2</v>
      </c>
      <c r="E180" s="5" t="s">
        <v>2</v>
      </c>
      <c r="F180" s="5" t="s">
        <v>15</v>
      </c>
      <c r="G180" s="5" t="s">
        <v>15</v>
      </c>
      <c r="H180" s="5" t="s">
        <v>16</v>
      </c>
      <c r="I180" s="5" t="s">
        <v>5</v>
      </c>
      <c r="J180" s="5">
        <v>93</v>
      </c>
      <c r="K180" s="5">
        <v>153</v>
      </c>
      <c r="L180" s="5">
        <v>2.7</v>
      </c>
      <c r="M180" s="5">
        <v>139</v>
      </c>
      <c r="N180" s="5">
        <v>4.3</v>
      </c>
      <c r="O180" s="5">
        <v>9.8000000000000007</v>
      </c>
      <c r="P180" s="5">
        <v>34</v>
      </c>
      <c r="Q180" s="5">
        <v>9800</v>
      </c>
      <c r="R180" s="5" t="s">
        <v>3</v>
      </c>
      <c r="S180" s="5"/>
      <c r="T180" s="5" t="s">
        <v>7</v>
      </c>
      <c r="U180" s="5" t="s">
        <v>7</v>
      </c>
      <c r="V180" s="5" t="s">
        <v>7</v>
      </c>
      <c r="W180" s="5" t="s">
        <v>14</v>
      </c>
      <c r="X180" s="5" t="s">
        <v>6</v>
      </c>
      <c r="Y180" s="5" t="s">
        <v>6</v>
      </c>
      <c r="Z180" s="5" t="s">
        <v>9</v>
      </c>
      <c r="AA180" s="5" t="s">
        <v>10</v>
      </c>
      <c r="AB180" s="5"/>
      <c r="AC180" s="5"/>
      <c r="AD180" s="5">
        <f t="shared" si="4"/>
        <v>0</v>
      </c>
    </row>
    <row r="181" spans="1:30" x14ac:dyDescent="0.25">
      <c r="A181" s="5">
        <v>72</v>
      </c>
      <c r="B181" s="5">
        <v>90</v>
      </c>
      <c r="C181" s="5">
        <v>1.01</v>
      </c>
      <c r="D181" s="5">
        <v>2</v>
      </c>
      <c r="E181" s="5" t="s">
        <v>2</v>
      </c>
      <c r="F181" s="5" t="s">
        <v>3</v>
      </c>
      <c r="G181" s="5" t="s">
        <v>15</v>
      </c>
      <c r="H181" s="5" t="s">
        <v>16</v>
      </c>
      <c r="I181" s="5" t="s">
        <v>5</v>
      </c>
      <c r="J181" s="5">
        <v>124</v>
      </c>
      <c r="K181" s="5">
        <v>53</v>
      </c>
      <c r="L181" s="5">
        <v>2.2999999999999998</v>
      </c>
      <c r="M181" s="5" t="s">
        <v>3</v>
      </c>
      <c r="N181" s="5" t="s">
        <v>3</v>
      </c>
      <c r="O181" s="5">
        <v>11.9</v>
      </c>
      <c r="P181" s="5">
        <v>39</v>
      </c>
      <c r="Q181" s="5" t="s">
        <v>3</v>
      </c>
      <c r="R181" s="5" t="s">
        <v>3</v>
      </c>
      <c r="S181" s="5"/>
      <c r="T181" s="5" t="s">
        <v>7</v>
      </c>
      <c r="U181" s="5" t="s">
        <v>7</v>
      </c>
      <c r="V181" s="5" t="s">
        <v>7</v>
      </c>
      <c r="W181" s="5" t="s">
        <v>8</v>
      </c>
      <c r="X181" s="5" t="s">
        <v>7</v>
      </c>
      <c r="Y181" s="5" t="s">
        <v>7</v>
      </c>
      <c r="Z181" s="5" t="s">
        <v>9</v>
      </c>
      <c r="AA181" s="5" t="s">
        <v>10</v>
      </c>
      <c r="AB181" s="5"/>
      <c r="AC181" s="5"/>
      <c r="AD181" s="5">
        <f t="shared" si="4"/>
        <v>0</v>
      </c>
    </row>
    <row r="182" spans="1:30" x14ac:dyDescent="0.25">
      <c r="A182" s="5">
        <v>73</v>
      </c>
      <c r="B182" s="5">
        <v>90</v>
      </c>
      <c r="C182" s="5">
        <v>1.01</v>
      </c>
      <c r="D182" s="5">
        <v>1</v>
      </c>
      <c r="E182" s="5" t="s">
        <v>11</v>
      </c>
      <c r="F182" s="5" t="s">
        <v>15</v>
      </c>
      <c r="G182" s="5" t="s">
        <v>15</v>
      </c>
      <c r="H182" s="5" t="s">
        <v>16</v>
      </c>
      <c r="I182" s="5" t="s">
        <v>5</v>
      </c>
      <c r="J182" s="5">
        <v>234</v>
      </c>
      <c r="K182" s="5">
        <v>56</v>
      </c>
      <c r="L182" s="5">
        <v>1.9</v>
      </c>
      <c r="M182" s="5" t="s">
        <v>3</v>
      </c>
      <c r="N182" s="5" t="s">
        <v>3</v>
      </c>
      <c r="O182" s="5">
        <v>10.3</v>
      </c>
      <c r="P182" s="5">
        <v>28</v>
      </c>
      <c r="Q182" s="5" t="s">
        <v>3</v>
      </c>
      <c r="R182" s="5" t="s">
        <v>3</v>
      </c>
      <c r="S182" s="5"/>
      <c r="T182" s="5" t="s">
        <v>7</v>
      </c>
      <c r="U182" s="5" t="s">
        <v>6</v>
      </c>
      <c r="V182" s="5" t="s">
        <v>7</v>
      </c>
      <c r="W182" s="5" t="s">
        <v>8</v>
      </c>
      <c r="X182" s="5" t="s">
        <v>7</v>
      </c>
      <c r="Y182" s="5" t="s">
        <v>7</v>
      </c>
      <c r="Z182" s="5" t="s">
        <v>9</v>
      </c>
      <c r="AA182" s="5" t="s">
        <v>10</v>
      </c>
      <c r="AB182" s="5"/>
      <c r="AC182" s="5"/>
      <c r="AD182" s="5">
        <f t="shared" si="4"/>
        <v>0</v>
      </c>
    </row>
    <row r="183" spans="1:30" x14ac:dyDescent="0.25">
      <c r="A183" s="5">
        <v>45</v>
      </c>
      <c r="B183" s="5">
        <v>70</v>
      </c>
      <c r="C183" s="5">
        <v>1.0249999999999999</v>
      </c>
      <c r="D183" s="5">
        <v>2</v>
      </c>
      <c r="E183" s="5" t="s">
        <v>2</v>
      </c>
      <c r="F183" s="5" t="s">
        <v>4</v>
      </c>
      <c r="G183" s="5" t="s">
        <v>15</v>
      </c>
      <c r="H183" s="5" t="s">
        <v>16</v>
      </c>
      <c r="I183" s="5" t="s">
        <v>5</v>
      </c>
      <c r="J183" s="5">
        <v>117</v>
      </c>
      <c r="K183" s="5">
        <v>52</v>
      </c>
      <c r="L183" s="5">
        <v>2.2000000000000002</v>
      </c>
      <c r="M183" s="5">
        <v>136</v>
      </c>
      <c r="N183" s="5">
        <v>3.8</v>
      </c>
      <c r="O183" s="5">
        <v>10</v>
      </c>
      <c r="P183" s="5">
        <v>30</v>
      </c>
      <c r="Q183" s="5">
        <v>19100</v>
      </c>
      <c r="R183" s="5">
        <v>3.7</v>
      </c>
      <c r="S183" s="5"/>
      <c r="T183" s="5" t="s">
        <v>7</v>
      </c>
      <c r="U183" s="5" t="s">
        <v>7</v>
      </c>
      <c r="V183" s="5" t="s">
        <v>7</v>
      </c>
      <c r="W183" s="5" t="s">
        <v>8</v>
      </c>
      <c r="X183" s="5" t="s">
        <v>7</v>
      </c>
      <c r="Y183" s="5" t="s">
        <v>7</v>
      </c>
      <c r="Z183" s="5" t="s">
        <v>9</v>
      </c>
      <c r="AA183" s="5" t="s">
        <v>10</v>
      </c>
      <c r="AB183" s="5"/>
      <c r="AC183" s="5"/>
      <c r="AD183" s="5">
        <f t="shared" si="4"/>
        <v>0</v>
      </c>
    </row>
    <row r="184" spans="1:30" x14ac:dyDescent="0.25">
      <c r="A184" s="5">
        <v>61</v>
      </c>
      <c r="B184" s="5">
        <v>80</v>
      </c>
      <c r="C184" s="5">
        <v>1.02</v>
      </c>
      <c r="D184" s="5">
        <v>0</v>
      </c>
      <c r="E184" s="5" t="s">
        <v>2</v>
      </c>
      <c r="F184" s="5" t="s">
        <v>3</v>
      </c>
      <c r="G184" s="5" t="s">
        <v>4</v>
      </c>
      <c r="H184" s="5" t="s">
        <v>5</v>
      </c>
      <c r="I184" s="5" t="s">
        <v>5</v>
      </c>
      <c r="J184" s="5">
        <v>131</v>
      </c>
      <c r="K184" s="5">
        <v>23</v>
      </c>
      <c r="L184" s="5">
        <v>0.8</v>
      </c>
      <c r="M184" s="5">
        <v>140</v>
      </c>
      <c r="N184" s="5">
        <v>4.0999999999999996</v>
      </c>
      <c r="O184" s="5">
        <v>11.3</v>
      </c>
      <c r="P184" s="5">
        <v>35</v>
      </c>
      <c r="Q184" s="5" t="s">
        <v>3</v>
      </c>
      <c r="R184" s="5" t="s">
        <v>3</v>
      </c>
      <c r="S184" s="5"/>
      <c r="T184" s="5" t="s">
        <v>7</v>
      </c>
      <c r="U184" s="5" t="s">
        <v>7</v>
      </c>
      <c r="V184" s="5" t="s">
        <v>7</v>
      </c>
      <c r="W184" s="5" t="s">
        <v>8</v>
      </c>
      <c r="X184" s="5" t="s">
        <v>7</v>
      </c>
      <c r="Y184" s="5" t="s">
        <v>7</v>
      </c>
      <c r="Z184" s="5" t="s">
        <v>9</v>
      </c>
      <c r="AA184" s="5" t="s">
        <v>10</v>
      </c>
      <c r="AB184" s="5"/>
      <c r="AC184" s="5"/>
      <c r="AD184" s="5">
        <f t="shared" si="4"/>
        <v>0</v>
      </c>
    </row>
    <row r="185" spans="1:30" x14ac:dyDescent="0.25">
      <c r="A185" s="5">
        <v>30</v>
      </c>
      <c r="B185" s="5">
        <v>70</v>
      </c>
      <c r="C185" s="5">
        <v>1.0149999999999999</v>
      </c>
      <c r="D185" s="5">
        <v>0</v>
      </c>
      <c r="E185" s="5" t="s">
        <v>2</v>
      </c>
      <c r="F185" s="5" t="s">
        <v>3</v>
      </c>
      <c r="G185" s="5" t="s">
        <v>4</v>
      </c>
      <c r="H185" s="5" t="s">
        <v>5</v>
      </c>
      <c r="I185" s="5" t="s">
        <v>5</v>
      </c>
      <c r="J185" s="5">
        <v>101</v>
      </c>
      <c r="K185" s="5">
        <v>106</v>
      </c>
      <c r="L185" s="5">
        <v>6.5</v>
      </c>
      <c r="M185" s="5">
        <v>135</v>
      </c>
      <c r="N185" s="5">
        <v>4.3</v>
      </c>
      <c r="O185" s="5" t="s">
        <v>3</v>
      </c>
      <c r="P185" s="5" t="s">
        <v>3</v>
      </c>
      <c r="Q185" s="5" t="s">
        <v>3</v>
      </c>
      <c r="R185" s="5" t="s">
        <v>3</v>
      </c>
      <c r="S185" s="5"/>
      <c r="T185" s="5" t="s">
        <v>7</v>
      </c>
      <c r="U185" s="5" t="s">
        <v>7</v>
      </c>
      <c r="V185" s="5" t="s">
        <v>7</v>
      </c>
      <c r="W185" s="5" t="s">
        <v>14</v>
      </c>
      <c r="X185" s="5" t="s">
        <v>7</v>
      </c>
      <c r="Y185" s="5" t="s">
        <v>7</v>
      </c>
      <c r="Z185" s="5" t="s">
        <v>9</v>
      </c>
      <c r="AA185" s="5" t="s">
        <v>10</v>
      </c>
      <c r="AB185" s="5"/>
      <c r="AC185" s="5"/>
      <c r="AD185" s="5">
        <f t="shared" si="4"/>
        <v>0</v>
      </c>
    </row>
    <row r="186" spans="1:30" x14ac:dyDescent="0.25">
      <c r="A186" s="5">
        <v>54</v>
      </c>
      <c r="B186" s="5">
        <v>60</v>
      </c>
      <c r="C186" s="5">
        <v>1.0149999999999999</v>
      </c>
      <c r="D186" s="5">
        <v>3</v>
      </c>
      <c r="E186" s="5" t="s">
        <v>12</v>
      </c>
      <c r="F186" s="5" t="s">
        <v>3</v>
      </c>
      <c r="G186" s="5" t="s">
        <v>15</v>
      </c>
      <c r="H186" s="5" t="s">
        <v>5</v>
      </c>
      <c r="I186" s="5" t="s">
        <v>5</v>
      </c>
      <c r="J186" s="5">
        <v>352</v>
      </c>
      <c r="K186" s="5">
        <v>137</v>
      </c>
      <c r="L186" s="5">
        <v>3.3</v>
      </c>
      <c r="M186" s="5">
        <v>133</v>
      </c>
      <c r="N186" s="5">
        <v>4.5</v>
      </c>
      <c r="O186" s="5">
        <v>11.3</v>
      </c>
      <c r="P186" s="5">
        <v>31</v>
      </c>
      <c r="Q186" s="5">
        <v>5800</v>
      </c>
      <c r="R186" s="5">
        <v>3.6</v>
      </c>
      <c r="S186" s="5"/>
      <c r="T186" s="5" t="s">
        <v>6</v>
      </c>
      <c r="U186" s="5" t="s">
        <v>6</v>
      </c>
      <c r="V186" s="5" t="s">
        <v>6</v>
      </c>
      <c r="W186" s="5" t="s">
        <v>14</v>
      </c>
      <c r="X186" s="5" t="s">
        <v>6</v>
      </c>
      <c r="Y186" s="5" t="s">
        <v>7</v>
      </c>
      <c r="Z186" s="5" t="s">
        <v>9</v>
      </c>
      <c r="AA186" s="5" t="s">
        <v>10</v>
      </c>
      <c r="AB186" s="5"/>
      <c r="AC186" s="5"/>
      <c r="AD186" s="5">
        <f t="shared" si="4"/>
        <v>0</v>
      </c>
    </row>
    <row r="187" spans="1:30" x14ac:dyDescent="0.25">
      <c r="A187" s="5">
        <v>4</v>
      </c>
      <c r="B187" s="5" t="s">
        <v>3</v>
      </c>
      <c r="C187" s="5">
        <v>1.02</v>
      </c>
      <c r="D187" s="5">
        <v>1</v>
      </c>
      <c r="E187" s="5" t="s">
        <v>2</v>
      </c>
      <c r="F187" s="5" t="s">
        <v>3</v>
      </c>
      <c r="G187" s="5" t="s">
        <v>4</v>
      </c>
      <c r="H187" s="5" t="s">
        <v>5</v>
      </c>
      <c r="I187" s="5" t="s">
        <v>5</v>
      </c>
      <c r="J187" s="5">
        <v>99</v>
      </c>
      <c r="K187" s="5">
        <v>23</v>
      </c>
      <c r="L187" s="5">
        <v>0.6</v>
      </c>
      <c r="M187" s="5">
        <v>138</v>
      </c>
      <c r="N187" s="5">
        <v>4.4000000000000004</v>
      </c>
      <c r="O187" s="5">
        <v>12</v>
      </c>
      <c r="P187" s="5">
        <v>34</v>
      </c>
      <c r="Q187" s="5"/>
      <c r="R187" s="5" t="s">
        <v>3</v>
      </c>
      <c r="S187" s="5"/>
      <c r="T187" s="5" t="s">
        <v>7</v>
      </c>
      <c r="U187" s="5" t="s">
        <v>7</v>
      </c>
      <c r="V187" s="5" t="s">
        <v>7</v>
      </c>
      <c r="W187" s="5" t="s">
        <v>8</v>
      </c>
      <c r="X187" s="5" t="s">
        <v>7</v>
      </c>
      <c r="Y187" s="5" t="s">
        <v>7</v>
      </c>
      <c r="Z187" s="5" t="s">
        <v>9</v>
      </c>
      <c r="AA187" s="5" t="s">
        <v>10</v>
      </c>
      <c r="AB187" s="5"/>
      <c r="AC187" s="5"/>
      <c r="AD187" s="5">
        <f t="shared" si="4"/>
        <v>0</v>
      </c>
    </row>
    <row r="188" spans="1:30" x14ac:dyDescent="0.25">
      <c r="A188" s="5">
        <v>8</v>
      </c>
      <c r="B188" s="5">
        <v>50</v>
      </c>
      <c r="C188" s="5">
        <v>1.02</v>
      </c>
      <c r="D188" s="5">
        <v>4</v>
      </c>
      <c r="E188" s="5" t="s">
        <v>2</v>
      </c>
      <c r="F188" s="5" t="s">
        <v>4</v>
      </c>
      <c r="G188" s="5" t="s">
        <v>4</v>
      </c>
      <c r="H188" s="5" t="s">
        <v>5</v>
      </c>
      <c r="I188" s="5" t="s">
        <v>5</v>
      </c>
      <c r="J188" s="5" t="s">
        <v>3</v>
      </c>
      <c r="K188" s="5">
        <v>46</v>
      </c>
      <c r="L188" s="5">
        <v>1</v>
      </c>
      <c r="M188" s="5">
        <v>135</v>
      </c>
      <c r="N188" s="5">
        <v>3.8</v>
      </c>
      <c r="O188" s="5" t="s">
        <v>3</v>
      </c>
      <c r="P188" s="5" t="s">
        <v>3</v>
      </c>
      <c r="Q188" s="5" t="s">
        <v>3</v>
      </c>
      <c r="R188" s="5" t="s">
        <v>3</v>
      </c>
      <c r="S188" s="5"/>
      <c r="T188" s="5" t="s">
        <v>7</v>
      </c>
      <c r="U188" s="5" t="s">
        <v>7</v>
      </c>
      <c r="V188" s="5" t="s">
        <v>7</v>
      </c>
      <c r="W188" s="5" t="s">
        <v>8</v>
      </c>
      <c r="X188" s="5" t="s">
        <v>6</v>
      </c>
      <c r="Y188" s="5" t="s">
        <v>7</v>
      </c>
      <c r="Z188" s="5" t="s">
        <v>9</v>
      </c>
      <c r="AA188" s="5" t="s">
        <v>10</v>
      </c>
      <c r="AB188" s="5"/>
      <c r="AC188" s="5"/>
      <c r="AD188" s="5">
        <f t="shared" si="4"/>
        <v>0</v>
      </c>
    </row>
    <row r="189" spans="1:30" x14ac:dyDescent="0.25">
      <c r="A189" s="5">
        <v>3</v>
      </c>
      <c r="B189" s="5" t="s">
        <v>3</v>
      </c>
      <c r="C189" s="5">
        <v>1.01</v>
      </c>
      <c r="D189" s="5">
        <v>2</v>
      </c>
      <c r="E189" s="5" t="s">
        <v>2</v>
      </c>
      <c r="F189" s="5" t="s">
        <v>4</v>
      </c>
      <c r="G189" s="5" t="s">
        <v>4</v>
      </c>
      <c r="H189" s="5" t="s">
        <v>5</v>
      </c>
      <c r="I189" s="5" t="s">
        <v>5</v>
      </c>
      <c r="J189" s="5" t="s">
        <v>3</v>
      </c>
      <c r="K189" s="5">
        <v>22</v>
      </c>
      <c r="L189" s="5">
        <v>0.7</v>
      </c>
      <c r="M189" s="5" t="s">
        <v>3</v>
      </c>
      <c r="N189" s="5" t="s">
        <v>3</v>
      </c>
      <c r="O189" s="5">
        <v>10.7</v>
      </c>
      <c r="P189" s="5">
        <v>34</v>
      </c>
      <c r="Q189" s="5">
        <v>12300</v>
      </c>
      <c r="R189" s="5" t="s">
        <v>3</v>
      </c>
      <c r="S189" s="5"/>
      <c r="T189" s="5" t="s">
        <v>7</v>
      </c>
      <c r="U189" s="5" t="s">
        <v>7</v>
      </c>
      <c r="V189" s="5" t="s">
        <v>7</v>
      </c>
      <c r="W189" s="5" t="s">
        <v>8</v>
      </c>
      <c r="X189" s="5" t="s">
        <v>7</v>
      </c>
      <c r="Y189" s="5" t="s">
        <v>7</v>
      </c>
      <c r="Z189" s="5" t="s">
        <v>9</v>
      </c>
      <c r="AA189" s="5" t="s">
        <v>10</v>
      </c>
      <c r="AB189" s="5"/>
      <c r="AC189" s="5"/>
      <c r="AD189" s="5">
        <f t="shared" si="4"/>
        <v>0</v>
      </c>
    </row>
    <row r="190" spans="1:30" x14ac:dyDescent="0.25">
      <c r="A190" s="5">
        <v>8</v>
      </c>
      <c r="B190" s="5" t="s">
        <v>3</v>
      </c>
      <c r="C190" s="5" t="s">
        <v>3</v>
      </c>
      <c r="D190" s="5" t="s">
        <v>3</v>
      </c>
      <c r="E190" s="5" t="s">
        <v>3</v>
      </c>
      <c r="F190" s="5" t="s">
        <v>3</v>
      </c>
      <c r="G190" s="5" t="s">
        <v>3</v>
      </c>
      <c r="H190" s="5" t="s">
        <v>5</v>
      </c>
      <c r="I190" s="5" t="s">
        <v>5</v>
      </c>
      <c r="J190" s="5">
        <v>80</v>
      </c>
      <c r="K190" s="5">
        <v>66</v>
      </c>
      <c r="L190" s="5">
        <v>2.5</v>
      </c>
      <c r="M190" s="5">
        <v>142</v>
      </c>
      <c r="N190" s="5">
        <v>3.6</v>
      </c>
      <c r="O190" s="5">
        <v>12.2</v>
      </c>
      <c r="P190" s="5">
        <v>38</v>
      </c>
      <c r="Q190" s="5" t="s">
        <v>3</v>
      </c>
      <c r="R190" s="5" t="s">
        <v>3</v>
      </c>
      <c r="S190" s="5"/>
      <c r="T190" s="5" t="s">
        <v>7</v>
      </c>
      <c r="U190" s="5" t="s">
        <v>20</v>
      </c>
      <c r="V190" s="5" t="s">
        <v>7</v>
      </c>
      <c r="W190" s="5" t="s">
        <v>8</v>
      </c>
      <c r="X190" s="5" t="s">
        <v>7</v>
      </c>
      <c r="Y190" s="5" t="s">
        <v>7</v>
      </c>
      <c r="Z190" s="5" t="s">
        <v>9</v>
      </c>
      <c r="AA190" s="5" t="s">
        <v>10</v>
      </c>
      <c r="AB190" s="5"/>
      <c r="AC190" s="5"/>
      <c r="AD190" s="5">
        <f t="shared" si="4"/>
        <v>0</v>
      </c>
    </row>
    <row r="191" spans="1:30" x14ac:dyDescent="0.25">
      <c r="A191" s="5">
        <v>64</v>
      </c>
      <c r="B191" s="5">
        <v>60</v>
      </c>
      <c r="C191" s="5">
        <v>1.01</v>
      </c>
      <c r="D191" s="5">
        <v>4</v>
      </c>
      <c r="E191" s="5" t="s">
        <v>1</v>
      </c>
      <c r="F191" s="5" t="s">
        <v>15</v>
      </c>
      <c r="G191" s="5" t="s">
        <v>15</v>
      </c>
      <c r="H191" s="5" t="s">
        <v>5</v>
      </c>
      <c r="I191" s="5" t="s">
        <v>16</v>
      </c>
      <c r="J191" s="5">
        <v>239</v>
      </c>
      <c r="K191" s="5">
        <v>58</v>
      </c>
      <c r="L191" s="5">
        <v>4.3</v>
      </c>
      <c r="M191" s="5">
        <v>137</v>
      </c>
      <c r="N191" s="5">
        <v>5.4</v>
      </c>
      <c r="O191" s="5">
        <v>9.5</v>
      </c>
      <c r="P191" s="5">
        <v>29</v>
      </c>
      <c r="Q191" s="5">
        <v>7500</v>
      </c>
      <c r="R191" s="5">
        <v>3.4</v>
      </c>
      <c r="S191" s="5"/>
      <c r="T191" s="5" t="s">
        <v>6</v>
      </c>
      <c r="U191" s="5" t="s">
        <v>6</v>
      </c>
      <c r="V191" s="5" t="s">
        <v>7</v>
      </c>
      <c r="W191" s="5" t="s">
        <v>14</v>
      </c>
      <c r="X191" s="5" t="s">
        <v>6</v>
      </c>
      <c r="Y191" s="5" t="s">
        <v>7</v>
      </c>
      <c r="Z191" s="5" t="s">
        <v>9</v>
      </c>
      <c r="AA191" s="5" t="s">
        <v>10</v>
      </c>
      <c r="AB191" s="5"/>
      <c r="AC191" s="5"/>
      <c r="AD191" s="5">
        <f t="shared" si="4"/>
        <v>0</v>
      </c>
    </row>
    <row r="192" spans="1:30" x14ac:dyDescent="0.25">
      <c r="A192" s="5">
        <v>6</v>
      </c>
      <c r="B192" s="5">
        <v>60</v>
      </c>
      <c r="C192" s="5">
        <v>1.01</v>
      </c>
      <c r="D192" s="5">
        <v>4</v>
      </c>
      <c r="E192" s="5" t="s">
        <v>2</v>
      </c>
      <c r="F192" s="5" t="s">
        <v>15</v>
      </c>
      <c r="G192" s="5" t="s">
        <v>15</v>
      </c>
      <c r="H192" s="5" t="s">
        <v>5</v>
      </c>
      <c r="I192" s="5" t="s">
        <v>16</v>
      </c>
      <c r="J192" s="5">
        <v>94</v>
      </c>
      <c r="K192" s="5">
        <v>67</v>
      </c>
      <c r="L192" s="5">
        <v>1</v>
      </c>
      <c r="M192" s="5">
        <v>135</v>
      </c>
      <c r="N192" s="5">
        <v>4.9000000000000004</v>
      </c>
      <c r="O192" s="5">
        <v>9.9</v>
      </c>
      <c r="P192" s="5">
        <v>30</v>
      </c>
      <c r="Q192" s="5">
        <v>16700</v>
      </c>
      <c r="R192" s="5">
        <v>4.8</v>
      </c>
      <c r="S192" s="5"/>
      <c r="T192" s="5" t="s">
        <v>7</v>
      </c>
      <c r="U192" s="5" t="s">
        <v>7</v>
      </c>
      <c r="V192" s="5" t="s">
        <v>7</v>
      </c>
      <c r="W192" s="5" t="s">
        <v>14</v>
      </c>
      <c r="X192" s="5" t="s">
        <v>7</v>
      </c>
      <c r="Y192" s="5" t="s">
        <v>7</v>
      </c>
      <c r="Z192" s="5" t="s">
        <v>9</v>
      </c>
      <c r="AA192" s="5" t="s">
        <v>10</v>
      </c>
      <c r="AB192" s="5"/>
      <c r="AC192" s="5"/>
      <c r="AD192" s="5">
        <f t="shared" si="4"/>
        <v>0</v>
      </c>
    </row>
    <row r="193" spans="1:30" x14ac:dyDescent="0.25">
      <c r="A193" s="5" t="s">
        <v>3</v>
      </c>
      <c r="B193" s="5">
        <v>70</v>
      </c>
      <c r="C193" s="5">
        <v>1.01</v>
      </c>
      <c r="D193" s="5">
        <v>3</v>
      </c>
      <c r="E193" s="5" t="s">
        <v>2</v>
      </c>
      <c r="F193" s="5" t="s">
        <v>4</v>
      </c>
      <c r="G193" s="5" t="s">
        <v>4</v>
      </c>
      <c r="H193" s="5" t="s">
        <v>5</v>
      </c>
      <c r="I193" s="5" t="s">
        <v>5</v>
      </c>
      <c r="J193" s="5">
        <v>110</v>
      </c>
      <c r="K193" s="5">
        <v>115</v>
      </c>
      <c r="L193" s="5">
        <v>6</v>
      </c>
      <c r="M193" s="5">
        <v>134</v>
      </c>
      <c r="N193" s="5">
        <v>2.7</v>
      </c>
      <c r="O193" s="5">
        <v>9.1</v>
      </c>
      <c r="P193" s="5">
        <v>26</v>
      </c>
      <c r="Q193" s="5">
        <v>9200</v>
      </c>
      <c r="R193" s="5">
        <v>3.4</v>
      </c>
      <c r="S193" s="5"/>
      <c r="T193" s="5" t="s">
        <v>6</v>
      </c>
      <c r="U193" s="5" t="s">
        <v>6</v>
      </c>
      <c r="V193" s="5" t="s">
        <v>7</v>
      </c>
      <c r="W193" s="5" t="s">
        <v>14</v>
      </c>
      <c r="X193" s="5" t="s">
        <v>7</v>
      </c>
      <c r="Y193" s="5" t="s">
        <v>7</v>
      </c>
      <c r="Z193" s="5" t="s">
        <v>9</v>
      </c>
      <c r="AA193" s="5" t="s">
        <v>10</v>
      </c>
      <c r="AB193" s="5"/>
      <c r="AC193" s="5"/>
      <c r="AD193" s="5">
        <f t="shared" si="4"/>
        <v>0</v>
      </c>
    </row>
    <row r="194" spans="1:30" x14ac:dyDescent="0.25">
      <c r="A194" s="5">
        <v>46</v>
      </c>
      <c r="B194" s="5">
        <v>110</v>
      </c>
      <c r="C194" s="5">
        <v>1.0149999999999999</v>
      </c>
      <c r="D194" s="5">
        <v>0</v>
      </c>
      <c r="E194" s="5" t="s">
        <v>2</v>
      </c>
      <c r="F194" s="5" t="s">
        <v>3</v>
      </c>
      <c r="G194" s="5" t="s">
        <v>4</v>
      </c>
      <c r="H194" s="5" t="s">
        <v>5</v>
      </c>
      <c r="I194" s="5" t="s">
        <v>5</v>
      </c>
      <c r="J194" s="5">
        <v>130</v>
      </c>
      <c r="K194" s="5">
        <v>16</v>
      </c>
      <c r="L194" s="5">
        <v>0.9</v>
      </c>
      <c r="M194" s="5" t="s">
        <v>3</v>
      </c>
      <c r="N194" s="5" t="s">
        <v>3</v>
      </c>
      <c r="O194" s="5" t="s">
        <v>3</v>
      </c>
      <c r="P194" s="5" t="s">
        <v>3</v>
      </c>
      <c r="Q194" s="5" t="s">
        <v>3</v>
      </c>
      <c r="R194" s="5" t="s">
        <v>3</v>
      </c>
      <c r="S194" s="5"/>
      <c r="T194" s="5" t="s">
        <v>7</v>
      </c>
      <c r="U194" s="5" t="s">
        <v>7</v>
      </c>
      <c r="V194" s="5" t="s">
        <v>7</v>
      </c>
      <c r="W194" s="5" t="s">
        <v>8</v>
      </c>
      <c r="X194" s="5" t="s">
        <v>7</v>
      </c>
      <c r="Y194" s="5" t="s">
        <v>7</v>
      </c>
      <c r="Z194" s="5" t="s">
        <v>9</v>
      </c>
      <c r="AA194" s="5" t="s">
        <v>10</v>
      </c>
      <c r="AB194" s="5"/>
      <c r="AC194" s="5"/>
      <c r="AD194" s="5">
        <f t="shared" ref="AD194:AD257" si="5">COUNTIF($Z$252:$Z$401,AB194)</f>
        <v>0</v>
      </c>
    </row>
    <row r="195" spans="1:30" x14ac:dyDescent="0.25">
      <c r="A195" s="5">
        <v>32</v>
      </c>
      <c r="B195" s="5">
        <v>90</v>
      </c>
      <c r="C195" s="5">
        <v>1.0249999999999999</v>
      </c>
      <c r="D195" s="5">
        <v>1</v>
      </c>
      <c r="E195" s="5" t="s">
        <v>2</v>
      </c>
      <c r="F195" s="5" t="s">
        <v>15</v>
      </c>
      <c r="G195" s="5" t="s">
        <v>15</v>
      </c>
      <c r="H195" s="5" t="s">
        <v>5</v>
      </c>
      <c r="I195" s="5" t="s">
        <v>5</v>
      </c>
      <c r="J195" s="5" t="s">
        <v>3</v>
      </c>
      <c r="K195" s="5">
        <v>223</v>
      </c>
      <c r="L195" s="5">
        <v>18.100000000000001</v>
      </c>
      <c r="M195" s="5">
        <v>113</v>
      </c>
      <c r="N195" s="5">
        <v>6.5</v>
      </c>
      <c r="O195" s="5">
        <v>5.5</v>
      </c>
      <c r="P195" s="5">
        <v>15</v>
      </c>
      <c r="Q195" s="5">
        <v>2600</v>
      </c>
      <c r="R195" s="5">
        <v>2.8</v>
      </c>
      <c r="S195" s="5"/>
      <c r="T195" s="5" t="s">
        <v>6</v>
      </c>
      <c r="U195" s="5" t="s">
        <v>6</v>
      </c>
      <c r="V195" s="5" t="s">
        <v>7</v>
      </c>
      <c r="W195" s="5" t="s">
        <v>14</v>
      </c>
      <c r="X195" s="5" t="s">
        <v>6</v>
      </c>
      <c r="Y195" s="5" t="s">
        <v>6</v>
      </c>
      <c r="Z195" s="5" t="s">
        <v>9</v>
      </c>
      <c r="AA195" s="5" t="s">
        <v>10</v>
      </c>
      <c r="AB195" s="5"/>
      <c r="AC195" s="5"/>
      <c r="AD195" s="5">
        <f t="shared" si="5"/>
        <v>0</v>
      </c>
    </row>
    <row r="196" spans="1:30" x14ac:dyDescent="0.25">
      <c r="A196" s="5">
        <v>80</v>
      </c>
      <c r="B196" s="5">
        <v>70</v>
      </c>
      <c r="C196" s="5">
        <v>1.01</v>
      </c>
      <c r="D196" s="5">
        <v>2</v>
      </c>
      <c r="E196" s="5" t="s">
        <v>3</v>
      </c>
      <c r="F196" s="5" t="s">
        <v>3</v>
      </c>
      <c r="G196" s="5" t="s">
        <v>15</v>
      </c>
      <c r="H196" s="5" t="s">
        <v>5</v>
      </c>
      <c r="I196" s="5" t="s">
        <v>5</v>
      </c>
      <c r="J196" s="5" t="s">
        <v>3</v>
      </c>
      <c r="K196" s="5">
        <v>49</v>
      </c>
      <c r="L196" s="5">
        <v>1.2</v>
      </c>
      <c r="M196" s="5" t="s">
        <v>3</v>
      </c>
      <c r="N196" s="5" t="s">
        <v>3</v>
      </c>
      <c r="O196" s="5" t="s">
        <v>3</v>
      </c>
      <c r="P196" s="5" t="s">
        <v>3</v>
      </c>
      <c r="Q196" s="5" t="s">
        <v>3</v>
      </c>
      <c r="R196" s="5" t="s">
        <v>3</v>
      </c>
      <c r="S196" s="5"/>
      <c r="T196" s="5" t="s">
        <v>6</v>
      </c>
      <c r="U196" s="5" t="s">
        <v>21</v>
      </c>
      <c r="V196" s="5" t="s">
        <v>7</v>
      </c>
      <c r="W196" s="5" t="s">
        <v>8</v>
      </c>
      <c r="X196" s="5" t="s">
        <v>7</v>
      </c>
      <c r="Y196" s="5" t="s">
        <v>7</v>
      </c>
      <c r="Z196" s="5" t="s">
        <v>9</v>
      </c>
      <c r="AA196" s="5" t="s">
        <v>10</v>
      </c>
      <c r="AB196" s="5"/>
      <c r="AC196" s="5"/>
      <c r="AD196" s="5">
        <f t="shared" si="5"/>
        <v>0</v>
      </c>
    </row>
    <row r="197" spans="1:30" x14ac:dyDescent="0.25">
      <c r="A197" s="5">
        <v>70</v>
      </c>
      <c r="B197" s="5">
        <v>90</v>
      </c>
      <c r="C197" s="5">
        <v>1.02</v>
      </c>
      <c r="D197" s="5">
        <v>2</v>
      </c>
      <c r="E197" s="5" t="s">
        <v>1</v>
      </c>
      <c r="F197" s="5" t="s">
        <v>15</v>
      </c>
      <c r="G197" s="5" t="s">
        <v>15</v>
      </c>
      <c r="H197" s="5" t="s">
        <v>5</v>
      </c>
      <c r="I197" s="5" t="s">
        <v>16</v>
      </c>
      <c r="J197" s="5">
        <v>184</v>
      </c>
      <c r="K197" s="5">
        <v>98.6</v>
      </c>
      <c r="L197" s="5">
        <v>3.3</v>
      </c>
      <c r="M197" s="5">
        <v>138</v>
      </c>
      <c r="N197" s="5">
        <v>3.9</v>
      </c>
      <c r="O197" s="5">
        <v>5.8</v>
      </c>
      <c r="P197" s="5" t="s">
        <v>3</v>
      </c>
      <c r="Q197" s="5" t="s">
        <v>3</v>
      </c>
      <c r="R197" s="5" t="s">
        <v>3</v>
      </c>
      <c r="S197" s="5"/>
      <c r="T197" s="5" t="s">
        <v>6</v>
      </c>
      <c r="U197" s="5" t="s">
        <v>6</v>
      </c>
      <c r="V197" s="5" t="s">
        <v>6</v>
      </c>
      <c r="W197" s="5" t="s">
        <v>14</v>
      </c>
      <c r="X197" s="5" t="s">
        <v>7</v>
      </c>
      <c r="Y197" s="5" t="s">
        <v>7</v>
      </c>
      <c r="Z197" s="5" t="s">
        <v>9</v>
      </c>
      <c r="AA197" s="5" t="s">
        <v>10</v>
      </c>
      <c r="AB197" s="5"/>
      <c r="AC197" s="5"/>
      <c r="AD197" s="5">
        <f t="shared" si="5"/>
        <v>0</v>
      </c>
    </row>
    <row r="198" spans="1:30" x14ac:dyDescent="0.25">
      <c r="A198" s="5">
        <v>49</v>
      </c>
      <c r="B198" s="5">
        <v>100</v>
      </c>
      <c r="C198" s="5">
        <v>1.01</v>
      </c>
      <c r="D198" s="5">
        <v>3</v>
      </c>
      <c r="E198" s="5" t="s">
        <v>2</v>
      </c>
      <c r="F198" s="5" t="s">
        <v>15</v>
      </c>
      <c r="G198" s="5" t="s">
        <v>15</v>
      </c>
      <c r="H198" s="5" t="s">
        <v>5</v>
      </c>
      <c r="I198" s="5" t="s">
        <v>5</v>
      </c>
      <c r="J198" s="5">
        <v>129</v>
      </c>
      <c r="K198" s="5">
        <v>158</v>
      </c>
      <c r="L198" s="5">
        <v>11.8</v>
      </c>
      <c r="M198" s="5">
        <v>122</v>
      </c>
      <c r="N198" s="5">
        <v>3.2</v>
      </c>
      <c r="O198" s="5">
        <v>8.1</v>
      </c>
      <c r="P198" s="5">
        <v>24</v>
      </c>
      <c r="Q198" s="5">
        <v>9600</v>
      </c>
      <c r="R198" s="5">
        <v>3.5</v>
      </c>
      <c r="S198" s="5"/>
      <c r="T198" s="5" t="s">
        <v>6</v>
      </c>
      <c r="U198" s="5" t="s">
        <v>6</v>
      </c>
      <c r="V198" s="5" t="s">
        <v>7</v>
      </c>
      <c r="W198" s="5" t="s">
        <v>14</v>
      </c>
      <c r="X198" s="5" t="s">
        <v>6</v>
      </c>
      <c r="Y198" s="5" t="s">
        <v>6</v>
      </c>
      <c r="Z198" s="5" t="s">
        <v>9</v>
      </c>
      <c r="AA198" s="5" t="s">
        <v>10</v>
      </c>
      <c r="AB198" s="5"/>
      <c r="AC198" s="5"/>
      <c r="AD198" s="5">
        <f t="shared" si="5"/>
        <v>0</v>
      </c>
    </row>
    <row r="199" spans="1:30" x14ac:dyDescent="0.25">
      <c r="A199" s="5">
        <v>57</v>
      </c>
      <c r="B199" s="5">
        <v>80</v>
      </c>
      <c r="C199" s="5" t="s">
        <v>3</v>
      </c>
      <c r="D199" s="5" t="s">
        <v>3</v>
      </c>
      <c r="E199" s="5" t="s">
        <v>3</v>
      </c>
      <c r="F199" s="5" t="s">
        <v>3</v>
      </c>
      <c r="G199" s="5" t="s">
        <v>3</v>
      </c>
      <c r="H199" s="5" t="s">
        <v>5</v>
      </c>
      <c r="I199" s="5" t="s">
        <v>5</v>
      </c>
      <c r="J199" s="5" t="s">
        <v>3</v>
      </c>
      <c r="K199" s="5">
        <v>111</v>
      </c>
      <c r="L199" s="5">
        <v>9.3000000000000007</v>
      </c>
      <c r="M199" s="5">
        <v>124</v>
      </c>
      <c r="N199" s="5">
        <v>5.3</v>
      </c>
      <c r="O199" s="5">
        <v>6.8</v>
      </c>
      <c r="P199" s="5" t="s">
        <v>3</v>
      </c>
      <c r="Q199" s="5">
        <v>4300</v>
      </c>
      <c r="R199" s="5">
        <v>3</v>
      </c>
      <c r="S199" s="5"/>
      <c r="T199" s="5" t="s">
        <v>6</v>
      </c>
      <c r="U199" s="5" t="s">
        <v>6</v>
      </c>
      <c r="V199" s="5" t="s">
        <v>7</v>
      </c>
      <c r="W199" s="5" t="s">
        <v>8</v>
      </c>
      <c r="X199" s="5" t="s">
        <v>7</v>
      </c>
      <c r="Y199" s="5" t="s">
        <v>6</v>
      </c>
      <c r="Z199" s="5" t="s">
        <v>9</v>
      </c>
      <c r="AA199" s="5" t="s">
        <v>10</v>
      </c>
      <c r="AB199" s="5"/>
      <c r="AC199" s="5"/>
      <c r="AD199" s="5">
        <f t="shared" si="5"/>
        <v>0</v>
      </c>
    </row>
    <row r="200" spans="1:30" x14ac:dyDescent="0.25">
      <c r="A200" s="5">
        <v>59</v>
      </c>
      <c r="B200" s="5">
        <v>100</v>
      </c>
      <c r="C200" s="5">
        <v>1.02</v>
      </c>
      <c r="D200" s="5">
        <v>4</v>
      </c>
      <c r="E200" s="5" t="s">
        <v>12</v>
      </c>
      <c r="F200" s="5" t="s">
        <v>4</v>
      </c>
      <c r="G200" s="5" t="s">
        <v>4</v>
      </c>
      <c r="H200" s="5" t="s">
        <v>5</v>
      </c>
      <c r="I200" s="5" t="s">
        <v>5</v>
      </c>
      <c r="J200" s="5">
        <v>252</v>
      </c>
      <c r="K200" s="5">
        <v>40</v>
      </c>
      <c r="L200" s="5">
        <v>3.2</v>
      </c>
      <c r="M200" s="5">
        <v>137</v>
      </c>
      <c r="N200" s="5">
        <v>4.7</v>
      </c>
      <c r="O200" s="5">
        <v>11.2</v>
      </c>
      <c r="P200" s="5">
        <v>30</v>
      </c>
      <c r="Q200" s="5">
        <v>26400</v>
      </c>
      <c r="R200" s="5">
        <v>3.9</v>
      </c>
      <c r="S200" s="5"/>
      <c r="T200" s="5" t="s">
        <v>6</v>
      </c>
      <c r="U200" s="5" t="s">
        <v>6</v>
      </c>
      <c r="V200" s="5" t="s">
        <v>7</v>
      </c>
      <c r="W200" s="5" t="s">
        <v>14</v>
      </c>
      <c r="X200" s="5" t="s">
        <v>6</v>
      </c>
      <c r="Y200" s="5" t="s">
        <v>7</v>
      </c>
      <c r="Z200" s="5" t="s">
        <v>9</v>
      </c>
      <c r="AA200" s="5" t="s">
        <v>10</v>
      </c>
      <c r="AB200" s="5"/>
      <c r="AC200" s="5"/>
      <c r="AD200" s="5">
        <f t="shared" si="5"/>
        <v>0</v>
      </c>
    </row>
    <row r="201" spans="1:30" x14ac:dyDescent="0.25">
      <c r="A201" s="5">
        <v>65</v>
      </c>
      <c r="B201" s="5">
        <v>80</v>
      </c>
      <c r="C201" s="5">
        <v>1.0149999999999999</v>
      </c>
      <c r="D201" s="5">
        <v>0</v>
      </c>
      <c r="E201" s="5" t="s">
        <v>2</v>
      </c>
      <c r="F201" s="5" t="s">
        <v>3</v>
      </c>
      <c r="G201" s="5" t="s">
        <v>4</v>
      </c>
      <c r="H201" s="5" t="s">
        <v>5</v>
      </c>
      <c r="I201" s="5" t="s">
        <v>5</v>
      </c>
      <c r="J201" s="5">
        <v>92</v>
      </c>
      <c r="K201" s="5">
        <v>37</v>
      </c>
      <c r="L201" s="5">
        <v>1.5</v>
      </c>
      <c r="M201" s="5">
        <v>140</v>
      </c>
      <c r="N201" s="5">
        <v>5.2</v>
      </c>
      <c r="O201" s="5">
        <v>8.8000000000000007</v>
      </c>
      <c r="P201" s="5">
        <v>25</v>
      </c>
      <c r="Q201" s="5">
        <v>10700</v>
      </c>
      <c r="R201" s="5">
        <v>3.2</v>
      </c>
      <c r="S201" s="5"/>
      <c r="T201" s="5" t="s">
        <v>6</v>
      </c>
      <c r="U201" s="5" t="s">
        <v>7</v>
      </c>
      <c r="V201" s="5" t="s">
        <v>6</v>
      </c>
      <c r="W201" s="5" t="s">
        <v>8</v>
      </c>
      <c r="X201" s="5" t="s">
        <v>6</v>
      </c>
      <c r="Y201" s="5" t="s">
        <v>7</v>
      </c>
      <c r="Z201" s="5" t="s">
        <v>9</v>
      </c>
      <c r="AA201" s="5" t="s">
        <v>10</v>
      </c>
      <c r="AB201" s="5"/>
      <c r="AC201" s="5"/>
      <c r="AD201" s="5">
        <f t="shared" si="5"/>
        <v>0</v>
      </c>
    </row>
    <row r="202" spans="1:30" x14ac:dyDescent="0.25">
      <c r="A202" s="5">
        <v>90</v>
      </c>
      <c r="B202" s="5">
        <v>90</v>
      </c>
      <c r="C202" s="5">
        <v>1.0249999999999999</v>
      </c>
      <c r="D202" s="5">
        <v>1</v>
      </c>
      <c r="E202" s="5" t="s">
        <v>2</v>
      </c>
      <c r="F202" s="5" t="s">
        <v>3</v>
      </c>
      <c r="G202" s="5" t="s">
        <v>4</v>
      </c>
      <c r="H202" s="5" t="s">
        <v>5</v>
      </c>
      <c r="I202" s="5" t="s">
        <v>5</v>
      </c>
      <c r="J202" s="5">
        <v>139</v>
      </c>
      <c r="K202" s="5">
        <v>89</v>
      </c>
      <c r="L202" s="5">
        <v>3</v>
      </c>
      <c r="M202" s="5">
        <v>140</v>
      </c>
      <c r="N202" s="5">
        <v>4.0999999999999996</v>
      </c>
      <c r="O202" s="5">
        <v>12</v>
      </c>
      <c r="P202" s="5">
        <v>37</v>
      </c>
      <c r="Q202" s="5">
        <v>7900</v>
      </c>
      <c r="R202" s="5">
        <v>3.9</v>
      </c>
      <c r="S202" s="5"/>
      <c r="T202" s="5" t="s">
        <v>6</v>
      </c>
      <c r="U202" s="5" t="s">
        <v>6</v>
      </c>
      <c r="V202" s="5" t="s">
        <v>7</v>
      </c>
      <c r="W202" s="5" t="s">
        <v>8</v>
      </c>
      <c r="X202" s="5" t="s">
        <v>7</v>
      </c>
      <c r="Y202" s="5" t="s">
        <v>7</v>
      </c>
      <c r="Z202" s="5" t="s">
        <v>9</v>
      </c>
      <c r="AA202" s="5" t="s">
        <v>10</v>
      </c>
      <c r="AB202" s="5"/>
      <c r="AC202" s="5"/>
      <c r="AD202" s="5">
        <f t="shared" si="5"/>
        <v>0</v>
      </c>
    </row>
    <row r="203" spans="1:30" x14ac:dyDescent="0.25">
      <c r="A203" s="5">
        <v>64</v>
      </c>
      <c r="B203" s="5">
        <v>70</v>
      </c>
      <c r="C203" s="5" t="s">
        <v>3</v>
      </c>
      <c r="D203" s="5" t="s">
        <v>3</v>
      </c>
      <c r="E203" s="5" t="s">
        <v>3</v>
      </c>
      <c r="F203" s="5" t="s">
        <v>3</v>
      </c>
      <c r="G203" s="5" t="s">
        <v>3</v>
      </c>
      <c r="H203" s="5" t="s">
        <v>5</v>
      </c>
      <c r="I203" s="5" t="s">
        <v>5</v>
      </c>
      <c r="J203" s="5">
        <v>113</v>
      </c>
      <c r="K203" s="5">
        <v>94</v>
      </c>
      <c r="L203" s="5">
        <v>7.3</v>
      </c>
      <c r="M203" s="5">
        <v>137</v>
      </c>
      <c r="N203" s="5">
        <v>4.3</v>
      </c>
      <c r="O203" s="5">
        <v>7.9</v>
      </c>
      <c r="P203" s="5">
        <v>21</v>
      </c>
      <c r="Q203" s="5" t="s">
        <v>3</v>
      </c>
      <c r="R203" s="5" t="s">
        <v>3</v>
      </c>
      <c r="S203" s="5"/>
      <c r="T203" s="5" t="s">
        <v>6</v>
      </c>
      <c r="U203" s="5" t="s">
        <v>6</v>
      </c>
      <c r="V203" s="5" t="s">
        <v>6</v>
      </c>
      <c r="W203" s="5" t="s">
        <v>8</v>
      </c>
      <c r="X203" s="5" t="s">
        <v>6</v>
      </c>
      <c r="Y203" s="5" t="s">
        <v>6</v>
      </c>
      <c r="Z203" s="5" t="s">
        <v>9</v>
      </c>
      <c r="AA203" s="5" t="s">
        <v>10</v>
      </c>
      <c r="AB203" s="5"/>
      <c r="AC203" s="5"/>
      <c r="AD203" s="5">
        <f t="shared" si="5"/>
        <v>0</v>
      </c>
    </row>
    <row r="204" spans="1:30" x14ac:dyDescent="0.25">
      <c r="A204" s="5">
        <v>78</v>
      </c>
      <c r="B204" s="5">
        <v>60</v>
      </c>
      <c r="C204" s="5" t="s">
        <v>3</v>
      </c>
      <c r="D204" s="5" t="s">
        <v>3</v>
      </c>
      <c r="E204" s="5" t="s">
        <v>3</v>
      </c>
      <c r="F204" s="5" t="s">
        <v>3</v>
      </c>
      <c r="G204" s="5" t="s">
        <v>3</v>
      </c>
      <c r="H204" s="5" t="s">
        <v>5</v>
      </c>
      <c r="I204" s="5" t="s">
        <v>5</v>
      </c>
      <c r="J204" s="5">
        <v>114</v>
      </c>
      <c r="K204" s="5">
        <v>74</v>
      </c>
      <c r="L204" s="5">
        <v>2.9</v>
      </c>
      <c r="M204" s="5">
        <v>135</v>
      </c>
      <c r="N204" s="5">
        <v>5.9</v>
      </c>
      <c r="O204" s="5">
        <v>8</v>
      </c>
      <c r="P204" s="5">
        <v>24</v>
      </c>
      <c r="Q204" s="5" t="s">
        <v>3</v>
      </c>
      <c r="R204" s="5" t="s">
        <v>3</v>
      </c>
      <c r="S204" s="5"/>
      <c r="T204" s="5" t="s">
        <v>7</v>
      </c>
      <c r="U204" s="5" t="s">
        <v>6</v>
      </c>
      <c r="V204" s="5" t="s">
        <v>7</v>
      </c>
      <c r="W204" s="5" t="s">
        <v>8</v>
      </c>
      <c r="X204" s="5" t="s">
        <v>7</v>
      </c>
      <c r="Y204" s="5" t="s">
        <v>6</v>
      </c>
      <c r="Z204" s="5" t="s">
        <v>9</v>
      </c>
      <c r="AA204" s="5" t="s">
        <v>10</v>
      </c>
      <c r="AB204" s="5"/>
      <c r="AC204" s="5"/>
      <c r="AD204" s="5">
        <f t="shared" si="5"/>
        <v>0</v>
      </c>
    </row>
    <row r="205" spans="1:30" x14ac:dyDescent="0.25">
      <c r="A205" s="5" t="s">
        <v>3</v>
      </c>
      <c r="B205" s="5">
        <v>90</v>
      </c>
      <c r="C205" s="5" t="s">
        <v>3</v>
      </c>
      <c r="D205" s="5" t="s">
        <v>3</v>
      </c>
      <c r="E205" s="5" t="s">
        <v>3</v>
      </c>
      <c r="F205" s="5" t="s">
        <v>3</v>
      </c>
      <c r="G205" s="5" t="s">
        <v>3</v>
      </c>
      <c r="H205" s="5" t="s">
        <v>5</v>
      </c>
      <c r="I205" s="5" t="s">
        <v>5</v>
      </c>
      <c r="J205" s="5">
        <v>207</v>
      </c>
      <c r="K205" s="5">
        <v>80</v>
      </c>
      <c r="L205" s="5">
        <v>6.8</v>
      </c>
      <c r="M205" s="5">
        <v>142</v>
      </c>
      <c r="N205" s="5">
        <v>5.5</v>
      </c>
      <c r="O205" s="5">
        <v>8.5</v>
      </c>
      <c r="P205" s="5" t="s">
        <v>3</v>
      </c>
      <c r="Q205" s="5" t="s">
        <v>3</v>
      </c>
      <c r="R205" s="5" t="s">
        <v>3</v>
      </c>
      <c r="S205" s="5"/>
      <c r="T205" s="5" t="s">
        <v>6</v>
      </c>
      <c r="U205" s="5" t="s">
        <v>6</v>
      </c>
      <c r="V205" s="5" t="s">
        <v>7</v>
      </c>
      <c r="W205" s="5" t="s">
        <v>8</v>
      </c>
      <c r="X205" s="5" t="s">
        <v>7</v>
      </c>
      <c r="Y205" s="5" t="s">
        <v>6</v>
      </c>
      <c r="Z205" s="5" t="s">
        <v>9</v>
      </c>
      <c r="AA205" s="5" t="s">
        <v>10</v>
      </c>
      <c r="AB205" s="5"/>
      <c r="AC205" s="5"/>
      <c r="AD205" s="5">
        <f t="shared" si="5"/>
        <v>0</v>
      </c>
    </row>
    <row r="206" spans="1:30" x14ac:dyDescent="0.25">
      <c r="A206" s="5">
        <v>65</v>
      </c>
      <c r="B206" s="5">
        <v>90</v>
      </c>
      <c r="C206" s="5">
        <v>1.01</v>
      </c>
      <c r="D206" s="5">
        <v>4</v>
      </c>
      <c r="E206" s="5" t="s">
        <v>12</v>
      </c>
      <c r="F206" s="5" t="s">
        <v>4</v>
      </c>
      <c r="G206" s="5" t="s">
        <v>4</v>
      </c>
      <c r="H206" s="5" t="s">
        <v>5</v>
      </c>
      <c r="I206" s="5" t="s">
        <v>5</v>
      </c>
      <c r="J206" s="5">
        <v>172</v>
      </c>
      <c r="K206" s="5">
        <v>82</v>
      </c>
      <c r="L206" s="5">
        <v>13.5</v>
      </c>
      <c r="M206" s="5">
        <v>145</v>
      </c>
      <c r="N206" s="5">
        <v>6.3</v>
      </c>
      <c r="O206" s="5">
        <v>8.8000000000000007</v>
      </c>
      <c r="P206" s="5">
        <v>31</v>
      </c>
      <c r="Q206" s="5" t="s">
        <v>3</v>
      </c>
      <c r="R206" s="5" t="s">
        <v>3</v>
      </c>
      <c r="S206" s="5"/>
      <c r="T206" s="5" t="s">
        <v>6</v>
      </c>
      <c r="U206" s="5" t="s">
        <v>6</v>
      </c>
      <c r="V206" s="5" t="s">
        <v>7</v>
      </c>
      <c r="W206" s="5" t="s">
        <v>8</v>
      </c>
      <c r="X206" s="5" t="s">
        <v>6</v>
      </c>
      <c r="Y206" s="5" t="s">
        <v>6</v>
      </c>
      <c r="Z206" s="5" t="s">
        <v>9</v>
      </c>
      <c r="AA206" s="5" t="s">
        <v>10</v>
      </c>
      <c r="AB206" s="5"/>
      <c r="AC206" s="5"/>
      <c r="AD206" s="5">
        <f t="shared" si="5"/>
        <v>0</v>
      </c>
    </row>
    <row r="207" spans="1:30" x14ac:dyDescent="0.25">
      <c r="A207" s="5">
        <v>61</v>
      </c>
      <c r="B207" s="5">
        <v>70</v>
      </c>
      <c r="C207" s="5" t="s">
        <v>3</v>
      </c>
      <c r="D207" s="5" t="s">
        <v>3</v>
      </c>
      <c r="E207" s="5" t="s">
        <v>3</v>
      </c>
      <c r="F207" s="5" t="s">
        <v>3</v>
      </c>
      <c r="G207" s="5" t="s">
        <v>3</v>
      </c>
      <c r="H207" s="5" t="s">
        <v>5</v>
      </c>
      <c r="I207" s="5" t="s">
        <v>5</v>
      </c>
      <c r="J207" s="5">
        <v>100</v>
      </c>
      <c r="K207" s="5">
        <v>28</v>
      </c>
      <c r="L207" s="5">
        <v>2.1</v>
      </c>
      <c r="M207" s="5" t="s">
        <v>3</v>
      </c>
      <c r="N207" s="5" t="s">
        <v>3</v>
      </c>
      <c r="O207" s="5">
        <v>12.6</v>
      </c>
      <c r="P207" s="5">
        <v>43</v>
      </c>
      <c r="Q207" s="5" t="s">
        <v>3</v>
      </c>
      <c r="R207" s="5" t="s">
        <v>3</v>
      </c>
      <c r="S207" s="5"/>
      <c r="T207" s="5" t="s">
        <v>6</v>
      </c>
      <c r="U207" s="5" t="s">
        <v>6</v>
      </c>
      <c r="V207" s="5" t="s">
        <v>7</v>
      </c>
      <c r="W207" s="5" t="s">
        <v>8</v>
      </c>
      <c r="X207" s="5" t="s">
        <v>7</v>
      </c>
      <c r="Y207" s="5" t="s">
        <v>7</v>
      </c>
      <c r="Z207" s="5" t="s">
        <v>9</v>
      </c>
      <c r="AA207" s="5" t="s">
        <v>10</v>
      </c>
      <c r="AB207" s="5"/>
      <c r="AC207" s="5"/>
      <c r="AD207" s="5">
        <f t="shared" si="5"/>
        <v>0</v>
      </c>
    </row>
    <row r="208" spans="1:30" x14ac:dyDescent="0.25">
      <c r="A208" s="5">
        <v>60</v>
      </c>
      <c r="B208" s="5">
        <v>70</v>
      </c>
      <c r="C208" s="5">
        <v>1.01</v>
      </c>
      <c r="D208" s="5">
        <v>1</v>
      </c>
      <c r="E208" s="5" t="s">
        <v>2</v>
      </c>
      <c r="F208" s="5" t="s">
        <v>3</v>
      </c>
      <c r="G208" s="5" t="s">
        <v>4</v>
      </c>
      <c r="H208" s="5" t="s">
        <v>5</v>
      </c>
      <c r="I208" s="5" t="s">
        <v>5</v>
      </c>
      <c r="J208" s="5">
        <v>109</v>
      </c>
      <c r="K208" s="5">
        <v>96</v>
      </c>
      <c r="L208" s="5">
        <v>3.9</v>
      </c>
      <c r="M208" s="5">
        <v>135</v>
      </c>
      <c r="N208" s="5">
        <v>4</v>
      </c>
      <c r="O208" s="5">
        <v>13.8</v>
      </c>
      <c r="P208" s="5">
        <v>41</v>
      </c>
      <c r="Q208" s="5" t="s">
        <v>3</v>
      </c>
      <c r="R208" s="5" t="s">
        <v>3</v>
      </c>
      <c r="S208" s="5"/>
      <c r="T208" s="5" t="s">
        <v>6</v>
      </c>
      <c r="U208" s="5" t="s">
        <v>7</v>
      </c>
      <c r="V208" s="5" t="s">
        <v>7</v>
      </c>
      <c r="W208" s="5" t="s">
        <v>8</v>
      </c>
      <c r="X208" s="5" t="s">
        <v>7</v>
      </c>
      <c r="Y208" s="5" t="s">
        <v>7</v>
      </c>
      <c r="Z208" s="5" t="s">
        <v>9</v>
      </c>
      <c r="AA208" s="5" t="s">
        <v>10</v>
      </c>
      <c r="AB208" s="5"/>
      <c r="AC208" s="5"/>
      <c r="AD208" s="5">
        <f t="shared" si="5"/>
        <v>0</v>
      </c>
    </row>
    <row r="209" spans="1:30" x14ac:dyDescent="0.25">
      <c r="A209" s="5">
        <v>50</v>
      </c>
      <c r="B209" s="5">
        <v>70</v>
      </c>
      <c r="C209" s="5">
        <v>1.01</v>
      </c>
      <c r="D209" s="5">
        <v>0</v>
      </c>
      <c r="E209" s="5" t="s">
        <v>2</v>
      </c>
      <c r="F209" s="5" t="s">
        <v>3</v>
      </c>
      <c r="G209" s="5" t="s">
        <v>4</v>
      </c>
      <c r="H209" s="5" t="s">
        <v>5</v>
      </c>
      <c r="I209" s="5" t="s">
        <v>5</v>
      </c>
      <c r="J209" s="5">
        <v>230</v>
      </c>
      <c r="K209" s="5">
        <v>50</v>
      </c>
      <c r="L209" s="5">
        <v>2.2000000000000002</v>
      </c>
      <c r="M209" s="5" t="s">
        <v>3</v>
      </c>
      <c r="N209" s="5" t="s">
        <v>3</v>
      </c>
      <c r="O209" s="5">
        <v>12</v>
      </c>
      <c r="P209" s="5">
        <v>41</v>
      </c>
      <c r="Q209" s="5">
        <v>10400</v>
      </c>
      <c r="R209" s="5">
        <v>4.5999999999999996</v>
      </c>
      <c r="S209" s="5"/>
      <c r="T209" s="5" t="s">
        <v>6</v>
      </c>
      <c r="U209" s="5" t="s">
        <v>6</v>
      </c>
      <c r="V209" s="5" t="s">
        <v>7</v>
      </c>
      <c r="W209" s="5" t="s">
        <v>8</v>
      </c>
      <c r="X209" s="5" t="s">
        <v>7</v>
      </c>
      <c r="Y209" s="5" t="s">
        <v>7</v>
      </c>
      <c r="Z209" s="5" t="s">
        <v>9</v>
      </c>
      <c r="AA209" s="5" t="s">
        <v>10</v>
      </c>
      <c r="AB209" s="5"/>
      <c r="AC209" s="5"/>
      <c r="AD209" s="5">
        <f t="shared" si="5"/>
        <v>0</v>
      </c>
    </row>
    <row r="210" spans="1:30" x14ac:dyDescent="0.25">
      <c r="A210" s="5">
        <v>67</v>
      </c>
      <c r="B210" s="5">
        <v>80</v>
      </c>
      <c r="C210" s="5" t="s">
        <v>3</v>
      </c>
      <c r="D210" s="5" t="s">
        <v>3</v>
      </c>
      <c r="E210" s="5" t="s">
        <v>3</v>
      </c>
      <c r="F210" s="5" t="s">
        <v>3</v>
      </c>
      <c r="G210" s="5" t="s">
        <v>3</v>
      </c>
      <c r="H210" s="5" t="s">
        <v>5</v>
      </c>
      <c r="I210" s="5" t="s">
        <v>5</v>
      </c>
      <c r="J210" s="5">
        <v>341</v>
      </c>
      <c r="K210" s="5">
        <v>37</v>
      </c>
      <c r="L210" s="5">
        <v>1.5</v>
      </c>
      <c r="M210" s="5" t="s">
        <v>3</v>
      </c>
      <c r="N210" s="5" t="s">
        <v>3</v>
      </c>
      <c r="O210" s="5">
        <v>12.3</v>
      </c>
      <c r="P210" s="5">
        <v>41</v>
      </c>
      <c r="Q210" s="5">
        <v>6900</v>
      </c>
      <c r="R210" s="5">
        <v>4.9000000000000004</v>
      </c>
      <c r="S210" s="5"/>
      <c r="T210" s="5" t="s">
        <v>6</v>
      </c>
      <c r="U210" s="5" t="s">
        <v>6</v>
      </c>
      <c r="V210" s="5" t="s">
        <v>7</v>
      </c>
      <c r="W210" s="5" t="s">
        <v>8</v>
      </c>
      <c r="X210" s="5" t="s">
        <v>7</v>
      </c>
      <c r="Y210" s="5" t="s">
        <v>6</v>
      </c>
      <c r="Z210" s="5" t="s">
        <v>9</v>
      </c>
      <c r="AA210" s="5" t="s">
        <v>10</v>
      </c>
      <c r="AB210" s="5"/>
      <c r="AC210" s="5"/>
      <c r="AD210" s="5">
        <f t="shared" si="5"/>
        <v>0</v>
      </c>
    </row>
    <row r="211" spans="1:30" x14ac:dyDescent="0.25">
      <c r="A211" s="5">
        <v>19</v>
      </c>
      <c r="B211" s="5">
        <v>70</v>
      </c>
      <c r="C211" s="5">
        <v>1.02</v>
      </c>
      <c r="D211" s="5">
        <v>0</v>
      </c>
      <c r="E211" s="5" t="s">
        <v>2</v>
      </c>
      <c r="F211" s="5" t="s">
        <v>3</v>
      </c>
      <c r="G211" s="5" t="s">
        <v>4</v>
      </c>
      <c r="H211" s="5" t="s">
        <v>5</v>
      </c>
      <c r="I211" s="5" t="s">
        <v>5</v>
      </c>
      <c r="J211" s="5" t="s">
        <v>3</v>
      </c>
      <c r="K211" s="5" t="s">
        <v>3</v>
      </c>
      <c r="L211" s="5" t="s">
        <v>3</v>
      </c>
      <c r="M211" s="5" t="s">
        <v>3</v>
      </c>
      <c r="N211" s="5" t="s">
        <v>3</v>
      </c>
      <c r="O211" s="5">
        <v>11.5</v>
      </c>
      <c r="P211" s="5" t="s">
        <v>3</v>
      </c>
      <c r="Q211" s="5">
        <v>6900</v>
      </c>
      <c r="R211" s="5" t="s">
        <v>3</v>
      </c>
      <c r="S211" s="5"/>
      <c r="T211" s="5" t="s">
        <v>7</v>
      </c>
      <c r="U211" s="5" t="s">
        <v>7</v>
      </c>
      <c r="V211" s="5" t="s">
        <v>7</v>
      </c>
      <c r="W211" s="5" t="s">
        <v>8</v>
      </c>
      <c r="X211" s="5" t="s">
        <v>7</v>
      </c>
      <c r="Y211" s="5" t="s">
        <v>7</v>
      </c>
      <c r="Z211" s="5" t="s">
        <v>9</v>
      </c>
      <c r="AA211" s="5" t="s">
        <v>10</v>
      </c>
      <c r="AB211" s="5"/>
      <c r="AC211" s="5"/>
      <c r="AD211" s="5">
        <f t="shared" si="5"/>
        <v>0</v>
      </c>
    </row>
    <row r="212" spans="1:30" x14ac:dyDescent="0.25">
      <c r="A212" s="5">
        <v>59</v>
      </c>
      <c r="B212" s="5">
        <v>100</v>
      </c>
      <c r="C212" s="5">
        <v>1.0149999999999999</v>
      </c>
      <c r="D212" s="5">
        <v>4</v>
      </c>
      <c r="E212" s="5" t="s">
        <v>12</v>
      </c>
      <c r="F212" s="5" t="s">
        <v>4</v>
      </c>
      <c r="G212" s="5" t="s">
        <v>4</v>
      </c>
      <c r="H212" s="5" t="s">
        <v>5</v>
      </c>
      <c r="I212" s="5" t="s">
        <v>5</v>
      </c>
      <c r="J212" s="5">
        <v>255</v>
      </c>
      <c r="K212" s="5">
        <v>132</v>
      </c>
      <c r="L212" s="5">
        <v>12.8</v>
      </c>
      <c r="M212" s="5">
        <v>135</v>
      </c>
      <c r="N212" s="5">
        <v>5.7</v>
      </c>
      <c r="O212" s="5">
        <v>7.3</v>
      </c>
      <c r="P212" s="5">
        <v>20</v>
      </c>
      <c r="Q212" s="5">
        <v>9800</v>
      </c>
      <c r="R212" s="5">
        <v>3.9</v>
      </c>
      <c r="S212" s="5"/>
      <c r="T212" s="5" t="s">
        <v>6</v>
      </c>
      <c r="U212" s="5" t="s">
        <v>6</v>
      </c>
      <c r="V212" s="5" t="s">
        <v>6</v>
      </c>
      <c r="W212" s="5" t="s">
        <v>8</v>
      </c>
      <c r="X212" s="5" t="s">
        <v>7</v>
      </c>
      <c r="Y212" s="5" t="s">
        <v>6</v>
      </c>
      <c r="Z212" s="5" t="s">
        <v>9</v>
      </c>
      <c r="AA212" s="5" t="s">
        <v>10</v>
      </c>
      <c r="AB212" s="5"/>
      <c r="AC212" s="5"/>
      <c r="AD212" s="5">
        <f t="shared" si="5"/>
        <v>0</v>
      </c>
    </row>
    <row r="213" spans="1:30" x14ac:dyDescent="0.25">
      <c r="A213" s="5">
        <v>54</v>
      </c>
      <c r="B213" s="5">
        <v>120</v>
      </c>
      <c r="C213" s="5">
        <v>1.0149999999999999</v>
      </c>
      <c r="D213" s="5">
        <v>0</v>
      </c>
      <c r="E213" s="5" t="s">
        <v>2</v>
      </c>
      <c r="F213" s="5" t="s">
        <v>3</v>
      </c>
      <c r="G213" s="5" t="s">
        <v>4</v>
      </c>
      <c r="H213" s="5" t="s">
        <v>5</v>
      </c>
      <c r="I213" s="5" t="s">
        <v>5</v>
      </c>
      <c r="J213" s="5">
        <v>103</v>
      </c>
      <c r="K213" s="5">
        <v>18</v>
      </c>
      <c r="L213" s="5">
        <v>1.2</v>
      </c>
      <c r="M213" s="5" t="s">
        <v>3</v>
      </c>
      <c r="N213" s="5" t="s">
        <v>3</v>
      </c>
      <c r="O213" s="5" t="s">
        <v>3</v>
      </c>
      <c r="P213" s="5" t="s">
        <v>3</v>
      </c>
      <c r="Q213" s="5" t="s">
        <v>3</v>
      </c>
      <c r="R213" s="5" t="s">
        <v>3</v>
      </c>
      <c r="S213" s="5"/>
      <c r="T213" s="5" t="s">
        <v>7</v>
      </c>
      <c r="U213" s="5" t="s">
        <v>7</v>
      </c>
      <c r="V213" s="5" t="s">
        <v>7</v>
      </c>
      <c r="W213" s="5" t="s">
        <v>8</v>
      </c>
      <c r="X213" s="5" t="s">
        <v>7</v>
      </c>
      <c r="Y213" s="5" t="s">
        <v>7</v>
      </c>
      <c r="Z213" s="5" t="s">
        <v>9</v>
      </c>
      <c r="AA213" s="5" t="s">
        <v>10</v>
      </c>
      <c r="AB213" s="5"/>
      <c r="AC213" s="5"/>
      <c r="AD213" s="5">
        <f t="shared" si="5"/>
        <v>0</v>
      </c>
    </row>
    <row r="214" spans="1:30" x14ac:dyDescent="0.25">
      <c r="A214" s="5">
        <v>40</v>
      </c>
      <c r="B214" s="5">
        <v>70</v>
      </c>
      <c r="C214" s="5">
        <v>1.0149999999999999</v>
      </c>
      <c r="D214" s="5">
        <v>3</v>
      </c>
      <c r="E214" s="5" t="s">
        <v>11</v>
      </c>
      <c r="F214" s="5" t="s">
        <v>4</v>
      </c>
      <c r="G214" s="5" t="s">
        <v>4</v>
      </c>
      <c r="H214" s="5" t="s">
        <v>5</v>
      </c>
      <c r="I214" s="5" t="s">
        <v>5</v>
      </c>
      <c r="J214" s="5">
        <v>253</v>
      </c>
      <c r="K214" s="5">
        <v>150</v>
      </c>
      <c r="L214" s="5">
        <v>11.9</v>
      </c>
      <c r="M214" s="5">
        <v>132</v>
      </c>
      <c r="N214" s="5">
        <v>5.6</v>
      </c>
      <c r="O214" s="5">
        <v>10.9</v>
      </c>
      <c r="P214" s="5">
        <v>31</v>
      </c>
      <c r="Q214" s="5">
        <v>8800</v>
      </c>
      <c r="R214" s="5">
        <v>3.4</v>
      </c>
      <c r="S214" s="5"/>
      <c r="T214" s="5" t="s">
        <v>6</v>
      </c>
      <c r="U214" s="5" t="s">
        <v>6</v>
      </c>
      <c r="V214" s="5" t="s">
        <v>7</v>
      </c>
      <c r="W214" s="5" t="s">
        <v>14</v>
      </c>
      <c r="X214" s="5" t="s">
        <v>6</v>
      </c>
      <c r="Y214" s="5" t="s">
        <v>7</v>
      </c>
      <c r="Z214" s="5" t="s">
        <v>9</v>
      </c>
      <c r="AA214" s="5" t="s">
        <v>10</v>
      </c>
      <c r="AB214" s="5"/>
      <c r="AC214" s="5"/>
      <c r="AD214" s="5">
        <f t="shared" si="5"/>
        <v>0</v>
      </c>
    </row>
    <row r="215" spans="1:30" x14ac:dyDescent="0.25">
      <c r="A215" s="5">
        <v>55</v>
      </c>
      <c r="B215" s="5">
        <v>80</v>
      </c>
      <c r="C215" s="5">
        <v>1.01</v>
      </c>
      <c r="D215" s="5">
        <v>3</v>
      </c>
      <c r="E215" s="5" t="s">
        <v>1</v>
      </c>
      <c r="F215" s="5" t="s">
        <v>4</v>
      </c>
      <c r="G215" s="5" t="s">
        <v>15</v>
      </c>
      <c r="H215" s="5" t="s">
        <v>16</v>
      </c>
      <c r="I215" s="5" t="s">
        <v>16</v>
      </c>
      <c r="J215" s="5">
        <v>214</v>
      </c>
      <c r="K215" s="5">
        <v>73</v>
      </c>
      <c r="L215" s="5">
        <v>3.9</v>
      </c>
      <c r="M215" s="5">
        <v>137</v>
      </c>
      <c r="N215" s="5">
        <v>4.9000000000000004</v>
      </c>
      <c r="O215" s="5">
        <v>10.9</v>
      </c>
      <c r="P215" s="5">
        <v>34</v>
      </c>
      <c r="Q215" s="5">
        <v>7400</v>
      </c>
      <c r="R215" s="5">
        <v>3.7</v>
      </c>
      <c r="S215" s="5"/>
      <c r="T215" s="5" t="s">
        <v>6</v>
      </c>
      <c r="U215" s="5" t="s">
        <v>6</v>
      </c>
      <c r="V215" s="5" t="s">
        <v>7</v>
      </c>
      <c r="W215" s="5" t="s">
        <v>8</v>
      </c>
      <c r="X215" s="5" t="s">
        <v>6</v>
      </c>
      <c r="Y215" s="5" t="s">
        <v>7</v>
      </c>
      <c r="Z215" s="5" t="s">
        <v>9</v>
      </c>
      <c r="AA215" s="5" t="s">
        <v>10</v>
      </c>
      <c r="AB215" s="5"/>
      <c r="AC215" s="5"/>
      <c r="AD215" s="5">
        <f t="shared" si="5"/>
        <v>0</v>
      </c>
    </row>
    <row r="216" spans="1:30" x14ac:dyDescent="0.25">
      <c r="A216" s="5">
        <v>68</v>
      </c>
      <c r="B216" s="5">
        <v>80</v>
      </c>
      <c r="C216" s="5">
        <v>1.0149999999999999</v>
      </c>
      <c r="D216" s="5">
        <v>0</v>
      </c>
      <c r="E216" s="5" t="s">
        <v>2</v>
      </c>
      <c r="F216" s="5" t="s">
        <v>3</v>
      </c>
      <c r="G216" s="5" t="s">
        <v>15</v>
      </c>
      <c r="H216" s="5" t="s">
        <v>5</v>
      </c>
      <c r="I216" s="5" t="s">
        <v>5</v>
      </c>
      <c r="J216" s="5">
        <v>171</v>
      </c>
      <c r="K216" s="5">
        <v>30</v>
      </c>
      <c r="L216" s="5">
        <v>1</v>
      </c>
      <c r="M216" s="5" t="s">
        <v>3</v>
      </c>
      <c r="N216" s="5" t="s">
        <v>3</v>
      </c>
      <c r="O216" s="5">
        <v>13.7</v>
      </c>
      <c r="P216" s="5"/>
      <c r="Q216" s="5">
        <v>4900</v>
      </c>
      <c r="R216" s="5">
        <v>5.2</v>
      </c>
      <c r="S216" s="5"/>
      <c r="T216" s="5" t="s">
        <v>7</v>
      </c>
      <c r="U216" s="5" t="s">
        <v>6</v>
      </c>
      <c r="V216" s="5" t="s">
        <v>7</v>
      </c>
      <c r="W216" s="5" t="s">
        <v>8</v>
      </c>
      <c r="X216" s="5" t="s">
        <v>7</v>
      </c>
      <c r="Y216" s="5" t="s">
        <v>7</v>
      </c>
      <c r="Z216" s="5" t="s">
        <v>9</v>
      </c>
      <c r="AA216" s="5" t="s">
        <v>10</v>
      </c>
      <c r="AB216" s="5"/>
      <c r="AC216" s="5"/>
      <c r="AD216" s="5">
        <f t="shared" si="5"/>
        <v>0</v>
      </c>
    </row>
    <row r="217" spans="1:30" x14ac:dyDescent="0.25">
      <c r="A217" s="5">
        <v>2</v>
      </c>
      <c r="B217" s="5" t="s">
        <v>3</v>
      </c>
      <c r="C217" s="5">
        <v>1.01</v>
      </c>
      <c r="D217" s="5">
        <v>3</v>
      </c>
      <c r="E217" s="5" t="s">
        <v>2</v>
      </c>
      <c r="F217" s="5" t="s">
        <v>4</v>
      </c>
      <c r="G217" s="5" t="s">
        <v>15</v>
      </c>
      <c r="H217" s="5" t="s">
        <v>5</v>
      </c>
      <c r="I217" s="5" t="s">
        <v>5</v>
      </c>
      <c r="J217" s="5" t="s">
        <v>3</v>
      </c>
      <c r="K217" s="5" t="s">
        <v>3</v>
      </c>
      <c r="L217" s="5" t="s">
        <v>3</v>
      </c>
      <c r="M217" s="5" t="s">
        <v>3</v>
      </c>
      <c r="N217" s="5" t="s">
        <v>3</v>
      </c>
      <c r="O217" s="5" t="s">
        <v>3</v>
      </c>
      <c r="P217" s="5" t="s">
        <v>3</v>
      </c>
      <c r="Q217" s="5" t="s">
        <v>3</v>
      </c>
      <c r="R217" s="5" t="s">
        <v>3</v>
      </c>
      <c r="S217" s="5"/>
      <c r="T217" s="5" t="s">
        <v>7</v>
      </c>
      <c r="U217" s="5" t="s">
        <v>7</v>
      </c>
      <c r="V217" s="5" t="s">
        <v>7</v>
      </c>
      <c r="W217" s="5" t="s">
        <v>8</v>
      </c>
      <c r="X217" s="5" t="s">
        <v>6</v>
      </c>
      <c r="Y217" s="5" t="s">
        <v>7</v>
      </c>
      <c r="Z217" s="5" t="s">
        <v>9</v>
      </c>
      <c r="AA217" s="5" t="s">
        <v>10</v>
      </c>
      <c r="AB217" s="5"/>
      <c r="AC217" s="5"/>
      <c r="AD217" s="5">
        <f t="shared" si="5"/>
        <v>0</v>
      </c>
    </row>
    <row r="218" spans="1:30" x14ac:dyDescent="0.25">
      <c r="A218" s="5">
        <v>64</v>
      </c>
      <c r="B218" s="5">
        <v>70</v>
      </c>
      <c r="C218" s="5">
        <v>1.01</v>
      </c>
      <c r="D218" s="5">
        <v>0</v>
      </c>
      <c r="E218" s="5" t="s">
        <v>2</v>
      </c>
      <c r="F218" s="5" t="s">
        <v>3</v>
      </c>
      <c r="G218" s="5" t="s">
        <v>4</v>
      </c>
      <c r="H218" s="5" t="s">
        <v>5</v>
      </c>
      <c r="I218" s="5" t="s">
        <v>5</v>
      </c>
      <c r="J218" s="5">
        <v>107</v>
      </c>
      <c r="K218" s="5">
        <v>15</v>
      </c>
      <c r="L218" s="5" t="s">
        <v>3</v>
      </c>
      <c r="M218" s="5" t="s">
        <v>3</v>
      </c>
      <c r="N218" s="5" t="s">
        <v>3</v>
      </c>
      <c r="O218" s="5">
        <v>12.8</v>
      </c>
      <c r="P218" s="5">
        <v>38</v>
      </c>
      <c r="Q218" s="5" t="s">
        <v>3</v>
      </c>
      <c r="R218" s="5" t="s">
        <v>3</v>
      </c>
      <c r="S218" s="5"/>
      <c r="T218" s="5" t="s">
        <v>7</v>
      </c>
      <c r="U218" s="5" t="s">
        <v>7</v>
      </c>
      <c r="V218" s="5" t="s">
        <v>7</v>
      </c>
      <c r="W218" s="5" t="s">
        <v>8</v>
      </c>
      <c r="X218" s="5" t="s">
        <v>7</v>
      </c>
      <c r="Y218" s="5" t="s">
        <v>7</v>
      </c>
      <c r="Z218" s="5" t="s">
        <v>9</v>
      </c>
      <c r="AA218" s="5" t="s">
        <v>10</v>
      </c>
      <c r="AB218" s="5"/>
      <c r="AC218" s="5"/>
      <c r="AD218" s="5">
        <f t="shared" si="5"/>
        <v>0</v>
      </c>
    </row>
    <row r="219" spans="1:30" x14ac:dyDescent="0.25">
      <c r="A219" s="5">
        <v>63</v>
      </c>
      <c r="B219" s="5">
        <v>100</v>
      </c>
      <c r="C219" s="5">
        <v>1.01</v>
      </c>
      <c r="D219" s="5">
        <v>1</v>
      </c>
      <c r="E219" s="5" t="s">
        <v>2</v>
      </c>
      <c r="F219" s="5" t="s">
        <v>3</v>
      </c>
      <c r="G219" s="5" t="s">
        <v>4</v>
      </c>
      <c r="H219" s="5" t="s">
        <v>5</v>
      </c>
      <c r="I219" s="5" t="s">
        <v>5</v>
      </c>
      <c r="J219" s="5">
        <v>78</v>
      </c>
      <c r="K219" s="5">
        <v>61</v>
      </c>
      <c r="L219" s="5">
        <v>1.8</v>
      </c>
      <c r="M219" s="5">
        <v>141</v>
      </c>
      <c r="N219" s="5">
        <v>4.4000000000000004</v>
      </c>
      <c r="O219" s="5">
        <v>12.2</v>
      </c>
      <c r="P219" s="5">
        <v>36</v>
      </c>
      <c r="Q219" s="5">
        <v>10500</v>
      </c>
      <c r="R219" s="5">
        <v>4.3</v>
      </c>
      <c r="S219" s="5"/>
      <c r="T219" s="5" t="s">
        <v>7</v>
      </c>
      <c r="U219" s="5" t="s">
        <v>6</v>
      </c>
      <c r="V219" s="5" t="s">
        <v>7</v>
      </c>
      <c r="W219" s="5" t="s">
        <v>8</v>
      </c>
      <c r="X219" s="5" t="s">
        <v>7</v>
      </c>
      <c r="Y219" s="5" t="s">
        <v>7</v>
      </c>
      <c r="Z219" s="5" t="s">
        <v>9</v>
      </c>
      <c r="AA219" s="5" t="s">
        <v>10</v>
      </c>
      <c r="AB219" s="5"/>
      <c r="AC219" s="5"/>
      <c r="AD219" s="5">
        <f t="shared" si="5"/>
        <v>0</v>
      </c>
    </row>
    <row r="220" spans="1:30" x14ac:dyDescent="0.25">
      <c r="A220" s="5">
        <v>33</v>
      </c>
      <c r="B220" s="5">
        <v>90</v>
      </c>
      <c r="C220" s="5">
        <v>1.0149999999999999</v>
      </c>
      <c r="D220" s="5">
        <v>0</v>
      </c>
      <c r="E220" s="5" t="s">
        <v>2</v>
      </c>
      <c r="F220" s="5" t="s">
        <v>3</v>
      </c>
      <c r="G220" s="5" t="s">
        <v>4</v>
      </c>
      <c r="H220" s="5" t="s">
        <v>5</v>
      </c>
      <c r="I220" s="5" t="s">
        <v>5</v>
      </c>
      <c r="J220" s="5">
        <v>92</v>
      </c>
      <c r="K220" s="5">
        <v>19</v>
      </c>
      <c r="L220" s="5">
        <v>0.8</v>
      </c>
      <c r="M220" s="5" t="s">
        <v>3</v>
      </c>
      <c r="N220" s="5" t="s">
        <v>3</v>
      </c>
      <c r="O220" s="5">
        <v>11.8</v>
      </c>
      <c r="P220" s="5">
        <v>34</v>
      </c>
      <c r="Q220" s="5">
        <v>7000</v>
      </c>
      <c r="R220" s="5" t="s">
        <v>3</v>
      </c>
      <c r="S220" s="5"/>
      <c r="T220" s="5" t="s">
        <v>7</v>
      </c>
      <c r="U220" s="5" t="s">
        <v>7</v>
      </c>
      <c r="V220" s="5" t="s">
        <v>7</v>
      </c>
      <c r="W220" s="5" t="s">
        <v>8</v>
      </c>
      <c r="X220" s="5" t="s">
        <v>7</v>
      </c>
      <c r="Y220" s="5" t="s">
        <v>7</v>
      </c>
      <c r="Z220" s="5" t="s">
        <v>9</v>
      </c>
      <c r="AA220" s="5" t="s">
        <v>10</v>
      </c>
      <c r="AB220" s="5"/>
      <c r="AC220" s="5"/>
      <c r="AD220" s="5">
        <f t="shared" si="5"/>
        <v>0</v>
      </c>
    </row>
    <row r="221" spans="1:30" x14ac:dyDescent="0.25">
      <c r="A221" s="5">
        <v>68</v>
      </c>
      <c r="B221" s="5">
        <v>90</v>
      </c>
      <c r="C221" s="5">
        <v>1.01</v>
      </c>
      <c r="D221" s="5">
        <v>0</v>
      </c>
      <c r="E221" s="5" t="s">
        <v>2</v>
      </c>
      <c r="F221" s="5" t="s">
        <v>3</v>
      </c>
      <c r="G221" s="5" t="s">
        <v>4</v>
      </c>
      <c r="H221" s="5" t="s">
        <v>5</v>
      </c>
      <c r="I221" s="5" t="s">
        <v>5</v>
      </c>
      <c r="J221" s="5">
        <v>238</v>
      </c>
      <c r="K221" s="5">
        <v>57</v>
      </c>
      <c r="L221" s="5">
        <v>2.5</v>
      </c>
      <c r="M221" s="5" t="s">
        <v>3</v>
      </c>
      <c r="N221" s="5" t="s">
        <v>3</v>
      </c>
      <c r="O221" s="5">
        <v>9.8000000000000007</v>
      </c>
      <c r="P221" s="5">
        <v>28</v>
      </c>
      <c r="Q221" s="5">
        <v>8000</v>
      </c>
      <c r="R221" s="5">
        <v>3.3</v>
      </c>
      <c r="S221" s="5"/>
      <c r="T221" s="5" t="s">
        <v>6</v>
      </c>
      <c r="U221" s="5" t="s">
        <v>6</v>
      </c>
      <c r="V221" s="5" t="s">
        <v>7</v>
      </c>
      <c r="W221" s="5" t="s">
        <v>14</v>
      </c>
      <c r="X221" s="5" t="s">
        <v>7</v>
      </c>
      <c r="Y221" s="5" t="s">
        <v>7</v>
      </c>
      <c r="Z221" s="5" t="s">
        <v>9</v>
      </c>
      <c r="AA221" s="5" t="s">
        <v>10</v>
      </c>
      <c r="AB221" s="5"/>
      <c r="AC221" s="5"/>
      <c r="AD221" s="5">
        <f t="shared" si="5"/>
        <v>0</v>
      </c>
    </row>
    <row r="222" spans="1:30" x14ac:dyDescent="0.25">
      <c r="A222" s="5">
        <v>36</v>
      </c>
      <c r="B222" s="5">
        <v>80</v>
      </c>
      <c r="C222" s="5">
        <v>1.01</v>
      </c>
      <c r="D222" s="5">
        <v>0</v>
      </c>
      <c r="E222" s="5" t="s">
        <v>2</v>
      </c>
      <c r="F222" s="5" t="s">
        <v>3</v>
      </c>
      <c r="G222" s="5" t="s">
        <v>4</v>
      </c>
      <c r="H222" s="5" t="s">
        <v>5</v>
      </c>
      <c r="I222" s="5" t="s">
        <v>5</v>
      </c>
      <c r="J222" s="5">
        <v>103</v>
      </c>
      <c r="K222" s="5" t="s">
        <v>3</v>
      </c>
      <c r="L222" s="5" t="s">
        <v>3</v>
      </c>
      <c r="M222" s="5" t="s">
        <v>3</v>
      </c>
      <c r="N222" s="5" t="s">
        <v>3</v>
      </c>
      <c r="O222" s="5">
        <v>11.9</v>
      </c>
      <c r="P222" s="5">
        <v>36</v>
      </c>
      <c r="Q222" s="5">
        <v>8800</v>
      </c>
      <c r="R222" s="5" t="s">
        <v>3</v>
      </c>
      <c r="S222" s="5"/>
      <c r="T222" s="5" t="s">
        <v>7</v>
      </c>
      <c r="U222" s="5" t="s">
        <v>7</v>
      </c>
      <c r="V222" s="5" t="s">
        <v>7</v>
      </c>
      <c r="W222" s="5" t="s">
        <v>8</v>
      </c>
      <c r="X222" s="5" t="s">
        <v>7</v>
      </c>
      <c r="Y222" s="5" t="s">
        <v>7</v>
      </c>
      <c r="Z222" s="5" t="s">
        <v>9</v>
      </c>
      <c r="AA222" s="5" t="s">
        <v>10</v>
      </c>
      <c r="AB222" s="5"/>
      <c r="AC222" s="5"/>
      <c r="AD222" s="5">
        <f t="shared" si="5"/>
        <v>0</v>
      </c>
    </row>
    <row r="223" spans="1:30" x14ac:dyDescent="0.25">
      <c r="A223" s="5">
        <v>66</v>
      </c>
      <c r="B223" s="5">
        <v>70</v>
      </c>
      <c r="C223" s="5">
        <v>1.02</v>
      </c>
      <c r="D223" s="5">
        <v>1</v>
      </c>
      <c r="E223" s="5" t="s">
        <v>2</v>
      </c>
      <c r="F223" s="5" t="s">
        <v>4</v>
      </c>
      <c r="G223" s="5" t="s">
        <v>3</v>
      </c>
      <c r="H223" s="5" t="s">
        <v>5</v>
      </c>
      <c r="I223" s="5" t="s">
        <v>5</v>
      </c>
      <c r="J223" s="5">
        <v>248</v>
      </c>
      <c r="K223" s="5">
        <v>30</v>
      </c>
      <c r="L223" s="5">
        <v>1.7</v>
      </c>
      <c r="M223" s="5">
        <v>138</v>
      </c>
      <c r="N223" s="5">
        <v>5.3</v>
      </c>
      <c r="O223" s="5" t="s">
        <v>3</v>
      </c>
      <c r="P223" s="5" t="s">
        <v>3</v>
      </c>
      <c r="Q223" s="5" t="s">
        <v>3</v>
      </c>
      <c r="R223" s="5" t="s">
        <v>3</v>
      </c>
      <c r="S223" s="5"/>
      <c r="T223" s="5" t="s">
        <v>6</v>
      </c>
      <c r="U223" s="5" t="s">
        <v>6</v>
      </c>
      <c r="V223" s="5" t="s">
        <v>7</v>
      </c>
      <c r="W223" s="5" t="s">
        <v>8</v>
      </c>
      <c r="X223" s="5" t="s">
        <v>7</v>
      </c>
      <c r="Y223" s="5" t="s">
        <v>7</v>
      </c>
      <c r="Z223" s="5" t="s">
        <v>9</v>
      </c>
      <c r="AA223" s="5" t="s">
        <v>10</v>
      </c>
      <c r="AB223" s="5"/>
      <c r="AC223" s="5"/>
      <c r="AD223" s="5">
        <f t="shared" si="5"/>
        <v>0</v>
      </c>
    </row>
    <row r="224" spans="1:30" x14ac:dyDescent="0.25">
      <c r="A224" s="5">
        <v>74</v>
      </c>
      <c r="B224" s="5">
        <v>60</v>
      </c>
      <c r="C224" s="5" t="s">
        <v>3</v>
      </c>
      <c r="D224" s="5" t="s">
        <v>3</v>
      </c>
      <c r="E224" s="5" t="s">
        <v>3</v>
      </c>
      <c r="F224" s="5" t="s">
        <v>3</v>
      </c>
      <c r="G224" s="5" t="s">
        <v>3</v>
      </c>
      <c r="H224" s="5" t="s">
        <v>5</v>
      </c>
      <c r="I224" s="5" t="s">
        <v>5</v>
      </c>
      <c r="J224" s="5">
        <v>108</v>
      </c>
      <c r="K224" s="5">
        <v>68</v>
      </c>
      <c r="L224" s="5">
        <v>1.8</v>
      </c>
      <c r="M224" s="5" t="s">
        <v>3</v>
      </c>
      <c r="N224" s="5" t="s">
        <v>3</v>
      </c>
      <c r="O224" s="5" t="s">
        <v>3</v>
      </c>
      <c r="P224" s="5" t="s">
        <v>3</v>
      </c>
      <c r="Q224" s="5" t="s">
        <v>3</v>
      </c>
      <c r="R224" s="5" t="s">
        <v>3</v>
      </c>
      <c r="S224" s="5"/>
      <c r="T224" s="5" t="s">
        <v>6</v>
      </c>
      <c r="U224" s="5" t="s">
        <v>6</v>
      </c>
      <c r="V224" s="5" t="s">
        <v>7</v>
      </c>
      <c r="W224" s="5" t="s">
        <v>8</v>
      </c>
      <c r="X224" s="5" t="s">
        <v>7</v>
      </c>
      <c r="Y224" s="5" t="s">
        <v>7</v>
      </c>
      <c r="Z224" s="5" t="s">
        <v>9</v>
      </c>
      <c r="AA224" s="5" t="s">
        <v>10</v>
      </c>
      <c r="AB224" s="5"/>
      <c r="AC224" s="5"/>
      <c r="AD224" s="5">
        <f t="shared" si="5"/>
        <v>0</v>
      </c>
    </row>
    <row r="225" spans="1:30" x14ac:dyDescent="0.25">
      <c r="A225" s="5">
        <v>71</v>
      </c>
      <c r="B225" s="5">
        <v>90</v>
      </c>
      <c r="C225" s="5">
        <v>1.01</v>
      </c>
      <c r="D225" s="5">
        <v>0</v>
      </c>
      <c r="E225" s="5" t="s">
        <v>13</v>
      </c>
      <c r="F225" s="5" t="s">
        <v>3</v>
      </c>
      <c r="G225" s="5" t="s">
        <v>4</v>
      </c>
      <c r="H225" s="5" t="s">
        <v>5</v>
      </c>
      <c r="I225" s="5" t="s">
        <v>5</v>
      </c>
      <c r="J225" s="5">
        <v>303</v>
      </c>
      <c r="K225" s="5">
        <v>30</v>
      </c>
      <c r="L225" s="5">
        <v>1.3</v>
      </c>
      <c r="M225" s="5">
        <v>136</v>
      </c>
      <c r="N225" s="5">
        <v>4.0999999999999996</v>
      </c>
      <c r="O225" s="5">
        <v>13</v>
      </c>
      <c r="P225" s="5">
        <v>38</v>
      </c>
      <c r="Q225" s="5">
        <v>9200</v>
      </c>
      <c r="R225" s="5">
        <v>4.5999999999999996</v>
      </c>
      <c r="S225" s="5"/>
      <c r="T225" s="5" t="s">
        <v>6</v>
      </c>
      <c r="U225" s="5" t="s">
        <v>6</v>
      </c>
      <c r="V225" s="5" t="s">
        <v>7</v>
      </c>
      <c r="W225" s="5" t="s">
        <v>8</v>
      </c>
      <c r="X225" s="5" t="s">
        <v>7</v>
      </c>
      <c r="Y225" s="5" t="s">
        <v>7</v>
      </c>
      <c r="Z225" s="5" t="s">
        <v>9</v>
      </c>
      <c r="AA225" s="5" t="s">
        <v>10</v>
      </c>
      <c r="AB225" s="5"/>
      <c r="AC225" s="5"/>
      <c r="AD225" s="5">
        <f t="shared" si="5"/>
        <v>0</v>
      </c>
    </row>
    <row r="226" spans="1:30" x14ac:dyDescent="0.25">
      <c r="A226" s="5">
        <v>34</v>
      </c>
      <c r="B226" s="5">
        <v>60</v>
      </c>
      <c r="C226" s="5">
        <v>1.02</v>
      </c>
      <c r="D226" s="5">
        <v>0</v>
      </c>
      <c r="E226" s="5" t="s">
        <v>2</v>
      </c>
      <c r="F226" s="5" t="s">
        <v>3</v>
      </c>
      <c r="G226" s="5" t="s">
        <v>4</v>
      </c>
      <c r="H226" s="5" t="s">
        <v>5</v>
      </c>
      <c r="I226" s="5" t="s">
        <v>5</v>
      </c>
      <c r="J226" s="5">
        <v>117</v>
      </c>
      <c r="K226" s="5">
        <v>28</v>
      </c>
      <c r="L226" s="5">
        <v>2.2000000000000002</v>
      </c>
      <c r="M226" s="5">
        <v>138</v>
      </c>
      <c r="N226" s="5">
        <v>3.8</v>
      </c>
      <c r="O226" s="5" t="s">
        <v>3</v>
      </c>
      <c r="P226" s="5" t="s">
        <v>3</v>
      </c>
      <c r="Q226" s="5" t="s">
        <v>3</v>
      </c>
      <c r="R226" s="5" t="s">
        <v>3</v>
      </c>
      <c r="S226" s="5"/>
      <c r="T226" s="5" t="s">
        <v>7</v>
      </c>
      <c r="U226" s="5" t="s">
        <v>7</v>
      </c>
      <c r="V226" s="5" t="s">
        <v>7</v>
      </c>
      <c r="W226" s="5" t="s">
        <v>8</v>
      </c>
      <c r="X226" s="5" t="s">
        <v>6</v>
      </c>
      <c r="Y226" s="5" t="s">
        <v>7</v>
      </c>
      <c r="Z226" s="5" t="s">
        <v>9</v>
      </c>
      <c r="AA226" s="5" t="s">
        <v>10</v>
      </c>
      <c r="AB226" s="5"/>
      <c r="AC226" s="5"/>
      <c r="AD226" s="5">
        <f t="shared" si="5"/>
        <v>0</v>
      </c>
    </row>
    <row r="227" spans="1:30" x14ac:dyDescent="0.25">
      <c r="A227" s="5">
        <v>60</v>
      </c>
      <c r="B227" s="5">
        <v>90</v>
      </c>
      <c r="C227" s="5">
        <v>1.01</v>
      </c>
      <c r="D227" s="5">
        <v>3</v>
      </c>
      <c r="E227" s="5" t="s">
        <v>17</v>
      </c>
      <c r="F227" s="5" t="s">
        <v>15</v>
      </c>
      <c r="G227" s="5" t="s">
        <v>4</v>
      </c>
      <c r="H227" s="5" t="s">
        <v>5</v>
      </c>
      <c r="I227" s="5" t="s">
        <v>16</v>
      </c>
      <c r="J227" s="5">
        <v>490</v>
      </c>
      <c r="K227" s="5">
        <v>95</v>
      </c>
      <c r="L227" s="5">
        <v>2.7</v>
      </c>
      <c r="M227" s="5">
        <v>131</v>
      </c>
      <c r="N227" s="5">
        <v>3.8</v>
      </c>
      <c r="O227" s="5">
        <v>11.5</v>
      </c>
      <c r="P227" s="5">
        <v>35</v>
      </c>
      <c r="Q227" s="5">
        <v>12000</v>
      </c>
      <c r="R227" s="5">
        <v>4.5</v>
      </c>
      <c r="S227" s="5"/>
      <c r="T227" s="5" t="s">
        <v>6</v>
      </c>
      <c r="U227" s="5" t="s">
        <v>6</v>
      </c>
      <c r="V227" s="5" t="s">
        <v>7</v>
      </c>
      <c r="W227" s="5" t="s">
        <v>8</v>
      </c>
      <c r="X227" s="5" t="s">
        <v>7</v>
      </c>
      <c r="Y227" s="5" t="s">
        <v>7</v>
      </c>
      <c r="Z227" s="5" t="s">
        <v>9</v>
      </c>
      <c r="AA227" s="5" t="s">
        <v>10</v>
      </c>
      <c r="AB227" s="5"/>
      <c r="AC227" s="5"/>
      <c r="AD227" s="5">
        <f t="shared" si="5"/>
        <v>0</v>
      </c>
    </row>
    <row r="228" spans="1:30" x14ac:dyDescent="0.25">
      <c r="A228" s="5">
        <v>64</v>
      </c>
      <c r="B228" s="5">
        <v>100</v>
      </c>
      <c r="C228" s="5">
        <v>1.0149999999999999</v>
      </c>
      <c r="D228" s="5">
        <v>4</v>
      </c>
      <c r="E228" s="5" t="s">
        <v>12</v>
      </c>
      <c r="F228" s="5" t="s">
        <v>15</v>
      </c>
      <c r="G228" s="5" t="s">
        <v>15</v>
      </c>
      <c r="H228" s="5" t="s">
        <v>5</v>
      </c>
      <c r="I228" s="5" t="s">
        <v>16</v>
      </c>
      <c r="J228" s="5">
        <v>163</v>
      </c>
      <c r="K228" s="5">
        <v>54</v>
      </c>
      <c r="L228" s="5">
        <v>7.2</v>
      </c>
      <c r="M228" s="5">
        <v>140</v>
      </c>
      <c r="N228" s="5">
        <v>4.5999999999999996</v>
      </c>
      <c r="O228" s="5">
        <v>7.9</v>
      </c>
      <c r="P228" s="5">
        <v>26</v>
      </c>
      <c r="Q228" s="5">
        <v>7500</v>
      </c>
      <c r="R228" s="5">
        <v>3.4</v>
      </c>
      <c r="S228" s="5"/>
      <c r="T228" s="5" t="s">
        <v>6</v>
      </c>
      <c r="U228" s="5" t="s">
        <v>6</v>
      </c>
      <c r="V228" s="5" t="s">
        <v>7</v>
      </c>
      <c r="W228" s="5" t="s">
        <v>8</v>
      </c>
      <c r="X228" s="5" t="s">
        <v>6</v>
      </c>
      <c r="Y228" s="5" t="s">
        <v>7</v>
      </c>
      <c r="Z228" s="5" t="s">
        <v>9</v>
      </c>
      <c r="AA228" s="5" t="s">
        <v>10</v>
      </c>
      <c r="AB228" s="5"/>
      <c r="AC228" s="5"/>
      <c r="AD228" s="5">
        <f t="shared" si="5"/>
        <v>0</v>
      </c>
    </row>
    <row r="229" spans="1:30" x14ac:dyDescent="0.25">
      <c r="A229" s="5">
        <v>57</v>
      </c>
      <c r="B229" s="5">
        <v>80</v>
      </c>
      <c r="C229" s="5">
        <v>1.0149999999999999</v>
      </c>
      <c r="D229" s="5">
        <v>0</v>
      </c>
      <c r="E229" s="5" t="s">
        <v>2</v>
      </c>
      <c r="F229" s="5" t="s">
        <v>3</v>
      </c>
      <c r="G229" s="5" t="s">
        <v>4</v>
      </c>
      <c r="H229" s="5" t="s">
        <v>5</v>
      </c>
      <c r="I229" s="5" t="s">
        <v>5</v>
      </c>
      <c r="J229" s="5">
        <v>120</v>
      </c>
      <c r="K229" s="5">
        <v>48</v>
      </c>
      <c r="L229" s="5">
        <v>1.6</v>
      </c>
      <c r="M229" s="5" t="s">
        <v>3</v>
      </c>
      <c r="N229" s="5" t="s">
        <v>3</v>
      </c>
      <c r="O229" s="5">
        <v>11.3</v>
      </c>
      <c r="P229" s="5">
        <v>36</v>
      </c>
      <c r="Q229" s="5">
        <v>7200</v>
      </c>
      <c r="R229" s="5">
        <v>3.8</v>
      </c>
      <c r="S229" s="5"/>
      <c r="T229" s="5" t="s">
        <v>6</v>
      </c>
      <c r="U229" s="5" t="s">
        <v>6</v>
      </c>
      <c r="V229" s="5" t="s">
        <v>7</v>
      </c>
      <c r="W229" s="5" t="s">
        <v>8</v>
      </c>
      <c r="X229" s="5" t="s">
        <v>7</v>
      </c>
      <c r="Y229" s="5" t="s">
        <v>7</v>
      </c>
      <c r="Z229" s="5" t="s">
        <v>9</v>
      </c>
      <c r="AA229" s="5" t="s">
        <v>10</v>
      </c>
      <c r="AB229" s="5"/>
      <c r="AC229" s="5"/>
      <c r="AD229" s="5">
        <f t="shared" si="5"/>
        <v>0</v>
      </c>
    </row>
    <row r="230" spans="1:30" x14ac:dyDescent="0.25">
      <c r="A230" s="5">
        <v>60</v>
      </c>
      <c r="B230" s="5">
        <v>70</v>
      </c>
      <c r="C230" s="5" t="s">
        <v>3</v>
      </c>
      <c r="D230" s="5" t="s">
        <v>3</v>
      </c>
      <c r="E230" s="5" t="s">
        <v>3</v>
      </c>
      <c r="F230" s="5" t="s">
        <v>3</v>
      </c>
      <c r="G230" s="5" t="s">
        <v>3</v>
      </c>
      <c r="H230" s="5" t="s">
        <v>5</v>
      </c>
      <c r="I230" s="5" t="s">
        <v>5</v>
      </c>
      <c r="J230" s="5">
        <v>124</v>
      </c>
      <c r="K230" s="5">
        <v>52</v>
      </c>
      <c r="L230" s="5">
        <v>2.5</v>
      </c>
      <c r="M230" s="5" t="s">
        <v>3</v>
      </c>
      <c r="N230" s="5" t="s">
        <v>3</v>
      </c>
      <c r="O230" s="5" t="s">
        <v>3</v>
      </c>
      <c r="P230" s="5" t="s">
        <v>3</v>
      </c>
      <c r="Q230" s="5" t="s">
        <v>3</v>
      </c>
      <c r="R230" s="5" t="s">
        <v>3</v>
      </c>
      <c r="S230" s="5"/>
      <c r="T230" s="5" t="s">
        <v>6</v>
      </c>
      <c r="U230" s="5" t="s">
        <v>7</v>
      </c>
      <c r="V230" s="5" t="s">
        <v>7</v>
      </c>
      <c r="W230" s="5" t="s">
        <v>8</v>
      </c>
      <c r="X230" s="5" t="s">
        <v>7</v>
      </c>
      <c r="Y230" s="5" t="s">
        <v>7</v>
      </c>
      <c r="Z230" s="5" t="s">
        <v>9</v>
      </c>
      <c r="AA230" s="5" t="s">
        <v>10</v>
      </c>
      <c r="AB230" s="5"/>
      <c r="AC230" s="5"/>
      <c r="AD230" s="5">
        <f t="shared" si="5"/>
        <v>0</v>
      </c>
    </row>
    <row r="231" spans="1:30" x14ac:dyDescent="0.25">
      <c r="A231" s="5">
        <v>59</v>
      </c>
      <c r="B231" s="5">
        <v>50</v>
      </c>
      <c r="C231" s="5">
        <v>1.01</v>
      </c>
      <c r="D231" s="5">
        <v>3</v>
      </c>
      <c r="E231" s="5" t="s">
        <v>2</v>
      </c>
      <c r="F231" s="5" t="s">
        <v>4</v>
      </c>
      <c r="G231" s="5" t="s">
        <v>15</v>
      </c>
      <c r="H231" s="5" t="s">
        <v>5</v>
      </c>
      <c r="I231" s="5" t="s">
        <v>5</v>
      </c>
      <c r="J231" s="5">
        <v>241</v>
      </c>
      <c r="K231" s="5">
        <v>191</v>
      </c>
      <c r="L231" s="5">
        <v>12</v>
      </c>
      <c r="M231" s="5">
        <v>114</v>
      </c>
      <c r="N231" s="5">
        <v>2.9</v>
      </c>
      <c r="O231" s="5">
        <v>9.6</v>
      </c>
      <c r="P231" s="5">
        <v>31</v>
      </c>
      <c r="Q231" s="5">
        <v>15700</v>
      </c>
      <c r="R231" s="5">
        <v>3.8</v>
      </c>
      <c r="S231" s="5"/>
      <c r="T231" s="5" t="s">
        <v>7</v>
      </c>
      <c r="U231" s="5" t="s">
        <v>6</v>
      </c>
      <c r="V231" s="5" t="s">
        <v>7</v>
      </c>
      <c r="W231" s="5" t="s">
        <v>8</v>
      </c>
      <c r="X231" s="5" t="s">
        <v>6</v>
      </c>
      <c r="Y231" s="5" t="s">
        <v>7</v>
      </c>
      <c r="Z231" s="5" t="s">
        <v>9</v>
      </c>
      <c r="AA231" s="5" t="s">
        <v>10</v>
      </c>
      <c r="AB231" s="5"/>
      <c r="AC231" s="5"/>
      <c r="AD231" s="5">
        <f t="shared" si="5"/>
        <v>0</v>
      </c>
    </row>
    <row r="232" spans="1:30" x14ac:dyDescent="0.25">
      <c r="A232" s="5">
        <v>65</v>
      </c>
      <c r="B232" s="5">
        <v>60</v>
      </c>
      <c r="C232" s="5">
        <v>1.01</v>
      </c>
      <c r="D232" s="5">
        <v>2</v>
      </c>
      <c r="E232" s="5" t="s">
        <v>2</v>
      </c>
      <c r="F232" s="5" t="s">
        <v>4</v>
      </c>
      <c r="G232" s="5" t="s">
        <v>15</v>
      </c>
      <c r="H232" s="5" t="s">
        <v>16</v>
      </c>
      <c r="I232" s="5" t="s">
        <v>5</v>
      </c>
      <c r="J232" s="5">
        <v>192</v>
      </c>
      <c r="K232" s="5">
        <v>17</v>
      </c>
      <c r="L232" s="5">
        <v>1.7</v>
      </c>
      <c r="M232" s="5">
        <v>130</v>
      </c>
      <c r="N232" s="5">
        <v>4.3</v>
      </c>
      <c r="O232" s="5" t="s">
        <v>3</v>
      </c>
      <c r="P232" s="5" t="s">
        <v>3</v>
      </c>
      <c r="Q232" s="5">
        <v>9500</v>
      </c>
      <c r="R232" s="5" t="s">
        <v>3</v>
      </c>
      <c r="S232" s="5"/>
      <c r="T232" s="5" t="s">
        <v>6</v>
      </c>
      <c r="U232" s="5" t="s">
        <v>6</v>
      </c>
      <c r="V232" s="5" t="s">
        <v>7</v>
      </c>
      <c r="W232" s="5" t="s">
        <v>14</v>
      </c>
      <c r="X232" s="5" t="s">
        <v>7</v>
      </c>
      <c r="Y232" s="5" t="s">
        <v>7</v>
      </c>
      <c r="Z232" s="5" t="s">
        <v>19</v>
      </c>
      <c r="AA232" s="5" t="s">
        <v>10</v>
      </c>
      <c r="AB232" s="5"/>
      <c r="AC232" s="5"/>
      <c r="AD232" s="5">
        <f t="shared" si="5"/>
        <v>0</v>
      </c>
    </row>
    <row r="233" spans="1:30" x14ac:dyDescent="0.25">
      <c r="A233" s="5">
        <v>60</v>
      </c>
      <c r="B233" s="5">
        <v>90</v>
      </c>
      <c r="C233" s="5" t="s">
        <v>3</v>
      </c>
      <c r="D233" s="5" t="s">
        <v>3</v>
      </c>
      <c r="E233" s="5" t="s">
        <v>3</v>
      </c>
      <c r="F233" s="5" t="s">
        <v>3</v>
      </c>
      <c r="G233" s="5" t="s">
        <v>3</v>
      </c>
      <c r="H233" s="5" t="s">
        <v>5</v>
      </c>
      <c r="I233" s="5" t="s">
        <v>5</v>
      </c>
      <c r="J233" s="5">
        <v>269</v>
      </c>
      <c r="K233" s="5">
        <v>51</v>
      </c>
      <c r="L233" s="5">
        <v>2.8</v>
      </c>
      <c r="M233" s="5">
        <v>138</v>
      </c>
      <c r="N233" s="5">
        <v>3.7</v>
      </c>
      <c r="O233" s="5">
        <v>11.5</v>
      </c>
      <c r="P233" s="5">
        <v>35</v>
      </c>
      <c r="Q233" s="5" t="s">
        <v>3</v>
      </c>
      <c r="R233" s="5" t="s">
        <v>3</v>
      </c>
      <c r="S233" s="5"/>
      <c r="T233" s="5" t="s">
        <v>6</v>
      </c>
      <c r="U233" s="5" t="s">
        <v>6</v>
      </c>
      <c r="V233" s="5" t="s">
        <v>6</v>
      </c>
      <c r="W233" s="5" t="s">
        <v>8</v>
      </c>
      <c r="X233" s="5" t="s">
        <v>6</v>
      </c>
      <c r="Y233" s="5" t="s">
        <v>7</v>
      </c>
      <c r="Z233" s="5" t="s">
        <v>9</v>
      </c>
      <c r="AA233" s="5" t="s">
        <v>10</v>
      </c>
      <c r="AB233" s="5"/>
      <c r="AC233" s="5"/>
      <c r="AD233" s="5">
        <f t="shared" si="5"/>
        <v>0</v>
      </c>
    </row>
    <row r="234" spans="1:30" x14ac:dyDescent="0.25">
      <c r="A234" s="5">
        <v>50</v>
      </c>
      <c r="B234" s="5">
        <v>90</v>
      </c>
      <c r="C234" s="5">
        <v>1.0149999999999999</v>
      </c>
      <c r="D234" s="5">
        <v>1</v>
      </c>
      <c r="E234" s="5" t="s">
        <v>2</v>
      </c>
      <c r="F234" s="5" t="s">
        <v>15</v>
      </c>
      <c r="G234" s="5" t="s">
        <v>15</v>
      </c>
      <c r="H234" s="5" t="s">
        <v>5</v>
      </c>
      <c r="I234" s="5" t="s">
        <v>5</v>
      </c>
      <c r="J234" s="5" t="s">
        <v>3</v>
      </c>
      <c r="K234" s="5" t="s">
        <v>3</v>
      </c>
      <c r="L234" s="5" t="s">
        <v>3</v>
      </c>
      <c r="M234" s="5" t="s">
        <v>3</v>
      </c>
      <c r="N234" s="5" t="s">
        <v>3</v>
      </c>
      <c r="O234" s="5" t="s">
        <v>3</v>
      </c>
      <c r="P234" s="5" t="s">
        <v>3</v>
      </c>
      <c r="Q234" s="5" t="s">
        <v>3</v>
      </c>
      <c r="R234" s="5" t="s">
        <v>3</v>
      </c>
      <c r="S234" s="5"/>
      <c r="T234" s="5" t="s">
        <v>7</v>
      </c>
      <c r="U234" s="5" t="s">
        <v>7</v>
      </c>
      <c r="V234" s="5" t="s">
        <v>7</v>
      </c>
      <c r="W234" s="5" t="s">
        <v>8</v>
      </c>
      <c r="X234" s="5" t="s">
        <v>6</v>
      </c>
      <c r="Y234" s="5" t="s">
        <v>7</v>
      </c>
      <c r="Z234" s="5" t="s">
        <v>9</v>
      </c>
      <c r="AA234" s="5" t="s">
        <v>10</v>
      </c>
      <c r="AB234" s="5"/>
      <c r="AC234" s="5"/>
      <c r="AD234" s="5">
        <f t="shared" si="5"/>
        <v>0</v>
      </c>
    </row>
    <row r="235" spans="1:30" x14ac:dyDescent="0.25">
      <c r="A235" s="5">
        <v>51</v>
      </c>
      <c r="B235" s="5">
        <v>100</v>
      </c>
      <c r="C235" s="5">
        <v>1.0149999999999999</v>
      </c>
      <c r="D235" s="5">
        <v>2</v>
      </c>
      <c r="E235" s="5" t="s">
        <v>2</v>
      </c>
      <c r="F235" s="5" t="s">
        <v>4</v>
      </c>
      <c r="G235" s="5" t="s">
        <v>4</v>
      </c>
      <c r="H235" s="5" t="s">
        <v>5</v>
      </c>
      <c r="I235" s="5" t="s">
        <v>16</v>
      </c>
      <c r="J235" s="5">
        <v>93</v>
      </c>
      <c r="K235" s="5">
        <v>20</v>
      </c>
      <c r="L235" s="5">
        <v>1.6</v>
      </c>
      <c r="M235" s="5">
        <v>146</v>
      </c>
      <c r="N235" s="5">
        <v>4.5</v>
      </c>
      <c r="O235" s="5" t="s">
        <v>3</v>
      </c>
      <c r="P235" s="5" t="s">
        <v>3</v>
      </c>
      <c r="Q235" s="5" t="s">
        <v>3</v>
      </c>
      <c r="R235" s="5" t="s">
        <v>3</v>
      </c>
      <c r="S235" s="5"/>
      <c r="T235" s="5" t="s">
        <v>7</v>
      </c>
      <c r="U235" s="5" t="s">
        <v>7</v>
      </c>
      <c r="V235" s="5" t="s">
        <v>7</v>
      </c>
      <c r="W235" s="5" t="s">
        <v>14</v>
      </c>
      <c r="X235" s="5" t="s">
        <v>7</v>
      </c>
      <c r="Y235" s="5" t="s">
        <v>7</v>
      </c>
      <c r="Z235" s="5" t="s">
        <v>9</v>
      </c>
      <c r="AA235" s="5" t="s">
        <v>10</v>
      </c>
      <c r="AB235" s="5"/>
      <c r="AC235" s="5"/>
      <c r="AD235" s="5">
        <f t="shared" si="5"/>
        <v>0</v>
      </c>
    </row>
    <row r="236" spans="1:30" x14ac:dyDescent="0.25">
      <c r="A236" s="5">
        <v>37</v>
      </c>
      <c r="B236" s="5">
        <v>100</v>
      </c>
      <c r="C236" s="5">
        <v>1.01</v>
      </c>
      <c r="D236" s="5">
        <v>0</v>
      </c>
      <c r="E236" s="5" t="s">
        <v>2</v>
      </c>
      <c r="F236" s="5" t="s">
        <v>15</v>
      </c>
      <c r="G236" s="5" t="s">
        <v>4</v>
      </c>
      <c r="H236" s="5" t="s">
        <v>5</v>
      </c>
      <c r="I236" s="5" t="s">
        <v>5</v>
      </c>
      <c r="J236" s="5" t="s">
        <v>3</v>
      </c>
      <c r="K236" s="5">
        <v>19</v>
      </c>
      <c r="L236" s="5">
        <v>1.3</v>
      </c>
      <c r="M236" s="5" t="s">
        <v>3</v>
      </c>
      <c r="N236" s="5" t="s">
        <v>3</v>
      </c>
      <c r="O236" s="5">
        <v>15</v>
      </c>
      <c r="P236" s="5">
        <v>44</v>
      </c>
      <c r="Q236" s="5">
        <v>4100</v>
      </c>
      <c r="R236" s="5">
        <v>5.2</v>
      </c>
      <c r="S236" s="5"/>
      <c r="T236" s="5" t="s">
        <v>6</v>
      </c>
      <c r="U236" s="5" t="s">
        <v>7</v>
      </c>
      <c r="V236" s="5" t="s">
        <v>7</v>
      </c>
      <c r="W236" s="5" t="s">
        <v>8</v>
      </c>
      <c r="X236" s="5" t="s">
        <v>7</v>
      </c>
      <c r="Y236" s="5" t="s">
        <v>7</v>
      </c>
      <c r="Z236" s="5" t="s">
        <v>9</v>
      </c>
      <c r="AA236" s="5" t="s">
        <v>10</v>
      </c>
      <c r="AB236" s="5"/>
      <c r="AC236" s="5"/>
      <c r="AD236" s="5">
        <f t="shared" si="5"/>
        <v>0</v>
      </c>
    </row>
    <row r="237" spans="1:30" x14ac:dyDescent="0.25">
      <c r="A237" s="5">
        <v>45</v>
      </c>
      <c r="B237" s="5">
        <v>70</v>
      </c>
      <c r="C237" s="5">
        <v>1.01</v>
      </c>
      <c r="D237" s="5">
        <v>2</v>
      </c>
      <c r="E237" s="5" t="s">
        <v>2</v>
      </c>
      <c r="F237" s="5" t="s">
        <v>3</v>
      </c>
      <c r="G237" s="5" t="s">
        <v>4</v>
      </c>
      <c r="H237" s="5" t="s">
        <v>5</v>
      </c>
      <c r="I237" s="5" t="s">
        <v>5</v>
      </c>
      <c r="J237" s="5">
        <v>113</v>
      </c>
      <c r="K237" s="5">
        <v>93</v>
      </c>
      <c r="L237" s="5">
        <v>2.2999999999999998</v>
      </c>
      <c r="M237" s="5" t="s">
        <v>3</v>
      </c>
      <c r="N237" s="5" t="s">
        <v>3</v>
      </c>
      <c r="O237" s="5">
        <v>7.9</v>
      </c>
      <c r="P237" s="5">
        <v>26</v>
      </c>
      <c r="Q237" s="5">
        <v>5700</v>
      </c>
      <c r="R237" s="5" t="s">
        <v>3</v>
      </c>
      <c r="S237" s="5"/>
      <c r="T237" s="5" t="s">
        <v>7</v>
      </c>
      <c r="U237" s="5" t="s">
        <v>7</v>
      </c>
      <c r="V237" s="5" t="s">
        <v>6</v>
      </c>
      <c r="W237" s="5" t="s">
        <v>8</v>
      </c>
      <c r="X237" s="5" t="s">
        <v>7</v>
      </c>
      <c r="Y237" s="5" t="s">
        <v>6</v>
      </c>
      <c r="Z237" s="5" t="s">
        <v>9</v>
      </c>
      <c r="AA237" s="5" t="s">
        <v>10</v>
      </c>
      <c r="AB237" s="5"/>
      <c r="AC237" s="5"/>
      <c r="AD237" s="5">
        <f t="shared" si="5"/>
        <v>0</v>
      </c>
    </row>
    <row r="238" spans="1:30" x14ac:dyDescent="0.25">
      <c r="A238" s="5">
        <v>65</v>
      </c>
      <c r="B238" s="5">
        <v>80</v>
      </c>
      <c r="C238" s="5" t="s">
        <v>3</v>
      </c>
      <c r="D238" s="5" t="s">
        <v>3</v>
      </c>
      <c r="E238" s="5" t="s">
        <v>3</v>
      </c>
      <c r="F238" s="5" t="s">
        <v>3</v>
      </c>
      <c r="G238" s="5" t="s">
        <v>3</v>
      </c>
      <c r="H238" s="5" t="s">
        <v>5</v>
      </c>
      <c r="I238" s="5" t="s">
        <v>5</v>
      </c>
      <c r="J238" s="5">
        <v>74</v>
      </c>
      <c r="K238" s="5">
        <v>66</v>
      </c>
      <c r="L238" s="5">
        <v>2</v>
      </c>
      <c r="M238" s="5">
        <v>136</v>
      </c>
      <c r="N238" s="5">
        <v>5.4</v>
      </c>
      <c r="O238" s="5">
        <v>9.1</v>
      </c>
      <c r="P238" s="5">
        <v>25</v>
      </c>
      <c r="Q238" s="5" t="s">
        <v>3</v>
      </c>
      <c r="R238" s="5" t="s">
        <v>3</v>
      </c>
      <c r="S238" s="5"/>
      <c r="T238" s="5" t="s">
        <v>6</v>
      </c>
      <c r="U238" s="5" t="s">
        <v>6</v>
      </c>
      <c r="V238" s="5" t="s">
        <v>6</v>
      </c>
      <c r="W238" s="5" t="s">
        <v>8</v>
      </c>
      <c r="X238" s="5" t="s">
        <v>6</v>
      </c>
      <c r="Y238" s="5" t="s">
        <v>7</v>
      </c>
      <c r="Z238" s="5" t="s">
        <v>9</v>
      </c>
      <c r="AA238" s="5" t="s">
        <v>10</v>
      </c>
      <c r="AB238" s="5"/>
      <c r="AC238" s="5"/>
      <c r="AD238" s="5">
        <f t="shared" si="5"/>
        <v>0</v>
      </c>
    </row>
    <row r="239" spans="1:30" x14ac:dyDescent="0.25">
      <c r="A239" s="5">
        <v>80</v>
      </c>
      <c r="B239" s="5">
        <v>70</v>
      </c>
      <c r="C239" s="5">
        <v>1.0149999999999999</v>
      </c>
      <c r="D239" s="5">
        <v>2</v>
      </c>
      <c r="E239" s="5" t="s">
        <v>12</v>
      </c>
      <c r="F239" s="5" t="s">
        <v>3</v>
      </c>
      <c r="G239" s="5" t="s">
        <v>4</v>
      </c>
      <c r="H239" s="5" t="s">
        <v>5</v>
      </c>
      <c r="I239" s="5" t="s">
        <v>5</v>
      </c>
      <c r="J239" s="5">
        <v>141</v>
      </c>
      <c r="K239" s="5">
        <v>53</v>
      </c>
      <c r="L239" s="5">
        <v>2.2000000000000002</v>
      </c>
      <c r="M239" s="5" t="s">
        <v>3</v>
      </c>
      <c r="N239" s="5" t="s">
        <v>3</v>
      </c>
      <c r="O239" s="5">
        <v>12.7</v>
      </c>
      <c r="P239" s="5">
        <v>40</v>
      </c>
      <c r="Q239" s="5">
        <v>9600</v>
      </c>
      <c r="R239" s="5" t="s">
        <v>3</v>
      </c>
      <c r="S239" s="5"/>
      <c r="T239" s="5" t="s">
        <v>6</v>
      </c>
      <c r="U239" s="5" t="s">
        <v>6</v>
      </c>
      <c r="V239" s="5" t="s">
        <v>7</v>
      </c>
      <c r="W239" s="5" t="s">
        <v>14</v>
      </c>
      <c r="X239" s="5" t="s">
        <v>6</v>
      </c>
      <c r="Y239" s="5" t="s">
        <v>7</v>
      </c>
      <c r="Z239" s="5" t="s">
        <v>9</v>
      </c>
      <c r="AA239" s="5" t="s">
        <v>10</v>
      </c>
      <c r="AB239" s="5"/>
      <c r="AC239" s="5"/>
      <c r="AD239" s="5">
        <f t="shared" si="5"/>
        <v>0</v>
      </c>
    </row>
    <row r="240" spans="1:30" x14ac:dyDescent="0.25">
      <c r="A240" s="5">
        <v>72</v>
      </c>
      <c r="B240" s="5">
        <v>100</v>
      </c>
      <c r="C240" s="5" t="s">
        <v>3</v>
      </c>
      <c r="D240" s="5" t="s">
        <v>3</v>
      </c>
      <c r="E240" s="5" t="s">
        <v>3</v>
      </c>
      <c r="F240" s="5" t="s">
        <v>3</v>
      </c>
      <c r="G240" s="5" t="s">
        <v>3</v>
      </c>
      <c r="H240" s="5" t="s">
        <v>5</v>
      </c>
      <c r="I240" s="5" t="s">
        <v>5</v>
      </c>
      <c r="J240" s="5">
        <v>201</v>
      </c>
      <c r="K240" s="5">
        <v>241</v>
      </c>
      <c r="L240" s="5">
        <v>13.4</v>
      </c>
      <c r="M240" s="5">
        <v>127</v>
      </c>
      <c r="N240" s="5">
        <v>4.8</v>
      </c>
      <c r="O240" s="5">
        <v>9.4</v>
      </c>
      <c r="P240" s="5">
        <v>28</v>
      </c>
      <c r="Q240" s="5" t="s">
        <v>3</v>
      </c>
      <c r="R240" s="5" t="s">
        <v>3</v>
      </c>
      <c r="S240" s="5"/>
      <c r="T240" s="5" t="s">
        <v>6</v>
      </c>
      <c r="U240" s="5" t="s">
        <v>6</v>
      </c>
      <c r="V240" s="5" t="s">
        <v>7</v>
      </c>
      <c r="W240" s="5" t="s">
        <v>8</v>
      </c>
      <c r="X240" s="5" t="s">
        <v>7</v>
      </c>
      <c r="Y240" s="5" t="s">
        <v>6</v>
      </c>
      <c r="Z240" s="5" t="s">
        <v>9</v>
      </c>
      <c r="AA240" s="5" t="s">
        <v>10</v>
      </c>
      <c r="AB240" s="5"/>
      <c r="AC240" s="5"/>
      <c r="AD240" s="5">
        <f t="shared" si="5"/>
        <v>0</v>
      </c>
    </row>
    <row r="241" spans="1:30" x14ac:dyDescent="0.25">
      <c r="A241" s="5">
        <v>34</v>
      </c>
      <c r="B241" s="5">
        <v>90</v>
      </c>
      <c r="C241" s="5">
        <v>1.0149999999999999</v>
      </c>
      <c r="D241" s="5">
        <v>2</v>
      </c>
      <c r="E241" s="5" t="s">
        <v>2</v>
      </c>
      <c r="F241" s="5" t="s">
        <v>4</v>
      </c>
      <c r="G241" s="5" t="s">
        <v>4</v>
      </c>
      <c r="H241" s="5" t="s">
        <v>5</v>
      </c>
      <c r="I241" s="5" t="s">
        <v>5</v>
      </c>
      <c r="J241" s="5">
        <v>104</v>
      </c>
      <c r="K241" s="5">
        <v>50</v>
      </c>
      <c r="L241" s="5">
        <v>1.6</v>
      </c>
      <c r="M241" s="5">
        <v>137</v>
      </c>
      <c r="N241" s="5">
        <v>4.0999999999999996</v>
      </c>
      <c r="O241" s="5">
        <v>11.9</v>
      </c>
      <c r="P241" s="5">
        <v>39</v>
      </c>
      <c r="Q241" s="5" t="s">
        <v>3</v>
      </c>
      <c r="R241" s="5" t="s">
        <v>3</v>
      </c>
      <c r="S241" s="5"/>
      <c r="T241" s="5" t="s">
        <v>7</v>
      </c>
      <c r="U241" s="5" t="s">
        <v>7</v>
      </c>
      <c r="V241" s="5" t="s">
        <v>7</v>
      </c>
      <c r="W241" s="5" t="s">
        <v>8</v>
      </c>
      <c r="X241" s="5" t="s">
        <v>7</v>
      </c>
      <c r="Y241" s="5" t="s">
        <v>7</v>
      </c>
      <c r="Z241" s="5" t="s">
        <v>9</v>
      </c>
      <c r="AA241" s="5" t="s">
        <v>10</v>
      </c>
      <c r="AB241" s="5"/>
      <c r="AC241" s="5"/>
      <c r="AD241" s="5">
        <f t="shared" si="5"/>
        <v>0</v>
      </c>
    </row>
    <row r="242" spans="1:30" x14ac:dyDescent="0.25">
      <c r="A242" s="5">
        <v>65</v>
      </c>
      <c r="B242" s="5">
        <v>70</v>
      </c>
      <c r="C242" s="5">
        <v>1.0149999999999999</v>
      </c>
      <c r="D242" s="5">
        <v>1</v>
      </c>
      <c r="E242" s="5" t="s">
        <v>2</v>
      </c>
      <c r="F242" s="5" t="s">
        <v>3</v>
      </c>
      <c r="G242" s="5" t="s">
        <v>4</v>
      </c>
      <c r="H242" s="5" t="s">
        <v>5</v>
      </c>
      <c r="I242" s="5" t="s">
        <v>5</v>
      </c>
      <c r="J242" s="5">
        <v>203</v>
      </c>
      <c r="K242" s="5">
        <v>46</v>
      </c>
      <c r="L242" s="5">
        <v>1.4</v>
      </c>
      <c r="M242" s="5" t="s">
        <v>3</v>
      </c>
      <c r="N242" s="5" t="s">
        <v>3</v>
      </c>
      <c r="O242" s="5">
        <v>11.4</v>
      </c>
      <c r="P242" s="5">
        <v>36</v>
      </c>
      <c r="Q242" s="5">
        <v>5000</v>
      </c>
      <c r="R242" s="5">
        <v>4.0999999999999996</v>
      </c>
      <c r="S242" s="5"/>
      <c r="T242" s="5" t="s">
        <v>6</v>
      </c>
      <c r="U242" s="5" t="s">
        <v>6</v>
      </c>
      <c r="V242" s="5" t="s">
        <v>7</v>
      </c>
      <c r="W242" s="5" t="s">
        <v>14</v>
      </c>
      <c r="X242" s="5" t="s">
        <v>6</v>
      </c>
      <c r="Y242" s="5" t="s">
        <v>7</v>
      </c>
      <c r="Z242" s="5" t="s">
        <v>9</v>
      </c>
      <c r="AA242" s="5" t="s">
        <v>10</v>
      </c>
      <c r="AB242" s="5"/>
      <c r="AC242" s="5"/>
      <c r="AD242" s="5">
        <f t="shared" si="5"/>
        <v>0</v>
      </c>
    </row>
    <row r="243" spans="1:30" x14ac:dyDescent="0.25">
      <c r="A243" s="5">
        <v>57</v>
      </c>
      <c r="B243" s="5">
        <v>70</v>
      </c>
      <c r="C243" s="5">
        <v>1.0149999999999999</v>
      </c>
      <c r="D243" s="5">
        <v>1</v>
      </c>
      <c r="E243" s="5" t="s">
        <v>2</v>
      </c>
      <c r="F243" s="5" t="s">
        <v>3</v>
      </c>
      <c r="G243" s="5" t="s">
        <v>15</v>
      </c>
      <c r="H243" s="5" t="s">
        <v>5</v>
      </c>
      <c r="I243" s="5" t="s">
        <v>5</v>
      </c>
      <c r="J243" s="5">
        <v>165</v>
      </c>
      <c r="K243" s="5">
        <v>45</v>
      </c>
      <c r="L243" s="5">
        <v>1.5</v>
      </c>
      <c r="M243" s="5">
        <v>140</v>
      </c>
      <c r="N243" s="5">
        <v>3.3</v>
      </c>
      <c r="O243" s="5">
        <v>10.4</v>
      </c>
      <c r="P243" s="5">
        <v>31</v>
      </c>
      <c r="Q243" s="5">
        <v>4200</v>
      </c>
      <c r="R243" s="5">
        <v>3.9</v>
      </c>
      <c r="S243" s="5"/>
      <c r="T243" s="5" t="s">
        <v>7</v>
      </c>
      <c r="U243" s="5" t="s">
        <v>7</v>
      </c>
      <c r="V243" s="5" t="s">
        <v>7</v>
      </c>
      <c r="W243" s="5" t="s">
        <v>8</v>
      </c>
      <c r="X243" s="5" t="s">
        <v>7</v>
      </c>
      <c r="Y243" s="5" t="s">
        <v>7</v>
      </c>
      <c r="Z243" s="5" t="s">
        <v>9</v>
      </c>
      <c r="AA243" s="5" t="s">
        <v>10</v>
      </c>
      <c r="AB243" s="5"/>
      <c r="AC243" s="5"/>
      <c r="AD243" s="5">
        <f t="shared" si="5"/>
        <v>0</v>
      </c>
    </row>
    <row r="244" spans="1:30" x14ac:dyDescent="0.25">
      <c r="A244" s="5">
        <v>69</v>
      </c>
      <c r="B244" s="5">
        <v>70</v>
      </c>
      <c r="C244" s="5">
        <v>1.01</v>
      </c>
      <c r="D244" s="5">
        <v>4</v>
      </c>
      <c r="E244" s="5" t="s">
        <v>13</v>
      </c>
      <c r="F244" s="5" t="s">
        <v>4</v>
      </c>
      <c r="G244" s="5" t="s">
        <v>15</v>
      </c>
      <c r="H244" s="5" t="s">
        <v>16</v>
      </c>
      <c r="I244" s="5" t="s">
        <v>16</v>
      </c>
      <c r="J244" s="5">
        <v>214</v>
      </c>
      <c r="K244" s="5">
        <v>96</v>
      </c>
      <c r="L244" s="5">
        <v>6.3</v>
      </c>
      <c r="M244" s="5">
        <v>120</v>
      </c>
      <c r="N244" s="5">
        <v>3.9</v>
      </c>
      <c r="O244" s="5">
        <v>9.4</v>
      </c>
      <c r="P244" s="5">
        <v>28</v>
      </c>
      <c r="Q244" s="5">
        <v>11500</v>
      </c>
      <c r="R244" s="5">
        <v>3.3</v>
      </c>
      <c r="S244" s="5"/>
      <c r="T244" s="5" t="s">
        <v>6</v>
      </c>
      <c r="U244" s="5" t="s">
        <v>6</v>
      </c>
      <c r="V244" s="5" t="s">
        <v>6</v>
      </c>
      <c r="W244" s="5" t="s">
        <v>8</v>
      </c>
      <c r="X244" s="5" t="s">
        <v>6</v>
      </c>
      <c r="Y244" s="5" t="s">
        <v>6</v>
      </c>
      <c r="Z244" s="5" t="s">
        <v>9</v>
      </c>
      <c r="AA244" s="5" t="s">
        <v>10</v>
      </c>
      <c r="AB244" s="5"/>
      <c r="AC244" s="5"/>
      <c r="AD244" s="5">
        <f t="shared" si="5"/>
        <v>0</v>
      </c>
    </row>
    <row r="245" spans="1:30" x14ac:dyDescent="0.25">
      <c r="A245" s="5">
        <v>62</v>
      </c>
      <c r="B245" s="5">
        <v>90</v>
      </c>
      <c r="C245" s="5">
        <v>1.02</v>
      </c>
      <c r="D245" s="5">
        <v>2</v>
      </c>
      <c r="E245" s="5" t="s">
        <v>1</v>
      </c>
      <c r="F245" s="5" t="s">
        <v>3</v>
      </c>
      <c r="G245" s="5" t="s">
        <v>4</v>
      </c>
      <c r="H245" s="5" t="s">
        <v>5</v>
      </c>
      <c r="I245" s="5" t="s">
        <v>5</v>
      </c>
      <c r="J245" s="5">
        <v>169</v>
      </c>
      <c r="K245" s="5">
        <v>48</v>
      </c>
      <c r="L245" s="5">
        <v>2.4</v>
      </c>
      <c r="M245" s="5">
        <v>138</v>
      </c>
      <c r="N245" s="5">
        <v>2.9</v>
      </c>
      <c r="O245" s="5">
        <v>13.4</v>
      </c>
      <c r="P245" s="5">
        <v>47</v>
      </c>
      <c r="Q245" s="5">
        <v>11000</v>
      </c>
      <c r="R245" s="5">
        <v>6.1</v>
      </c>
      <c r="S245" s="5"/>
      <c r="T245" s="5" t="s">
        <v>6</v>
      </c>
      <c r="U245" s="5" t="s">
        <v>7</v>
      </c>
      <c r="V245" s="5" t="s">
        <v>7</v>
      </c>
      <c r="W245" s="5" t="s">
        <v>8</v>
      </c>
      <c r="X245" s="5" t="s">
        <v>7</v>
      </c>
      <c r="Y245" s="5" t="s">
        <v>7</v>
      </c>
      <c r="Z245" s="5" t="s">
        <v>9</v>
      </c>
      <c r="AA245" s="5" t="s">
        <v>10</v>
      </c>
      <c r="AB245" s="5"/>
      <c r="AC245" s="5"/>
      <c r="AD245" s="5">
        <f t="shared" si="5"/>
        <v>0</v>
      </c>
    </row>
    <row r="246" spans="1:30" x14ac:dyDescent="0.25">
      <c r="A246" s="5">
        <v>64</v>
      </c>
      <c r="B246" s="5">
        <v>90</v>
      </c>
      <c r="C246" s="5">
        <v>1.0149999999999999</v>
      </c>
      <c r="D246" s="5">
        <v>3</v>
      </c>
      <c r="E246" s="5" t="s">
        <v>12</v>
      </c>
      <c r="F246" s="5" t="s">
        <v>3</v>
      </c>
      <c r="G246" s="5" t="s">
        <v>15</v>
      </c>
      <c r="H246" s="5" t="s">
        <v>16</v>
      </c>
      <c r="I246" s="5" t="s">
        <v>5</v>
      </c>
      <c r="J246" s="5">
        <v>463</v>
      </c>
      <c r="K246" s="5">
        <v>64</v>
      </c>
      <c r="L246" s="5">
        <v>2.8</v>
      </c>
      <c r="M246" s="5">
        <v>135</v>
      </c>
      <c r="N246" s="5">
        <v>4.0999999999999996</v>
      </c>
      <c r="O246" s="5">
        <v>12.2</v>
      </c>
      <c r="P246" s="5">
        <v>40</v>
      </c>
      <c r="Q246" s="5">
        <v>9800</v>
      </c>
      <c r="R246" s="5">
        <v>4.5999999999999996</v>
      </c>
      <c r="S246" s="5"/>
      <c r="T246" s="5" t="s">
        <v>6</v>
      </c>
      <c r="U246" s="5" t="s">
        <v>6</v>
      </c>
      <c r="V246" s="5" t="s">
        <v>7</v>
      </c>
      <c r="W246" s="5" t="s">
        <v>8</v>
      </c>
      <c r="X246" s="5" t="s">
        <v>7</v>
      </c>
      <c r="Y246" s="5" t="s">
        <v>6</v>
      </c>
      <c r="Z246" s="5" t="s">
        <v>9</v>
      </c>
      <c r="AA246" s="5" t="s">
        <v>10</v>
      </c>
      <c r="AB246" s="5"/>
      <c r="AC246" s="5"/>
      <c r="AD246" s="5">
        <f t="shared" si="5"/>
        <v>0</v>
      </c>
    </row>
    <row r="247" spans="1:30" x14ac:dyDescent="0.25">
      <c r="A247" s="5">
        <v>48</v>
      </c>
      <c r="B247" s="5">
        <v>100</v>
      </c>
      <c r="C247" s="5" t="s">
        <v>3</v>
      </c>
      <c r="D247" s="5" t="s">
        <v>3</v>
      </c>
      <c r="E247" s="5" t="s">
        <v>3</v>
      </c>
      <c r="F247" s="5" t="s">
        <v>3</v>
      </c>
      <c r="G247" s="5" t="s">
        <v>3</v>
      </c>
      <c r="H247" s="5" t="s">
        <v>5</v>
      </c>
      <c r="I247" s="5" t="s">
        <v>5</v>
      </c>
      <c r="J247" s="5">
        <v>103</v>
      </c>
      <c r="K247" s="5">
        <v>79</v>
      </c>
      <c r="L247" s="5">
        <v>5.3</v>
      </c>
      <c r="M247" s="5">
        <v>135</v>
      </c>
      <c r="N247" s="5">
        <v>6.3</v>
      </c>
      <c r="O247" s="5">
        <v>6.3</v>
      </c>
      <c r="P247" s="5">
        <v>19</v>
      </c>
      <c r="Q247" s="5">
        <v>7200</v>
      </c>
      <c r="R247" s="5">
        <v>2.6</v>
      </c>
      <c r="S247" s="5"/>
      <c r="T247" s="5" t="s">
        <v>6</v>
      </c>
      <c r="U247" s="5" t="s">
        <v>7</v>
      </c>
      <c r="V247" s="5" t="s">
        <v>6</v>
      </c>
      <c r="W247" s="5" t="s">
        <v>14</v>
      </c>
      <c r="X247" s="5" t="s">
        <v>7</v>
      </c>
      <c r="Y247" s="5" t="s">
        <v>7</v>
      </c>
      <c r="Z247" s="5" t="s">
        <v>9</v>
      </c>
      <c r="AA247" s="5" t="s">
        <v>10</v>
      </c>
      <c r="AB247" s="5"/>
      <c r="AC247" s="5"/>
      <c r="AD247" s="5">
        <f t="shared" si="5"/>
        <v>0</v>
      </c>
    </row>
    <row r="248" spans="1:30" x14ac:dyDescent="0.25">
      <c r="A248" s="5">
        <v>48</v>
      </c>
      <c r="B248" s="5">
        <v>110</v>
      </c>
      <c r="C248" s="5">
        <v>1.0149999999999999</v>
      </c>
      <c r="D248" s="5">
        <v>3</v>
      </c>
      <c r="E248" s="5" t="s">
        <v>2</v>
      </c>
      <c r="F248" s="5" t="s">
        <v>15</v>
      </c>
      <c r="G248" s="5" t="s">
        <v>4</v>
      </c>
      <c r="H248" s="5" t="s">
        <v>16</v>
      </c>
      <c r="I248" s="5" t="s">
        <v>5</v>
      </c>
      <c r="J248" s="5">
        <v>106</v>
      </c>
      <c r="K248" s="5">
        <v>215</v>
      </c>
      <c r="L248" s="5">
        <v>15.2</v>
      </c>
      <c r="M248" s="5">
        <v>120</v>
      </c>
      <c r="N248" s="5">
        <v>5.7</v>
      </c>
      <c r="O248" s="5">
        <v>8.6</v>
      </c>
      <c r="P248" s="5">
        <v>26</v>
      </c>
      <c r="Q248" s="5">
        <v>5000</v>
      </c>
      <c r="R248" s="5">
        <v>2.5</v>
      </c>
      <c r="S248" s="5"/>
      <c r="T248" s="5" t="s">
        <v>6</v>
      </c>
      <c r="U248" s="5" t="s">
        <v>7</v>
      </c>
      <c r="V248" s="5" t="s">
        <v>6</v>
      </c>
      <c r="W248" s="5" t="s">
        <v>8</v>
      </c>
      <c r="X248" s="5" t="s">
        <v>7</v>
      </c>
      <c r="Y248" s="5" t="s">
        <v>6</v>
      </c>
      <c r="Z248" s="5" t="s">
        <v>9</v>
      </c>
      <c r="AA248" s="5" t="s">
        <v>10</v>
      </c>
      <c r="AB248" s="5"/>
      <c r="AC248" s="5"/>
      <c r="AD248" s="5">
        <f t="shared" si="5"/>
        <v>0</v>
      </c>
    </row>
    <row r="249" spans="1:30" x14ac:dyDescent="0.25">
      <c r="A249" s="5">
        <v>54</v>
      </c>
      <c r="B249" s="5">
        <v>90</v>
      </c>
      <c r="C249" s="5">
        <v>1.0249999999999999</v>
      </c>
      <c r="D249" s="5">
        <v>1</v>
      </c>
      <c r="E249" s="5" t="s">
        <v>2</v>
      </c>
      <c r="F249" s="5" t="s">
        <v>4</v>
      </c>
      <c r="G249" s="5" t="s">
        <v>15</v>
      </c>
      <c r="H249" s="5" t="s">
        <v>5</v>
      </c>
      <c r="I249" s="5" t="s">
        <v>5</v>
      </c>
      <c r="J249" s="5">
        <v>150</v>
      </c>
      <c r="K249" s="5">
        <v>18</v>
      </c>
      <c r="L249" s="5">
        <v>1.2</v>
      </c>
      <c r="M249" s="5">
        <v>140</v>
      </c>
      <c r="N249" s="5">
        <v>4.2</v>
      </c>
      <c r="O249" s="5" t="s">
        <v>3</v>
      </c>
      <c r="P249" s="5" t="s">
        <v>3</v>
      </c>
      <c r="Q249" s="5" t="s">
        <v>3</v>
      </c>
      <c r="R249" s="5" t="s">
        <v>3</v>
      </c>
      <c r="S249" s="5"/>
      <c r="T249" s="5" t="s">
        <v>7</v>
      </c>
      <c r="U249" s="5" t="s">
        <v>7</v>
      </c>
      <c r="V249" s="5" t="s">
        <v>7</v>
      </c>
      <c r="W249" s="5" t="s">
        <v>14</v>
      </c>
      <c r="X249" s="5" t="s">
        <v>6</v>
      </c>
      <c r="Y249" s="5" t="s">
        <v>6</v>
      </c>
      <c r="Z249" s="5" t="s">
        <v>9</v>
      </c>
      <c r="AA249" s="5" t="s">
        <v>10</v>
      </c>
      <c r="AB249" s="5"/>
      <c r="AC249" s="5"/>
      <c r="AD249" s="5">
        <f t="shared" si="5"/>
        <v>0</v>
      </c>
    </row>
    <row r="250" spans="1:30" x14ac:dyDescent="0.25">
      <c r="A250" s="5">
        <v>59</v>
      </c>
      <c r="B250" s="5">
        <v>70</v>
      </c>
      <c r="C250" s="5">
        <v>1.01</v>
      </c>
      <c r="D250" s="5">
        <v>1</v>
      </c>
      <c r="E250" s="5" t="s">
        <v>13</v>
      </c>
      <c r="F250" s="5" t="s">
        <v>15</v>
      </c>
      <c r="G250" s="5" t="s">
        <v>15</v>
      </c>
      <c r="H250" s="5" t="s">
        <v>5</v>
      </c>
      <c r="I250" s="5" t="s">
        <v>5</v>
      </c>
      <c r="J250" s="5">
        <v>424</v>
      </c>
      <c r="K250" s="5">
        <v>55</v>
      </c>
      <c r="L250" s="5">
        <v>1.7</v>
      </c>
      <c r="M250" s="5">
        <v>138</v>
      </c>
      <c r="N250" s="5">
        <v>4.5</v>
      </c>
      <c r="O250" s="5">
        <v>12.6</v>
      </c>
      <c r="P250" s="5">
        <v>37</v>
      </c>
      <c r="Q250" s="5">
        <v>10200</v>
      </c>
      <c r="R250" s="5">
        <v>4.0999999999999996</v>
      </c>
      <c r="S250" s="5"/>
      <c r="T250" s="5" t="s">
        <v>6</v>
      </c>
      <c r="U250" s="5" t="s">
        <v>6</v>
      </c>
      <c r="V250" s="5" t="s">
        <v>6</v>
      </c>
      <c r="W250" s="5" t="s">
        <v>8</v>
      </c>
      <c r="X250" s="5" t="s">
        <v>7</v>
      </c>
      <c r="Y250" s="5" t="s">
        <v>7</v>
      </c>
      <c r="Z250" s="5" t="s">
        <v>9</v>
      </c>
      <c r="AA250" s="5" t="s">
        <v>10</v>
      </c>
      <c r="AB250" s="5"/>
      <c r="AC250" s="5"/>
      <c r="AD250" s="5">
        <f t="shared" si="5"/>
        <v>0</v>
      </c>
    </row>
    <row r="251" spans="1:30" x14ac:dyDescent="0.25">
      <c r="A251" s="5">
        <v>56</v>
      </c>
      <c r="B251" s="5">
        <v>90</v>
      </c>
      <c r="C251" s="5">
        <v>1.01</v>
      </c>
      <c r="D251" s="5">
        <v>4</v>
      </c>
      <c r="E251" s="5" t="s">
        <v>1</v>
      </c>
      <c r="F251" s="5" t="s">
        <v>4</v>
      </c>
      <c r="G251" s="5" t="s">
        <v>15</v>
      </c>
      <c r="H251" s="5" t="s">
        <v>16</v>
      </c>
      <c r="I251" s="5" t="s">
        <v>5</v>
      </c>
      <c r="J251" s="5">
        <v>176</v>
      </c>
      <c r="K251" s="5">
        <v>309</v>
      </c>
      <c r="L251" s="5">
        <v>13.3</v>
      </c>
      <c r="M251" s="5">
        <v>124</v>
      </c>
      <c r="N251" s="5">
        <v>6.5</v>
      </c>
      <c r="O251" s="5">
        <v>3.1</v>
      </c>
      <c r="P251" s="5">
        <v>9</v>
      </c>
      <c r="Q251" s="5">
        <v>5400</v>
      </c>
      <c r="R251" s="5">
        <v>2.1</v>
      </c>
      <c r="S251" s="5"/>
      <c r="T251" s="5" t="s">
        <v>6</v>
      </c>
      <c r="U251" s="5" t="s">
        <v>6</v>
      </c>
      <c r="V251" s="5" t="s">
        <v>7</v>
      </c>
      <c r="W251" s="5" t="s">
        <v>14</v>
      </c>
      <c r="X251" s="5" t="s">
        <v>6</v>
      </c>
      <c r="Y251" s="5" t="s">
        <v>6</v>
      </c>
      <c r="Z251" s="5" t="s">
        <v>9</v>
      </c>
      <c r="AA251" s="5" t="s">
        <v>10</v>
      </c>
      <c r="AB251" s="5"/>
      <c r="AC251" s="5"/>
      <c r="AD251" s="5">
        <f t="shared" si="5"/>
        <v>0</v>
      </c>
    </row>
    <row r="252" spans="1:30" x14ac:dyDescent="0.25">
      <c r="A252" s="5">
        <v>40</v>
      </c>
      <c r="B252" s="5">
        <v>80</v>
      </c>
      <c r="C252" s="5">
        <v>1.0249999999999999</v>
      </c>
      <c r="D252" s="5">
        <v>0</v>
      </c>
      <c r="E252" s="5" t="s">
        <v>2</v>
      </c>
      <c r="F252" s="5" t="s">
        <v>4</v>
      </c>
      <c r="G252" s="5" t="s">
        <v>4</v>
      </c>
      <c r="H252" s="5" t="s">
        <v>5</v>
      </c>
      <c r="I252" s="5" t="s">
        <v>5</v>
      </c>
      <c r="J252" s="5">
        <v>140</v>
      </c>
      <c r="K252" s="5">
        <v>10</v>
      </c>
      <c r="L252" s="5">
        <v>1.2</v>
      </c>
      <c r="M252" s="5">
        <v>135</v>
      </c>
      <c r="N252" s="5">
        <v>5</v>
      </c>
      <c r="O252" s="5">
        <v>15</v>
      </c>
      <c r="P252" s="5">
        <v>48</v>
      </c>
      <c r="Q252" s="5">
        <v>10400</v>
      </c>
      <c r="R252" s="5">
        <v>4.5</v>
      </c>
      <c r="S252" s="5"/>
      <c r="T252" s="5" t="s">
        <v>7</v>
      </c>
      <c r="U252" s="5" t="s">
        <v>7</v>
      </c>
      <c r="V252" s="5" t="s">
        <v>7</v>
      </c>
      <c r="W252" s="5" t="s">
        <v>8</v>
      </c>
      <c r="X252" s="5" t="s">
        <v>7</v>
      </c>
      <c r="Y252" s="5" t="s">
        <v>7</v>
      </c>
      <c r="Z252" s="5" t="s">
        <v>22</v>
      </c>
      <c r="AA252" s="5" t="s">
        <v>10</v>
      </c>
      <c r="AB252" s="5"/>
      <c r="AC252" s="5"/>
      <c r="AD252" s="5">
        <f t="shared" si="5"/>
        <v>0</v>
      </c>
    </row>
    <row r="253" spans="1:30" x14ac:dyDescent="0.25">
      <c r="A253" s="5">
        <v>23</v>
      </c>
      <c r="B253" s="5">
        <v>80</v>
      </c>
      <c r="C253" s="5">
        <v>1.0249999999999999</v>
      </c>
      <c r="D253" s="5">
        <v>0</v>
      </c>
      <c r="E253" s="5" t="s">
        <v>2</v>
      </c>
      <c r="F253" s="5" t="s">
        <v>4</v>
      </c>
      <c r="G253" s="5" t="s">
        <v>4</v>
      </c>
      <c r="H253" s="5" t="s">
        <v>5</v>
      </c>
      <c r="I253" s="5" t="s">
        <v>5</v>
      </c>
      <c r="J253" s="5">
        <v>70</v>
      </c>
      <c r="K253" s="5">
        <v>36</v>
      </c>
      <c r="L253" s="5">
        <v>1</v>
      </c>
      <c r="M253" s="5">
        <v>150</v>
      </c>
      <c r="N253" s="5">
        <v>4.5999999999999996</v>
      </c>
      <c r="O253" s="5">
        <v>17</v>
      </c>
      <c r="P253" s="5">
        <v>52</v>
      </c>
      <c r="Q253" s="5">
        <v>9800</v>
      </c>
      <c r="R253" s="5">
        <v>5</v>
      </c>
      <c r="S253" s="5"/>
      <c r="T253" s="5" t="s">
        <v>7</v>
      </c>
      <c r="U253" s="5" t="s">
        <v>7</v>
      </c>
      <c r="V253" s="5" t="s">
        <v>7</v>
      </c>
      <c r="W253" s="5" t="s">
        <v>8</v>
      </c>
      <c r="X253" s="5" t="s">
        <v>7</v>
      </c>
      <c r="Y253" s="5" t="s">
        <v>7</v>
      </c>
      <c r="Z253" s="5" t="s">
        <v>22</v>
      </c>
      <c r="AA253" s="5" t="s">
        <v>10</v>
      </c>
      <c r="AB253" s="5"/>
      <c r="AC253" s="5"/>
      <c r="AD253" s="5">
        <f t="shared" si="5"/>
        <v>0</v>
      </c>
    </row>
    <row r="254" spans="1:30" x14ac:dyDescent="0.25">
      <c r="A254" s="5">
        <v>45</v>
      </c>
      <c r="B254" s="5">
        <v>80</v>
      </c>
      <c r="C254" s="5">
        <v>1.0249999999999999</v>
      </c>
      <c r="D254" s="5">
        <v>0</v>
      </c>
      <c r="E254" s="5" t="s">
        <v>2</v>
      </c>
      <c r="F254" s="5" t="s">
        <v>4</v>
      </c>
      <c r="G254" s="5" t="s">
        <v>4</v>
      </c>
      <c r="H254" s="5" t="s">
        <v>5</v>
      </c>
      <c r="I254" s="5" t="s">
        <v>5</v>
      </c>
      <c r="J254" s="5">
        <v>82</v>
      </c>
      <c r="K254" s="5">
        <v>49</v>
      </c>
      <c r="L254" s="5">
        <v>0.6</v>
      </c>
      <c r="M254" s="5">
        <v>147</v>
      </c>
      <c r="N254" s="5">
        <v>4.4000000000000004</v>
      </c>
      <c r="O254" s="5">
        <v>15.9</v>
      </c>
      <c r="P254" s="5">
        <v>46</v>
      </c>
      <c r="Q254" s="5">
        <v>9100</v>
      </c>
      <c r="R254" s="5">
        <v>4.7</v>
      </c>
      <c r="S254" s="5"/>
      <c r="T254" s="5" t="s">
        <v>7</v>
      </c>
      <c r="U254" s="5" t="s">
        <v>7</v>
      </c>
      <c r="V254" s="5" t="s">
        <v>7</v>
      </c>
      <c r="W254" s="5" t="s">
        <v>8</v>
      </c>
      <c r="X254" s="5" t="s">
        <v>7</v>
      </c>
      <c r="Y254" s="5" t="s">
        <v>7</v>
      </c>
      <c r="Z254" s="5" t="s">
        <v>22</v>
      </c>
      <c r="AA254" s="5" t="s">
        <v>10</v>
      </c>
      <c r="AB254" s="5"/>
      <c r="AC254" s="5"/>
      <c r="AD254" s="5">
        <f t="shared" si="5"/>
        <v>0</v>
      </c>
    </row>
    <row r="255" spans="1:30" x14ac:dyDescent="0.25">
      <c r="A255" s="5">
        <v>57</v>
      </c>
      <c r="B255" s="5">
        <v>80</v>
      </c>
      <c r="C255" s="5">
        <v>1.0249999999999999</v>
      </c>
      <c r="D255" s="5">
        <v>0</v>
      </c>
      <c r="E255" s="5" t="s">
        <v>2</v>
      </c>
      <c r="F255" s="5" t="s">
        <v>4</v>
      </c>
      <c r="G255" s="5" t="s">
        <v>4</v>
      </c>
      <c r="H255" s="5" t="s">
        <v>5</v>
      </c>
      <c r="I255" s="5" t="s">
        <v>5</v>
      </c>
      <c r="J255" s="5">
        <v>119</v>
      </c>
      <c r="K255" s="5">
        <v>17</v>
      </c>
      <c r="L255" s="5">
        <v>1.2</v>
      </c>
      <c r="M255" s="5">
        <v>135</v>
      </c>
      <c r="N255" s="5">
        <v>4.7</v>
      </c>
      <c r="O255" s="5">
        <v>15.4</v>
      </c>
      <c r="P255" s="5">
        <v>42</v>
      </c>
      <c r="Q255" s="5">
        <v>6200</v>
      </c>
      <c r="R255" s="5">
        <v>6.2</v>
      </c>
      <c r="S255" s="5"/>
      <c r="T255" s="5" t="s">
        <v>7</v>
      </c>
      <c r="U255" s="5" t="s">
        <v>7</v>
      </c>
      <c r="V255" s="5" t="s">
        <v>7</v>
      </c>
      <c r="W255" s="5" t="s">
        <v>8</v>
      </c>
      <c r="X255" s="5" t="s">
        <v>7</v>
      </c>
      <c r="Y255" s="5" t="s">
        <v>7</v>
      </c>
      <c r="Z255" s="5" t="s">
        <v>22</v>
      </c>
      <c r="AA255" s="5" t="s">
        <v>10</v>
      </c>
      <c r="AB255" s="5"/>
      <c r="AC255" s="5"/>
      <c r="AD255" s="5">
        <f t="shared" si="5"/>
        <v>0</v>
      </c>
    </row>
    <row r="256" spans="1:30" x14ac:dyDescent="0.25">
      <c r="A256" s="5">
        <v>51</v>
      </c>
      <c r="B256" s="5">
        <v>60</v>
      </c>
      <c r="C256" s="5">
        <v>1.0249999999999999</v>
      </c>
      <c r="D256" s="5">
        <v>0</v>
      </c>
      <c r="E256" s="5" t="s">
        <v>2</v>
      </c>
      <c r="F256" s="5" t="s">
        <v>4</v>
      </c>
      <c r="G256" s="5" t="s">
        <v>4</v>
      </c>
      <c r="H256" s="5" t="s">
        <v>5</v>
      </c>
      <c r="I256" s="5" t="s">
        <v>5</v>
      </c>
      <c r="J256" s="5">
        <v>99</v>
      </c>
      <c r="K256" s="5">
        <v>38</v>
      </c>
      <c r="L256" s="5">
        <v>0.8</v>
      </c>
      <c r="M256" s="5">
        <v>135</v>
      </c>
      <c r="N256" s="5">
        <v>3.7</v>
      </c>
      <c r="O256" s="5">
        <v>13</v>
      </c>
      <c r="P256" s="5">
        <v>49</v>
      </c>
      <c r="Q256" s="5">
        <v>8300</v>
      </c>
      <c r="R256" s="5">
        <v>5.2</v>
      </c>
      <c r="S256" s="5"/>
      <c r="T256" s="5" t="s">
        <v>7</v>
      </c>
      <c r="U256" s="5" t="s">
        <v>7</v>
      </c>
      <c r="V256" s="5" t="s">
        <v>7</v>
      </c>
      <c r="W256" s="5" t="s">
        <v>8</v>
      </c>
      <c r="X256" s="5" t="s">
        <v>7</v>
      </c>
      <c r="Y256" s="5" t="s">
        <v>7</v>
      </c>
      <c r="Z256" s="5" t="s">
        <v>22</v>
      </c>
      <c r="AA256" s="5" t="s">
        <v>10</v>
      </c>
      <c r="AB256" s="5"/>
      <c r="AC256" s="5"/>
      <c r="AD256" s="5">
        <f t="shared" si="5"/>
        <v>0</v>
      </c>
    </row>
    <row r="257" spans="1:30" x14ac:dyDescent="0.25">
      <c r="A257" s="5">
        <v>34</v>
      </c>
      <c r="B257" s="5">
        <v>80</v>
      </c>
      <c r="C257" s="5">
        <v>1.0249999999999999</v>
      </c>
      <c r="D257" s="5">
        <v>0</v>
      </c>
      <c r="E257" s="5" t="s">
        <v>2</v>
      </c>
      <c r="F257" s="5" t="s">
        <v>4</v>
      </c>
      <c r="G257" s="5" t="s">
        <v>4</v>
      </c>
      <c r="H257" s="5" t="s">
        <v>5</v>
      </c>
      <c r="I257" s="5" t="s">
        <v>5</v>
      </c>
      <c r="J257" s="5">
        <v>121</v>
      </c>
      <c r="K257" s="5">
        <v>27</v>
      </c>
      <c r="L257" s="5">
        <v>1.2</v>
      </c>
      <c r="M257" s="5">
        <v>144</v>
      </c>
      <c r="N257" s="5">
        <v>3.9</v>
      </c>
      <c r="O257" s="5">
        <v>13.6</v>
      </c>
      <c r="P257" s="5">
        <v>52</v>
      </c>
      <c r="Q257" s="5">
        <v>9200</v>
      </c>
      <c r="R257" s="5">
        <v>6.3</v>
      </c>
      <c r="S257" s="5"/>
      <c r="T257" s="5" t="s">
        <v>7</v>
      </c>
      <c r="U257" s="5" t="s">
        <v>7</v>
      </c>
      <c r="V257" s="5" t="s">
        <v>7</v>
      </c>
      <c r="W257" s="5" t="s">
        <v>8</v>
      </c>
      <c r="X257" s="5" t="s">
        <v>7</v>
      </c>
      <c r="Y257" s="5" t="s">
        <v>7</v>
      </c>
      <c r="Z257" s="5" t="s">
        <v>22</v>
      </c>
      <c r="AA257" s="5" t="s">
        <v>10</v>
      </c>
      <c r="AB257" s="5"/>
      <c r="AC257" s="5"/>
      <c r="AD257" s="5">
        <f t="shared" si="5"/>
        <v>0</v>
      </c>
    </row>
    <row r="258" spans="1:30" x14ac:dyDescent="0.25">
      <c r="A258" s="5">
        <v>60</v>
      </c>
      <c r="B258" s="5">
        <v>80</v>
      </c>
      <c r="C258" s="5">
        <v>1.0249999999999999</v>
      </c>
      <c r="D258" s="5">
        <v>0</v>
      </c>
      <c r="E258" s="5" t="s">
        <v>2</v>
      </c>
      <c r="F258" s="5" t="s">
        <v>4</v>
      </c>
      <c r="G258" s="5" t="s">
        <v>4</v>
      </c>
      <c r="H258" s="5" t="s">
        <v>5</v>
      </c>
      <c r="I258" s="5" t="s">
        <v>5</v>
      </c>
      <c r="J258" s="5">
        <v>131</v>
      </c>
      <c r="K258" s="5">
        <v>10</v>
      </c>
      <c r="L258" s="5">
        <v>0.5</v>
      </c>
      <c r="M258" s="5">
        <v>146</v>
      </c>
      <c r="N258" s="5">
        <v>5</v>
      </c>
      <c r="O258" s="5">
        <v>14.5</v>
      </c>
      <c r="P258" s="5">
        <v>41</v>
      </c>
      <c r="Q258" s="5">
        <v>10700</v>
      </c>
      <c r="R258" s="5">
        <v>5.0999999999999996</v>
      </c>
      <c r="S258" s="5"/>
      <c r="T258" s="5" t="s">
        <v>7</v>
      </c>
      <c r="U258" s="5" t="s">
        <v>7</v>
      </c>
      <c r="V258" s="5" t="s">
        <v>7</v>
      </c>
      <c r="W258" s="5" t="s">
        <v>8</v>
      </c>
      <c r="X258" s="5" t="s">
        <v>7</v>
      </c>
      <c r="Y258" s="5" t="s">
        <v>7</v>
      </c>
      <c r="Z258" s="5" t="s">
        <v>22</v>
      </c>
      <c r="AA258" s="5" t="s">
        <v>10</v>
      </c>
      <c r="AB258" s="5"/>
      <c r="AC258" s="5"/>
      <c r="AD258" s="5">
        <f t="shared" ref="AD258:AD321" si="6">COUNTIF($Z$252:$Z$401,AB258)</f>
        <v>0</v>
      </c>
    </row>
    <row r="259" spans="1:30" x14ac:dyDescent="0.25">
      <c r="A259" s="5">
        <v>38</v>
      </c>
      <c r="B259" s="5">
        <v>60</v>
      </c>
      <c r="C259" s="5">
        <v>1.02</v>
      </c>
      <c r="D259" s="5">
        <v>0</v>
      </c>
      <c r="E259" s="5" t="s">
        <v>2</v>
      </c>
      <c r="F259" s="5" t="s">
        <v>4</v>
      </c>
      <c r="G259" s="5" t="s">
        <v>4</v>
      </c>
      <c r="H259" s="5" t="s">
        <v>5</v>
      </c>
      <c r="I259" s="5" t="s">
        <v>5</v>
      </c>
      <c r="J259" s="5">
        <v>91</v>
      </c>
      <c r="K259" s="5">
        <v>36</v>
      </c>
      <c r="L259" s="5">
        <v>0.7</v>
      </c>
      <c r="M259" s="5">
        <v>135</v>
      </c>
      <c r="N259" s="5">
        <v>3.7</v>
      </c>
      <c r="O259" s="5">
        <v>14</v>
      </c>
      <c r="P259" s="5">
        <v>46</v>
      </c>
      <c r="Q259" s="5">
        <v>9100</v>
      </c>
      <c r="R259" s="5">
        <v>5.8</v>
      </c>
      <c r="S259" s="5"/>
      <c r="T259" s="5" t="s">
        <v>7</v>
      </c>
      <c r="U259" s="5" t="s">
        <v>7</v>
      </c>
      <c r="V259" s="5" t="s">
        <v>7</v>
      </c>
      <c r="W259" s="5" t="s">
        <v>8</v>
      </c>
      <c r="X259" s="5" t="s">
        <v>7</v>
      </c>
      <c r="Y259" s="5" t="s">
        <v>7</v>
      </c>
      <c r="Z259" s="5" t="s">
        <v>22</v>
      </c>
      <c r="AA259" s="5" t="s">
        <v>10</v>
      </c>
      <c r="AB259" s="5"/>
      <c r="AC259" s="5"/>
      <c r="AD259" s="5">
        <f t="shared" si="6"/>
        <v>0</v>
      </c>
    </row>
    <row r="260" spans="1:30" x14ac:dyDescent="0.25">
      <c r="A260" s="5">
        <v>42</v>
      </c>
      <c r="B260" s="5">
        <v>80</v>
      </c>
      <c r="C260" s="5">
        <v>1.02</v>
      </c>
      <c r="D260" s="5">
        <v>0</v>
      </c>
      <c r="E260" s="5" t="s">
        <v>2</v>
      </c>
      <c r="F260" s="5" t="s">
        <v>4</v>
      </c>
      <c r="G260" s="5" t="s">
        <v>4</v>
      </c>
      <c r="H260" s="5" t="s">
        <v>5</v>
      </c>
      <c r="I260" s="5" t="s">
        <v>5</v>
      </c>
      <c r="J260" s="5">
        <v>98</v>
      </c>
      <c r="K260" s="5">
        <v>20</v>
      </c>
      <c r="L260" s="5">
        <v>0.5</v>
      </c>
      <c r="M260" s="5">
        <v>140</v>
      </c>
      <c r="N260" s="5">
        <v>3.5</v>
      </c>
      <c r="O260" s="5">
        <v>13.9</v>
      </c>
      <c r="P260" s="5">
        <v>44</v>
      </c>
      <c r="Q260" s="5">
        <v>8400</v>
      </c>
      <c r="R260" s="5">
        <v>5.5</v>
      </c>
      <c r="S260" s="5"/>
      <c r="T260" s="5" t="s">
        <v>7</v>
      </c>
      <c r="U260" s="5" t="s">
        <v>7</v>
      </c>
      <c r="V260" s="5" t="s">
        <v>7</v>
      </c>
      <c r="W260" s="5" t="s">
        <v>8</v>
      </c>
      <c r="X260" s="5" t="s">
        <v>7</v>
      </c>
      <c r="Y260" s="5" t="s">
        <v>7</v>
      </c>
      <c r="Z260" s="5" t="s">
        <v>22</v>
      </c>
      <c r="AA260" s="5" t="s">
        <v>10</v>
      </c>
      <c r="AB260" s="5"/>
      <c r="AC260" s="5"/>
      <c r="AD260" s="5">
        <f t="shared" si="6"/>
        <v>0</v>
      </c>
    </row>
    <row r="261" spans="1:30" x14ac:dyDescent="0.25">
      <c r="A261" s="5">
        <v>35</v>
      </c>
      <c r="B261" s="5">
        <v>80</v>
      </c>
      <c r="C261" s="5">
        <v>1.02</v>
      </c>
      <c r="D261" s="5">
        <v>0</v>
      </c>
      <c r="E261" s="5" t="s">
        <v>2</v>
      </c>
      <c r="F261" s="5" t="s">
        <v>4</v>
      </c>
      <c r="G261" s="5" t="s">
        <v>4</v>
      </c>
      <c r="H261" s="5" t="s">
        <v>5</v>
      </c>
      <c r="I261" s="5" t="s">
        <v>5</v>
      </c>
      <c r="J261" s="5">
        <v>104</v>
      </c>
      <c r="K261" s="5">
        <v>31</v>
      </c>
      <c r="L261" s="5">
        <v>1.2</v>
      </c>
      <c r="M261" s="5">
        <v>135</v>
      </c>
      <c r="N261" s="5">
        <v>5</v>
      </c>
      <c r="O261" s="5">
        <v>16.100000000000001</v>
      </c>
      <c r="P261" s="5">
        <v>45</v>
      </c>
      <c r="Q261" s="5">
        <v>4300</v>
      </c>
      <c r="R261" s="5">
        <v>5.2</v>
      </c>
      <c r="S261" s="5"/>
      <c r="T261" s="5" t="s">
        <v>7</v>
      </c>
      <c r="U261" s="5" t="s">
        <v>7</v>
      </c>
      <c r="V261" s="5" t="s">
        <v>7</v>
      </c>
      <c r="W261" s="5" t="s">
        <v>8</v>
      </c>
      <c r="X261" s="5" t="s">
        <v>7</v>
      </c>
      <c r="Y261" s="5" t="s">
        <v>7</v>
      </c>
      <c r="Z261" s="5" t="s">
        <v>22</v>
      </c>
      <c r="AA261" s="5" t="s">
        <v>10</v>
      </c>
      <c r="AB261" s="5"/>
      <c r="AC261" s="5"/>
      <c r="AD261" s="5">
        <f t="shared" si="6"/>
        <v>0</v>
      </c>
    </row>
    <row r="262" spans="1:30" x14ac:dyDescent="0.25">
      <c r="A262" s="5">
        <v>30</v>
      </c>
      <c r="B262" s="5">
        <v>80</v>
      </c>
      <c r="C262" s="5">
        <v>1.02</v>
      </c>
      <c r="D262" s="5">
        <v>0</v>
      </c>
      <c r="E262" s="5" t="s">
        <v>2</v>
      </c>
      <c r="F262" s="5" t="s">
        <v>4</v>
      </c>
      <c r="G262" s="5" t="s">
        <v>4</v>
      </c>
      <c r="H262" s="5" t="s">
        <v>5</v>
      </c>
      <c r="I262" s="5" t="s">
        <v>5</v>
      </c>
      <c r="J262" s="5">
        <v>131</v>
      </c>
      <c r="K262" s="5">
        <v>38</v>
      </c>
      <c r="L262" s="5">
        <v>1</v>
      </c>
      <c r="M262" s="5">
        <v>147</v>
      </c>
      <c r="N262" s="5">
        <v>3.8</v>
      </c>
      <c r="O262" s="5">
        <v>14.1</v>
      </c>
      <c r="P262" s="5">
        <v>45</v>
      </c>
      <c r="Q262" s="5">
        <v>9400</v>
      </c>
      <c r="R262" s="5">
        <v>5.3</v>
      </c>
      <c r="S262" s="5"/>
      <c r="T262" s="5" t="s">
        <v>7</v>
      </c>
      <c r="U262" s="5" t="s">
        <v>7</v>
      </c>
      <c r="V262" s="5" t="s">
        <v>7</v>
      </c>
      <c r="W262" s="5" t="s">
        <v>8</v>
      </c>
      <c r="X262" s="5" t="s">
        <v>7</v>
      </c>
      <c r="Y262" s="5" t="s">
        <v>7</v>
      </c>
      <c r="Z262" s="5" t="s">
        <v>22</v>
      </c>
      <c r="AA262" s="5" t="s">
        <v>10</v>
      </c>
      <c r="AB262" s="5"/>
      <c r="AC262" s="5"/>
      <c r="AD262" s="5">
        <f t="shared" si="6"/>
        <v>0</v>
      </c>
    </row>
    <row r="263" spans="1:30" x14ac:dyDescent="0.25">
      <c r="A263" s="5">
        <v>49</v>
      </c>
      <c r="B263" s="5">
        <v>80</v>
      </c>
      <c r="C263" s="5">
        <v>1.02</v>
      </c>
      <c r="D263" s="5">
        <v>0</v>
      </c>
      <c r="E263" s="5" t="s">
        <v>2</v>
      </c>
      <c r="F263" s="5" t="s">
        <v>4</v>
      </c>
      <c r="G263" s="5" t="s">
        <v>4</v>
      </c>
      <c r="H263" s="5" t="s">
        <v>5</v>
      </c>
      <c r="I263" s="5" t="s">
        <v>5</v>
      </c>
      <c r="J263" s="5">
        <v>122</v>
      </c>
      <c r="K263" s="5">
        <v>32</v>
      </c>
      <c r="L263" s="5">
        <v>1.2</v>
      </c>
      <c r="M263" s="5">
        <v>139</v>
      </c>
      <c r="N263" s="5">
        <v>3.9</v>
      </c>
      <c r="O263" s="5">
        <v>17</v>
      </c>
      <c r="P263" s="5">
        <v>41</v>
      </c>
      <c r="Q263" s="5">
        <v>5600</v>
      </c>
      <c r="R263" s="5">
        <v>4.9000000000000004</v>
      </c>
      <c r="S263" s="5"/>
      <c r="T263" s="5" t="s">
        <v>7</v>
      </c>
      <c r="U263" s="5" t="s">
        <v>7</v>
      </c>
      <c r="V263" s="5" t="s">
        <v>7</v>
      </c>
      <c r="W263" s="5" t="s">
        <v>8</v>
      </c>
      <c r="X263" s="5" t="s">
        <v>7</v>
      </c>
      <c r="Y263" s="5" t="s">
        <v>7</v>
      </c>
      <c r="Z263" s="5" t="s">
        <v>22</v>
      </c>
      <c r="AA263" s="5" t="s">
        <v>10</v>
      </c>
      <c r="AB263" s="5"/>
      <c r="AC263" s="5"/>
      <c r="AD263" s="5">
        <f t="shared" si="6"/>
        <v>0</v>
      </c>
    </row>
    <row r="264" spans="1:30" x14ac:dyDescent="0.25">
      <c r="A264" s="5">
        <v>55</v>
      </c>
      <c r="B264" s="5">
        <v>80</v>
      </c>
      <c r="C264" s="5">
        <v>1.02</v>
      </c>
      <c r="D264" s="5">
        <v>0</v>
      </c>
      <c r="E264" s="5" t="s">
        <v>2</v>
      </c>
      <c r="F264" s="5" t="s">
        <v>4</v>
      </c>
      <c r="G264" s="5" t="s">
        <v>4</v>
      </c>
      <c r="H264" s="5" t="s">
        <v>5</v>
      </c>
      <c r="I264" s="5" t="s">
        <v>5</v>
      </c>
      <c r="J264" s="5">
        <v>118</v>
      </c>
      <c r="K264" s="5">
        <v>18</v>
      </c>
      <c r="L264" s="5">
        <v>0.9</v>
      </c>
      <c r="M264" s="5">
        <v>135</v>
      </c>
      <c r="N264" s="5">
        <v>3.6</v>
      </c>
      <c r="O264" s="5">
        <v>15.5</v>
      </c>
      <c r="P264" s="5">
        <v>43</v>
      </c>
      <c r="Q264" s="5">
        <v>7200</v>
      </c>
      <c r="R264" s="5">
        <v>5.4</v>
      </c>
      <c r="S264" s="5"/>
      <c r="T264" s="5" t="s">
        <v>7</v>
      </c>
      <c r="U264" s="5" t="s">
        <v>7</v>
      </c>
      <c r="V264" s="5" t="s">
        <v>7</v>
      </c>
      <c r="W264" s="5" t="s">
        <v>8</v>
      </c>
      <c r="X264" s="5" t="s">
        <v>7</v>
      </c>
      <c r="Y264" s="5" t="s">
        <v>7</v>
      </c>
      <c r="Z264" s="5" t="s">
        <v>22</v>
      </c>
      <c r="AA264" s="5" t="s">
        <v>10</v>
      </c>
      <c r="AB264" s="5"/>
      <c r="AC264" s="5"/>
      <c r="AD264" s="5">
        <f t="shared" si="6"/>
        <v>0</v>
      </c>
    </row>
    <row r="265" spans="1:30" x14ac:dyDescent="0.25">
      <c r="A265" s="5">
        <v>45</v>
      </c>
      <c r="B265" s="5">
        <v>80</v>
      </c>
      <c r="C265" s="5">
        <v>1.02</v>
      </c>
      <c r="D265" s="5">
        <v>0</v>
      </c>
      <c r="E265" s="5" t="s">
        <v>2</v>
      </c>
      <c r="F265" s="5" t="s">
        <v>4</v>
      </c>
      <c r="G265" s="5" t="s">
        <v>4</v>
      </c>
      <c r="H265" s="5" t="s">
        <v>5</v>
      </c>
      <c r="I265" s="5" t="s">
        <v>5</v>
      </c>
      <c r="J265" s="5">
        <v>117</v>
      </c>
      <c r="K265" s="5">
        <v>46</v>
      </c>
      <c r="L265" s="5">
        <v>1.2</v>
      </c>
      <c r="M265" s="5">
        <v>137</v>
      </c>
      <c r="N265" s="5">
        <v>5</v>
      </c>
      <c r="O265" s="5">
        <v>16.2</v>
      </c>
      <c r="P265" s="5">
        <v>45</v>
      </c>
      <c r="Q265" s="5">
        <v>8600</v>
      </c>
      <c r="R265" s="5">
        <v>5.2</v>
      </c>
      <c r="S265" s="5"/>
      <c r="T265" s="5" t="s">
        <v>7</v>
      </c>
      <c r="U265" s="5" t="s">
        <v>7</v>
      </c>
      <c r="V265" s="5" t="s">
        <v>7</v>
      </c>
      <c r="W265" s="5" t="s">
        <v>8</v>
      </c>
      <c r="X265" s="5" t="s">
        <v>7</v>
      </c>
      <c r="Y265" s="5" t="s">
        <v>7</v>
      </c>
      <c r="Z265" s="5" t="s">
        <v>22</v>
      </c>
      <c r="AA265" s="5" t="s">
        <v>10</v>
      </c>
      <c r="AB265" s="5"/>
      <c r="AC265" s="5"/>
      <c r="AD265" s="5">
        <f t="shared" si="6"/>
        <v>0</v>
      </c>
    </row>
    <row r="266" spans="1:30" x14ac:dyDescent="0.25">
      <c r="A266" s="5">
        <v>42</v>
      </c>
      <c r="B266" s="5">
        <v>80</v>
      </c>
      <c r="C266" s="5">
        <v>1.02</v>
      </c>
      <c r="D266" s="5">
        <v>0</v>
      </c>
      <c r="E266" s="5" t="s">
        <v>2</v>
      </c>
      <c r="F266" s="5" t="s">
        <v>4</v>
      </c>
      <c r="G266" s="5" t="s">
        <v>4</v>
      </c>
      <c r="H266" s="5" t="s">
        <v>5</v>
      </c>
      <c r="I266" s="5" t="s">
        <v>5</v>
      </c>
      <c r="J266" s="5">
        <v>132</v>
      </c>
      <c r="K266" s="5">
        <v>24</v>
      </c>
      <c r="L266" s="5">
        <v>0.7</v>
      </c>
      <c r="M266" s="5">
        <v>140</v>
      </c>
      <c r="N266" s="5">
        <v>4.0999999999999996</v>
      </c>
      <c r="O266" s="5">
        <v>14.4</v>
      </c>
      <c r="P266" s="5">
        <v>50</v>
      </c>
      <c r="Q266" s="5">
        <v>5000</v>
      </c>
      <c r="R266" s="5">
        <v>4.5</v>
      </c>
      <c r="S266" s="5"/>
      <c r="T266" s="5" t="s">
        <v>7</v>
      </c>
      <c r="U266" s="5" t="s">
        <v>7</v>
      </c>
      <c r="V266" s="5" t="s">
        <v>7</v>
      </c>
      <c r="W266" s="5" t="s">
        <v>8</v>
      </c>
      <c r="X266" s="5" t="s">
        <v>7</v>
      </c>
      <c r="Y266" s="5" t="s">
        <v>7</v>
      </c>
      <c r="Z266" s="5" t="s">
        <v>22</v>
      </c>
      <c r="AA266" s="5" t="s">
        <v>10</v>
      </c>
      <c r="AB266" s="5"/>
      <c r="AC266" s="5"/>
      <c r="AD266" s="5">
        <f t="shared" si="6"/>
        <v>0</v>
      </c>
    </row>
    <row r="267" spans="1:30" x14ac:dyDescent="0.25">
      <c r="A267" s="5">
        <v>50</v>
      </c>
      <c r="B267" s="5">
        <v>80</v>
      </c>
      <c r="C267" s="5">
        <v>1.02</v>
      </c>
      <c r="D267" s="5">
        <v>0</v>
      </c>
      <c r="E267" s="5" t="s">
        <v>2</v>
      </c>
      <c r="F267" s="5" t="s">
        <v>4</v>
      </c>
      <c r="G267" s="5" t="s">
        <v>4</v>
      </c>
      <c r="H267" s="5" t="s">
        <v>5</v>
      </c>
      <c r="I267" s="5" t="s">
        <v>5</v>
      </c>
      <c r="J267" s="5">
        <v>97</v>
      </c>
      <c r="K267" s="5">
        <v>40</v>
      </c>
      <c r="L267" s="5">
        <v>0.6</v>
      </c>
      <c r="M267" s="5">
        <v>150</v>
      </c>
      <c r="N267" s="5">
        <v>4.5</v>
      </c>
      <c r="O267" s="5">
        <v>14.2</v>
      </c>
      <c r="P267" s="5">
        <v>48</v>
      </c>
      <c r="Q267" s="5">
        <v>10500</v>
      </c>
      <c r="R267" s="5">
        <v>5</v>
      </c>
      <c r="S267" s="5"/>
      <c r="T267" s="5" t="s">
        <v>7</v>
      </c>
      <c r="U267" s="5" t="s">
        <v>7</v>
      </c>
      <c r="V267" s="5" t="s">
        <v>7</v>
      </c>
      <c r="W267" s="5" t="s">
        <v>8</v>
      </c>
      <c r="X267" s="5" t="s">
        <v>7</v>
      </c>
      <c r="Y267" s="5" t="s">
        <v>7</v>
      </c>
      <c r="Z267" s="5" t="s">
        <v>22</v>
      </c>
      <c r="AA267" s="5" t="s">
        <v>10</v>
      </c>
      <c r="AB267" s="5"/>
      <c r="AC267" s="5"/>
      <c r="AD267" s="5">
        <f t="shared" si="6"/>
        <v>0</v>
      </c>
    </row>
    <row r="268" spans="1:30" x14ac:dyDescent="0.25">
      <c r="A268" s="5">
        <v>55</v>
      </c>
      <c r="B268" s="5">
        <v>80</v>
      </c>
      <c r="C268" s="5">
        <v>1.02</v>
      </c>
      <c r="D268" s="5">
        <v>0</v>
      </c>
      <c r="E268" s="5" t="s">
        <v>2</v>
      </c>
      <c r="F268" s="5" t="s">
        <v>4</v>
      </c>
      <c r="G268" s="5" t="s">
        <v>4</v>
      </c>
      <c r="H268" s="5" t="s">
        <v>5</v>
      </c>
      <c r="I268" s="5" t="s">
        <v>5</v>
      </c>
      <c r="J268" s="5">
        <v>133</v>
      </c>
      <c r="K268" s="5">
        <v>17</v>
      </c>
      <c r="L268" s="5">
        <v>1.2</v>
      </c>
      <c r="M268" s="5">
        <v>135</v>
      </c>
      <c r="N268" s="5">
        <v>4.8</v>
      </c>
      <c r="O268" s="5">
        <v>13.2</v>
      </c>
      <c r="P268" s="5">
        <v>41</v>
      </c>
      <c r="Q268" s="5">
        <v>6800</v>
      </c>
      <c r="R268" s="5">
        <v>5.3</v>
      </c>
      <c r="S268" s="5"/>
      <c r="T268" s="5" t="s">
        <v>7</v>
      </c>
      <c r="U268" s="5" t="s">
        <v>7</v>
      </c>
      <c r="V268" s="5" t="s">
        <v>7</v>
      </c>
      <c r="W268" s="5" t="s">
        <v>8</v>
      </c>
      <c r="X268" s="5" t="s">
        <v>7</v>
      </c>
      <c r="Y268" s="5" t="s">
        <v>7</v>
      </c>
      <c r="Z268" s="5" t="s">
        <v>22</v>
      </c>
      <c r="AA268" s="5" t="s">
        <v>10</v>
      </c>
      <c r="AB268" s="5"/>
      <c r="AC268" s="5"/>
      <c r="AD268" s="5">
        <f t="shared" si="6"/>
        <v>0</v>
      </c>
    </row>
    <row r="269" spans="1:30" x14ac:dyDescent="0.25">
      <c r="A269" s="5">
        <v>48</v>
      </c>
      <c r="B269" s="5">
        <v>80</v>
      </c>
      <c r="C269" s="5">
        <v>1.0249999999999999</v>
      </c>
      <c r="D269" s="5">
        <v>0</v>
      </c>
      <c r="E269" s="5" t="s">
        <v>2</v>
      </c>
      <c r="F269" s="5" t="s">
        <v>4</v>
      </c>
      <c r="G269" s="5" t="s">
        <v>4</v>
      </c>
      <c r="H269" s="5" t="s">
        <v>5</v>
      </c>
      <c r="I269" s="5" t="s">
        <v>5</v>
      </c>
      <c r="J269" s="5">
        <v>122</v>
      </c>
      <c r="K269" s="5">
        <v>33</v>
      </c>
      <c r="L269" s="5">
        <v>0.9</v>
      </c>
      <c r="M269" s="5">
        <v>146</v>
      </c>
      <c r="N269" s="5">
        <v>3.9</v>
      </c>
      <c r="O269" s="5">
        <v>13.9</v>
      </c>
      <c r="P269" s="5">
        <v>48</v>
      </c>
      <c r="Q269" s="5">
        <v>9500</v>
      </c>
      <c r="R269" s="5">
        <v>4.8</v>
      </c>
      <c r="S269" s="5"/>
      <c r="T269" s="5" t="s">
        <v>7</v>
      </c>
      <c r="U269" s="5" t="s">
        <v>7</v>
      </c>
      <c r="V269" s="5" t="s">
        <v>7</v>
      </c>
      <c r="W269" s="5" t="s">
        <v>8</v>
      </c>
      <c r="X269" s="5" t="s">
        <v>7</v>
      </c>
      <c r="Y269" s="5" t="s">
        <v>7</v>
      </c>
      <c r="Z269" s="5" t="s">
        <v>22</v>
      </c>
      <c r="AA269" s="5" t="s">
        <v>10</v>
      </c>
      <c r="AB269" s="5"/>
      <c r="AC269" s="5"/>
      <c r="AD269" s="5">
        <f t="shared" si="6"/>
        <v>0</v>
      </c>
    </row>
    <row r="270" spans="1:30" x14ac:dyDescent="0.25">
      <c r="A270" s="5" t="s">
        <v>3</v>
      </c>
      <c r="B270" s="5">
        <v>80</v>
      </c>
      <c r="C270" s="5" t="s">
        <v>3</v>
      </c>
      <c r="D270" s="5" t="s">
        <v>3</v>
      </c>
      <c r="E270" s="5" t="s">
        <v>3</v>
      </c>
      <c r="F270" s="5" t="s">
        <v>3</v>
      </c>
      <c r="G270" s="5" t="s">
        <v>3</v>
      </c>
      <c r="H270" s="5" t="s">
        <v>5</v>
      </c>
      <c r="I270" s="5" t="s">
        <v>5</v>
      </c>
      <c r="J270" s="5">
        <v>100</v>
      </c>
      <c r="K270" s="5">
        <v>49</v>
      </c>
      <c r="L270" s="5">
        <v>1</v>
      </c>
      <c r="M270" s="5">
        <v>140</v>
      </c>
      <c r="N270" s="5">
        <v>5</v>
      </c>
      <c r="O270" s="5">
        <v>16.3</v>
      </c>
      <c r="P270" s="5">
        <v>53</v>
      </c>
      <c r="Q270" s="5">
        <v>8500</v>
      </c>
      <c r="R270" s="5">
        <v>4.9000000000000004</v>
      </c>
      <c r="S270" s="5"/>
      <c r="T270" s="5" t="s">
        <v>7</v>
      </c>
      <c r="U270" s="5" t="s">
        <v>7</v>
      </c>
      <c r="V270" s="5" t="s">
        <v>7</v>
      </c>
      <c r="W270" s="5" t="s">
        <v>8</v>
      </c>
      <c r="X270" s="5" t="s">
        <v>7</v>
      </c>
      <c r="Y270" s="5" t="s">
        <v>7</v>
      </c>
      <c r="Z270" s="5" t="s">
        <v>22</v>
      </c>
      <c r="AA270" s="5" t="s">
        <v>10</v>
      </c>
      <c r="AB270" s="5"/>
      <c r="AC270" s="5"/>
      <c r="AD270" s="5">
        <f t="shared" si="6"/>
        <v>0</v>
      </c>
    </row>
    <row r="271" spans="1:30" x14ac:dyDescent="0.25">
      <c r="A271" s="5">
        <v>25</v>
      </c>
      <c r="B271" s="5">
        <v>80</v>
      </c>
      <c r="C271" s="5">
        <v>1.0249999999999999</v>
      </c>
      <c r="D271" s="5">
        <v>0</v>
      </c>
      <c r="E271" s="5" t="s">
        <v>2</v>
      </c>
      <c r="F271" s="5" t="s">
        <v>4</v>
      </c>
      <c r="G271" s="5" t="s">
        <v>4</v>
      </c>
      <c r="H271" s="5" t="s">
        <v>5</v>
      </c>
      <c r="I271" s="5" t="s">
        <v>5</v>
      </c>
      <c r="J271" s="5">
        <v>121</v>
      </c>
      <c r="K271" s="5">
        <v>19</v>
      </c>
      <c r="L271" s="5">
        <v>1.2</v>
      </c>
      <c r="M271" s="5">
        <v>142</v>
      </c>
      <c r="N271" s="5">
        <v>4.9000000000000004</v>
      </c>
      <c r="O271" s="5">
        <v>15</v>
      </c>
      <c r="P271" s="5">
        <v>48</v>
      </c>
      <c r="Q271" s="5">
        <v>6900</v>
      </c>
      <c r="R271" s="5">
        <v>5.3</v>
      </c>
      <c r="S271" s="5"/>
      <c r="T271" s="5" t="s">
        <v>7</v>
      </c>
      <c r="U271" s="5" t="s">
        <v>7</v>
      </c>
      <c r="V271" s="5" t="s">
        <v>7</v>
      </c>
      <c r="W271" s="5" t="s">
        <v>8</v>
      </c>
      <c r="X271" s="5" t="s">
        <v>7</v>
      </c>
      <c r="Y271" s="5" t="s">
        <v>7</v>
      </c>
      <c r="Z271" s="5" t="s">
        <v>22</v>
      </c>
      <c r="AA271" s="5" t="s">
        <v>10</v>
      </c>
      <c r="AB271" s="5"/>
      <c r="AC271" s="5"/>
      <c r="AD271" s="5">
        <f t="shared" si="6"/>
        <v>0</v>
      </c>
    </row>
    <row r="272" spans="1:30" x14ac:dyDescent="0.25">
      <c r="A272" s="5">
        <v>23</v>
      </c>
      <c r="B272" s="5">
        <v>80</v>
      </c>
      <c r="C272" s="5">
        <v>1.0249999999999999</v>
      </c>
      <c r="D272" s="5">
        <v>0</v>
      </c>
      <c r="E272" s="5" t="s">
        <v>2</v>
      </c>
      <c r="F272" s="5" t="s">
        <v>4</v>
      </c>
      <c r="G272" s="5" t="s">
        <v>4</v>
      </c>
      <c r="H272" s="5" t="s">
        <v>5</v>
      </c>
      <c r="I272" s="5" t="s">
        <v>5</v>
      </c>
      <c r="J272" s="5">
        <v>111</v>
      </c>
      <c r="K272" s="5">
        <v>34</v>
      </c>
      <c r="L272" s="5">
        <v>1.1000000000000001</v>
      </c>
      <c r="M272" s="5">
        <v>145</v>
      </c>
      <c r="N272" s="5">
        <v>4</v>
      </c>
      <c r="O272" s="5">
        <v>14.3</v>
      </c>
      <c r="P272" s="5">
        <v>41</v>
      </c>
      <c r="Q272" s="5">
        <v>7200</v>
      </c>
      <c r="R272" s="5">
        <v>5</v>
      </c>
      <c r="S272" s="5"/>
      <c r="T272" s="5" t="s">
        <v>7</v>
      </c>
      <c r="U272" s="5" t="s">
        <v>7</v>
      </c>
      <c r="V272" s="5" t="s">
        <v>7</v>
      </c>
      <c r="W272" s="5" t="s">
        <v>8</v>
      </c>
      <c r="X272" s="5" t="s">
        <v>7</v>
      </c>
      <c r="Y272" s="5" t="s">
        <v>7</v>
      </c>
      <c r="Z272" s="5" t="s">
        <v>22</v>
      </c>
      <c r="AA272" s="5" t="s">
        <v>10</v>
      </c>
      <c r="AB272" s="5"/>
      <c r="AC272" s="5"/>
      <c r="AD272" s="5">
        <f t="shared" si="6"/>
        <v>0</v>
      </c>
    </row>
    <row r="273" spans="1:30" x14ac:dyDescent="0.25">
      <c r="A273" s="5">
        <v>30</v>
      </c>
      <c r="B273" s="5">
        <v>80</v>
      </c>
      <c r="C273" s="5">
        <v>1.0249999999999999</v>
      </c>
      <c r="D273" s="5">
        <v>0</v>
      </c>
      <c r="E273" s="5" t="s">
        <v>2</v>
      </c>
      <c r="F273" s="5" t="s">
        <v>4</v>
      </c>
      <c r="G273" s="5" t="s">
        <v>4</v>
      </c>
      <c r="H273" s="5" t="s">
        <v>5</v>
      </c>
      <c r="I273" s="5" t="s">
        <v>5</v>
      </c>
      <c r="J273" s="5">
        <v>96</v>
      </c>
      <c r="K273" s="5">
        <v>25</v>
      </c>
      <c r="L273" s="5">
        <v>0.5</v>
      </c>
      <c r="M273" s="5">
        <v>144</v>
      </c>
      <c r="N273" s="5">
        <v>4.8</v>
      </c>
      <c r="O273" s="5">
        <v>13.8</v>
      </c>
      <c r="P273" s="5">
        <v>42</v>
      </c>
      <c r="Q273" s="5">
        <v>9000</v>
      </c>
      <c r="R273" s="5">
        <v>4.5</v>
      </c>
      <c r="S273" s="5"/>
      <c r="T273" s="5" t="s">
        <v>7</v>
      </c>
      <c r="U273" s="5" t="s">
        <v>7</v>
      </c>
      <c r="V273" s="5" t="s">
        <v>7</v>
      </c>
      <c r="W273" s="5" t="s">
        <v>8</v>
      </c>
      <c r="X273" s="5" t="s">
        <v>7</v>
      </c>
      <c r="Y273" s="5" t="s">
        <v>7</v>
      </c>
      <c r="Z273" s="5" t="s">
        <v>22</v>
      </c>
      <c r="AA273" s="5" t="s">
        <v>10</v>
      </c>
      <c r="AB273" s="5"/>
      <c r="AC273" s="5"/>
      <c r="AD273" s="5">
        <f t="shared" si="6"/>
        <v>0</v>
      </c>
    </row>
    <row r="274" spans="1:30" x14ac:dyDescent="0.25">
      <c r="A274" s="5">
        <v>56</v>
      </c>
      <c r="B274" s="5">
        <v>80</v>
      </c>
      <c r="C274" s="5">
        <v>1.0249999999999999</v>
      </c>
      <c r="D274" s="5">
        <v>0</v>
      </c>
      <c r="E274" s="5" t="s">
        <v>2</v>
      </c>
      <c r="F274" s="5" t="s">
        <v>4</v>
      </c>
      <c r="G274" s="5" t="s">
        <v>4</v>
      </c>
      <c r="H274" s="5" t="s">
        <v>5</v>
      </c>
      <c r="I274" s="5" t="s">
        <v>5</v>
      </c>
      <c r="J274" s="5">
        <v>139</v>
      </c>
      <c r="K274" s="5">
        <v>15</v>
      </c>
      <c r="L274" s="5">
        <v>1.2</v>
      </c>
      <c r="M274" s="5">
        <v>135</v>
      </c>
      <c r="N274" s="5">
        <v>5</v>
      </c>
      <c r="O274" s="5">
        <v>14.8</v>
      </c>
      <c r="P274" s="5">
        <v>42</v>
      </c>
      <c r="Q274" s="5">
        <v>5600</v>
      </c>
      <c r="R274" s="5">
        <v>5.5</v>
      </c>
      <c r="S274" s="5"/>
      <c r="T274" s="5" t="s">
        <v>7</v>
      </c>
      <c r="U274" s="5" t="s">
        <v>7</v>
      </c>
      <c r="V274" s="5" t="s">
        <v>7</v>
      </c>
      <c r="W274" s="5" t="s">
        <v>8</v>
      </c>
      <c r="X274" s="5" t="s">
        <v>7</v>
      </c>
      <c r="Y274" s="5" t="s">
        <v>7</v>
      </c>
      <c r="Z274" s="5" t="s">
        <v>22</v>
      </c>
      <c r="AA274" s="5" t="s">
        <v>10</v>
      </c>
      <c r="AB274" s="5"/>
      <c r="AC274" s="5"/>
      <c r="AD274" s="5">
        <f t="shared" si="6"/>
        <v>0</v>
      </c>
    </row>
    <row r="275" spans="1:30" x14ac:dyDescent="0.25">
      <c r="A275" s="5">
        <v>47</v>
      </c>
      <c r="B275" s="5">
        <v>80</v>
      </c>
      <c r="C275" s="5">
        <v>1.02</v>
      </c>
      <c r="D275" s="5">
        <v>0</v>
      </c>
      <c r="E275" s="5" t="s">
        <v>2</v>
      </c>
      <c r="F275" s="5" t="s">
        <v>4</v>
      </c>
      <c r="G275" s="5" t="s">
        <v>4</v>
      </c>
      <c r="H275" s="5" t="s">
        <v>5</v>
      </c>
      <c r="I275" s="5" t="s">
        <v>5</v>
      </c>
      <c r="J275" s="5">
        <v>95</v>
      </c>
      <c r="K275" s="5">
        <v>35</v>
      </c>
      <c r="L275" s="5">
        <v>0.9</v>
      </c>
      <c r="M275" s="5">
        <v>140</v>
      </c>
      <c r="N275" s="5">
        <v>4.0999999999999996</v>
      </c>
      <c r="O275" s="5" t="s">
        <v>3</v>
      </c>
      <c r="P275" s="5" t="s">
        <v>3</v>
      </c>
      <c r="Q275" s="5" t="s">
        <v>3</v>
      </c>
      <c r="R275" s="5" t="s">
        <v>3</v>
      </c>
      <c r="S275" s="5"/>
      <c r="T275" s="5" t="s">
        <v>7</v>
      </c>
      <c r="U275" s="5" t="s">
        <v>7</v>
      </c>
      <c r="V275" s="5" t="s">
        <v>7</v>
      </c>
      <c r="W275" s="5" t="s">
        <v>8</v>
      </c>
      <c r="X275" s="5" t="s">
        <v>7</v>
      </c>
      <c r="Y275" s="5" t="s">
        <v>7</v>
      </c>
      <c r="Z275" s="5" t="s">
        <v>22</v>
      </c>
      <c r="AA275" s="5" t="s">
        <v>10</v>
      </c>
      <c r="AB275" s="5"/>
      <c r="AC275" s="5"/>
      <c r="AD275" s="5">
        <f t="shared" si="6"/>
        <v>0</v>
      </c>
    </row>
    <row r="276" spans="1:30" x14ac:dyDescent="0.25">
      <c r="A276" s="5">
        <v>19</v>
      </c>
      <c r="B276" s="5">
        <v>80</v>
      </c>
      <c r="C276" s="5">
        <v>1.02</v>
      </c>
      <c r="D276" s="5">
        <v>0</v>
      </c>
      <c r="E276" s="5" t="s">
        <v>2</v>
      </c>
      <c r="F276" s="5" t="s">
        <v>4</v>
      </c>
      <c r="G276" s="5" t="s">
        <v>4</v>
      </c>
      <c r="H276" s="5" t="s">
        <v>5</v>
      </c>
      <c r="I276" s="5" t="s">
        <v>5</v>
      </c>
      <c r="J276" s="5">
        <v>107</v>
      </c>
      <c r="K276" s="5">
        <v>23</v>
      </c>
      <c r="L276" s="5">
        <v>0.7</v>
      </c>
      <c r="M276" s="5">
        <v>141</v>
      </c>
      <c r="N276" s="5">
        <v>4.2</v>
      </c>
      <c r="O276" s="5">
        <v>14.4</v>
      </c>
      <c r="P276" s="5">
        <v>44</v>
      </c>
      <c r="Q276" s="5" t="s">
        <v>3</v>
      </c>
      <c r="R276" s="5" t="s">
        <v>3</v>
      </c>
      <c r="S276" s="5"/>
      <c r="T276" s="5" t="s">
        <v>7</v>
      </c>
      <c r="U276" s="5" t="s">
        <v>7</v>
      </c>
      <c r="V276" s="5" t="s">
        <v>7</v>
      </c>
      <c r="W276" s="5" t="s">
        <v>8</v>
      </c>
      <c r="X276" s="5" t="s">
        <v>7</v>
      </c>
      <c r="Y276" s="5" t="s">
        <v>7</v>
      </c>
      <c r="Z276" s="5" t="s">
        <v>22</v>
      </c>
      <c r="AA276" s="5" t="s">
        <v>10</v>
      </c>
      <c r="AB276" s="5"/>
      <c r="AC276" s="5"/>
      <c r="AD276" s="5">
        <f t="shared" si="6"/>
        <v>0</v>
      </c>
    </row>
    <row r="277" spans="1:30" x14ac:dyDescent="0.25">
      <c r="A277" s="5">
        <v>52</v>
      </c>
      <c r="B277" s="5">
        <v>80</v>
      </c>
      <c r="C277" s="5">
        <v>1.02</v>
      </c>
      <c r="D277" s="5">
        <v>0</v>
      </c>
      <c r="E277" s="5" t="s">
        <v>2</v>
      </c>
      <c r="F277" s="5" t="s">
        <v>4</v>
      </c>
      <c r="G277" s="5" t="s">
        <v>4</v>
      </c>
      <c r="H277" s="5" t="s">
        <v>5</v>
      </c>
      <c r="I277" s="5" t="s">
        <v>5</v>
      </c>
      <c r="J277" s="5">
        <v>125</v>
      </c>
      <c r="K277" s="5">
        <v>22</v>
      </c>
      <c r="L277" s="5">
        <v>1.2</v>
      </c>
      <c r="M277" s="5">
        <v>139</v>
      </c>
      <c r="N277" s="5">
        <v>4.5999999999999996</v>
      </c>
      <c r="O277" s="5">
        <v>16.5</v>
      </c>
      <c r="P277" s="5">
        <v>43</v>
      </c>
      <c r="Q277" s="5">
        <v>4700</v>
      </c>
      <c r="R277" s="5">
        <v>4.5999999999999996</v>
      </c>
      <c r="S277" s="5"/>
      <c r="T277" s="5" t="s">
        <v>7</v>
      </c>
      <c r="U277" s="5" t="s">
        <v>7</v>
      </c>
      <c r="V277" s="5" t="s">
        <v>7</v>
      </c>
      <c r="W277" s="5" t="s">
        <v>8</v>
      </c>
      <c r="X277" s="5" t="s">
        <v>7</v>
      </c>
      <c r="Y277" s="5" t="s">
        <v>7</v>
      </c>
      <c r="Z277" s="5" t="s">
        <v>22</v>
      </c>
      <c r="AA277" s="5" t="s">
        <v>10</v>
      </c>
      <c r="AB277" s="5"/>
      <c r="AC277" s="5"/>
      <c r="AD277" s="5">
        <f t="shared" si="6"/>
        <v>0</v>
      </c>
    </row>
    <row r="278" spans="1:30" x14ac:dyDescent="0.25">
      <c r="A278" s="5">
        <v>20</v>
      </c>
      <c r="B278" s="5">
        <v>60</v>
      </c>
      <c r="C278" s="5">
        <v>1.0249999999999999</v>
      </c>
      <c r="D278" s="5">
        <v>0</v>
      </c>
      <c r="E278" s="5" t="s">
        <v>2</v>
      </c>
      <c r="F278" s="5" t="s">
        <v>4</v>
      </c>
      <c r="G278" s="5" t="s">
        <v>4</v>
      </c>
      <c r="H278" s="5" t="s">
        <v>5</v>
      </c>
      <c r="I278" s="5" t="s">
        <v>5</v>
      </c>
      <c r="J278" s="5" t="s">
        <v>3</v>
      </c>
      <c r="K278" s="5" t="s">
        <v>3</v>
      </c>
      <c r="L278" s="5" t="s">
        <v>3</v>
      </c>
      <c r="M278" s="5">
        <v>137</v>
      </c>
      <c r="N278" s="5">
        <v>4.7</v>
      </c>
      <c r="O278" s="5">
        <v>14</v>
      </c>
      <c r="P278" s="5">
        <v>41</v>
      </c>
      <c r="Q278" s="5">
        <v>4500</v>
      </c>
      <c r="R278" s="5">
        <v>5.5</v>
      </c>
      <c r="S278" s="5"/>
      <c r="T278" s="5" t="s">
        <v>7</v>
      </c>
      <c r="U278" s="5" t="s">
        <v>7</v>
      </c>
      <c r="V278" s="5" t="s">
        <v>7</v>
      </c>
      <c r="W278" s="5" t="s">
        <v>8</v>
      </c>
      <c r="X278" s="5" t="s">
        <v>7</v>
      </c>
      <c r="Y278" s="5" t="s">
        <v>7</v>
      </c>
      <c r="Z278" s="5" t="s">
        <v>22</v>
      </c>
      <c r="AA278" s="5" t="s">
        <v>10</v>
      </c>
      <c r="AB278" s="5"/>
      <c r="AC278" s="5"/>
      <c r="AD278" s="5">
        <f t="shared" si="6"/>
        <v>0</v>
      </c>
    </row>
    <row r="279" spans="1:30" x14ac:dyDescent="0.25">
      <c r="A279" s="5">
        <v>46</v>
      </c>
      <c r="B279" s="5">
        <v>60</v>
      </c>
      <c r="C279" s="5">
        <v>1.0249999999999999</v>
      </c>
      <c r="D279" s="5">
        <v>0</v>
      </c>
      <c r="E279" s="5" t="s">
        <v>2</v>
      </c>
      <c r="F279" s="5" t="s">
        <v>4</v>
      </c>
      <c r="G279" s="5" t="s">
        <v>4</v>
      </c>
      <c r="H279" s="5" t="s">
        <v>5</v>
      </c>
      <c r="I279" s="5" t="s">
        <v>5</v>
      </c>
      <c r="J279" s="5">
        <v>123</v>
      </c>
      <c r="K279" s="5">
        <v>46</v>
      </c>
      <c r="L279" s="5">
        <v>1</v>
      </c>
      <c r="M279" s="5">
        <v>135</v>
      </c>
      <c r="N279" s="5">
        <v>5</v>
      </c>
      <c r="O279" s="5">
        <v>15.7</v>
      </c>
      <c r="P279" s="5">
        <v>50</v>
      </c>
      <c r="Q279" s="5">
        <v>6300</v>
      </c>
      <c r="R279" s="5">
        <v>4.8</v>
      </c>
      <c r="S279" s="5"/>
      <c r="T279" s="5" t="s">
        <v>7</v>
      </c>
      <c r="U279" s="5" t="s">
        <v>7</v>
      </c>
      <c r="V279" s="5" t="s">
        <v>7</v>
      </c>
      <c r="W279" s="5" t="s">
        <v>8</v>
      </c>
      <c r="X279" s="5" t="s">
        <v>7</v>
      </c>
      <c r="Y279" s="5" t="s">
        <v>7</v>
      </c>
      <c r="Z279" s="5" t="s">
        <v>22</v>
      </c>
      <c r="AA279" s="5" t="s">
        <v>10</v>
      </c>
      <c r="AB279" s="5"/>
      <c r="AC279" s="5"/>
      <c r="AD279" s="5">
        <f t="shared" si="6"/>
        <v>0</v>
      </c>
    </row>
    <row r="280" spans="1:30" x14ac:dyDescent="0.25">
      <c r="A280" s="5">
        <v>48</v>
      </c>
      <c r="B280" s="5">
        <v>60</v>
      </c>
      <c r="C280" s="5">
        <v>1.02</v>
      </c>
      <c r="D280" s="5">
        <v>0</v>
      </c>
      <c r="E280" s="5" t="s">
        <v>2</v>
      </c>
      <c r="F280" s="5" t="s">
        <v>4</v>
      </c>
      <c r="G280" s="5" t="s">
        <v>4</v>
      </c>
      <c r="H280" s="5" t="s">
        <v>5</v>
      </c>
      <c r="I280" s="5" t="s">
        <v>5</v>
      </c>
      <c r="J280" s="5">
        <v>112</v>
      </c>
      <c r="K280" s="5">
        <v>44</v>
      </c>
      <c r="L280" s="5">
        <v>1.2</v>
      </c>
      <c r="M280" s="5">
        <v>142</v>
      </c>
      <c r="N280" s="5">
        <v>4.9000000000000004</v>
      </c>
      <c r="O280" s="5">
        <v>14.5</v>
      </c>
      <c r="P280" s="5">
        <v>44</v>
      </c>
      <c r="Q280" s="5">
        <v>9400</v>
      </c>
      <c r="R280" s="5">
        <v>6.4</v>
      </c>
      <c r="S280" s="5"/>
      <c r="T280" s="5" t="s">
        <v>7</v>
      </c>
      <c r="U280" s="5" t="s">
        <v>7</v>
      </c>
      <c r="V280" s="5" t="s">
        <v>7</v>
      </c>
      <c r="W280" s="5" t="s">
        <v>8</v>
      </c>
      <c r="X280" s="5" t="s">
        <v>7</v>
      </c>
      <c r="Y280" s="5" t="s">
        <v>7</v>
      </c>
      <c r="Z280" s="5" t="s">
        <v>22</v>
      </c>
      <c r="AA280" s="5" t="s">
        <v>10</v>
      </c>
      <c r="AB280" s="5"/>
      <c r="AC280" s="5"/>
      <c r="AD280" s="5">
        <f t="shared" si="6"/>
        <v>0</v>
      </c>
    </row>
    <row r="281" spans="1:30" x14ac:dyDescent="0.25">
      <c r="A281" s="5">
        <v>24</v>
      </c>
      <c r="B281" s="5">
        <v>70</v>
      </c>
      <c r="C281" s="5">
        <v>1.0249999999999999</v>
      </c>
      <c r="D281" s="5">
        <v>0</v>
      </c>
      <c r="E281" s="5" t="s">
        <v>2</v>
      </c>
      <c r="F281" s="5" t="s">
        <v>4</v>
      </c>
      <c r="G281" s="5" t="s">
        <v>4</v>
      </c>
      <c r="H281" s="5" t="s">
        <v>5</v>
      </c>
      <c r="I281" s="5" t="s">
        <v>5</v>
      </c>
      <c r="J281" s="5">
        <v>140</v>
      </c>
      <c r="K281" s="5">
        <v>23</v>
      </c>
      <c r="L281" s="5">
        <v>0.6</v>
      </c>
      <c r="M281" s="5">
        <v>140</v>
      </c>
      <c r="N281" s="5">
        <v>4.7</v>
      </c>
      <c r="O281" s="5">
        <v>16.3</v>
      </c>
      <c r="P281" s="5">
        <v>48</v>
      </c>
      <c r="Q281" s="5">
        <v>5800</v>
      </c>
      <c r="R281" s="5">
        <v>5.6</v>
      </c>
      <c r="S281" s="5"/>
      <c r="T281" s="5" t="s">
        <v>7</v>
      </c>
      <c r="U281" s="5" t="s">
        <v>7</v>
      </c>
      <c r="V281" s="5" t="s">
        <v>7</v>
      </c>
      <c r="W281" s="5" t="s">
        <v>8</v>
      </c>
      <c r="X281" s="5" t="s">
        <v>7</v>
      </c>
      <c r="Y281" s="5" t="s">
        <v>7</v>
      </c>
      <c r="Z281" s="5" t="s">
        <v>22</v>
      </c>
      <c r="AA281" s="5" t="s">
        <v>10</v>
      </c>
      <c r="AB281" s="5"/>
      <c r="AC281" s="5"/>
      <c r="AD281" s="5">
        <f t="shared" si="6"/>
        <v>0</v>
      </c>
    </row>
    <row r="282" spans="1:30" x14ac:dyDescent="0.25">
      <c r="A282" s="5">
        <v>47</v>
      </c>
      <c r="B282" s="5">
        <v>80</v>
      </c>
      <c r="C282" s="5" t="s">
        <v>3</v>
      </c>
      <c r="D282" s="5" t="s">
        <v>3</v>
      </c>
      <c r="E282" s="5" t="s">
        <v>3</v>
      </c>
      <c r="F282" s="5" t="s">
        <v>3</v>
      </c>
      <c r="G282" s="5" t="s">
        <v>3</v>
      </c>
      <c r="H282" s="5" t="s">
        <v>5</v>
      </c>
      <c r="I282" s="5" t="s">
        <v>5</v>
      </c>
      <c r="J282" s="5">
        <v>93</v>
      </c>
      <c r="K282" s="5">
        <v>33</v>
      </c>
      <c r="L282" s="5">
        <v>0.9</v>
      </c>
      <c r="M282" s="5">
        <v>144</v>
      </c>
      <c r="N282" s="5">
        <v>4.5</v>
      </c>
      <c r="O282" s="5">
        <v>13.3</v>
      </c>
      <c r="P282" s="5">
        <v>52</v>
      </c>
      <c r="Q282" s="5">
        <v>8100</v>
      </c>
      <c r="R282" s="5">
        <v>5.2</v>
      </c>
      <c r="S282" s="5"/>
      <c r="T282" s="5" t="s">
        <v>7</v>
      </c>
      <c r="U282" s="5" t="s">
        <v>7</v>
      </c>
      <c r="V282" s="5" t="s">
        <v>7</v>
      </c>
      <c r="W282" s="5" t="s">
        <v>8</v>
      </c>
      <c r="X282" s="5" t="s">
        <v>7</v>
      </c>
      <c r="Y282" s="5" t="s">
        <v>7</v>
      </c>
      <c r="Z282" s="5" t="s">
        <v>22</v>
      </c>
      <c r="AA282" s="5" t="s">
        <v>10</v>
      </c>
      <c r="AB282" s="5"/>
      <c r="AC282" s="5"/>
      <c r="AD282" s="5">
        <f t="shared" si="6"/>
        <v>0</v>
      </c>
    </row>
    <row r="283" spans="1:30" x14ac:dyDescent="0.25">
      <c r="A283" s="5">
        <v>55</v>
      </c>
      <c r="B283" s="5">
        <v>80</v>
      </c>
      <c r="C283" s="5">
        <v>1.0249999999999999</v>
      </c>
      <c r="D283" s="5">
        <v>0</v>
      </c>
      <c r="E283" s="5" t="s">
        <v>2</v>
      </c>
      <c r="F283" s="5" t="s">
        <v>4</v>
      </c>
      <c r="G283" s="5" t="s">
        <v>4</v>
      </c>
      <c r="H283" s="5" t="s">
        <v>5</v>
      </c>
      <c r="I283" s="5" t="s">
        <v>5</v>
      </c>
      <c r="J283" s="5">
        <v>130</v>
      </c>
      <c r="K283" s="5">
        <v>50</v>
      </c>
      <c r="L283" s="5">
        <v>1.2</v>
      </c>
      <c r="M283" s="5">
        <v>147</v>
      </c>
      <c r="N283" s="5">
        <v>5</v>
      </c>
      <c r="O283" s="5">
        <v>15.5</v>
      </c>
      <c r="P283" s="5">
        <v>41</v>
      </c>
      <c r="Q283" s="5">
        <v>9100</v>
      </c>
      <c r="R283" s="5">
        <v>6</v>
      </c>
      <c r="S283" s="5"/>
      <c r="T283" s="5" t="s">
        <v>7</v>
      </c>
      <c r="U283" s="5" t="s">
        <v>7</v>
      </c>
      <c r="V283" s="5" t="s">
        <v>7</v>
      </c>
      <c r="W283" s="5" t="s">
        <v>8</v>
      </c>
      <c r="X283" s="5" t="s">
        <v>7</v>
      </c>
      <c r="Y283" s="5" t="s">
        <v>7</v>
      </c>
      <c r="Z283" s="5" t="s">
        <v>22</v>
      </c>
      <c r="AA283" s="5" t="s">
        <v>10</v>
      </c>
      <c r="AB283" s="5"/>
      <c r="AC283" s="5"/>
      <c r="AD283" s="5">
        <f t="shared" si="6"/>
        <v>0</v>
      </c>
    </row>
    <row r="284" spans="1:30" x14ac:dyDescent="0.25">
      <c r="A284" s="5">
        <v>20</v>
      </c>
      <c r="B284" s="5">
        <v>70</v>
      </c>
      <c r="C284" s="5">
        <v>1.02</v>
      </c>
      <c r="D284" s="5">
        <v>0</v>
      </c>
      <c r="E284" s="5" t="s">
        <v>2</v>
      </c>
      <c r="F284" s="5" t="s">
        <v>4</v>
      </c>
      <c r="G284" s="5" t="s">
        <v>4</v>
      </c>
      <c r="H284" s="5" t="s">
        <v>5</v>
      </c>
      <c r="I284" s="5" t="s">
        <v>5</v>
      </c>
      <c r="J284" s="5">
        <v>123</v>
      </c>
      <c r="K284" s="5">
        <v>44</v>
      </c>
      <c r="L284" s="5">
        <v>1</v>
      </c>
      <c r="M284" s="5">
        <v>135</v>
      </c>
      <c r="N284" s="5">
        <v>3.8</v>
      </c>
      <c r="O284" s="5">
        <v>14.6</v>
      </c>
      <c r="P284" s="5">
        <v>44</v>
      </c>
      <c r="Q284" s="5">
        <v>5500</v>
      </c>
      <c r="R284" s="5">
        <v>4.8</v>
      </c>
      <c r="S284" s="5"/>
      <c r="T284" s="5" t="s">
        <v>7</v>
      </c>
      <c r="U284" s="5" t="s">
        <v>7</v>
      </c>
      <c r="V284" s="5" t="s">
        <v>7</v>
      </c>
      <c r="W284" s="5" t="s">
        <v>8</v>
      </c>
      <c r="X284" s="5" t="s">
        <v>7</v>
      </c>
      <c r="Y284" s="5" t="s">
        <v>7</v>
      </c>
      <c r="Z284" s="5" t="s">
        <v>22</v>
      </c>
      <c r="AA284" s="5" t="s">
        <v>10</v>
      </c>
      <c r="AB284" s="5"/>
      <c r="AC284" s="5"/>
      <c r="AD284" s="5">
        <f t="shared" si="6"/>
        <v>0</v>
      </c>
    </row>
    <row r="285" spans="1:30" x14ac:dyDescent="0.25">
      <c r="A285" s="5">
        <v>60</v>
      </c>
      <c r="B285" s="5">
        <v>70</v>
      </c>
      <c r="C285" s="5">
        <v>1.02</v>
      </c>
      <c r="D285" s="5">
        <v>0</v>
      </c>
      <c r="E285" s="5" t="s">
        <v>2</v>
      </c>
      <c r="F285" s="5" t="s">
        <v>4</v>
      </c>
      <c r="G285" s="5" t="s">
        <v>4</v>
      </c>
      <c r="H285" s="5" t="s">
        <v>5</v>
      </c>
      <c r="I285" s="5" t="s">
        <v>5</v>
      </c>
      <c r="J285" s="5" t="s">
        <v>3</v>
      </c>
      <c r="K285" s="5" t="s">
        <v>3</v>
      </c>
      <c r="L285" s="5" t="s">
        <v>3</v>
      </c>
      <c r="M285" s="5" t="s">
        <v>3</v>
      </c>
      <c r="N285" s="5" t="s">
        <v>3</v>
      </c>
      <c r="O285" s="5">
        <v>16.399999999999999</v>
      </c>
      <c r="P285" s="5">
        <v>43</v>
      </c>
      <c r="Q285" s="5">
        <v>10800</v>
      </c>
      <c r="R285" s="5">
        <v>5.7</v>
      </c>
      <c r="S285" s="5"/>
      <c r="T285" s="5" t="s">
        <v>7</v>
      </c>
      <c r="U285" s="5" t="s">
        <v>7</v>
      </c>
      <c r="V285" s="5" t="s">
        <v>7</v>
      </c>
      <c r="W285" s="5" t="s">
        <v>8</v>
      </c>
      <c r="X285" s="5" t="s">
        <v>7</v>
      </c>
      <c r="Y285" s="5" t="s">
        <v>7</v>
      </c>
      <c r="Z285" s="5" t="s">
        <v>22</v>
      </c>
      <c r="AA285" s="5" t="s">
        <v>10</v>
      </c>
      <c r="AB285" s="5"/>
      <c r="AC285" s="5"/>
      <c r="AD285" s="5">
        <f t="shared" si="6"/>
        <v>0</v>
      </c>
    </row>
    <row r="286" spans="1:30" x14ac:dyDescent="0.25">
      <c r="A286" s="5">
        <v>33</v>
      </c>
      <c r="B286" s="5">
        <v>80</v>
      </c>
      <c r="C286" s="5">
        <v>1.0249999999999999</v>
      </c>
      <c r="D286" s="5">
        <v>0</v>
      </c>
      <c r="E286" s="5" t="s">
        <v>2</v>
      </c>
      <c r="F286" s="5" t="s">
        <v>4</v>
      </c>
      <c r="G286" s="5" t="s">
        <v>4</v>
      </c>
      <c r="H286" s="5" t="s">
        <v>5</v>
      </c>
      <c r="I286" s="5" t="s">
        <v>5</v>
      </c>
      <c r="J286" s="5">
        <v>100</v>
      </c>
      <c r="K286" s="5">
        <v>37</v>
      </c>
      <c r="L286" s="5">
        <v>1.2</v>
      </c>
      <c r="M286" s="5">
        <v>142</v>
      </c>
      <c r="N286" s="5">
        <v>4</v>
      </c>
      <c r="O286" s="5">
        <v>16.899999999999999</v>
      </c>
      <c r="P286" s="5">
        <v>52</v>
      </c>
      <c r="Q286" s="5">
        <v>6700</v>
      </c>
      <c r="R286" s="5">
        <v>6</v>
      </c>
      <c r="S286" s="5"/>
      <c r="T286" s="5" t="s">
        <v>7</v>
      </c>
      <c r="U286" s="5" t="s">
        <v>7</v>
      </c>
      <c r="V286" s="5" t="s">
        <v>7</v>
      </c>
      <c r="W286" s="5" t="s">
        <v>8</v>
      </c>
      <c r="X286" s="5" t="s">
        <v>7</v>
      </c>
      <c r="Y286" s="5" t="s">
        <v>7</v>
      </c>
      <c r="Z286" s="5" t="s">
        <v>22</v>
      </c>
      <c r="AA286" s="5" t="s">
        <v>10</v>
      </c>
      <c r="AB286" s="5"/>
      <c r="AC286" s="5"/>
      <c r="AD286" s="5">
        <f t="shared" si="6"/>
        <v>0</v>
      </c>
    </row>
    <row r="287" spans="1:30" x14ac:dyDescent="0.25">
      <c r="A287" s="5">
        <v>66</v>
      </c>
      <c r="B287" s="5">
        <v>70</v>
      </c>
      <c r="C287" s="5">
        <v>1.02</v>
      </c>
      <c r="D287" s="5">
        <v>0</v>
      </c>
      <c r="E287" s="5" t="s">
        <v>2</v>
      </c>
      <c r="F287" s="5" t="s">
        <v>4</v>
      </c>
      <c r="G287" s="5" t="s">
        <v>4</v>
      </c>
      <c r="H287" s="5" t="s">
        <v>5</v>
      </c>
      <c r="I287" s="5" t="s">
        <v>5</v>
      </c>
      <c r="J287" s="5">
        <v>94</v>
      </c>
      <c r="K287" s="5">
        <v>19</v>
      </c>
      <c r="L287" s="5">
        <v>0.7</v>
      </c>
      <c r="M287" s="5">
        <v>135</v>
      </c>
      <c r="N287" s="5">
        <v>3.9</v>
      </c>
      <c r="O287" s="5">
        <v>16</v>
      </c>
      <c r="P287" s="5">
        <v>41</v>
      </c>
      <c r="Q287" s="5">
        <v>5300</v>
      </c>
      <c r="R287" s="5">
        <v>5.9</v>
      </c>
      <c r="S287" s="5"/>
      <c r="T287" s="5" t="s">
        <v>7</v>
      </c>
      <c r="U287" s="5" t="s">
        <v>7</v>
      </c>
      <c r="V287" s="5" t="s">
        <v>7</v>
      </c>
      <c r="W287" s="5" t="s">
        <v>8</v>
      </c>
      <c r="X287" s="5" t="s">
        <v>7</v>
      </c>
      <c r="Y287" s="5" t="s">
        <v>7</v>
      </c>
      <c r="Z287" s="5" t="s">
        <v>22</v>
      </c>
      <c r="AA287" s="5" t="s">
        <v>10</v>
      </c>
      <c r="AB287" s="5"/>
      <c r="AC287" s="5"/>
      <c r="AD287" s="5">
        <f t="shared" si="6"/>
        <v>0</v>
      </c>
    </row>
    <row r="288" spans="1:30" x14ac:dyDescent="0.25">
      <c r="A288" s="5">
        <v>71</v>
      </c>
      <c r="B288" s="5">
        <v>70</v>
      </c>
      <c r="C288" s="5">
        <v>1.02</v>
      </c>
      <c r="D288" s="5">
        <v>0</v>
      </c>
      <c r="E288" s="5" t="s">
        <v>2</v>
      </c>
      <c r="F288" s="5" t="s">
        <v>4</v>
      </c>
      <c r="G288" s="5" t="s">
        <v>4</v>
      </c>
      <c r="H288" s="5" t="s">
        <v>5</v>
      </c>
      <c r="I288" s="5" t="s">
        <v>5</v>
      </c>
      <c r="J288" s="5">
        <v>81</v>
      </c>
      <c r="K288" s="5">
        <v>18</v>
      </c>
      <c r="L288" s="5">
        <v>0.8</v>
      </c>
      <c r="M288" s="5">
        <v>145</v>
      </c>
      <c r="N288" s="5">
        <v>5</v>
      </c>
      <c r="O288" s="5">
        <v>14.7</v>
      </c>
      <c r="P288" s="5">
        <v>44</v>
      </c>
      <c r="Q288" s="5">
        <v>9800</v>
      </c>
      <c r="R288" s="5">
        <v>6</v>
      </c>
      <c r="S288" s="5"/>
      <c r="T288" s="5" t="s">
        <v>7</v>
      </c>
      <c r="U288" s="5" t="s">
        <v>7</v>
      </c>
      <c r="V288" s="5" t="s">
        <v>7</v>
      </c>
      <c r="W288" s="5" t="s">
        <v>8</v>
      </c>
      <c r="X288" s="5" t="s">
        <v>7</v>
      </c>
      <c r="Y288" s="5" t="s">
        <v>7</v>
      </c>
      <c r="Z288" s="5" t="s">
        <v>22</v>
      </c>
      <c r="AA288" s="5" t="s">
        <v>10</v>
      </c>
      <c r="AB288" s="5"/>
      <c r="AC288" s="5"/>
      <c r="AD288" s="5">
        <f t="shared" si="6"/>
        <v>0</v>
      </c>
    </row>
    <row r="289" spans="1:30" x14ac:dyDescent="0.25">
      <c r="A289" s="5">
        <v>39</v>
      </c>
      <c r="B289" s="5">
        <v>70</v>
      </c>
      <c r="C289" s="5">
        <v>1.0249999999999999</v>
      </c>
      <c r="D289" s="5">
        <v>0</v>
      </c>
      <c r="E289" s="5" t="s">
        <v>2</v>
      </c>
      <c r="F289" s="5" t="s">
        <v>4</v>
      </c>
      <c r="G289" s="5" t="s">
        <v>4</v>
      </c>
      <c r="H289" s="5" t="s">
        <v>5</v>
      </c>
      <c r="I289" s="5" t="s">
        <v>5</v>
      </c>
      <c r="J289" s="5">
        <v>124</v>
      </c>
      <c r="K289" s="5">
        <v>22</v>
      </c>
      <c r="L289" s="5">
        <v>0.6</v>
      </c>
      <c r="M289" s="5">
        <v>137</v>
      </c>
      <c r="N289" s="5">
        <v>3.8</v>
      </c>
      <c r="O289" s="5">
        <v>13.4</v>
      </c>
      <c r="P289" s="5">
        <v>43</v>
      </c>
      <c r="Q289" s="5" t="s">
        <v>3</v>
      </c>
      <c r="R289" s="5" t="s">
        <v>3</v>
      </c>
      <c r="S289" s="5"/>
      <c r="T289" s="5" t="s">
        <v>7</v>
      </c>
      <c r="U289" s="5" t="s">
        <v>7</v>
      </c>
      <c r="V289" s="5" t="s">
        <v>7</v>
      </c>
      <c r="W289" s="5" t="s">
        <v>8</v>
      </c>
      <c r="X289" s="5" t="s">
        <v>7</v>
      </c>
      <c r="Y289" s="5" t="s">
        <v>7</v>
      </c>
      <c r="Z289" s="5" t="s">
        <v>22</v>
      </c>
      <c r="AA289" s="5" t="s">
        <v>10</v>
      </c>
      <c r="AB289" s="5"/>
      <c r="AC289" s="5"/>
      <c r="AD289" s="5">
        <f t="shared" si="6"/>
        <v>0</v>
      </c>
    </row>
    <row r="290" spans="1:30" x14ac:dyDescent="0.25">
      <c r="A290" s="5">
        <v>56</v>
      </c>
      <c r="B290" s="5">
        <v>70</v>
      </c>
      <c r="C290" s="5">
        <v>1.0249999999999999</v>
      </c>
      <c r="D290" s="5">
        <v>0</v>
      </c>
      <c r="E290" s="5" t="s">
        <v>2</v>
      </c>
      <c r="F290" s="5" t="s">
        <v>4</v>
      </c>
      <c r="G290" s="5" t="s">
        <v>4</v>
      </c>
      <c r="H290" s="5" t="s">
        <v>5</v>
      </c>
      <c r="I290" s="5" t="s">
        <v>5</v>
      </c>
      <c r="J290" s="5">
        <v>70</v>
      </c>
      <c r="K290" s="5">
        <v>46</v>
      </c>
      <c r="L290" s="5">
        <v>1.2</v>
      </c>
      <c r="M290" s="5">
        <v>135</v>
      </c>
      <c r="N290" s="5">
        <v>4.9000000000000004</v>
      </c>
      <c r="O290" s="5">
        <v>15.9</v>
      </c>
      <c r="P290" s="5">
        <v>50</v>
      </c>
      <c r="Q290" s="5">
        <v>11000</v>
      </c>
      <c r="R290" s="5">
        <v>5.0999999999999996</v>
      </c>
      <c r="S290" s="5"/>
      <c r="T290" s="5" t="s">
        <v>3</v>
      </c>
      <c r="U290" s="5" t="s">
        <v>3</v>
      </c>
      <c r="V290" s="5" t="s">
        <v>3</v>
      </c>
      <c r="W290" s="5" t="s">
        <v>8</v>
      </c>
      <c r="X290" s="5" t="s">
        <v>7</v>
      </c>
      <c r="Y290" s="5" t="s">
        <v>7</v>
      </c>
      <c r="Z290" s="5" t="s">
        <v>22</v>
      </c>
      <c r="AA290" s="5" t="s">
        <v>10</v>
      </c>
      <c r="AB290" s="5"/>
      <c r="AC290" s="5"/>
      <c r="AD290" s="5">
        <f t="shared" si="6"/>
        <v>0</v>
      </c>
    </row>
    <row r="291" spans="1:30" x14ac:dyDescent="0.25">
      <c r="A291" s="5">
        <v>42</v>
      </c>
      <c r="B291" s="5">
        <v>70</v>
      </c>
      <c r="C291" s="5">
        <v>1.02</v>
      </c>
      <c r="D291" s="5">
        <v>0</v>
      </c>
      <c r="E291" s="5" t="s">
        <v>2</v>
      </c>
      <c r="F291" s="5" t="s">
        <v>4</v>
      </c>
      <c r="G291" s="5" t="s">
        <v>4</v>
      </c>
      <c r="H291" s="5" t="s">
        <v>5</v>
      </c>
      <c r="I291" s="5" t="s">
        <v>5</v>
      </c>
      <c r="J291" s="5">
        <v>93</v>
      </c>
      <c r="K291" s="5">
        <v>32</v>
      </c>
      <c r="L291" s="5">
        <v>0.9</v>
      </c>
      <c r="M291" s="5">
        <v>143</v>
      </c>
      <c r="N291" s="5">
        <v>4.7</v>
      </c>
      <c r="O291" s="5">
        <v>16.600000000000001</v>
      </c>
      <c r="P291" s="5">
        <v>43</v>
      </c>
      <c r="Q291" s="5">
        <v>7100</v>
      </c>
      <c r="R291" s="5">
        <v>5.3</v>
      </c>
      <c r="S291" s="5"/>
      <c r="T291" s="5" t="s">
        <v>7</v>
      </c>
      <c r="U291" s="5" t="s">
        <v>7</v>
      </c>
      <c r="V291" s="5" t="s">
        <v>7</v>
      </c>
      <c r="W291" s="5" t="s">
        <v>8</v>
      </c>
      <c r="X291" s="5" t="s">
        <v>7</v>
      </c>
      <c r="Y291" s="5" t="s">
        <v>7</v>
      </c>
      <c r="Z291" s="5" t="s">
        <v>22</v>
      </c>
      <c r="AA291" s="5" t="s">
        <v>10</v>
      </c>
      <c r="AB291" s="5"/>
      <c r="AC291" s="5"/>
      <c r="AD291" s="5">
        <f t="shared" si="6"/>
        <v>0</v>
      </c>
    </row>
    <row r="292" spans="1:30" x14ac:dyDescent="0.25">
      <c r="A292" s="5">
        <v>54</v>
      </c>
      <c r="B292" s="5">
        <v>70</v>
      </c>
      <c r="C292" s="5">
        <v>1.02</v>
      </c>
      <c r="D292" s="5">
        <v>0</v>
      </c>
      <c r="E292" s="5" t="s">
        <v>2</v>
      </c>
      <c r="F292" s="5" t="s">
        <v>3</v>
      </c>
      <c r="G292" s="5" t="s">
        <v>3</v>
      </c>
      <c r="H292" s="5" t="s">
        <v>3</v>
      </c>
      <c r="I292" s="5" t="s">
        <v>3</v>
      </c>
      <c r="J292" s="5">
        <v>76</v>
      </c>
      <c r="K292" s="5">
        <v>28</v>
      </c>
      <c r="L292" s="5">
        <v>0.6</v>
      </c>
      <c r="M292" s="5">
        <v>146</v>
      </c>
      <c r="N292" s="5">
        <v>3.5</v>
      </c>
      <c r="O292" s="5">
        <v>14.8</v>
      </c>
      <c r="P292" s="5">
        <v>52</v>
      </c>
      <c r="Q292" s="5">
        <v>8400</v>
      </c>
      <c r="R292" s="5">
        <v>5.9</v>
      </c>
      <c r="S292" s="5"/>
      <c r="T292" s="5" t="s">
        <v>7</v>
      </c>
      <c r="U292" s="5" t="s">
        <v>7</v>
      </c>
      <c r="V292" s="5" t="s">
        <v>7</v>
      </c>
      <c r="W292" s="5" t="s">
        <v>8</v>
      </c>
      <c r="X292" s="5" t="s">
        <v>7</v>
      </c>
      <c r="Y292" s="5" t="s">
        <v>7</v>
      </c>
      <c r="Z292" s="5" t="s">
        <v>22</v>
      </c>
      <c r="AA292" s="5" t="s">
        <v>10</v>
      </c>
      <c r="AB292" s="5"/>
      <c r="AC292" s="5"/>
      <c r="AD292" s="5">
        <f t="shared" si="6"/>
        <v>0</v>
      </c>
    </row>
    <row r="293" spans="1:30" x14ac:dyDescent="0.25">
      <c r="A293" s="5">
        <v>47</v>
      </c>
      <c r="B293" s="5">
        <v>80</v>
      </c>
      <c r="C293" s="5">
        <v>1.0249999999999999</v>
      </c>
      <c r="D293" s="5">
        <v>0</v>
      </c>
      <c r="E293" s="5" t="s">
        <v>2</v>
      </c>
      <c r="F293" s="5" t="s">
        <v>4</v>
      </c>
      <c r="G293" s="5" t="s">
        <v>4</v>
      </c>
      <c r="H293" s="5" t="s">
        <v>5</v>
      </c>
      <c r="I293" s="5" t="s">
        <v>5</v>
      </c>
      <c r="J293" s="5">
        <v>124</v>
      </c>
      <c r="K293" s="5">
        <v>44</v>
      </c>
      <c r="L293" s="5">
        <v>1</v>
      </c>
      <c r="M293" s="5">
        <v>140</v>
      </c>
      <c r="N293" s="5">
        <v>4.9000000000000004</v>
      </c>
      <c r="O293" s="5">
        <v>14.9</v>
      </c>
      <c r="P293" s="5">
        <v>41</v>
      </c>
      <c r="Q293" s="5">
        <v>7000</v>
      </c>
      <c r="R293" s="5">
        <v>5.7</v>
      </c>
      <c r="S293" s="5"/>
      <c r="T293" s="5" t="s">
        <v>7</v>
      </c>
      <c r="U293" s="5" t="s">
        <v>7</v>
      </c>
      <c r="V293" s="5" t="s">
        <v>7</v>
      </c>
      <c r="W293" s="5" t="s">
        <v>8</v>
      </c>
      <c r="X293" s="5" t="s">
        <v>7</v>
      </c>
      <c r="Y293" s="5" t="s">
        <v>7</v>
      </c>
      <c r="Z293" s="5" t="s">
        <v>22</v>
      </c>
      <c r="AA293" s="5" t="s">
        <v>10</v>
      </c>
      <c r="AB293" s="5"/>
      <c r="AC293" s="5"/>
      <c r="AD293" s="5">
        <f t="shared" si="6"/>
        <v>0</v>
      </c>
    </row>
    <row r="294" spans="1:30" x14ac:dyDescent="0.25">
      <c r="A294" s="5">
        <v>30</v>
      </c>
      <c r="B294" s="5">
        <v>80</v>
      </c>
      <c r="C294" s="5">
        <v>1.02</v>
      </c>
      <c r="D294" s="5">
        <v>0</v>
      </c>
      <c r="E294" s="5" t="s">
        <v>2</v>
      </c>
      <c r="F294" s="5" t="s">
        <v>4</v>
      </c>
      <c r="G294" s="5" t="s">
        <v>4</v>
      </c>
      <c r="H294" s="5" t="s">
        <v>5</v>
      </c>
      <c r="I294" s="5" t="s">
        <v>5</v>
      </c>
      <c r="J294" s="5">
        <v>89</v>
      </c>
      <c r="K294" s="5">
        <v>42</v>
      </c>
      <c r="L294" s="5">
        <v>0.5</v>
      </c>
      <c r="M294" s="5">
        <v>139</v>
      </c>
      <c r="N294" s="5">
        <v>5</v>
      </c>
      <c r="O294" s="5">
        <v>16.7</v>
      </c>
      <c r="P294" s="5">
        <v>52</v>
      </c>
      <c r="Q294" s="5">
        <v>10200</v>
      </c>
      <c r="R294" s="5">
        <v>5</v>
      </c>
      <c r="S294" s="5"/>
      <c r="T294" s="5" t="s">
        <v>7</v>
      </c>
      <c r="U294" s="5" t="s">
        <v>7</v>
      </c>
      <c r="V294" s="5" t="s">
        <v>7</v>
      </c>
      <c r="W294" s="5" t="s">
        <v>8</v>
      </c>
      <c r="X294" s="5" t="s">
        <v>7</v>
      </c>
      <c r="Y294" s="5" t="s">
        <v>7</v>
      </c>
      <c r="Z294" s="5" t="s">
        <v>22</v>
      </c>
      <c r="AA294" s="5" t="s">
        <v>10</v>
      </c>
      <c r="AB294" s="5"/>
      <c r="AC294" s="5"/>
      <c r="AD294" s="5">
        <f t="shared" si="6"/>
        <v>0</v>
      </c>
    </row>
    <row r="295" spans="1:30" x14ac:dyDescent="0.25">
      <c r="A295" s="5">
        <v>50</v>
      </c>
      <c r="B295" s="5" t="s">
        <v>3</v>
      </c>
      <c r="C295" s="5">
        <v>1.02</v>
      </c>
      <c r="D295" s="5">
        <v>0</v>
      </c>
      <c r="E295" s="5" t="s">
        <v>2</v>
      </c>
      <c r="F295" s="5" t="s">
        <v>4</v>
      </c>
      <c r="G295" s="5" t="s">
        <v>4</v>
      </c>
      <c r="H295" s="5" t="s">
        <v>5</v>
      </c>
      <c r="I295" s="5" t="s">
        <v>5</v>
      </c>
      <c r="J295" s="5">
        <v>92</v>
      </c>
      <c r="K295" s="5">
        <v>19</v>
      </c>
      <c r="L295" s="5">
        <v>1.2</v>
      </c>
      <c r="M295" s="5">
        <v>150</v>
      </c>
      <c r="N295" s="5">
        <v>4.8</v>
      </c>
      <c r="O295" s="5">
        <v>14.9</v>
      </c>
      <c r="P295" s="5">
        <v>48</v>
      </c>
      <c r="Q295" s="5">
        <v>4700</v>
      </c>
      <c r="R295" s="5">
        <v>5.4</v>
      </c>
      <c r="S295" s="5"/>
      <c r="T295" s="5" t="s">
        <v>7</v>
      </c>
      <c r="U295" s="5" t="s">
        <v>7</v>
      </c>
      <c r="V295" s="5" t="s">
        <v>7</v>
      </c>
      <c r="W295" s="5" t="s">
        <v>8</v>
      </c>
      <c r="X295" s="5" t="s">
        <v>7</v>
      </c>
      <c r="Y295" s="5" t="s">
        <v>7</v>
      </c>
      <c r="Z295" s="5" t="s">
        <v>22</v>
      </c>
      <c r="AA295" s="5" t="s">
        <v>10</v>
      </c>
      <c r="AB295" s="5"/>
      <c r="AC295" s="5"/>
      <c r="AD295" s="5">
        <f t="shared" si="6"/>
        <v>0</v>
      </c>
    </row>
    <row r="296" spans="1:30" x14ac:dyDescent="0.25">
      <c r="A296" s="5">
        <v>75</v>
      </c>
      <c r="B296" s="5">
        <v>60</v>
      </c>
      <c r="C296" s="5">
        <v>1.02</v>
      </c>
      <c r="D296" s="5">
        <v>0</v>
      </c>
      <c r="E296" s="5" t="s">
        <v>2</v>
      </c>
      <c r="F296" s="5" t="s">
        <v>4</v>
      </c>
      <c r="G296" s="5" t="s">
        <v>4</v>
      </c>
      <c r="H296" s="5" t="s">
        <v>5</v>
      </c>
      <c r="I296" s="5" t="s">
        <v>5</v>
      </c>
      <c r="J296" s="5">
        <v>110</v>
      </c>
      <c r="K296" s="5">
        <v>50</v>
      </c>
      <c r="L296" s="5">
        <v>0.7</v>
      </c>
      <c r="M296" s="5">
        <v>135</v>
      </c>
      <c r="N296" s="5">
        <v>5</v>
      </c>
      <c r="O296" s="5">
        <v>14.3</v>
      </c>
      <c r="P296" s="5">
        <v>40</v>
      </c>
      <c r="Q296" s="5">
        <v>8300</v>
      </c>
      <c r="R296" s="5">
        <v>5.8</v>
      </c>
      <c r="S296" s="5"/>
      <c r="T296" s="5" t="s">
        <v>7</v>
      </c>
      <c r="U296" s="5" t="s">
        <v>7</v>
      </c>
      <c r="V296" s="5" t="s">
        <v>7</v>
      </c>
      <c r="W296" s="5" t="s">
        <v>3</v>
      </c>
      <c r="X296" s="5" t="s">
        <v>3</v>
      </c>
      <c r="Y296" s="5" t="s">
        <v>3</v>
      </c>
      <c r="Z296" s="5" t="s">
        <v>22</v>
      </c>
      <c r="AA296" s="5" t="s">
        <v>10</v>
      </c>
      <c r="AB296" s="5"/>
      <c r="AC296" s="5"/>
      <c r="AD296" s="5">
        <f t="shared" si="6"/>
        <v>0</v>
      </c>
    </row>
    <row r="297" spans="1:30" x14ac:dyDescent="0.25">
      <c r="A297" s="5">
        <v>44</v>
      </c>
      <c r="B297" s="5">
        <v>70</v>
      </c>
      <c r="C297" s="5" t="s">
        <v>3</v>
      </c>
      <c r="D297" s="5" t="s">
        <v>3</v>
      </c>
      <c r="E297" s="5" t="s">
        <v>3</v>
      </c>
      <c r="F297" s="5" t="s">
        <v>3</v>
      </c>
      <c r="G297" s="5" t="s">
        <v>3</v>
      </c>
      <c r="H297" s="5" t="s">
        <v>5</v>
      </c>
      <c r="I297" s="5" t="s">
        <v>5</v>
      </c>
      <c r="J297" s="5">
        <v>106</v>
      </c>
      <c r="K297" s="5">
        <v>25</v>
      </c>
      <c r="L297" s="5">
        <v>0.9</v>
      </c>
      <c r="M297" s="5">
        <v>150</v>
      </c>
      <c r="N297" s="5">
        <v>3.6</v>
      </c>
      <c r="O297" s="5">
        <v>15</v>
      </c>
      <c r="P297" s="5">
        <v>50</v>
      </c>
      <c r="Q297" s="5">
        <v>9600</v>
      </c>
      <c r="R297" s="5">
        <v>6.5</v>
      </c>
      <c r="S297" s="5"/>
      <c r="T297" s="5" t="s">
        <v>7</v>
      </c>
      <c r="U297" s="5" t="s">
        <v>7</v>
      </c>
      <c r="V297" s="5" t="s">
        <v>7</v>
      </c>
      <c r="W297" s="5" t="s">
        <v>8</v>
      </c>
      <c r="X297" s="5" t="s">
        <v>7</v>
      </c>
      <c r="Y297" s="5" t="s">
        <v>7</v>
      </c>
      <c r="Z297" s="5" t="s">
        <v>22</v>
      </c>
      <c r="AA297" s="5" t="s">
        <v>10</v>
      </c>
      <c r="AB297" s="5"/>
      <c r="AC297" s="5"/>
      <c r="AD297" s="5">
        <f t="shared" si="6"/>
        <v>0</v>
      </c>
    </row>
    <row r="298" spans="1:30" x14ac:dyDescent="0.25">
      <c r="A298" s="5">
        <v>41</v>
      </c>
      <c r="B298" s="5">
        <v>70</v>
      </c>
      <c r="C298" s="5">
        <v>1.02</v>
      </c>
      <c r="D298" s="5">
        <v>0</v>
      </c>
      <c r="E298" s="5" t="s">
        <v>2</v>
      </c>
      <c r="F298" s="5" t="s">
        <v>4</v>
      </c>
      <c r="G298" s="5" t="s">
        <v>4</v>
      </c>
      <c r="H298" s="5" t="s">
        <v>5</v>
      </c>
      <c r="I298" s="5" t="s">
        <v>5</v>
      </c>
      <c r="J298" s="5">
        <v>125</v>
      </c>
      <c r="K298" s="5">
        <v>38</v>
      </c>
      <c r="L298" s="5">
        <v>0.6</v>
      </c>
      <c r="M298" s="5">
        <v>140</v>
      </c>
      <c r="N298" s="5">
        <v>5</v>
      </c>
      <c r="O298" s="5">
        <v>16.8</v>
      </c>
      <c r="P298" s="5">
        <v>41</v>
      </c>
      <c r="Q298" s="5">
        <v>6300</v>
      </c>
      <c r="R298" s="5">
        <v>5.9</v>
      </c>
      <c r="S298" s="5"/>
      <c r="T298" s="5" t="s">
        <v>7</v>
      </c>
      <c r="U298" s="5" t="s">
        <v>7</v>
      </c>
      <c r="V298" s="5" t="s">
        <v>7</v>
      </c>
      <c r="W298" s="5" t="s">
        <v>8</v>
      </c>
      <c r="X298" s="5" t="s">
        <v>7</v>
      </c>
      <c r="Y298" s="5" t="s">
        <v>7</v>
      </c>
      <c r="Z298" s="5" t="s">
        <v>22</v>
      </c>
      <c r="AA298" s="5" t="s">
        <v>10</v>
      </c>
      <c r="AB298" s="5"/>
      <c r="AC298" s="5"/>
      <c r="AD298" s="5">
        <f t="shared" si="6"/>
        <v>0</v>
      </c>
    </row>
    <row r="299" spans="1:30" x14ac:dyDescent="0.25">
      <c r="A299" s="5">
        <v>53</v>
      </c>
      <c r="B299" s="5">
        <v>60</v>
      </c>
      <c r="C299" s="5">
        <v>1.0249999999999999</v>
      </c>
      <c r="D299" s="5">
        <v>0</v>
      </c>
      <c r="E299" s="5" t="s">
        <v>2</v>
      </c>
      <c r="F299" s="5" t="s">
        <v>4</v>
      </c>
      <c r="G299" s="5" t="s">
        <v>4</v>
      </c>
      <c r="H299" s="5" t="s">
        <v>5</v>
      </c>
      <c r="I299" s="5" t="s">
        <v>5</v>
      </c>
      <c r="J299" s="5">
        <v>116</v>
      </c>
      <c r="K299" s="5">
        <v>26</v>
      </c>
      <c r="L299" s="5">
        <v>1</v>
      </c>
      <c r="M299" s="5">
        <v>146</v>
      </c>
      <c r="N299" s="5">
        <v>4.9000000000000004</v>
      </c>
      <c r="O299" s="5">
        <v>15.8</v>
      </c>
      <c r="P299" s="5">
        <v>45</v>
      </c>
      <c r="Q299" s="5">
        <v>7700</v>
      </c>
      <c r="R299" s="5">
        <v>5.2</v>
      </c>
      <c r="S299" s="5"/>
      <c r="T299" s="5" t="s">
        <v>3</v>
      </c>
      <c r="U299" s="5" t="s">
        <v>3</v>
      </c>
      <c r="V299" s="5" t="s">
        <v>3</v>
      </c>
      <c r="W299" s="5" t="s">
        <v>8</v>
      </c>
      <c r="X299" s="5" t="s">
        <v>7</v>
      </c>
      <c r="Y299" s="5" t="s">
        <v>7</v>
      </c>
      <c r="Z299" s="5" t="s">
        <v>22</v>
      </c>
      <c r="AA299" s="5" t="s">
        <v>10</v>
      </c>
      <c r="AB299" s="5"/>
      <c r="AC299" s="5"/>
      <c r="AD299" s="5">
        <f t="shared" si="6"/>
        <v>0</v>
      </c>
    </row>
    <row r="300" spans="1:30" x14ac:dyDescent="0.25">
      <c r="A300" s="5">
        <v>34</v>
      </c>
      <c r="B300" s="5">
        <v>60</v>
      </c>
      <c r="C300" s="5">
        <v>1.02</v>
      </c>
      <c r="D300" s="5">
        <v>0</v>
      </c>
      <c r="E300" s="5" t="s">
        <v>2</v>
      </c>
      <c r="F300" s="5" t="s">
        <v>4</v>
      </c>
      <c r="G300" s="5" t="s">
        <v>4</v>
      </c>
      <c r="H300" s="5" t="s">
        <v>5</v>
      </c>
      <c r="I300" s="5" t="s">
        <v>5</v>
      </c>
      <c r="J300" s="5">
        <v>91</v>
      </c>
      <c r="K300" s="5">
        <v>49</v>
      </c>
      <c r="L300" s="5">
        <v>1.2</v>
      </c>
      <c r="M300" s="5">
        <v>135</v>
      </c>
      <c r="N300" s="5">
        <v>4.5</v>
      </c>
      <c r="O300" s="5">
        <v>13.5</v>
      </c>
      <c r="P300" s="5">
        <v>48</v>
      </c>
      <c r="Q300" s="5">
        <v>8600</v>
      </c>
      <c r="R300" s="5">
        <v>4.9000000000000004</v>
      </c>
      <c r="S300" s="5"/>
      <c r="T300" s="5" t="s">
        <v>7</v>
      </c>
      <c r="U300" s="5" t="s">
        <v>7</v>
      </c>
      <c r="V300" s="5" t="s">
        <v>7</v>
      </c>
      <c r="W300" s="5" t="s">
        <v>8</v>
      </c>
      <c r="X300" s="5" t="s">
        <v>7</v>
      </c>
      <c r="Y300" s="5" t="s">
        <v>7</v>
      </c>
      <c r="Z300" s="5" t="s">
        <v>22</v>
      </c>
      <c r="AA300" s="5" t="s">
        <v>10</v>
      </c>
      <c r="AB300" s="5"/>
      <c r="AC300" s="5"/>
      <c r="AD300" s="5">
        <f t="shared" si="6"/>
        <v>0</v>
      </c>
    </row>
    <row r="301" spans="1:30" x14ac:dyDescent="0.25">
      <c r="A301" s="5">
        <v>73</v>
      </c>
      <c r="B301" s="5">
        <v>60</v>
      </c>
      <c r="C301" s="5">
        <v>1.02</v>
      </c>
      <c r="D301" s="5">
        <v>0</v>
      </c>
      <c r="E301" s="5" t="s">
        <v>2</v>
      </c>
      <c r="F301" s="5" t="s">
        <v>4</v>
      </c>
      <c r="G301" s="5" t="s">
        <v>4</v>
      </c>
      <c r="H301" s="5" t="s">
        <v>5</v>
      </c>
      <c r="I301" s="5" t="s">
        <v>5</v>
      </c>
      <c r="J301" s="5">
        <v>127</v>
      </c>
      <c r="K301" s="5">
        <v>48</v>
      </c>
      <c r="L301" s="5">
        <v>0.5</v>
      </c>
      <c r="M301" s="5">
        <v>150</v>
      </c>
      <c r="N301" s="5">
        <v>3.5</v>
      </c>
      <c r="O301" s="5">
        <v>15.1</v>
      </c>
      <c r="P301" s="5">
        <v>52</v>
      </c>
      <c r="Q301" s="5">
        <v>11000</v>
      </c>
      <c r="R301" s="5">
        <v>4.7</v>
      </c>
      <c r="S301" s="5"/>
      <c r="T301" s="5" t="s">
        <v>7</v>
      </c>
      <c r="U301" s="5" t="s">
        <v>7</v>
      </c>
      <c r="V301" s="5" t="s">
        <v>7</v>
      </c>
      <c r="W301" s="5" t="s">
        <v>8</v>
      </c>
      <c r="X301" s="5" t="s">
        <v>7</v>
      </c>
      <c r="Y301" s="5" t="s">
        <v>7</v>
      </c>
      <c r="Z301" s="5" t="s">
        <v>22</v>
      </c>
      <c r="AA301" s="5" t="s">
        <v>10</v>
      </c>
      <c r="AB301" s="5"/>
      <c r="AC301" s="5"/>
      <c r="AD301" s="5">
        <f t="shared" si="6"/>
        <v>0</v>
      </c>
    </row>
    <row r="302" spans="1:30" x14ac:dyDescent="0.25">
      <c r="A302" s="5">
        <v>45</v>
      </c>
      <c r="B302" s="5">
        <v>60</v>
      </c>
      <c r="C302" s="5">
        <v>1.02</v>
      </c>
      <c r="D302" s="5">
        <v>0</v>
      </c>
      <c r="E302" s="5" t="s">
        <v>2</v>
      </c>
      <c r="F302" s="5" t="s">
        <v>4</v>
      </c>
      <c r="G302" s="5" t="s">
        <v>4</v>
      </c>
      <c r="H302" s="5" t="s">
        <v>3</v>
      </c>
      <c r="I302" s="5" t="s">
        <v>3</v>
      </c>
      <c r="J302" s="5">
        <v>114</v>
      </c>
      <c r="K302" s="5">
        <v>26</v>
      </c>
      <c r="L302" s="5">
        <v>0.7</v>
      </c>
      <c r="M302" s="5">
        <v>141</v>
      </c>
      <c r="N302" s="5">
        <v>4.2</v>
      </c>
      <c r="O302" s="5">
        <v>15</v>
      </c>
      <c r="P302" s="5">
        <v>43</v>
      </c>
      <c r="Q302" s="5">
        <v>9200</v>
      </c>
      <c r="R302" s="5">
        <v>5.8</v>
      </c>
      <c r="S302" s="5"/>
      <c r="T302" s="5" t="s">
        <v>7</v>
      </c>
      <c r="U302" s="5" t="s">
        <v>7</v>
      </c>
      <c r="V302" s="5" t="s">
        <v>7</v>
      </c>
      <c r="W302" s="5" t="s">
        <v>8</v>
      </c>
      <c r="X302" s="5" t="s">
        <v>7</v>
      </c>
      <c r="Y302" s="5" t="s">
        <v>7</v>
      </c>
      <c r="Z302" s="5" t="s">
        <v>22</v>
      </c>
      <c r="AA302" s="5" t="s">
        <v>10</v>
      </c>
      <c r="AB302" s="5"/>
      <c r="AC302" s="5"/>
      <c r="AD302" s="5">
        <f t="shared" si="6"/>
        <v>0</v>
      </c>
    </row>
    <row r="303" spans="1:30" x14ac:dyDescent="0.25">
      <c r="A303" s="5">
        <v>44</v>
      </c>
      <c r="B303" s="5">
        <v>60</v>
      </c>
      <c r="C303" s="5">
        <v>1.0249999999999999</v>
      </c>
      <c r="D303" s="5">
        <v>0</v>
      </c>
      <c r="E303" s="5" t="s">
        <v>2</v>
      </c>
      <c r="F303" s="5" t="s">
        <v>4</v>
      </c>
      <c r="G303" s="5" t="s">
        <v>4</v>
      </c>
      <c r="H303" s="5" t="s">
        <v>5</v>
      </c>
      <c r="I303" s="5" t="s">
        <v>5</v>
      </c>
      <c r="J303" s="5">
        <v>96</v>
      </c>
      <c r="K303" s="5">
        <v>33</v>
      </c>
      <c r="L303" s="5">
        <v>0.9</v>
      </c>
      <c r="M303" s="5">
        <v>147</v>
      </c>
      <c r="N303" s="5">
        <v>4.5</v>
      </c>
      <c r="O303" s="5">
        <v>16.899999999999999</v>
      </c>
      <c r="P303" s="5">
        <v>41</v>
      </c>
      <c r="Q303" s="5">
        <v>7200</v>
      </c>
      <c r="R303" s="5">
        <v>5</v>
      </c>
      <c r="S303" s="5"/>
      <c r="T303" s="5" t="s">
        <v>7</v>
      </c>
      <c r="U303" s="5" t="s">
        <v>7</v>
      </c>
      <c r="V303" s="5" t="s">
        <v>7</v>
      </c>
      <c r="W303" s="5" t="s">
        <v>8</v>
      </c>
      <c r="X303" s="5" t="s">
        <v>7</v>
      </c>
      <c r="Y303" s="5" t="s">
        <v>7</v>
      </c>
      <c r="Z303" s="5" t="s">
        <v>22</v>
      </c>
      <c r="AA303" s="5" t="s">
        <v>10</v>
      </c>
      <c r="AB303" s="5"/>
      <c r="AC303" s="5"/>
      <c r="AD303" s="5">
        <f t="shared" si="6"/>
        <v>0</v>
      </c>
    </row>
    <row r="304" spans="1:30" x14ac:dyDescent="0.25">
      <c r="A304" s="5">
        <v>29</v>
      </c>
      <c r="B304" s="5">
        <v>70</v>
      </c>
      <c r="C304" s="5">
        <v>1.02</v>
      </c>
      <c r="D304" s="5">
        <v>0</v>
      </c>
      <c r="E304" s="5" t="s">
        <v>2</v>
      </c>
      <c r="F304" s="5" t="s">
        <v>4</v>
      </c>
      <c r="G304" s="5" t="s">
        <v>4</v>
      </c>
      <c r="H304" s="5" t="s">
        <v>5</v>
      </c>
      <c r="I304" s="5" t="s">
        <v>5</v>
      </c>
      <c r="J304" s="5">
        <v>127</v>
      </c>
      <c r="K304" s="5">
        <v>44</v>
      </c>
      <c r="L304" s="5">
        <v>1.2</v>
      </c>
      <c r="M304" s="5">
        <v>145</v>
      </c>
      <c r="N304" s="5">
        <v>5</v>
      </c>
      <c r="O304" s="5">
        <v>14.8</v>
      </c>
      <c r="P304" s="5">
        <v>48</v>
      </c>
      <c r="Q304" s="5" t="s">
        <v>3</v>
      </c>
      <c r="R304" s="5" t="s">
        <v>3</v>
      </c>
      <c r="S304" s="5"/>
      <c r="T304" s="5" t="s">
        <v>7</v>
      </c>
      <c r="U304" s="5" t="s">
        <v>7</v>
      </c>
      <c r="V304" s="5" t="s">
        <v>7</v>
      </c>
      <c r="W304" s="5" t="s">
        <v>8</v>
      </c>
      <c r="X304" s="5" t="s">
        <v>7</v>
      </c>
      <c r="Y304" s="5" t="s">
        <v>7</v>
      </c>
      <c r="Z304" s="5" t="s">
        <v>22</v>
      </c>
      <c r="AA304" s="5" t="s">
        <v>10</v>
      </c>
      <c r="AB304" s="5"/>
      <c r="AC304" s="5"/>
      <c r="AD304" s="5">
        <f t="shared" si="6"/>
        <v>0</v>
      </c>
    </row>
    <row r="305" spans="1:30" x14ac:dyDescent="0.25">
      <c r="A305" s="5">
        <v>55</v>
      </c>
      <c r="B305" s="5">
        <v>70</v>
      </c>
      <c r="C305" s="5">
        <v>1.02</v>
      </c>
      <c r="D305" s="5">
        <v>0</v>
      </c>
      <c r="E305" s="5" t="s">
        <v>2</v>
      </c>
      <c r="F305" s="5" t="s">
        <v>4</v>
      </c>
      <c r="G305" s="5" t="s">
        <v>4</v>
      </c>
      <c r="H305" s="5" t="s">
        <v>5</v>
      </c>
      <c r="I305" s="5" t="s">
        <v>5</v>
      </c>
      <c r="J305" s="5">
        <v>107</v>
      </c>
      <c r="K305" s="5">
        <v>26</v>
      </c>
      <c r="L305" s="5">
        <v>1.1000000000000001</v>
      </c>
      <c r="M305" s="5" t="s">
        <v>3</v>
      </c>
      <c r="N305" s="5" t="s">
        <v>3</v>
      </c>
      <c r="O305" s="5">
        <v>17</v>
      </c>
      <c r="P305" s="5">
        <v>50</v>
      </c>
      <c r="Q305" s="5">
        <v>6700</v>
      </c>
      <c r="R305" s="5">
        <v>6.1</v>
      </c>
      <c r="S305" s="5"/>
      <c r="T305" s="5" t="s">
        <v>7</v>
      </c>
      <c r="U305" s="5" t="s">
        <v>7</v>
      </c>
      <c r="V305" s="5" t="s">
        <v>7</v>
      </c>
      <c r="W305" s="5" t="s">
        <v>8</v>
      </c>
      <c r="X305" s="5" t="s">
        <v>7</v>
      </c>
      <c r="Y305" s="5" t="s">
        <v>7</v>
      </c>
      <c r="Z305" s="5" t="s">
        <v>22</v>
      </c>
      <c r="AA305" s="5" t="s">
        <v>10</v>
      </c>
      <c r="AB305" s="5"/>
      <c r="AC305" s="5"/>
      <c r="AD305" s="5">
        <f t="shared" si="6"/>
        <v>0</v>
      </c>
    </row>
    <row r="306" spans="1:30" x14ac:dyDescent="0.25">
      <c r="A306" s="5">
        <v>33</v>
      </c>
      <c r="B306" s="5">
        <v>80</v>
      </c>
      <c r="C306" s="5">
        <v>1.0249999999999999</v>
      </c>
      <c r="D306" s="5">
        <v>0</v>
      </c>
      <c r="E306" s="5" t="s">
        <v>2</v>
      </c>
      <c r="F306" s="5" t="s">
        <v>4</v>
      </c>
      <c r="G306" s="5" t="s">
        <v>4</v>
      </c>
      <c r="H306" s="5" t="s">
        <v>5</v>
      </c>
      <c r="I306" s="5" t="s">
        <v>5</v>
      </c>
      <c r="J306" s="5">
        <v>128</v>
      </c>
      <c r="K306" s="5">
        <v>38</v>
      </c>
      <c r="L306" s="5">
        <v>0.6</v>
      </c>
      <c r="M306" s="5">
        <v>135</v>
      </c>
      <c r="N306" s="5">
        <v>3.9</v>
      </c>
      <c r="O306" s="5">
        <v>13.1</v>
      </c>
      <c r="P306" s="5">
        <v>45</v>
      </c>
      <c r="Q306" s="5">
        <v>6200</v>
      </c>
      <c r="R306" s="5">
        <v>4.5</v>
      </c>
      <c r="S306" s="5"/>
      <c r="T306" s="5" t="s">
        <v>7</v>
      </c>
      <c r="U306" s="5" t="s">
        <v>7</v>
      </c>
      <c r="V306" s="5" t="s">
        <v>7</v>
      </c>
      <c r="W306" s="5" t="s">
        <v>8</v>
      </c>
      <c r="X306" s="5" t="s">
        <v>7</v>
      </c>
      <c r="Y306" s="5" t="s">
        <v>7</v>
      </c>
      <c r="Z306" s="5" t="s">
        <v>22</v>
      </c>
      <c r="AA306" s="5" t="s">
        <v>10</v>
      </c>
      <c r="AB306" s="5"/>
      <c r="AC306" s="5"/>
      <c r="AD306" s="5">
        <f t="shared" si="6"/>
        <v>0</v>
      </c>
    </row>
    <row r="307" spans="1:30" x14ac:dyDescent="0.25">
      <c r="A307" s="5">
        <v>41</v>
      </c>
      <c r="B307" s="5">
        <v>80</v>
      </c>
      <c r="C307" s="5">
        <v>1.02</v>
      </c>
      <c r="D307" s="5">
        <v>0</v>
      </c>
      <c r="E307" s="5" t="s">
        <v>2</v>
      </c>
      <c r="F307" s="5" t="s">
        <v>4</v>
      </c>
      <c r="G307" s="5" t="s">
        <v>4</v>
      </c>
      <c r="H307" s="5" t="s">
        <v>5</v>
      </c>
      <c r="I307" s="5" t="s">
        <v>5</v>
      </c>
      <c r="J307" s="5">
        <v>122</v>
      </c>
      <c r="K307" s="5">
        <v>25</v>
      </c>
      <c r="L307" s="5">
        <v>0.8</v>
      </c>
      <c r="M307" s="5">
        <v>138</v>
      </c>
      <c r="N307" s="5">
        <v>5</v>
      </c>
      <c r="O307" s="5">
        <v>17.100000000000001</v>
      </c>
      <c r="P307" s="5">
        <v>41</v>
      </c>
      <c r="Q307" s="5">
        <v>9100</v>
      </c>
      <c r="R307" s="5">
        <v>5.2</v>
      </c>
      <c r="S307" s="5"/>
      <c r="T307" s="5" t="s">
        <v>7</v>
      </c>
      <c r="U307" s="5" t="s">
        <v>7</v>
      </c>
      <c r="V307" s="5" t="s">
        <v>7</v>
      </c>
      <c r="W307" s="5" t="s">
        <v>8</v>
      </c>
      <c r="X307" s="5" t="s">
        <v>7</v>
      </c>
      <c r="Y307" s="5" t="s">
        <v>7</v>
      </c>
      <c r="Z307" s="5" t="s">
        <v>22</v>
      </c>
      <c r="AA307" s="5" t="s">
        <v>10</v>
      </c>
      <c r="AB307" s="5"/>
      <c r="AC307" s="5"/>
      <c r="AD307" s="5">
        <f t="shared" si="6"/>
        <v>0</v>
      </c>
    </row>
    <row r="308" spans="1:30" x14ac:dyDescent="0.25">
      <c r="A308" s="5">
        <v>52</v>
      </c>
      <c r="B308" s="5">
        <v>80</v>
      </c>
      <c r="C308" s="5">
        <v>1.02</v>
      </c>
      <c r="D308" s="5">
        <v>0</v>
      </c>
      <c r="E308" s="5" t="s">
        <v>2</v>
      </c>
      <c r="F308" s="5" t="s">
        <v>4</v>
      </c>
      <c r="G308" s="5" t="s">
        <v>4</v>
      </c>
      <c r="H308" s="5" t="s">
        <v>5</v>
      </c>
      <c r="I308" s="5" t="s">
        <v>5</v>
      </c>
      <c r="J308" s="5">
        <v>128</v>
      </c>
      <c r="K308" s="5">
        <v>30</v>
      </c>
      <c r="L308" s="5">
        <v>1.2</v>
      </c>
      <c r="M308" s="5">
        <v>140</v>
      </c>
      <c r="N308" s="5">
        <v>4.5</v>
      </c>
      <c r="O308" s="5">
        <v>15.2</v>
      </c>
      <c r="P308" s="5">
        <v>52</v>
      </c>
      <c r="Q308" s="5">
        <v>4300</v>
      </c>
      <c r="R308" s="5">
        <v>5.7</v>
      </c>
      <c r="S308" s="5"/>
      <c r="T308" s="5" t="s">
        <v>7</v>
      </c>
      <c r="U308" s="5" t="s">
        <v>7</v>
      </c>
      <c r="V308" s="5" t="s">
        <v>7</v>
      </c>
      <c r="W308" s="5" t="s">
        <v>8</v>
      </c>
      <c r="X308" s="5" t="s">
        <v>7</v>
      </c>
      <c r="Y308" s="5" t="s">
        <v>7</v>
      </c>
      <c r="Z308" s="5" t="s">
        <v>22</v>
      </c>
      <c r="AA308" s="5" t="s">
        <v>10</v>
      </c>
      <c r="AB308" s="5"/>
      <c r="AC308" s="5"/>
      <c r="AD308" s="5">
        <f t="shared" si="6"/>
        <v>0</v>
      </c>
    </row>
    <row r="309" spans="1:30" x14ac:dyDescent="0.25">
      <c r="A309" s="5">
        <v>47</v>
      </c>
      <c r="B309" s="5">
        <v>60</v>
      </c>
      <c r="C309" s="5">
        <v>1.02</v>
      </c>
      <c r="D309" s="5">
        <v>0</v>
      </c>
      <c r="E309" s="5" t="s">
        <v>2</v>
      </c>
      <c r="F309" s="5" t="s">
        <v>4</v>
      </c>
      <c r="G309" s="5" t="s">
        <v>4</v>
      </c>
      <c r="H309" s="5" t="s">
        <v>5</v>
      </c>
      <c r="I309" s="5" t="s">
        <v>5</v>
      </c>
      <c r="J309" s="5">
        <v>137</v>
      </c>
      <c r="K309" s="5">
        <v>17</v>
      </c>
      <c r="L309" s="5">
        <v>0.5</v>
      </c>
      <c r="M309" s="5">
        <v>150</v>
      </c>
      <c r="N309" s="5">
        <v>3.5</v>
      </c>
      <c r="O309" s="5">
        <v>13.6</v>
      </c>
      <c r="P309" s="5">
        <v>44</v>
      </c>
      <c r="Q309" s="5">
        <v>7900</v>
      </c>
      <c r="R309" s="5">
        <v>4.5</v>
      </c>
      <c r="S309" s="5"/>
      <c r="T309" s="5" t="s">
        <v>7</v>
      </c>
      <c r="U309" s="5" t="s">
        <v>7</v>
      </c>
      <c r="V309" s="5" t="s">
        <v>7</v>
      </c>
      <c r="W309" s="5" t="s">
        <v>8</v>
      </c>
      <c r="X309" s="5" t="s">
        <v>7</v>
      </c>
      <c r="Y309" s="5" t="s">
        <v>7</v>
      </c>
      <c r="Z309" s="5" t="s">
        <v>22</v>
      </c>
      <c r="AA309" s="5" t="s">
        <v>10</v>
      </c>
      <c r="AB309" s="5"/>
      <c r="AC309" s="5"/>
      <c r="AD309" s="5">
        <f t="shared" si="6"/>
        <v>0</v>
      </c>
    </row>
    <row r="310" spans="1:30" x14ac:dyDescent="0.25">
      <c r="A310" s="5">
        <v>43</v>
      </c>
      <c r="B310" s="5">
        <v>80</v>
      </c>
      <c r="C310" s="5">
        <v>1.0249999999999999</v>
      </c>
      <c r="D310" s="5">
        <v>0</v>
      </c>
      <c r="E310" s="5" t="s">
        <v>2</v>
      </c>
      <c r="F310" s="5" t="s">
        <v>4</v>
      </c>
      <c r="G310" s="5" t="s">
        <v>4</v>
      </c>
      <c r="H310" s="5" t="s">
        <v>5</v>
      </c>
      <c r="I310" s="5" t="s">
        <v>5</v>
      </c>
      <c r="J310" s="5">
        <v>81</v>
      </c>
      <c r="K310" s="5">
        <v>46</v>
      </c>
      <c r="L310" s="5">
        <v>0.6</v>
      </c>
      <c r="M310" s="5">
        <v>135</v>
      </c>
      <c r="N310" s="5">
        <v>4.9000000000000004</v>
      </c>
      <c r="O310" s="5">
        <v>13.9</v>
      </c>
      <c r="P310" s="5">
        <v>48</v>
      </c>
      <c r="Q310" s="5">
        <v>6900</v>
      </c>
      <c r="R310" s="5">
        <v>4.9000000000000004</v>
      </c>
      <c r="S310" s="5"/>
      <c r="T310" s="5" t="s">
        <v>7</v>
      </c>
      <c r="U310" s="5" t="s">
        <v>7</v>
      </c>
      <c r="V310" s="5" t="s">
        <v>7</v>
      </c>
      <c r="W310" s="5" t="s">
        <v>8</v>
      </c>
      <c r="X310" s="5" t="s">
        <v>7</v>
      </c>
      <c r="Y310" s="5" t="s">
        <v>7</v>
      </c>
      <c r="Z310" s="5" t="s">
        <v>22</v>
      </c>
      <c r="AA310" s="5" t="s">
        <v>10</v>
      </c>
      <c r="AB310" s="5"/>
      <c r="AC310" s="5"/>
      <c r="AD310" s="5">
        <f t="shared" si="6"/>
        <v>0</v>
      </c>
    </row>
    <row r="311" spans="1:30" x14ac:dyDescent="0.25">
      <c r="A311" s="5">
        <v>51</v>
      </c>
      <c r="B311" s="5">
        <v>60</v>
      </c>
      <c r="C311" s="5">
        <v>1.02</v>
      </c>
      <c r="D311" s="5">
        <v>0</v>
      </c>
      <c r="E311" s="5" t="s">
        <v>2</v>
      </c>
      <c r="F311" s="5" t="s">
        <v>3</v>
      </c>
      <c r="G311" s="5" t="s">
        <v>3</v>
      </c>
      <c r="H311" s="5" t="s">
        <v>5</v>
      </c>
      <c r="I311" s="5" t="s">
        <v>5</v>
      </c>
      <c r="J311" s="5">
        <v>129</v>
      </c>
      <c r="K311" s="5">
        <v>25</v>
      </c>
      <c r="L311" s="5">
        <v>1.2</v>
      </c>
      <c r="M311" s="5">
        <v>139</v>
      </c>
      <c r="N311" s="5">
        <v>5</v>
      </c>
      <c r="O311" s="5">
        <v>17.2</v>
      </c>
      <c r="P311" s="5">
        <v>40</v>
      </c>
      <c r="Q311" s="5">
        <v>8100</v>
      </c>
      <c r="R311" s="5">
        <v>5.9</v>
      </c>
      <c r="S311" s="5"/>
      <c r="T311" s="5" t="s">
        <v>7</v>
      </c>
      <c r="U311" s="5" t="s">
        <v>7</v>
      </c>
      <c r="V311" s="5" t="s">
        <v>7</v>
      </c>
      <c r="W311" s="5" t="s">
        <v>8</v>
      </c>
      <c r="X311" s="5" t="s">
        <v>7</v>
      </c>
      <c r="Y311" s="5" t="s">
        <v>7</v>
      </c>
      <c r="Z311" s="5" t="s">
        <v>22</v>
      </c>
      <c r="AA311" s="5" t="s">
        <v>10</v>
      </c>
      <c r="AB311" s="5"/>
      <c r="AC311" s="5"/>
      <c r="AD311" s="5">
        <f t="shared" si="6"/>
        <v>0</v>
      </c>
    </row>
    <row r="312" spans="1:30" x14ac:dyDescent="0.25">
      <c r="A312" s="5">
        <v>46</v>
      </c>
      <c r="B312" s="5">
        <v>60</v>
      </c>
      <c r="C312" s="5">
        <v>1.02</v>
      </c>
      <c r="D312" s="5">
        <v>0</v>
      </c>
      <c r="E312" s="5" t="s">
        <v>2</v>
      </c>
      <c r="F312" s="5" t="s">
        <v>4</v>
      </c>
      <c r="G312" s="5" t="s">
        <v>4</v>
      </c>
      <c r="H312" s="5" t="s">
        <v>5</v>
      </c>
      <c r="I312" s="5" t="s">
        <v>5</v>
      </c>
      <c r="J312" s="5">
        <v>102</v>
      </c>
      <c r="K312" s="5">
        <v>27</v>
      </c>
      <c r="L312" s="5">
        <v>0.7</v>
      </c>
      <c r="M312" s="5">
        <v>142</v>
      </c>
      <c r="N312" s="5">
        <v>4.9000000000000004</v>
      </c>
      <c r="O312" s="5">
        <v>13.2</v>
      </c>
      <c r="P312" s="5">
        <v>44</v>
      </c>
      <c r="Q312" s="5">
        <v>11000</v>
      </c>
      <c r="R312" s="5">
        <v>5.4</v>
      </c>
      <c r="S312" s="5"/>
      <c r="T312" s="5" t="s">
        <v>7</v>
      </c>
      <c r="U312" s="5" t="s">
        <v>7</v>
      </c>
      <c r="V312" s="5" t="s">
        <v>7</v>
      </c>
      <c r="W312" s="5" t="s">
        <v>8</v>
      </c>
      <c r="X312" s="5" t="s">
        <v>7</v>
      </c>
      <c r="Y312" s="5" t="s">
        <v>7</v>
      </c>
      <c r="Z312" s="5" t="s">
        <v>22</v>
      </c>
      <c r="AA312" s="5" t="s">
        <v>10</v>
      </c>
      <c r="AB312" s="5"/>
      <c r="AC312" s="5"/>
      <c r="AD312" s="5">
        <f t="shared" si="6"/>
        <v>0</v>
      </c>
    </row>
    <row r="313" spans="1:30" x14ac:dyDescent="0.25">
      <c r="A313" s="5">
        <v>56</v>
      </c>
      <c r="B313" s="5">
        <v>60</v>
      </c>
      <c r="C313" s="5">
        <v>1.0249999999999999</v>
      </c>
      <c r="D313" s="5">
        <v>0</v>
      </c>
      <c r="E313" s="5" t="s">
        <v>2</v>
      </c>
      <c r="F313" s="5" t="s">
        <v>4</v>
      </c>
      <c r="G313" s="5" t="s">
        <v>4</v>
      </c>
      <c r="H313" s="5" t="s">
        <v>5</v>
      </c>
      <c r="I313" s="5" t="s">
        <v>5</v>
      </c>
      <c r="J313" s="5">
        <v>132</v>
      </c>
      <c r="K313" s="5">
        <v>18</v>
      </c>
      <c r="L313" s="5">
        <v>1.1000000000000001</v>
      </c>
      <c r="M313" s="5">
        <v>147</v>
      </c>
      <c r="N313" s="5">
        <v>4.7</v>
      </c>
      <c r="O313" s="5">
        <v>13.7</v>
      </c>
      <c r="P313" s="5">
        <v>45</v>
      </c>
      <c r="Q313" s="5">
        <v>7500</v>
      </c>
      <c r="R313" s="5">
        <v>5.6</v>
      </c>
      <c r="S313" s="5"/>
      <c r="T313" s="5" t="s">
        <v>7</v>
      </c>
      <c r="U313" s="5" t="s">
        <v>7</v>
      </c>
      <c r="V313" s="5" t="s">
        <v>7</v>
      </c>
      <c r="W313" s="5" t="s">
        <v>8</v>
      </c>
      <c r="X313" s="5" t="s">
        <v>7</v>
      </c>
      <c r="Y313" s="5" t="s">
        <v>7</v>
      </c>
      <c r="Z313" s="5" t="s">
        <v>22</v>
      </c>
      <c r="AA313" s="5" t="s">
        <v>10</v>
      </c>
      <c r="AB313" s="5"/>
      <c r="AC313" s="5"/>
      <c r="AD313" s="5">
        <f t="shared" si="6"/>
        <v>0</v>
      </c>
    </row>
    <row r="314" spans="1:30" x14ac:dyDescent="0.25">
      <c r="A314" s="5">
        <v>80</v>
      </c>
      <c r="B314" s="5">
        <v>70</v>
      </c>
      <c r="C314" s="5">
        <v>1.02</v>
      </c>
      <c r="D314" s="5">
        <v>0</v>
      </c>
      <c r="E314" s="5" t="s">
        <v>2</v>
      </c>
      <c r="F314" s="5" t="s">
        <v>4</v>
      </c>
      <c r="G314" s="5" t="s">
        <v>4</v>
      </c>
      <c r="H314" s="5" t="s">
        <v>5</v>
      </c>
      <c r="I314" s="5" t="s">
        <v>5</v>
      </c>
      <c r="J314" s="5" t="s">
        <v>3</v>
      </c>
      <c r="K314" s="5" t="s">
        <v>3</v>
      </c>
      <c r="L314" s="5" t="s">
        <v>3</v>
      </c>
      <c r="M314" s="5">
        <v>135</v>
      </c>
      <c r="N314" s="5">
        <v>4.0999999999999996</v>
      </c>
      <c r="O314" s="5">
        <v>15.3</v>
      </c>
      <c r="P314" s="5">
        <v>48</v>
      </c>
      <c r="Q314" s="5">
        <v>6300</v>
      </c>
      <c r="R314" s="5">
        <v>6.1</v>
      </c>
      <c r="S314" s="5"/>
      <c r="T314" s="5" t="s">
        <v>7</v>
      </c>
      <c r="U314" s="5" t="s">
        <v>7</v>
      </c>
      <c r="V314" s="5" t="s">
        <v>7</v>
      </c>
      <c r="W314" s="5" t="s">
        <v>8</v>
      </c>
      <c r="X314" s="5" t="s">
        <v>7</v>
      </c>
      <c r="Y314" s="5" t="s">
        <v>7</v>
      </c>
      <c r="Z314" s="5" t="s">
        <v>22</v>
      </c>
      <c r="AA314" s="5" t="s">
        <v>10</v>
      </c>
      <c r="AB314" s="5"/>
      <c r="AC314" s="5"/>
      <c r="AD314" s="5">
        <f t="shared" si="6"/>
        <v>0</v>
      </c>
    </row>
    <row r="315" spans="1:30" x14ac:dyDescent="0.25">
      <c r="A315" s="5">
        <v>55</v>
      </c>
      <c r="B315" s="5">
        <v>80</v>
      </c>
      <c r="C315" s="5">
        <v>1.02</v>
      </c>
      <c r="D315" s="5">
        <v>0</v>
      </c>
      <c r="E315" s="5" t="s">
        <v>2</v>
      </c>
      <c r="F315" s="5" t="s">
        <v>4</v>
      </c>
      <c r="G315" s="5" t="s">
        <v>4</v>
      </c>
      <c r="H315" s="5" t="s">
        <v>5</v>
      </c>
      <c r="I315" s="5" t="s">
        <v>5</v>
      </c>
      <c r="J315" s="5">
        <v>104</v>
      </c>
      <c r="K315" s="5">
        <v>28</v>
      </c>
      <c r="L315" s="5">
        <v>0.9</v>
      </c>
      <c r="M315" s="5">
        <v>142</v>
      </c>
      <c r="N315" s="5">
        <v>4.8</v>
      </c>
      <c r="O315" s="5">
        <v>17.3</v>
      </c>
      <c r="P315" s="5">
        <v>52</v>
      </c>
      <c r="Q315" s="5">
        <v>8200</v>
      </c>
      <c r="R315" s="5">
        <v>4.8</v>
      </c>
      <c r="S315" s="5"/>
      <c r="T315" s="5" t="s">
        <v>7</v>
      </c>
      <c r="U315" s="5" t="s">
        <v>7</v>
      </c>
      <c r="V315" s="5" t="s">
        <v>7</v>
      </c>
      <c r="W315" s="5" t="s">
        <v>8</v>
      </c>
      <c r="X315" s="5" t="s">
        <v>7</v>
      </c>
      <c r="Y315" s="5" t="s">
        <v>7</v>
      </c>
      <c r="Z315" s="5" t="s">
        <v>22</v>
      </c>
      <c r="AA315" s="5" t="s">
        <v>10</v>
      </c>
      <c r="AB315" s="5"/>
      <c r="AC315" s="5"/>
      <c r="AD315" s="5">
        <f t="shared" si="6"/>
        <v>0</v>
      </c>
    </row>
    <row r="316" spans="1:30" x14ac:dyDescent="0.25">
      <c r="A316" s="5">
        <v>39</v>
      </c>
      <c r="B316" s="5">
        <v>70</v>
      </c>
      <c r="C316" s="5">
        <v>1.0249999999999999</v>
      </c>
      <c r="D316" s="5">
        <v>0</v>
      </c>
      <c r="E316" s="5" t="s">
        <v>2</v>
      </c>
      <c r="F316" s="5" t="s">
        <v>4</v>
      </c>
      <c r="G316" s="5" t="s">
        <v>4</v>
      </c>
      <c r="H316" s="5" t="s">
        <v>5</v>
      </c>
      <c r="I316" s="5" t="s">
        <v>5</v>
      </c>
      <c r="J316" s="5">
        <v>131</v>
      </c>
      <c r="K316" s="5">
        <v>46</v>
      </c>
      <c r="L316" s="5">
        <v>0.6</v>
      </c>
      <c r="M316" s="5">
        <v>145</v>
      </c>
      <c r="N316" s="5">
        <v>5</v>
      </c>
      <c r="O316" s="5">
        <v>15.6</v>
      </c>
      <c r="P316" s="5">
        <v>41</v>
      </c>
      <c r="Q316" s="5">
        <v>9400</v>
      </c>
      <c r="R316" s="5">
        <v>4.7</v>
      </c>
      <c r="S316" s="5"/>
      <c r="T316" s="5" t="s">
        <v>7</v>
      </c>
      <c r="U316" s="5" t="s">
        <v>7</v>
      </c>
      <c r="V316" s="5" t="s">
        <v>7</v>
      </c>
      <c r="W316" s="5" t="s">
        <v>8</v>
      </c>
      <c r="X316" s="5" t="s">
        <v>7</v>
      </c>
      <c r="Y316" s="5" t="s">
        <v>7</v>
      </c>
      <c r="Z316" s="5" t="s">
        <v>22</v>
      </c>
      <c r="AA316" s="5" t="s">
        <v>10</v>
      </c>
      <c r="AB316" s="5"/>
      <c r="AC316" s="5"/>
      <c r="AD316" s="5">
        <f t="shared" si="6"/>
        <v>0</v>
      </c>
    </row>
    <row r="317" spans="1:30" x14ac:dyDescent="0.25">
      <c r="A317" s="5">
        <v>44</v>
      </c>
      <c r="B317" s="5">
        <v>70</v>
      </c>
      <c r="C317" s="5">
        <v>1.0249999999999999</v>
      </c>
      <c r="D317" s="5">
        <v>0</v>
      </c>
      <c r="E317" s="5" t="s">
        <v>2</v>
      </c>
      <c r="F317" s="5" t="s">
        <v>4</v>
      </c>
      <c r="G317" s="5" t="s">
        <v>4</v>
      </c>
      <c r="H317" s="5" t="s">
        <v>5</v>
      </c>
      <c r="I317" s="5" t="s">
        <v>5</v>
      </c>
      <c r="J317" s="5" t="s">
        <v>3</v>
      </c>
      <c r="K317" s="5" t="s">
        <v>3</v>
      </c>
      <c r="L317" s="5" t="s">
        <v>3</v>
      </c>
      <c r="M317" s="5" t="s">
        <v>3</v>
      </c>
      <c r="N317" s="5" t="s">
        <v>3</v>
      </c>
      <c r="O317" s="5">
        <v>13.8</v>
      </c>
      <c r="P317" s="5">
        <v>48</v>
      </c>
      <c r="Q317" s="5">
        <v>7800</v>
      </c>
      <c r="R317" s="5">
        <v>4.4000000000000004</v>
      </c>
      <c r="S317" s="5"/>
      <c r="T317" s="5" t="s">
        <v>7</v>
      </c>
      <c r="U317" s="5" t="s">
        <v>7</v>
      </c>
      <c r="V317" s="5" t="s">
        <v>7</v>
      </c>
      <c r="W317" s="5" t="s">
        <v>8</v>
      </c>
      <c r="X317" s="5" t="s">
        <v>7</v>
      </c>
      <c r="Y317" s="5" t="s">
        <v>7</v>
      </c>
      <c r="Z317" s="5" t="s">
        <v>22</v>
      </c>
      <c r="AA317" s="5" t="s">
        <v>10</v>
      </c>
      <c r="AB317" s="5"/>
      <c r="AC317" s="5"/>
      <c r="AD317" s="5">
        <f t="shared" si="6"/>
        <v>0</v>
      </c>
    </row>
    <row r="318" spans="1:30" x14ac:dyDescent="0.25">
      <c r="A318" s="5">
        <v>35</v>
      </c>
      <c r="B318" s="5" t="s">
        <v>3</v>
      </c>
      <c r="C318" s="5">
        <v>1.02</v>
      </c>
      <c r="D318" s="5">
        <v>0</v>
      </c>
      <c r="E318" s="5" t="s">
        <v>2</v>
      </c>
      <c r="F318" s="5" t="s">
        <v>4</v>
      </c>
      <c r="G318" s="5" t="s">
        <v>4</v>
      </c>
      <c r="H318" s="5" t="s">
        <v>3</v>
      </c>
      <c r="I318" s="5" t="s">
        <v>3</v>
      </c>
      <c r="J318" s="5">
        <v>99</v>
      </c>
      <c r="K318" s="5">
        <v>30</v>
      </c>
      <c r="L318" s="5">
        <v>0.5</v>
      </c>
      <c r="M318" s="5">
        <v>135</v>
      </c>
      <c r="N318" s="5">
        <v>4.9000000000000004</v>
      </c>
      <c r="O318" s="5">
        <v>15.4</v>
      </c>
      <c r="P318" s="5">
        <v>48</v>
      </c>
      <c r="Q318" s="5">
        <v>5000</v>
      </c>
      <c r="R318" s="5">
        <v>5.2</v>
      </c>
      <c r="S318" s="5"/>
      <c r="T318" s="5" t="s">
        <v>7</v>
      </c>
      <c r="U318" s="5" t="s">
        <v>7</v>
      </c>
      <c r="V318" s="5" t="s">
        <v>7</v>
      </c>
      <c r="W318" s="5" t="s">
        <v>8</v>
      </c>
      <c r="X318" s="5" t="s">
        <v>7</v>
      </c>
      <c r="Y318" s="5" t="s">
        <v>7</v>
      </c>
      <c r="Z318" s="5" t="s">
        <v>22</v>
      </c>
      <c r="AA318" s="5" t="s">
        <v>10</v>
      </c>
      <c r="AB318" s="5"/>
      <c r="AC318" s="5"/>
      <c r="AD318" s="5">
        <f t="shared" si="6"/>
        <v>0</v>
      </c>
    </row>
    <row r="319" spans="1:30" x14ac:dyDescent="0.25">
      <c r="A319" s="5">
        <v>58</v>
      </c>
      <c r="B319" s="5">
        <v>70</v>
      </c>
      <c r="C319" s="5">
        <v>1.02</v>
      </c>
      <c r="D319" s="5">
        <v>0</v>
      </c>
      <c r="E319" s="5" t="s">
        <v>2</v>
      </c>
      <c r="F319" s="5" t="s">
        <v>4</v>
      </c>
      <c r="G319" s="5" t="s">
        <v>4</v>
      </c>
      <c r="H319" s="5" t="s">
        <v>5</v>
      </c>
      <c r="I319" s="5" t="s">
        <v>5</v>
      </c>
      <c r="J319" s="5">
        <v>102</v>
      </c>
      <c r="K319" s="5">
        <v>48</v>
      </c>
      <c r="L319" s="5">
        <v>1.2</v>
      </c>
      <c r="M319" s="5">
        <v>139</v>
      </c>
      <c r="N319" s="5">
        <v>4.3</v>
      </c>
      <c r="O319" s="5">
        <v>15</v>
      </c>
      <c r="P319" s="5">
        <v>40</v>
      </c>
      <c r="Q319" s="5">
        <v>8100</v>
      </c>
      <c r="R319" s="5">
        <v>4.9000000000000004</v>
      </c>
      <c r="S319" s="5"/>
      <c r="T319" s="5" t="s">
        <v>7</v>
      </c>
      <c r="U319" s="5" t="s">
        <v>7</v>
      </c>
      <c r="V319" s="5" t="s">
        <v>7</v>
      </c>
      <c r="W319" s="5" t="s">
        <v>8</v>
      </c>
      <c r="X319" s="5" t="s">
        <v>7</v>
      </c>
      <c r="Y319" s="5" t="s">
        <v>7</v>
      </c>
      <c r="Z319" s="5" t="s">
        <v>22</v>
      </c>
      <c r="AA319" s="5" t="s">
        <v>10</v>
      </c>
      <c r="AB319" s="5"/>
      <c r="AC319" s="5"/>
      <c r="AD319" s="5">
        <f t="shared" si="6"/>
        <v>0</v>
      </c>
    </row>
    <row r="320" spans="1:30" x14ac:dyDescent="0.25">
      <c r="A320" s="5">
        <v>61</v>
      </c>
      <c r="B320" s="5">
        <v>70</v>
      </c>
      <c r="C320" s="5">
        <v>1.0249999999999999</v>
      </c>
      <c r="D320" s="5">
        <v>0</v>
      </c>
      <c r="E320" s="5" t="s">
        <v>2</v>
      </c>
      <c r="F320" s="5" t="s">
        <v>4</v>
      </c>
      <c r="G320" s="5" t="s">
        <v>4</v>
      </c>
      <c r="H320" s="5" t="s">
        <v>5</v>
      </c>
      <c r="I320" s="5" t="s">
        <v>5</v>
      </c>
      <c r="J320" s="5">
        <v>120</v>
      </c>
      <c r="K320" s="5">
        <v>29</v>
      </c>
      <c r="L320" s="5">
        <v>0.7</v>
      </c>
      <c r="M320" s="5">
        <v>137</v>
      </c>
      <c r="N320" s="5">
        <v>3.5</v>
      </c>
      <c r="O320" s="5">
        <v>17.399999999999999</v>
      </c>
      <c r="P320" s="5">
        <v>52</v>
      </c>
      <c r="Q320" s="5">
        <v>7000</v>
      </c>
      <c r="R320" s="5">
        <v>5.3</v>
      </c>
      <c r="S320" s="5"/>
      <c r="T320" s="5" t="s">
        <v>7</v>
      </c>
      <c r="U320" s="5" t="s">
        <v>7</v>
      </c>
      <c r="V320" s="5" t="s">
        <v>7</v>
      </c>
      <c r="W320" s="5" t="s">
        <v>8</v>
      </c>
      <c r="X320" s="5" t="s">
        <v>7</v>
      </c>
      <c r="Y320" s="5" t="s">
        <v>7</v>
      </c>
      <c r="Z320" s="5" t="s">
        <v>22</v>
      </c>
      <c r="AA320" s="5" t="s">
        <v>10</v>
      </c>
      <c r="AB320" s="5"/>
      <c r="AC320" s="5"/>
      <c r="AD320" s="5">
        <f t="shared" si="6"/>
        <v>0</v>
      </c>
    </row>
    <row r="321" spans="1:30" x14ac:dyDescent="0.25">
      <c r="A321" s="5">
        <v>30</v>
      </c>
      <c r="B321" s="5">
        <v>60</v>
      </c>
      <c r="C321" s="5">
        <v>1.02</v>
      </c>
      <c r="D321" s="5">
        <v>0</v>
      </c>
      <c r="E321" s="5" t="s">
        <v>2</v>
      </c>
      <c r="F321" s="5" t="s">
        <v>4</v>
      </c>
      <c r="G321" s="5" t="s">
        <v>4</v>
      </c>
      <c r="H321" s="5" t="s">
        <v>5</v>
      </c>
      <c r="I321" s="5" t="s">
        <v>5</v>
      </c>
      <c r="J321" s="5">
        <v>138</v>
      </c>
      <c r="K321" s="5">
        <v>15</v>
      </c>
      <c r="L321" s="5">
        <v>1.1000000000000001</v>
      </c>
      <c r="M321" s="5">
        <v>135</v>
      </c>
      <c r="N321" s="5">
        <v>4.4000000000000004</v>
      </c>
      <c r="O321" s="5" t="s">
        <v>3</v>
      </c>
      <c r="P321" s="5" t="s">
        <v>3</v>
      </c>
      <c r="Q321" s="5" t="s">
        <v>3</v>
      </c>
      <c r="R321" s="5" t="s">
        <v>3</v>
      </c>
      <c r="S321" s="5"/>
      <c r="T321" s="5" t="s">
        <v>7</v>
      </c>
      <c r="U321" s="5" t="s">
        <v>7</v>
      </c>
      <c r="V321" s="5" t="s">
        <v>7</v>
      </c>
      <c r="W321" s="5" t="s">
        <v>8</v>
      </c>
      <c r="X321" s="5" t="s">
        <v>7</v>
      </c>
      <c r="Y321" s="5" t="s">
        <v>7</v>
      </c>
      <c r="Z321" s="5" t="s">
        <v>22</v>
      </c>
      <c r="AA321" s="5" t="s">
        <v>10</v>
      </c>
      <c r="AB321" s="5"/>
      <c r="AC321" s="5"/>
      <c r="AD321" s="5">
        <f t="shared" si="6"/>
        <v>0</v>
      </c>
    </row>
    <row r="322" spans="1:30" x14ac:dyDescent="0.25">
      <c r="A322" s="5">
        <v>57</v>
      </c>
      <c r="B322" s="5">
        <v>60</v>
      </c>
      <c r="C322" s="5">
        <v>1.02</v>
      </c>
      <c r="D322" s="5">
        <v>0</v>
      </c>
      <c r="E322" s="5" t="s">
        <v>2</v>
      </c>
      <c r="F322" s="5" t="s">
        <v>4</v>
      </c>
      <c r="G322" s="5" t="s">
        <v>4</v>
      </c>
      <c r="H322" s="5" t="s">
        <v>5</v>
      </c>
      <c r="I322" s="5" t="s">
        <v>5</v>
      </c>
      <c r="J322" s="5">
        <v>105</v>
      </c>
      <c r="K322" s="5">
        <v>49</v>
      </c>
      <c r="L322" s="5">
        <v>1.2</v>
      </c>
      <c r="M322" s="5">
        <v>150</v>
      </c>
      <c r="N322" s="5">
        <v>4.7</v>
      </c>
      <c r="O322" s="5">
        <v>15.7</v>
      </c>
      <c r="P322" s="5">
        <v>44</v>
      </c>
      <c r="Q322" s="5">
        <v>10400</v>
      </c>
      <c r="R322" s="5">
        <v>6.2</v>
      </c>
      <c r="S322" s="5"/>
      <c r="T322" s="5" t="s">
        <v>7</v>
      </c>
      <c r="U322" s="5" t="s">
        <v>7</v>
      </c>
      <c r="V322" s="5" t="s">
        <v>7</v>
      </c>
      <c r="W322" s="5" t="s">
        <v>8</v>
      </c>
      <c r="X322" s="5" t="s">
        <v>7</v>
      </c>
      <c r="Y322" s="5" t="s">
        <v>7</v>
      </c>
      <c r="Z322" s="5" t="s">
        <v>22</v>
      </c>
      <c r="AA322" s="5" t="s">
        <v>10</v>
      </c>
      <c r="AB322" s="5"/>
      <c r="AC322" s="5"/>
      <c r="AD322" s="5">
        <f t="shared" ref="AD322:AD385" si="7">COUNTIF($Z$252:$Z$401,AB322)</f>
        <v>0</v>
      </c>
    </row>
    <row r="323" spans="1:30" x14ac:dyDescent="0.25">
      <c r="A323" s="5">
        <v>65</v>
      </c>
      <c r="B323" s="5">
        <v>60</v>
      </c>
      <c r="C323" s="5">
        <v>1.02</v>
      </c>
      <c r="D323" s="5">
        <v>0</v>
      </c>
      <c r="E323" s="5" t="s">
        <v>2</v>
      </c>
      <c r="F323" s="5" t="s">
        <v>4</v>
      </c>
      <c r="G323" s="5" t="s">
        <v>4</v>
      </c>
      <c r="H323" s="5" t="s">
        <v>5</v>
      </c>
      <c r="I323" s="5" t="s">
        <v>5</v>
      </c>
      <c r="J323" s="5">
        <v>109</v>
      </c>
      <c r="K323" s="5">
        <v>39</v>
      </c>
      <c r="L323" s="5">
        <v>1</v>
      </c>
      <c r="M323" s="5">
        <v>144</v>
      </c>
      <c r="N323" s="5">
        <v>3.5</v>
      </c>
      <c r="O323" s="5">
        <v>13.9</v>
      </c>
      <c r="P323" s="5">
        <v>48</v>
      </c>
      <c r="Q323" s="5">
        <v>9600</v>
      </c>
      <c r="R323" s="5">
        <v>4.8</v>
      </c>
      <c r="S323" s="5"/>
      <c r="T323" s="5" t="s">
        <v>7</v>
      </c>
      <c r="U323" s="5" t="s">
        <v>7</v>
      </c>
      <c r="V323" s="5" t="s">
        <v>7</v>
      </c>
      <c r="W323" s="5" t="s">
        <v>8</v>
      </c>
      <c r="X323" s="5" t="s">
        <v>7</v>
      </c>
      <c r="Y323" s="5" t="s">
        <v>7</v>
      </c>
      <c r="Z323" s="5" t="s">
        <v>22</v>
      </c>
      <c r="AA323" s="5" t="s">
        <v>10</v>
      </c>
      <c r="AB323" s="5"/>
      <c r="AC323" s="5"/>
      <c r="AD323" s="5">
        <f t="shared" si="7"/>
        <v>0</v>
      </c>
    </row>
    <row r="324" spans="1:30" x14ac:dyDescent="0.25">
      <c r="A324" s="5">
        <v>70</v>
      </c>
      <c r="B324" s="5">
        <v>60</v>
      </c>
      <c r="C324" s="5" t="s">
        <v>3</v>
      </c>
      <c r="D324" s="5" t="s">
        <v>3</v>
      </c>
      <c r="E324" s="5" t="s">
        <v>3</v>
      </c>
      <c r="F324" s="5" t="s">
        <v>3</v>
      </c>
      <c r="G324" s="5" t="s">
        <v>3</v>
      </c>
      <c r="H324" s="5" t="s">
        <v>5</v>
      </c>
      <c r="I324" s="5" t="s">
        <v>5</v>
      </c>
      <c r="J324" s="5">
        <v>120</v>
      </c>
      <c r="K324" s="5">
        <v>40</v>
      </c>
      <c r="L324" s="5">
        <v>0.5</v>
      </c>
      <c r="M324" s="5">
        <v>140</v>
      </c>
      <c r="N324" s="5">
        <v>4.5999999999999996</v>
      </c>
      <c r="O324" s="5">
        <v>16</v>
      </c>
      <c r="P324" s="5">
        <v>43</v>
      </c>
      <c r="Q324" s="5">
        <v>4500</v>
      </c>
      <c r="R324" s="5">
        <v>4.9000000000000004</v>
      </c>
      <c r="S324" s="5"/>
      <c r="T324" s="5" t="s">
        <v>7</v>
      </c>
      <c r="U324" s="5" t="s">
        <v>7</v>
      </c>
      <c r="V324" s="5" t="s">
        <v>7</v>
      </c>
      <c r="W324" s="5" t="s">
        <v>8</v>
      </c>
      <c r="X324" s="5" t="s">
        <v>7</v>
      </c>
      <c r="Y324" s="5" t="s">
        <v>7</v>
      </c>
      <c r="Z324" s="5" t="s">
        <v>22</v>
      </c>
      <c r="AA324" s="5" t="s">
        <v>10</v>
      </c>
      <c r="AB324" s="5"/>
      <c r="AC324" s="5"/>
      <c r="AD324" s="5">
        <f t="shared" si="7"/>
        <v>0</v>
      </c>
    </row>
    <row r="325" spans="1:30" x14ac:dyDescent="0.25">
      <c r="A325" s="5">
        <v>43</v>
      </c>
      <c r="B325" s="5">
        <v>80</v>
      </c>
      <c r="C325" s="5">
        <v>1.0249999999999999</v>
      </c>
      <c r="D325" s="5">
        <v>0</v>
      </c>
      <c r="E325" s="5" t="s">
        <v>2</v>
      </c>
      <c r="F325" s="5" t="s">
        <v>4</v>
      </c>
      <c r="G325" s="5" t="s">
        <v>4</v>
      </c>
      <c r="H325" s="5" t="s">
        <v>5</v>
      </c>
      <c r="I325" s="5" t="s">
        <v>5</v>
      </c>
      <c r="J325" s="5">
        <v>130</v>
      </c>
      <c r="K325" s="5">
        <v>30</v>
      </c>
      <c r="L325" s="5">
        <v>1.1000000000000001</v>
      </c>
      <c r="M325" s="5">
        <v>143</v>
      </c>
      <c r="N325" s="5">
        <v>5</v>
      </c>
      <c r="O325" s="5">
        <v>15.9</v>
      </c>
      <c r="P325" s="5">
        <v>45</v>
      </c>
      <c r="Q325" s="5">
        <v>7800</v>
      </c>
      <c r="R325" s="5">
        <v>4.5</v>
      </c>
      <c r="S325" s="5"/>
      <c r="T325" s="5" t="s">
        <v>7</v>
      </c>
      <c r="U325" s="5" t="s">
        <v>7</v>
      </c>
      <c r="V325" s="5" t="s">
        <v>7</v>
      </c>
      <c r="W325" s="5" t="s">
        <v>8</v>
      </c>
      <c r="X325" s="5" t="s">
        <v>7</v>
      </c>
      <c r="Y325" s="5" t="s">
        <v>7</v>
      </c>
      <c r="Z325" s="5" t="s">
        <v>22</v>
      </c>
      <c r="AA325" s="5" t="s">
        <v>10</v>
      </c>
      <c r="AB325" s="5"/>
      <c r="AC325" s="5"/>
      <c r="AD325" s="5">
        <f t="shared" si="7"/>
        <v>0</v>
      </c>
    </row>
    <row r="326" spans="1:30" x14ac:dyDescent="0.25">
      <c r="A326" s="5">
        <v>40</v>
      </c>
      <c r="B326" s="5">
        <v>80</v>
      </c>
      <c r="C326" s="5">
        <v>1.02</v>
      </c>
      <c r="D326" s="5">
        <v>0</v>
      </c>
      <c r="E326" s="5" t="s">
        <v>2</v>
      </c>
      <c r="F326" s="5" t="s">
        <v>4</v>
      </c>
      <c r="G326" s="5" t="s">
        <v>4</v>
      </c>
      <c r="H326" s="5" t="s">
        <v>5</v>
      </c>
      <c r="I326" s="5" t="s">
        <v>5</v>
      </c>
      <c r="J326" s="5">
        <v>119</v>
      </c>
      <c r="K326" s="5">
        <v>15</v>
      </c>
      <c r="L326" s="5">
        <v>0.7</v>
      </c>
      <c r="M326" s="5">
        <v>150</v>
      </c>
      <c r="N326" s="5">
        <v>4.9000000000000004</v>
      </c>
      <c r="O326" s="5" t="s">
        <v>3</v>
      </c>
      <c r="P326" s="5" t="s">
        <v>3</v>
      </c>
      <c r="Q326" s="5" t="s">
        <v>3</v>
      </c>
      <c r="R326" s="5" t="s">
        <v>3</v>
      </c>
      <c r="S326" s="5"/>
      <c r="T326" s="5" t="s">
        <v>7</v>
      </c>
      <c r="U326" s="5" t="s">
        <v>7</v>
      </c>
      <c r="V326" s="5" t="s">
        <v>7</v>
      </c>
      <c r="W326" s="5" t="s">
        <v>8</v>
      </c>
      <c r="X326" s="5" t="s">
        <v>7</v>
      </c>
      <c r="Y326" s="5" t="s">
        <v>7</v>
      </c>
      <c r="Z326" s="5" t="s">
        <v>22</v>
      </c>
      <c r="AA326" s="5" t="s">
        <v>10</v>
      </c>
      <c r="AB326" s="5"/>
      <c r="AC326" s="5"/>
      <c r="AD326" s="5">
        <f t="shared" si="7"/>
        <v>0</v>
      </c>
    </row>
    <row r="327" spans="1:30" x14ac:dyDescent="0.25">
      <c r="A327" s="5">
        <v>58</v>
      </c>
      <c r="B327" s="5">
        <v>80</v>
      </c>
      <c r="C327" s="5">
        <v>1.02</v>
      </c>
      <c r="D327" s="5">
        <v>0</v>
      </c>
      <c r="E327" s="5" t="s">
        <v>2</v>
      </c>
      <c r="F327" s="5" t="s">
        <v>4</v>
      </c>
      <c r="G327" s="5" t="s">
        <v>4</v>
      </c>
      <c r="H327" s="5" t="s">
        <v>5</v>
      </c>
      <c r="I327" s="5" t="s">
        <v>5</v>
      </c>
      <c r="J327" s="5">
        <v>100</v>
      </c>
      <c r="K327" s="5">
        <v>50</v>
      </c>
      <c r="L327" s="5">
        <v>1.2</v>
      </c>
      <c r="M327" s="5">
        <v>140</v>
      </c>
      <c r="N327" s="5">
        <v>3.5</v>
      </c>
      <c r="O327" s="5">
        <v>14</v>
      </c>
      <c r="P327" s="5">
        <v>50</v>
      </c>
      <c r="Q327" s="5">
        <v>6700</v>
      </c>
      <c r="R327" s="5">
        <v>6.5</v>
      </c>
      <c r="S327" s="5"/>
      <c r="T327" s="5" t="s">
        <v>7</v>
      </c>
      <c r="U327" s="5" t="s">
        <v>7</v>
      </c>
      <c r="V327" s="5" t="s">
        <v>7</v>
      </c>
      <c r="W327" s="5" t="s">
        <v>8</v>
      </c>
      <c r="X327" s="5" t="s">
        <v>7</v>
      </c>
      <c r="Y327" s="5" t="s">
        <v>7</v>
      </c>
      <c r="Z327" s="5" t="s">
        <v>22</v>
      </c>
      <c r="AA327" s="5" t="s">
        <v>10</v>
      </c>
      <c r="AB327" s="5"/>
      <c r="AC327" s="5"/>
      <c r="AD327" s="5">
        <f t="shared" si="7"/>
        <v>0</v>
      </c>
    </row>
    <row r="328" spans="1:30" x14ac:dyDescent="0.25">
      <c r="A328" s="5">
        <v>47</v>
      </c>
      <c r="B328" s="5">
        <v>60</v>
      </c>
      <c r="C328" s="5">
        <v>1.02</v>
      </c>
      <c r="D328" s="5">
        <v>0</v>
      </c>
      <c r="E328" s="5" t="s">
        <v>2</v>
      </c>
      <c r="F328" s="5" t="s">
        <v>4</v>
      </c>
      <c r="G328" s="5" t="s">
        <v>4</v>
      </c>
      <c r="H328" s="5" t="s">
        <v>5</v>
      </c>
      <c r="I328" s="5" t="s">
        <v>5</v>
      </c>
      <c r="J328" s="5">
        <v>109</v>
      </c>
      <c r="K328" s="5">
        <v>25</v>
      </c>
      <c r="L328" s="5">
        <v>1.1000000000000001</v>
      </c>
      <c r="M328" s="5">
        <v>141</v>
      </c>
      <c r="N328" s="5">
        <v>4.7</v>
      </c>
      <c r="O328" s="5">
        <v>15.8</v>
      </c>
      <c r="P328" s="5">
        <v>41</v>
      </c>
      <c r="Q328" s="5">
        <v>8300</v>
      </c>
      <c r="R328" s="5">
        <v>5.2</v>
      </c>
      <c r="S328" s="5"/>
      <c r="T328" s="5" t="s">
        <v>7</v>
      </c>
      <c r="U328" s="5" t="s">
        <v>7</v>
      </c>
      <c r="V328" s="5" t="s">
        <v>7</v>
      </c>
      <c r="W328" s="5" t="s">
        <v>8</v>
      </c>
      <c r="X328" s="5" t="s">
        <v>7</v>
      </c>
      <c r="Y328" s="5" t="s">
        <v>7</v>
      </c>
      <c r="Z328" s="5" t="s">
        <v>22</v>
      </c>
      <c r="AA328" s="5" t="s">
        <v>10</v>
      </c>
      <c r="AB328" s="5"/>
      <c r="AC328" s="5"/>
      <c r="AD328" s="5">
        <f t="shared" si="7"/>
        <v>0</v>
      </c>
    </row>
    <row r="329" spans="1:30" x14ac:dyDescent="0.25">
      <c r="A329" s="5">
        <v>30</v>
      </c>
      <c r="B329" s="5">
        <v>60</v>
      </c>
      <c r="C329" s="5">
        <v>1.0249999999999999</v>
      </c>
      <c r="D329" s="5">
        <v>0</v>
      </c>
      <c r="E329" s="5" t="s">
        <v>2</v>
      </c>
      <c r="F329" s="5" t="s">
        <v>4</v>
      </c>
      <c r="G329" s="5" t="s">
        <v>4</v>
      </c>
      <c r="H329" s="5" t="s">
        <v>5</v>
      </c>
      <c r="I329" s="5" t="s">
        <v>5</v>
      </c>
      <c r="J329" s="5">
        <v>120</v>
      </c>
      <c r="K329" s="5">
        <v>31</v>
      </c>
      <c r="L329" s="5">
        <v>0.8</v>
      </c>
      <c r="M329" s="5">
        <v>150</v>
      </c>
      <c r="N329" s="5">
        <v>4.5999999999999996</v>
      </c>
      <c r="O329" s="5">
        <v>13.4</v>
      </c>
      <c r="P329" s="5">
        <v>44</v>
      </c>
      <c r="Q329" s="5">
        <v>10700</v>
      </c>
      <c r="R329" s="5">
        <v>5.8</v>
      </c>
      <c r="S329" s="5"/>
      <c r="T329" s="5" t="s">
        <v>7</v>
      </c>
      <c r="U329" s="5" t="s">
        <v>7</v>
      </c>
      <c r="V329" s="5" t="s">
        <v>7</v>
      </c>
      <c r="W329" s="5" t="s">
        <v>8</v>
      </c>
      <c r="X329" s="5" t="s">
        <v>7</v>
      </c>
      <c r="Y329" s="5" t="s">
        <v>7</v>
      </c>
      <c r="Z329" s="5" t="s">
        <v>22</v>
      </c>
      <c r="AA329" s="5" t="s">
        <v>10</v>
      </c>
      <c r="AB329" s="5"/>
      <c r="AC329" s="5"/>
      <c r="AD329" s="5">
        <f t="shared" si="7"/>
        <v>0</v>
      </c>
    </row>
    <row r="330" spans="1:30" x14ac:dyDescent="0.25">
      <c r="A330" s="5">
        <v>28</v>
      </c>
      <c r="B330" s="5">
        <v>70</v>
      </c>
      <c r="C330" s="5">
        <v>1.02</v>
      </c>
      <c r="D330" s="5">
        <v>0</v>
      </c>
      <c r="E330" s="5" t="s">
        <v>2</v>
      </c>
      <c r="F330" s="5" t="s">
        <v>4</v>
      </c>
      <c r="G330" s="5" t="s">
        <v>4</v>
      </c>
      <c r="H330" s="5" t="s">
        <v>3</v>
      </c>
      <c r="I330" s="5" t="s">
        <v>3</v>
      </c>
      <c r="J330" s="5">
        <v>131</v>
      </c>
      <c r="K330" s="5">
        <v>29</v>
      </c>
      <c r="L330" s="5">
        <v>0.6</v>
      </c>
      <c r="M330" s="5">
        <v>145</v>
      </c>
      <c r="N330" s="5">
        <v>4.9000000000000004</v>
      </c>
      <c r="O330" s="5" t="s">
        <v>3</v>
      </c>
      <c r="P330" s="5">
        <v>45</v>
      </c>
      <c r="Q330" s="5">
        <v>8600</v>
      </c>
      <c r="R330" s="5">
        <v>6.5</v>
      </c>
      <c r="S330" s="5"/>
      <c r="T330" s="5" t="s">
        <v>7</v>
      </c>
      <c r="U330" s="5" t="s">
        <v>7</v>
      </c>
      <c r="V330" s="5" t="s">
        <v>7</v>
      </c>
      <c r="W330" s="5" t="s">
        <v>8</v>
      </c>
      <c r="X330" s="5" t="s">
        <v>7</v>
      </c>
      <c r="Y330" s="5" t="s">
        <v>7</v>
      </c>
      <c r="Z330" s="5" t="s">
        <v>22</v>
      </c>
      <c r="AA330" s="5" t="s">
        <v>10</v>
      </c>
      <c r="AB330" s="5"/>
      <c r="AC330" s="5"/>
      <c r="AD330" s="5">
        <f t="shared" si="7"/>
        <v>0</v>
      </c>
    </row>
    <row r="331" spans="1:30" x14ac:dyDescent="0.25">
      <c r="A331" s="5">
        <v>33</v>
      </c>
      <c r="B331" s="5">
        <v>60</v>
      </c>
      <c r="C331" s="5">
        <v>1.0249999999999999</v>
      </c>
      <c r="D331" s="5">
        <v>0</v>
      </c>
      <c r="E331" s="5" t="s">
        <v>2</v>
      </c>
      <c r="F331" s="5" t="s">
        <v>4</v>
      </c>
      <c r="G331" s="5" t="s">
        <v>4</v>
      </c>
      <c r="H331" s="5" t="s">
        <v>5</v>
      </c>
      <c r="I331" s="5" t="s">
        <v>5</v>
      </c>
      <c r="J331" s="5">
        <v>80</v>
      </c>
      <c r="K331" s="5">
        <v>25</v>
      </c>
      <c r="L331" s="5">
        <v>0.9</v>
      </c>
      <c r="M331" s="5">
        <v>146</v>
      </c>
      <c r="N331" s="5">
        <v>3.5</v>
      </c>
      <c r="O331" s="5">
        <v>14.1</v>
      </c>
      <c r="P331" s="5">
        <v>48</v>
      </c>
      <c r="Q331" s="5">
        <v>7800</v>
      </c>
      <c r="R331" s="5">
        <v>5.0999999999999996</v>
      </c>
      <c r="S331" s="5"/>
      <c r="T331" s="5" t="s">
        <v>7</v>
      </c>
      <c r="U331" s="5" t="s">
        <v>7</v>
      </c>
      <c r="V331" s="5" t="s">
        <v>7</v>
      </c>
      <c r="W331" s="5" t="s">
        <v>8</v>
      </c>
      <c r="X331" s="5" t="s">
        <v>7</v>
      </c>
      <c r="Y331" s="5" t="s">
        <v>7</v>
      </c>
      <c r="Z331" s="5" t="s">
        <v>22</v>
      </c>
      <c r="AA331" s="5" t="s">
        <v>10</v>
      </c>
      <c r="AB331" s="5"/>
      <c r="AC331" s="5"/>
      <c r="AD331" s="5">
        <f t="shared" si="7"/>
        <v>0</v>
      </c>
    </row>
    <row r="332" spans="1:30" x14ac:dyDescent="0.25">
      <c r="A332" s="5">
        <v>43</v>
      </c>
      <c r="B332" s="5">
        <v>80</v>
      </c>
      <c r="C332" s="5">
        <v>1.02</v>
      </c>
      <c r="D332" s="5">
        <v>0</v>
      </c>
      <c r="E332" s="5" t="s">
        <v>2</v>
      </c>
      <c r="F332" s="5" t="s">
        <v>4</v>
      </c>
      <c r="G332" s="5" t="s">
        <v>4</v>
      </c>
      <c r="H332" s="5" t="s">
        <v>5</v>
      </c>
      <c r="I332" s="5" t="s">
        <v>5</v>
      </c>
      <c r="J332" s="5">
        <v>114</v>
      </c>
      <c r="K332" s="5">
        <v>32</v>
      </c>
      <c r="L332" s="5">
        <v>1.1000000000000001</v>
      </c>
      <c r="M332" s="5">
        <v>135</v>
      </c>
      <c r="N332" s="5">
        <v>3.9</v>
      </c>
      <c r="O332" s="5" t="s">
        <v>3</v>
      </c>
      <c r="P332" s="5">
        <v>42</v>
      </c>
      <c r="Q332" s="5" t="s">
        <v>3</v>
      </c>
      <c r="R332" s="5" t="s">
        <v>3</v>
      </c>
      <c r="S332" s="5"/>
      <c r="T332" s="5" t="s">
        <v>7</v>
      </c>
      <c r="U332" s="5" t="s">
        <v>7</v>
      </c>
      <c r="V332" s="5" t="s">
        <v>7</v>
      </c>
      <c r="W332" s="5" t="s">
        <v>8</v>
      </c>
      <c r="X332" s="5" t="s">
        <v>7</v>
      </c>
      <c r="Y332" s="5" t="s">
        <v>7</v>
      </c>
      <c r="Z332" s="5" t="s">
        <v>22</v>
      </c>
      <c r="AA332" s="5" t="s">
        <v>10</v>
      </c>
      <c r="AB332" s="5"/>
      <c r="AC332" s="5"/>
      <c r="AD332" s="5">
        <f t="shared" si="7"/>
        <v>0</v>
      </c>
    </row>
    <row r="333" spans="1:30" x14ac:dyDescent="0.25">
      <c r="A333" s="5">
        <v>59</v>
      </c>
      <c r="B333" s="5">
        <v>70</v>
      </c>
      <c r="C333" s="5">
        <v>1.0249999999999999</v>
      </c>
      <c r="D333" s="5">
        <v>0</v>
      </c>
      <c r="E333" s="5" t="s">
        <v>2</v>
      </c>
      <c r="F333" s="5" t="s">
        <v>4</v>
      </c>
      <c r="G333" s="5" t="s">
        <v>4</v>
      </c>
      <c r="H333" s="5" t="s">
        <v>5</v>
      </c>
      <c r="I333" s="5" t="s">
        <v>5</v>
      </c>
      <c r="J333" s="5">
        <v>130</v>
      </c>
      <c r="K333" s="5">
        <v>39</v>
      </c>
      <c r="L333" s="5">
        <v>0.7</v>
      </c>
      <c r="M333" s="5">
        <v>147</v>
      </c>
      <c r="N333" s="5">
        <v>4.7</v>
      </c>
      <c r="O333" s="5">
        <v>13.5</v>
      </c>
      <c r="P333" s="5">
        <v>46</v>
      </c>
      <c r="Q333" s="5">
        <v>6700</v>
      </c>
      <c r="R333" s="5">
        <v>4.5</v>
      </c>
      <c r="S333" s="5"/>
      <c r="T333" s="5" t="s">
        <v>7</v>
      </c>
      <c r="U333" s="5" t="s">
        <v>7</v>
      </c>
      <c r="V333" s="5" t="s">
        <v>7</v>
      </c>
      <c r="W333" s="5" t="s">
        <v>8</v>
      </c>
      <c r="X333" s="5" t="s">
        <v>7</v>
      </c>
      <c r="Y333" s="5" t="s">
        <v>7</v>
      </c>
      <c r="Z333" s="5" t="s">
        <v>22</v>
      </c>
      <c r="AA333" s="5" t="s">
        <v>10</v>
      </c>
      <c r="AB333" s="5"/>
      <c r="AC333" s="5"/>
      <c r="AD333" s="5">
        <f t="shared" si="7"/>
        <v>0</v>
      </c>
    </row>
    <row r="334" spans="1:30" x14ac:dyDescent="0.25">
      <c r="A334" s="5">
        <v>34</v>
      </c>
      <c r="B334" s="5">
        <v>70</v>
      </c>
      <c r="C334" s="5">
        <v>1.0249999999999999</v>
      </c>
      <c r="D334" s="5">
        <v>0</v>
      </c>
      <c r="E334" s="5" t="s">
        <v>2</v>
      </c>
      <c r="F334" s="5" t="s">
        <v>4</v>
      </c>
      <c r="G334" s="5" t="s">
        <v>4</v>
      </c>
      <c r="H334" s="5" t="s">
        <v>5</v>
      </c>
      <c r="I334" s="5" t="s">
        <v>5</v>
      </c>
      <c r="J334" s="5" t="s">
        <v>3</v>
      </c>
      <c r="K334" s="5">
        <v>33</v>
      </c>
      <c r="L334" s="5">
        <v>1</v>
      </c>
      <c r="M334" s="5">
        <v>150</v>
      </c>
      <c r="N334" s="5">
        <v>5</v>
      </c>
      <c r="O334" s="5">
        <v>15.3</v>
      </c>
      <c r="P334" s="5">
        <v>44</v>
      </c>
      <c r="Q334" s="5">
        <v>10500</v>
      </c>
      <c r="R334" s="5">
        <v>6.1</v>
      </c>
      <c r="S334" s="5"/>
      <c r="T334" s="5" t="s">
        <v>7</v>
      </c>
      <c r="U334" s="5" t="s">
        <v>7</v>
      </c>
      <c r="V334" s="5" t="s">
        <v>7</v>
      </c>
      <c r="W334" s="5" t="s">
        <v>8</v>
      </c>
      <c r="X334" s="5" t="s">
        <v>7</v>
      </c>
      <c r="Y334" s="5" t="s">
        <v>7</v>
      </c>
      <c r="Z334" s="5" t="s">
        <v>22</v>
      </c>
      <c r="AA334" s="5" t="s">
        <v>10</v>
      </c>
      <c r="AB334" s="5"/>
      <c r="AC334" s="5"/>
      <c r="AD334" s="5">
        <f t="shared" si="7"/>
        <v>0</v>
      </c>
    </row>
    <row r="335" spans="1:30" x14ac:dyDescent="0.25">
      <c r="A335" s="5">
        <v>23</v>
      </c>
      <c r="B335" s="5">
        <v>80</v>
      </c>
      <c r="C335" s="5">
        <v>1.02</v>
      </c>
      <c r="D335" s="5">
        <v>0</v>
      </c>
      <c r="E335" s="5" t="s">
        <v>2</v>
      </c>
      <c r="F335" s="5" t="s">
        <v>4</v>
      </c>
      <c r="G335" s="5" t="s">
        <v>4</v>
      </c>
      <c r="H335" s="5" t="s">
        <v>5</v>
      </c>
      <c r="I335" s="5" t="s">
        <v>5</v>
      </c>
      <c r="J335" s="5">
        <v>99</v>
      </c>
      <c r="K335" s="5">
        <v>46</v>
      </c>
      <c r="L335" s="5">
        <v>1.2</v>
      </c>
      <c r="M335" s="5">
        <v>142</v>
      </c>
      <c r="N335" s="5">
        <v>4</v>
      </c>
      <c r="O335" s="5">
        <v>17.7</v>
      </c>
      <c r="P335" s="5">
        <v>46</v>
      </c>
      <c r="Q335" s="5">
        <v>4300</v>
      </c>
      <c r="R335" s="5">
        <v>5.5</v>
      </c>
      <c r="S335" s="5"/>
      <c r="T335" s="5" t="s">
        <v>7</v>
      </c>
      <c r="U335" s="5" t="s">
        <v>7</v>
      </c>
      <c r="V335" s="5" t="s">
        <v>7</v>
      </c>
      <c r="W335" s="5" t="s">
        <v>8</v>
      </c>
      <c r="X335" s="5" t="s">
        <v>7</v>
      </c>
      <c r="Y335" s="5" t="s">
        <v>7</v>
      </c>
      <c r="Z335" s="5" t="s">
        <v>22</v>
      </c>
      <c r="AA335" s="5" t="s">
        <v>10</v>
      </c>
      <c r="AB335" s="5"/>
      <c r="AC335" s="5"/>
      <c r="AD335" s="5">
        <f t="shared" si="7"/>
        <v>0</v>
      </c>
    </row>
    <row r="336" spans="1:30" x14ac:dyDescent="0.25">
      <c r="A336" s="5">
        <v>24</v>
      </c>
      <c r="B336" s="5">
        <v>80</v>
      </c>
      <c r="C336" s="5">
        <v>1.0249999999999999</v>
      </c>
      <c r="D336" s="5">
        <v>0</v>
      </c>
      <c r="E336" s="5" t="s">
        <v>2</v>
      </c>
      <c r="F336" s="5" t="s">
        <v>4</v>
      </c>
      <c r="G336" s="5" t="s">
        <v>4</v>
      </c>
      <c r="H336" s="5" t="s">
        <v>5</v>
      </c>
      <c r="I336" s="5" t="s">
        <v>5</v>
      </c>
      <c r="J336" s="5">
        <v>125</v>
      </c>
      <c r="K336" s="5" t="s">
        <v>3</v>
      </c>
      <c r="L336" s="5" t="s">
        <v>3</v>
      </c>
      <c r="M336" s="5">
        <v>136</v>
      </c>
      <c r="N336" s="5">
        <v>3.5</v>
      </c>
      <c r="O336" s="5">
        <v>15.4</v>
      </c>
      <c r="P336" s="5">
        <v>43</v>
      </c>
      <c r="Q336" s="5">
        <v>5600</v>
      </c>
      <c r="R336" s="5">
        <v>4.5</v>
      </c>
      <c r="S336" s="5"/>
      <c r="T336" s="5" t="s">
        <v>7</v>
      </c>
      <c r="U336" s="5" t="s">
        <v>7</v>
      </c>
      <c r="V336" s="5" t="s">
        <v>7</v>
      </c>
      <c r="W336" s="5" t="s">
        <v>8</v>
      </c>
      <c r="X336" s="5" t="s">
        <v>7</v>
      </c>
      <c r="Y336" s="5" t="s">
        <v>7</v>
      </c>
      <c r="Z336" s="5" t="s">
        <v>22</v>
      </c>
      <c r="AA336" s="5" t="s">
        <v>10</v>
      </c>
      <c r="AB336" s="5"/>
      <c r="AC336" s="5"/>
      <c r="AD336" s="5">
        <f t="shared" si="7"/>
        <v>0</v>
      </c>
    </row>
    <row r="337" spans="1:30" x14ac:dyDescent="0.25">
      <c r="A337" s="5">
        <v>60</v>
      </c>
      <c r="B337" s="5">
        <v>60</v>
      </c>
      <c r="C337" s="5">
        <v>1.02</v>
      </c>
      <c r="D337" s="5">
        <v>0</v>
      </c>
      <c r="E337" s="5" t="s">
        <v>2</v>
      </c>
      <c r="F337" s="5" t="s">
        <v>4</v>
      </c>
      <c r="G337" s="5" t="s">
        <v>4</v>
      </c>
      <c r="H337" s="5" t="s">
        <v>5</v>
      </c>
      <c r="I337" s="5" t="s">
        <v>5</v>
      </c>
      <c r="J337" s="5">
        <v>134</v>
      </c>
      <c r="K337" s="5">
        <v>45</v>
      </c>
      <c r="L337" s="5">
        <v>0.5</v>
      </c>
      <c r="M337" s="5">
        <v>139</v>
      </c>
      <c r="N337" s="5">
        <v>4.8</v>
      </c>
      <c r="O337" s="5">
        <v>14.2</v>
      </c>
      <c r="P337" s="5">
        <v>48</v>
      </c>
      <c r="Q337" s="5">
        <v>10700</v>
      </c>
      <c r="R337" s="5">
        <v>5.6</v>
      </c>
      <c r="S337" s="5"/>
      <c r="T337" s="5" t="s">
        <v>7</v>
      </c>
      <c r="U337" s="5" t="s">
        <v>7</v>
      </c>
      <c r="V337" s="5" t="s">
        <v>7</v>
      </c>
      <c r="W337" s="5" t="s">
        <v>8</v>
      </c>
      <c r="X337" s="5" t="s">
        <v>7</v>
      </c>
      <c r="Y337" s="5" t="s">
        <v>7</v>
      </c>
      <c r="Z337" s="5" t="s">
        <v>22</v>
      </c>
      <c r="AA337" s="5" t="s">
        <v>10</v>
      </c>
      <c r="AB337" s="5"/>
      <c r="AC337" s="5"/>
      <c r="AD337" s="5">
        <f t="shared" si="7"/>
        <v>0</v>
      </c>
    </row>
    <row r="338" spans="1:30" x14ac:dyDescent="0.25">
      <c r="A338" s="5">
        <v>25</v>
      </c>
      <c r="B338" s="5">
        <v>60</v>
      </c>
      <c r="C338" s="5">
        <v>1.02</v>
      </c>
      <c r="D338" s="5">
        <v>0</v>
      </c>
      <c r="E338" s="5" t="s">
        <v>2</v>
      </c>
      <c r="F338" s="5" t="s">
        <v>4</v>
      </c>
      <c r="G338" s="5" t="s">
        <v>4</v>
      </c>
      <c r="H338" s="5" t="s">
        <v>5</v>
      </c>
      <c r="I338" s="5" t="s">
        <v>5</v>
      </c>
      <c r="J338" s="5">
        <v>119</v>
      </c>
      <c r="K338" s="5">
        <v>27</v>
      </c>
      <c r="L338" s="5">
        <v>0.5</v>
      </c>
      <c r="M338" s="5" t="s">
        <v>3</v>
      </c>
      <c r="N338" s="5" t="s">
        <v>3</v>
      </c>
      <c r="O338" s="5">
        <v>15.2</v>
      </c>
      <c r="P338" s="5">
        <v>40</v>
      </c>
      <c r="Q338" s="5">
        <v>9200</v>
      </c>
      <c r="R338" s="5">
        <v>5.2</v>
      </c>
      <c r="S338" s="5"/>
      <c r="T338" s="5" t="s">
        <v>7</v>
      </c>
      <c r="U338" s="5" t="s">
        <v>7</v>
      </c>
      <c r="V338" s="5" t="s">
        <v>7</v>
      </c>
      <c r="W338" s="5" t="s">
        <v>8</v>
      </c>
      <c r="X338" s="5" t="s">
        <v>7</v>
      </c>
      <c r="Y338" s="5" t="s">
        <v>7</v>
      </c>
      <c r="Z338" s="5" t="s">
        <v>22</v>
      </c>
      <c r="AA338" s="5" t="s">
        <v>10</v>
      </c>
      <c r="AB338" s="5"/>
      <c r="AC338" s="5"/>
      <c r="AD338" s="5">
        <f t="shared" si="7"/>
        <v>0</v>
      </c>
    </row>
    <row r="339" spans="1:30" x14ac:dyDescent="0.25">
      <c r="A339" s="5">
        <v>44</v>
      </c>
      <c r="B339" s="5">
        <v>70</v>
      </c>
      <c r="C339" s="5">
        <v>1.0249999999999999</v>
      </c>
      <c r="D339" s="5">
        <v>0</v>
      </c>
      <c r="E339" s="5" t="s">
        <v>2</v>
      </c>
      <c r="F339" s="5" t="s">
        <v>4</v>
      </c>
      <c r="G339" s="5" t="s">
        <v>4</v>
      </c>
      <c r="H339" s="5" t="s">
        <v>5</v>
      </c>
      <c r="I339" s="5" t="s">
        <v>5</v>
      </c>
      <c r="J339" s="5">
        <v>92</v>
      </c>
      <c r="K339" s="5">
        <v>40</v>
      </c>
      <c r="L339" s="5">
        <v>0.9</v>
      </c>
      <c r="M339" s="5">
        <v>141</v>
      </c>
      <c r="N339" s="5">
        <v>4.9000000000000004</v>
      </c>
      <c r="O339" s="5">
        <v>14</v>
      </c>
      <c r="P339" s="5">
        <v>52</v>
      </c>
      <c r="Q339" s="5">
        <v>7500</v>
      </c>
      <c r="R339" s="5">
        <v>6.2</v>
      </c>
      <c r="S339" s="5"/>
      <c r="T339" s="5" t="s">
        <v>7</v>
      </c>
      <c r="U339" s="5" t="s">
        <v>7</v>
      </c>
      <c r="V339" s="5" t="s">
        <v>7</v>
      </c>
      <c r="W339" s="5" t="s">
        <v>8</v>
      </c>
      <c r="X339" s="5" t="s">
        <v>7</v>
      </c>
      <c r="Y339" s="5" t="s">
        <v>7</v>
      </c>
      <c r="Z339" s="5" t="s">
        <v>22</v>
      </c>
      <c r="AA339" s="5" t="s">
        <v>10</v>
      </c>
      <c r="AB339" s="5"/>
      <c r="AC339" s="5"/>
      <c r="AD339" s="5">
        <f t="shared" si="7"/>
        <v>0</v>
      </c>
    </row>
    <row r="340" spans="1:30" x14ac:dyDescent="0.25">
      <c r="A340" s="5">
        <v>62</v>
      </c>
      <c r="B340" s="5">
        <v>80</v>
      </c>
      <c r="C340" s="5">
        <v>1.02</v>
      </c>
      <c r="D340" s="5">
        <v>0</v>
      </c>
      <c r="E340" s="5" t="s">
        <v>2</v>
      </c>
      <c r="F340" s="5" t="s">
        <v>4</v>
      </c>
      <c r="G340" s="5" t="s">
        <v>4</v>
      </c>
      <c r="H340" s="5" t="s">
        <v>5</v>
      </c>
      <c r="I340" s="5" t="s">
        <v>5</v>
      </c>
      <c r="J340" s="5">
        <v>132</v>
      </c>
      <c r="K340" s="5">
        <v>34</v>
      </c>
      <c r="L340" s="5">
        <v>0.8</v>
      </c>
      <c r="M340" s="5">
        <v>147</v>
      </c>
      <c r="N340" s="5">
        <v>3.5</v>
      </c>
      <c r="O340" s="5">
        <v>17.8</v>
      </c>
      <c r="P340" s="5">
        <v>44</v>
      </c>
      <c r="Q340" s="5">
        <v>4700</v>
      </c>
      <c r="R340" s="5">
        <v>4.5</v>
      </c>
      <c r="S340" s="5"/>
      <c r="T340" s="5" t="s">
        <v>7</v>
      </c>
      <c r="U340" s="5" t="s">
        <v>7</v>
      </c>
      <c r="V340" s="5" t="s">
        <v>7</v>
      </c>
      <c r="W340" s="5" t="s">
        <v>8</v>
      </c>
      <c r="X340" s="5" t="s">
        <v>7</v>
      </c>
      <c r="Y340" s="5" t="s">
        <v>7</v>
      </c>
      <c r="Z340" s="5" t="s">
        <v>22</v>
      </c>
      <c r="AA340" s="5" t="s">
        <v>10</v>
      </c>
      <c r="AB340" s="5"/>
      <c r="AC340" s="5"/>
      <c r="AD340" s="5">
        <f t="shared" si="7"/>
        <v>0</v>
      </c>
    </row>
    <row r="341" spans="1:30" x14ac:dyDescent="0.25">
      <c r="A341" s="5">
        <v>25</v>
      </c>
      <c r="B341" s="5">
        <v>70</v>
      </c>
      <c r="C341" s="5">
        <v>1.02</v>
      </c>
      <c r="D341" s="5">
        <v>0</v>
      </c>
      <c r="E341" s="5" t="s">
        <v>2</v>
      </c>
      <c r="F341" s="5" t="s">
        <v>4</v>
      </c>
      <c r="G341" s="5" t="s">
        <v>4</v>
      </c>
      <c r="H341" s="5" t="s">
        <v>5</v>
      </c>
      <c r="I341" s="5" t="s">
        <v>5</v>
      </c>
      <c r="J341" s="5">
        <v>88</v>
      </c>
      <c r="K341" s="5">
        <v>42</v>
      </c>
      <c r="L341" s="5">
        <v>0.5</v>
      </c>
      <c r="M341" s="5">
        <v>136</v>
      </c>
      <c r="N341" s="5">
        <v>3.5</v>
      </c>
      <c r="O341" s="5">
        <v>13.3</v>
      </c>
      <c r="P341" s="5">
        <v>48</v>
      </c>
      <c r="Q341" s="5">
        <v>7000</v>
      </c>
      <c r="R341" s="5">
        <v>4.9000000000000004</v>
      </c>
      <c r="S341" s="5"/>
      <c r="T341" s="5" t="s">
        <v>7</v>
      </c>
      <c r="U341" s="5" t="s">
        <v>7</v>
      </c>
      <c r="V341" s="5" t="s">
        <v>7</v>
      </c>
      <c r="W341" s="5" t="s">
        <v>8</v>
      </c>
      <c r="X341" s="5" t="s">
        <v>7</v>
      </c>
      <c r="Y341" s="5" t="s">
        <v>7</v>
      </c>
      <c r="Z341" s="5" t="s">
        <v>22</v>
      </c>
      <c r="AA341" s="5" t="s">
        <v>10</v>
      </c>
      <c r="AB341" s="5"/>
      <c r="AC341" s="5"/>
      <c r="AD341" s="5">
        <f t="shared" si="7"/>
        <v>0</v>
      </c>
    </row>
    <row r="342" spans="1:30" x14ac:dyDescent="0.25">
      <c r="A342" s="5">
        <v>32</v>
      </c>
      <c r="B342" s="5">
        <v>70</v>
      </c>
      <c r="C342" s="5">
        <v>1.0249999999999999</v>
      </c>
      <c r="D342" s="5">
        <v>0</v>
      </c>
      <c r="E342" s="5" t="s">
        <v>2</v>
      </c>
      <c r="F342" s="5" t="s">
        <v>4</v>
      </c>
      <c r="G342" s="5" t="s">
        <v>4</v>
      </c>
      <c r="H342" s="5" t="s">
        <v>5</v>
      </c>
      <c r="I342" s="5" t="s">
        <v>5</v>
      </c>
      <c r="J342" s="5">
        <v>100</v>
      </c>
      <c r="K342" s="5">
        <v>29</v>
      </c>
      <c r="L342" s="5">
        <v>1.1000000000000001</v>
      </c>
      <c r="M342" s="5">
        <v>142</v>
      </c>
      <c r="N342" s="5">
        <v>4.5</v>
      </c>
      <c r="O342" s="5">
        <v>14.3</v>
      </c>
      <c r="P342" s="5">
        <v>43</v>
      </c>
      <c r="Q342" s="5">
        <v>6700</v>
      </c>
      <c r="R342" s="5">
        <v>5.9</v>
      </c>
      <c r="S342" s="5"/>
      <c r="T342" s="5" t="s">
        <v>7</v>
      </c>
      <c r="U342" s="5" t="s">
        <v>7</v>
      </c>
      <c r="V342" s="5" t="s">
        <v>7</v>
      </c>
      <c r="W342" s="5" t="s">
        <v>8</v>
      </c>
      <c r="X342" s="5" t="s">
        <v>7</v>
      </c>
      <c r="Y342" s="5" t="s">
        <v>7</v>
      </c>
      <c r="Z342" s="5" t="s">
        <v>22</v>
      </c>
      <c r="AA342" s="5" t="s">
        <v>10</v>
      </c>
      <c r="AB342" s="5"/>
      <c r="AC342" s="5"/>
      <c r="AD342" s="5">
        <f t="shared" si="7"/>
        <v>0</v>
      </c>
    </row>
    <row r="343" spans="1:30" x14ac:dyDescent="0.25">
      <c r="A343" s="5">
        <v>63</v>
      </c>
      <c r="B343" s="5">
        <v>70</v>
      </c>
      <c r="C343" s="5">
        <v>1.0249999999999999</v>
      </c>
      <c r="D343" s="5">
        <v>0</v>
      </c>
      <c r="E343" s="5" t="s">
        <v>2</v>
      </c>
      <c r="F343" s="5" t="s">
        <v>4</v>
      </c>
      <c r="G343" s="5" t="s">
        <v>4</v>
      </c>
      <c r="H343" s="5" t="s">
        <v>5</v>
      </c>
      <c r="I343" s="5" t="s">
        <v>5</v>
      </c>
      <c r="J343" s="5">
        <v>130</v>
      </c>
      <c r="K343" s="5">
        <v>37</v>
      </c>
      <c r="L343" s="5">
        <v>0.9</v>
      </c>
      <c r="M343" s="5">
        <v>150</v>
      </c>
      <c r="N343" s="5">
        <v>5</v>
      </c>
      <c r="O343" s="5">
        <v>13.4</v>
      </c>
      <c r="P343" s="5">
        <v>41</v>
      </c>
      <c r="Q343" s="5">
        <v>7300</v>
      </c>
      <c r="R343" s="5">
        <v>4.7</v>
      </c>
      <c r="S343" s="5"/>
      <c r="T343" s="5" t="s">
        <v>7</v>
      </c>
      <c r="U343" s="5" t="s">
        <v>7</v>
      </c>
      <c r="V343" s="5" t="s">
        <v>7</v>
      </c>
      <c r="W343" s="5" t="s">
        <v>8</v>
      </c>
      <c r="X343" s="5" t="s">
        <v>7</v>
      </c>
      <c r="Y343" s="5" t="s">
        <v>7</v>
      </c>
      <c r="Z343" s="5" t="s">
        <v>22</v>
      </c>
      <c r="AA343" s="5" t="s">
        <v>10</v>
      </c>
      <c r="AB343" s="5"/>
      <c r="AC343" s="5"/>
      <c r="AD343" s="5">
        <f t="shared" si="7"/>
        <v>0</v>
      </c>
    </row>
    <row r="344" spans="1:30" x14ac:dyDescent="0.25">
      <c r="A344" s="5">
        <v>44</v>
      </c>
      <c r="B344" s="5">
        <v>60</v>
      </c>
      <c r="C344" s="5">
        <v>1.02</v>
      </c>
      <c r="D344" s="5">
        <v>0</v>
      </c>
      <c r="E344" s="5" t="s">
        <v>2</v>
      </c>
      <c r="F344" s="5" t="s">
        <v>4</v>
      </c>
      <c r="G344" s="5" t="s">
        <v>4</v>
      </c>
      <c r="H344" s="5" t="s">
        <v>5</v>
      </c>
      <c r="I344" s="5" t="s">
        <v>5</v>
      </c>
      <c r="J344" s="5">
        <v>95</v>
      </c>
      <c r="K344" s="5">
        <v>46</v>
      </c>
      <c r="L344" s="5">
        <v>0.5</v>
      </c>
      <c r="M344" s="5">
        <v>138</v>
      </c>
      <c r="N344" s="5">
        <v>4.2</v>
      </c>
      <c r="O344" s="5">
        <v>15</v>
      </c>
      <c r="P344" s="5">
        <v>50</v>
      </c>
      <c r="Q344" s="5">
        <v>7700</v>
      </c>
      <c r="R344" s="5">
        <v>6.3</v>
      </c>
      <c r="S344" s="5"/>
      <c r="T344" s="5" t="s">
        <v>7</v>
      </c>
      <c r="U344" s="5" t="s">
        <v>7</v>
      </c>
      <c r="V344" s="5" t="s">
        <v>7</v>
      </c>
      <c r="W344" s="5" t="s">
        <v>8</v>
      </c>
      <c r="X344" s="5" t="s">
        <v>7</v>
      </c>
      <c r="Y344" s="5" t="s">
        <v>7</v>
      </c>
      <c r="Z344" s="5" t="s">
        <v>22</v>
      </c>
      <c r="AA344" s="5" t="s">
        <v>10</v>
      </c>
      <c r="AB344" s="5"/>
      <c r="AC344" s="5"/>
      <c r="AD344" s="5">
        <f t="shared" si="7"/>
        <v>0</v>
      </c>
    </row>
    <row r="345" spans="1:30" x14ac:dyDescent="0.25">
      <c r="A345" s="5">
        <v>37</v>
      </c>
      <c r="B345" s="5">
        <v>60</v>
      </c>
      <c r="C345" s="5">
        <v>1.0249999999999999</v>
      </c>
      <c r="D345" s="5">
        <v>0</v>
      </c>
      <c r="E345" s="5" t="s">
        <v>2</v>
      </c>
      <c r="F345" s="5" t="s">
        <v>4</v>
      </c>
      <c r="G345" s="5" t="s">
        <v>4</v>
      </c>
      <c r="H345" s="5" t="s">
        <v>5</v>
      </c>
      <c r="I345" s="5" t="s">
        <v>5</v>
      </c>
      <c r="J345" s="5">
        <v>111</v>
      </c>
      <c r="K345" s="5">
        <v>35</v>
      </c>
      <c r="L345" s="5">
        <v>0.8</v>
      </c>
      <c r="M345" s="5">
        <v>135</v>
      </c>
      <c r="N345" s="5">
        <v>4.0999999999999996</v>
      </c>
      <c r="O345" s="5">
        <v>16.2</v>
      </c>
      <c r="P345" s="5">
        <v>50</v>
      </c>
      <c r="Q345" s="5">
        <v>5500</v>
      </c>
      <c r="R345" s="5">
        <v>5.7</v>
      </c>
      <c r="S345" s="5"/>
      <c r="T345" s="5" t="s">
        <v>7</v>
      </c>
      <c r="U345" s="5" t="s">
        <v>7</v>
      </c>
      <c r="V345" s="5" t="s">
        <v>7</v>
      </c>
      <c r="W345" s="5" t="s">
        <v>8</v>
      </c>
      <c r="X345" s="5" t="s">
        <v>7</v>
      </c>
      <c r="Y345" s="5" t="s">
        <v>7</v>
      </c>
      <c r="Z345" s="5" t="s">
        <v>22</v>
      </c>
      <c r="AA345" s="5" t="s">
        <v>10</v>
      </c>
      <c r="AB345" s="5"/>
      <c r="AC345" s="5"/>
      <c r="AD345" s="5">
        <f t="shared" si="7"/>
        <v>0</v>
      </c>
    </row>
    <row r="346" spans="1:30" x14ac:dyDescent="0.25">
      <c r="A346" s="5">
        <v>64</v>
      </c>
      <c r="B346" s="5">
        <v>60</v>
      </c>
      <c r="C346" s="5">
        <v>1.02</v>
      </c>
      <c r="D346" s="5">
        <v>0</v>
      </c>
      <c r="E346" s="5" t="s">
        <v>2</v>
      </c>
      <c r="F346" s="5" t="s">
        <v>4</v>
      </c>
      <c r="G346" s="5" t="s">
        <v>4</v>
      </c>
      <c r="H346" s="5" t="s">
        <v>5</v>
      </c>
      <c r="I346" s="5" t="s">
        <v>5</v>
      </c>
      <c r="J346" s="5">
        <v>106</v>
      </c>
      <c r="K346" s="5">
        <v>27</v>
      </c>
      <c r="L346" s="5">
        <v>0.7</v>
      </c>
      <c r="M346" s="5">
        <v>150</v>
      </c>
      <c r="N346" s="5">
        <v>3.3</v>
      </c>
      <c r="O346" s="5">
        <v>14.4</v>
      </c>
      <c r="P346" s="5">
        <v>42</v>
      </c>
      <c r="Q346" s="5">
        <v>8100</v>
      </c>
      <c r="R346" s="5">
        <v>4.7</v>
      </c>
      <c r="S346" s="5"/>
      <c r="T346" s="5" t="s">
        <v>7</v>
      </c>
      <c r="U346" s="5" t="s">
        <v>7</v>
      </c>
      <c r="V346" s="5" t="s">
        <v>7</v>
      </c>
      <c r="W346" s="5" t="s">
        <v>8</v>
      </c>
      <c r="X346" s="5" t="s">
        <v>7</v>
      </c>
      <c r="Y346" s="5" t="s">
        <v>7</v>
      </c>
      <c r="Z346" s="5" t="s">
        <v>22</v>
      </c>
      <c r="AA346" s="5" t="s">
        <v>10</v>
      </c>
      <c r="AB346" s="5"/>
      <c r="AC346" s="5"/>
      <c r="AD346" s="5">
        <f t="shared" si="7"/>
        <v>0</v>
      </c>
    </row>
    <row r="347" spans="1:30" x14ac:dyDescent="0.25">
      <c r="A347" s="5">
        <v>22</v>
      </c>
      <c r="B347" s="5">
        <v>60</v>
      </c>
      <c r="C347" s="5">
        <v>1.0249999999999999</v>
      </c>
      <c r="D347" s="5">
        <v>0</v>
      </c>
      <c r="E347" s="5" t="s">
        <v>2</v>
      </c>
      <c r="F347" s="5" t="s">
        <v>4</v>
      </c>
      <c r="G347" s="5" t="s">
        <v>4</v>
      </c>
      <c r="H347" s="5" t="s">
        <v>5</v>
      </c>
      <c r="I347" s="5" t="s">
        <v>5</v>
      </c>
      <c r="J347" s="5">
        <v>97</v>
      </c>
      <c r="K347" s="5">
        <v>18</v>
      </c>
      <c r="L347" s="5">
        <v>1.2</v>
      </c>
      <c r="M347" s="5">
        <v>138</v>
      </c>
      <c r="N347" s="5">
        <v>4.3</v>
      </c>
      <c r="O347" s="5">
        <v>13.5</v>
      </c>
      <c r="P347" s="5">
        <v>42</v>
      </c>
      <c r="Q347" s="5">
        <v>7900</v>
      </c>
      <c r="R347" s="5">
        <v>6.4</v>
      </c>
      <c r="S347" s="5"/>
      <c r="T347" s="5" t="s">
        <v>7</v>
      </c>
      <c r="U347" s="5" t="s">
        <v>7</v>
      </c>
      <c r="V347" s="5" t="s">
        <v>7</v>
      </c>
      <c r="W347" s="5" t="s">
        <v>8</v>
      </c>
      <c r="X347" s="5" t="s">
        <v>7</v>
      </c>
      <c r="Y347" s="5" t="s">
        <v>7</v>
      </c>
      <c r="Z347" s="5" t="s">
        <v>22</v>
      </c>
      <c r="AA347" s="5" t="s">
        <v>10</v>
      </c>
      <c r="AB347" s="5"/>
      <c r="AC347" s="5"/>
      <c r="AD347" s="5">
        <f t="shared" si="7"/>
        <v>0</v>
      </c>
    </row>
    <row r="348" spans="1:30" x14ac:dyDescent="0.25">
      <c r="A348" s="5">
        <v>33</v>
      </c>
      <c r="B348" s="5">
        <v>60</v>
      </c>
      <c r="C348" s="5" t="s">
        <v>3</v>
      </c>
      <c r="D348" s="5" t="s">
        <v>3</v>
      </c>
      <c r="E348" s="5" t="s">
        <v>3</v>
      </c>
      <c r="F348" s="5" t="s">
        <v>4</v>
      </c>
      <c r="G348" s="5" t="s">
        <v>4</v>
      </c>
      <c r="H348" s="5" t="s">
        <v>5</v>
      </c>
      <c r="I348" s="5" t="s">
        <v>5</v>
      </c>
      <c r="J348" s="5">
        <v>130</v>
      </c>
      <c r="K348" s="5">
        <v>41</v>
      </c>
      <c r="L348" s="5">
        <v>0.9</v>
      </c>
      <c r="M348" s="5">
        <v>141</v>
      </c>
      <c r="N348" s="5">
        <v>4.4000000000000004</v>
      </c>
      <c r="O348" s="5">
        <v>15.5</v>
      </c>
      <c r="P348" s="5">
        <v>52</v>
      </c>
      <c r="Q348" s="5">
        <v>4300</v>
      </c>
      <c r="R348" s="5">
        <v>5.8</v>
      </c>
      <c r="S348" s="5"/>
      <c r="T348" s="5" t="s">
        <v>7</v>
      </c>
      <c r="U348" s="5" t="s">
        <v>7</v>
      </c>
      <c r="V348" s="5" t="s">
        <v>7</v>
      </c>
      <c r="W348" s="5" t="s">
        <v>8</v>
      </c>
      <c r="X348" s="5" t="s">
        <v>7</v>
      </c>
      <c r="Y348" s="5" t="s">
        <v>7</v>
      </c>
      <c r="Z348" s="5" t="s">
        <v>22</v>
      </c>
      <c r="AA348" s="5" t="s">
        <v>10</v>
      </c>
      <c r="AB348" s="5"/>
      <c r="AC348" s="5"/>
      <c r="AD348" s="5">
        <f t="shared" si="7"/>
        <v>0</v>
      </c>
    </row>
    <row r="349" spans="1:30" x14ac:dyDescent="0.25">
      <c r="A349" s="5">
        <v>43</v>
      </c>
      <c r="B349" s="5">
        <v>60</v>
      </c>
      <c r="C349" s="5">
        <v>1.0249999999999999</v>
      </c>
      <c r="D349" s="5">
        <v>0</v>
      </c>
      <c r="E349" s="5" t="s">
        <v>2</v>
      </c>
      <c r="F349" s="5" t="s">
        <v>4</v>
      </c>
      <c r="G349" s="5" t="s">
        <v>4</v>
      </c>
      <c r="H349" s="5" t="s">
        <v>5</v>
      </c>
      <c r="I349" s="5" t="s">
        <v>5</v>
      </c>
      <c r="J349" s="5">
        <v>108</v>
      </c>
      <c r="K349" s="5">
        <v>25</v>
      </c>
      <c r="L349" s="5">
        <v>1</v>
      </c>
      <c r="M349" s="5">
        <v>144</v>
      </c>
      <c r="N349" s="5">
        <v>5</v>
      </c>
      <c r="O349" s="5">
        <v>17.8</v>
      </c>
      <c r="P349" s="5">
        <v>43</v>
      </c>
      <c r="Q349" s="5">
        <v>7200</v>
      </c>
      <c r="R349" s="5">
        <v>5.5</v>
      </c>
      <c r="S349" s="5"/>
      <c r="T349" s="5" t="s">
        <v>7</v>
      </c>
      <c r="U349" s="5" t="s">
        <v>7</v>
      </c>
      <c r="V349" s="5" t="s">
        <v>7</v>
      </c>
      <c r="W349" s="5" t="s">
        <v>8</v>
      </c>
      <c r="X349" s="5" t="s">
        <v>7</v>
      </c>
      <c r="Y349" s="5" t="s">
        <v>7</v>
      </c>
      <c r="Z349" s="5" t="s">
        <v>22</v>
      </c>
      <c r="AA349" s="5" t="s">
        <v>10</v>
      </c>
      <c r="AB349" s="5"/>
      <c r="AC349" s="5"/>
      <c r="AD349" s="5">
        <f t="shared" si="7"/>
        <v>0</v>
      </c>
    </row>
    <row r="350" spans="1:30" x14ac:dyDescent="0.25">
      <c r="A350" s="5">
        <v>38</v>
      </c>
      <c r="B350" s="5">
        <v>80</v>
      </c>
      <c r="C350" s="5">
        <v>1.02</v>
      </c>
      <c r="D350" s="5">
        <v>0</v>
      </c>
      <c r="E350" s="5" t="s">
        <v>2</v>
      </c>
      <c r="F350" s="5" t="s">
        <v>4</v>
      </c>
      <c r="G350" s="5" t="s">
        <v>4</v>
      </c>
      <c r="H350" s="5" t="s">
        <v>5</v>
      </c>
      <c r="I350" s="5" t="s">
        <v>5</v>
      </c>
      <c r="J350" s="5">
        <v>99</v>
      </c>
      <c r="K350" s="5">
        <v>19</v>
      </c>
      <c r="L350" s="5">
        <v>0.5</v>
      </c>
      <c r="M350" s="5">
        <v>147</v>
      </c>
      <c r="N350" s="5">
        <v>3.5</v>
      </c>
      <c r="O350" s="5">
        <v>13.6</v>
      </c>
      <c r="P350" s="5">
        <v>44</v>
      </c>
      <c r="Q350" s="5">
        <v>7300</v>
      </c>
      <c r="R350" s="5">
        <v>6.4</v>
      </c>
      <c r="S350" s="5"/>
      <c r="T350" s="5" t="s">
        <v>7</v>
      </c>
      <c r="U350" s="5" t="s">
        <v>7</v>
      </c>
      <c r="V350" s="5" t="s">
        <v>7</v>
      </c>
      <c r="W350" s="5" t="s">
        <v>8</v>
      </c>
      <c r="X350" s="5" t="s">
        <v>7</v>
      </c>
      <c r="Y350" s="5" t="s">
        <v>7</v>
      </c>
      <c r="Z350" s="5" t="s">
        <v>22</v>
      </c>
      <c r="AA350" s="5" t="s">
        <v>10</v>
      </c>
      <c r="AB350" s="5"/>
      <c r="AC350" s="5"/>
      <c r="AD350" s="5">
        <f t="shared" si="7"/>
        <v>0</v>
      </c>
    </row>
    <row r="351" spans="1:30" x14ac:dyDescent="0.25">
      <c r="A351" s="5">
        <v>35</v>
      </c>
      <c r="B351" s="5">
        <v>70</v>
      </c>
      <c r="C351" s="5">
        <v>1.0249999999999999</v>
      </c>
      <c r="D351" s="5">
        <v>0</v>
      </c>
      <c r="E351" s="5" t="s">
        <v>2</v>
      </c>
      <c r="F351" s="5" t="s">
        <v>3</v>
      </c>
      <c r="G351" s="5" t="s">
        <v>3</v>
      </c>
      <c r="H351" s="5" t="s">
        <v>5</v>
      </c>
      <c r="I351" s="5" t="s">
        <v>5</v>
      </c>
      <c r="J351" s="5">
        <v>82</v>
      </c>
      <c r="K351" s="5">
        <v>36</v>
      </c>
      <c r="L351" s="5">
        <v>1.1000000000000001</v>
      </c>
      <c r="M351" s="5">
        <v>150</v>
      </c>
      <c r="N351" s="5">
        <v>3.5</v>
      </c>
      <c r="O351" s="5">
        <v>14.5</v>
      </c>
      <c r="P351" s="5">
        <v>52</v>
      </c>
      <c r="Q351" s="5">
        <v>9400</v>
      </c>
      <c r="R351" s="5">
        <v>6.1</v>
      </c>
      <c r="S351" s="5"/>
      <c r="T351" s="5" t="s">
        <v>7</v>
      </c>
      <c r="U351" s="5" t="s">
        <v>7</v>
      </c>
      <c r="V351" s="5" t="s">
        <v>7</v>
      </c>
      <c r="W351" s="5" t="s">
        <v>8</v>
      </c>
      <c r="X351" s="5" t="s">
        <v>7</v>
      </c>
      <c r="Y351" s="5" t="s">
        <v>7</v>
      </c>
      <c r="Z351" s="5" t="s">
        <v>22</v>
      </c>
      <c r="AA351" s="5" t="s">
        <v>10</v>
      </c>
      <c r="AB351" s="5"/>
      <c r="AC351" s="5"/>
      <c r="AD351" s="5">
        <f t="shared" si="7"/>
        <v>0</v>
      </c>
    </row>
    <row r="352" spans="1:30" x14ac:dyDescent="0.25">
      <c r="A352" s="5">
        <v>65</v>
      </c>
      <c r="B352" s="5">
        <v>70</v>
      </c>
      <c r="C352" s="5">
        <v>1.0249999999999999</v>
      </c>
      <c r="D352" s="5">
        <v>0</v>
      </c>
      <c r="E352" s="5" t="s">
        <v>2</v>
      </c>
      <c r="F352" s="5" t="s">
        <v>3</v>
      </c>
      <c r="G352" s="5" t="s">
        <v>3</v>
      </c>
      <c r="H352" s="5" t="s">
        <v>5</v>
      </c>
      <c r="I352" s="5" t="s">
        <v>5</v>
      </c>
      <c r="J352" s="5">
        <v>85</v>
      </c>
      <c r="K352" s="5">
        <v>20</v>
      </c>
      <c r="L352" s="5">
        <v>1</v>
      </c>
      <c r="M352" s="5">
        <v>142</v>
      </c>
      <c r="N352" s="5">
        <v>4.8</v>
      </c>
      <c r="O352" s="5">
        <v>16.100000000000001</v>
      </c>
      <c r="P352" s="5">
        <v>43</v>
      </c>
      <c r="Q352" s="5">
        <v>9600</v>
      </c>
      <c r="R352" s="5">
        <v>4.5</v>
      </c>
      <c r="S352" s="5"/>
      <c r="T352" s="5" t="s">
        <v>7</v>
      </c>
      <c r="U352" s="5" t="s">
        <v>7</v>
      </c>
      <c r="V352" s="5" t="s">
        <v>7</v>
      </c>
      <c r="W352" s="5" t="s">
        <v>8</v>
      </c>
      <c r="X352" s="5" t="s">
        <v>7</v>
      </c>
      <c r="Y352" s="5" t="s">
        <v>7</v>
      </c>
      <c r="Z352" s="5" t="s">
        <v>22</v>
      </c>
      <c r="AA352" s="5" t="s">
        <v>10</v>
      </c>
      <c r="AB352" s="5"/>
      <c r="AC352" s="5"/>
      <c r="AD352" s="5">
        <f t="shared" si="7"/>
        <v>0</v>
      </c>
    </row>
    <row r="353" spans="1:30" x14ac:dyDescent="0.25">
      <c r="A353" s="5">
        <v>29</v>
      </c>
      <c r="B353" s="5">
        <v>80</v>
      </c>
      <c r="C353" s="5">
        <v>1.02</v>
      </c>
      <c r="D353" s="5">
        <v>0</v>
      </c>
      <c r="E353" s="5" t="s">
        <v>2</v>
      </c>
      <c r="F353" s="5" t="s">
        <v>4</v>
      </c>
      <c r="G353" s="5" t="s">
        <v>4</v>
      </c>
      <c r="H353" s="5" t="s">
        <v>5</v>
      </c>
      <c r="I353" s="5" t="s">
        <v>5</v>
      </c>
      <c r="J353" s="5">
        <v>83</v>
      </c>
      <c r="K353" s="5">
        <v>49</v>
      </c>
      <c r="L353" s="5">
        <v>0.9</v>
      </c>
      <c r="M353" s="5">
        <v>139</v>
      </c>
      <c r="N353" s="5">
        <v>3.3</v>
      </c>
      <c r="O353" s="5">
        <v>17.5</v>
      </c>
      <c r="P353" s="5">
        <v>40</v>
      </c>
      <c r="Q353" s="5">
        <v>9900</v>
      </c>
      <c r="R353" s="5">
        <v>4.7</v>
      </c>
      <c r="S353" s="5"/>
      <c r="T353" s="5" t="s">
        <v>7</v>
      </c>
      <c r="U353" s="5" t="s">
        <v>7</v>
      </c>
      <c r="V353" s="5" t="s">
        <v>7</v>
      </c>
      <c r="W353" s="5" t="s">
        <v>8</v>
      </c>
      <c r="X353" s="5" t="s">
        <v>7</v>
      </c>
      <c r="Y353" s="5" t="s">
        <v>7</v>
      </c>
      <c r="Z353" s="5" t="s">
        <v>22</v>
      </c>
      <c r="AA353" s="5" t="s">
        <v>10</v>
      </c>
      <c r="AB353" s="5"/>
      <c r="AC353" s="5"/>
      <c r="AD353" s="5">
        <f t="shared" si="7"/>
        <v>0</v>
      </c>
    </row>
    <row r="354" spans="1:30" x14ac:dyDescent="0.25">
      <c r="A354" s="5">
        <v>37</v>
      </c>
      <c r="B354" s="5">
        <v>60</v>
      </c>
      <c r="C354" s="5">
        <v>1.02</v>
      </c>
      <c r="D354" s="5">
        <v>0</v>
      </c>
      <c r="E354" s="5" t="s">
        <v>2</v>
      </c>
      <c r="F354" s="5" t="s">
        <v>4</v>
      </c>
      <c r="G354" s="5" t="s">
        <v>4</v>
      </c>
      <c r="H354" s="5" t="s">
        <v>5</v>
      </c>
      <c r="I354" s="5" t="s">
        <v>5</v>
      </c>
      <c r="J354" s="5">
        <v>109</v>
      </c>
      <c r="K354" s="5">
        <v>47</v>
      </c>
      <c r="L354" s="5">
        <v>1.1000000000000001</v>
      </c>
      <c r="M354" s="5">
        <v>141</v>
      </c>
      <c r="N354" s="5">
        <v>4.9000000000000004</v>
      </c>
      <c r="O354" s="5">
        <v>15</v>
      </c>
      <c r="P354" s="5">
        <v>48</v>
      </c>
      <c r="Q354" s="5">
        <v>7000</v>
      </c>
      <c r="R354" s="5">
        <v>5.2</v>
      </c>
      <c r="S354" s="5"/>
      <c r="T354" s="5" t="s">
        <v>7</v>
      </c>
      <c r="U354" s="5" t="s">
        <v>7</v>
      </c>
      <c r="V354" s="5" t="s">
        <v>7</v>
      </c>
      <c r="W354" s="5" t="s">
        <v>8</v>
      </c>
      <c r="X354" s="5" t="s">
        <v>7</v>
      </c>
      <c r="Y354" s="5" t="s">
        <v>7</v>
      </c>
      <c r="Z354" s="5" t="s">
        <v>22</v>
      </c>
      <c r="AA354" s="5" t="s">
        <v>10</v>
      </c>
      <c r="AB354" s="5"/>
      <c r="AC354" s="5"/>
      <c r="AD354" s="5">
        <f t="shared" si="7"/>
        <v>0</v>
      </c>
    </row>
    <row r="355" spans="1:30" x14ac:dyDescent="0.25">
      <c r="A355" s="5">
        <v>39</v>
      </c>
      <c r="B355" s="5">
        <v>60</v>
      </c>
      <c r="C355" s="5">
        <v>1.02</v>
      </c>
      <c r="D355" s="5">
        <v>0</v>
      </c>
      <c r="E355" s="5" t="s">
        <v>2</v>
      </c>
      <c r="F355" s="5" t="s">
        <v>4</v>
      </c>
      <c r="G355" s="5" t="s">
        <v>4</v>
      </c>
      <c r="H355" s="5" t="s">
        <v>5</v>
      </c>
      <c r="I355" s="5" t="s">
        <v>5</v>
      </c>
      <c r="J355" s="5">
        <v>86</v>
      </c>
      <c r="K355" s="5">
        <v>37</v>
      </c>
      <c r="L355" s="5">
        <v>0.6</v>
      </c>
      <c r="M355" s="5">
        <v>150</v>
      </c>
      <c r="N355" s="5">
        <v>5</v>
      </c>
      <c r="O355" s="5">
        <v>13.6</v>
      </c>
      <c r="P355" s="5">
        <v>51</v>
      </c>
      <c r="Q355" s="5">
        <v>5800</v>
      </c>
      <c r="R355" s="5">
        <v>4.5</v>
      </c>
      <c r="S355" s="5"/>
      <c r="T355" s="5" t="s">
        <v>7</v>
      </c>
      <c r="U355" s="5" t="s">
        <v>7</v>
      </c>
      <c r="V355" s="5" t="s">
        <v>7</v>
      </c>
      <c r="W355" s="5" t="s">
        <v>8</v>
      </c>
      <c r="X355" s="5" t="s">
        <v>7</v>
      </c>
      <c r="Y355" s="5" t="s">
        <v>7</v>
      </c>
      <c r="Z355" s="5" t="s">
        <v>22</v>
      </c>
      <c r="AA355" s="5" t="s">
        <v>10</v>
      </c>
      <c r="AB355" s="5"/>
      <c r="AC355" s="5"/>
      <c r="AD355" s="5">
        <f t="shared" si="7"/>
        <v>0</v>
      </c>
    </row>
    <row r="356" spans="1:30" x14ac:dyDescent="0.25">
      <c r="A356" s="5">
        <v>32</v>
      </c>
      <c r="B356" s="5">
        <v>60</v>
      </c>
      <c r="C356" s="5">
        <v>1.0249999999999999</v>
      </c>
      <c r="D356" s="5">
        <v>0</v>
      </c>
      <c r="E356" s="5" t="s">
        <v>2</v>
      </c>
      <c r="F356" s="5" t="s">
        <v>4</v>
      </c>
      <c r="G356" s="5" t="s">
        <v>4</v>
      </c>
      <c r="H356" s="5" t="s">
        <v>5</v>
      </c>
      <c r="I356" s="5" t="s">
        <v>5</v>
      </c>
      <c r="J356" s="5">
        <v>102</v>
      </c>
      <c r="K356" s="5">
        <v>17</v>
      </c>
      <c r="L356" s="5">
        <v>0.4</v>
      </c>
      <c r="M356" s="5">
        <v>147</v>
      </c>
      <c r="N356" s="5">
        <v>4.7</v>
      </c>
      <c r="O356" s="5">
        <v>14.6</v>
      </c>
      <c r="P356" s="5">
        <v>41</v>
      </c>
      <c r="Q356" s="5">
        <v>6800</v>
      </c>
      <c r="R356" s="5">
        <v>5.0999999999999996</v>
      </c>
      <c r="S356" s="5"/>
      <c r="T356" s="5" t="s">
        <v>7</v>
      </c>
      <c r="U356" s="5" t="s">
        <v>7</v>
      </c>
      <c r="V356" s="5" t="s">
        <v>7</v>
      </c>
      <c r="W356" s="5" t="s">
        <v>8</v>
      </c>
      <c r="X356" s="5" t="s">
        <v>7</v>
      </c>
      <c r="Y356" s="5" t="s">
        <v>7</v>
      </c>
      <c r="Z356" s="5" t="s">
        <v>22</v>
      </c>
      <c r="AA356" s="5" t="s">
        <v>10</v>
      </c>
      <c r="AB356" s="5"/>
      <c r="AC356" s="5"/>
      <c r="AD356" s="5">
        <f t="shared" si="7"/>
        <v>0</v>
      </c>
    </row>
    <row r="357" spans="1:30" x14ac:dyDescent="0.25">
      <c r="A357" s="5">
        <v>23</v>
      </c>
      <c r="B357" s="5">
        <v>60</v>
      </c>
      <c r="C357" s="5">
        <v>1.02</v>
      </c>
      <c r="D357" s="5">
        <v>0</v>
      </c>
      <c r="E357" s="5" t="s">
        <v>2</v>
      </c>
      <c r="F357" s="5" t="s">
        <v>4</v>
      </c>
      <c r="G357" s="5" t="s">
        <v>4</v>
      </c>
      <c r="H357" s="5" t="s">
        <v>5</v>
      </c>
      <c r="I357" s="5" t="s">
        <v>5</v>
      </c>
      <c r="J357" s="5">
        <v>95</v>
      </c>
      <c r="K357" s="5">
        <v>24</v>
      </c>
      <c r="L357" s="5">
        <v>0.8</v>
      </c>
      <c r="M357" s="5">
        <v>145</v>
      </c>
      <c r="N357" s="5">
        <v>5</v>
      </c>
      <c r="O357" s="5">
        <v>15</v>
      </c>
      <c r="P357" s="5">
        <v>52</v>
      </c>
      <c r="Q357" s="5">
        <v>6300</v>
      </c>
      <c r="R357" s="5">
        <v>4.5999999999999996</v>
      </c>
      <c r="S357" s="5"/>
      <c r="T357" s="5" t="s">
        <v>7</v>
      </c>
      <c r="U357" s="5" t="s">
        <v>7</v>
      </c>
      <c r="V357" s="5" t="s">
        <v>7</v>
      </c>
      <c r="W357" s="5" t="s">
        <v>8</v>
      </c>
      <c r="X357" s="5" t="s">
        <v>7</v>
      </c>
      <c r="Y357" s="5" t="s">
        <v>7</v>
      </c>
      <c r="Z357" s="5" t="s">
        <v>22</v>
      </c>
      <c r="AA357" s="5" t="s">
        <v>10</v>
      </c>
      <c r="AB357" s="5"/>
      <c r="AC357" s="5"/>
      <c r="AD357" s="5">
        <f t="shared" si="7"/>
        <v>0</v>
      </c>
    </row>
    <row r="358" spans="1:30" x14ac:dyDescent="0.25">
      <c r="A358" s="5">
        <v>34</v>
      </c>
      <c r="B358" s="5">
        <v>70</v>
      </c>
      <c r="C358" s="5">
        <v>1.0249999999999999</v>
      </c>
      <c r="D358" s="5">
        <v>0</v>
      </c>
      <c r="E358" s="5" t="s">
        <v>2</v>
      </c>
      <c r="F358" s="5" t="s">
        <v>4</v>
      </c>
      <c r="G358" s="5" t="s">
        <v>4</v>
      </c>
      <c r="H358" s="5" t="s">
        <v>5</v>
      </c>
      <c r="I358" s="5" t="s">
        <v>5</v>
      </c>
      <c r="J358" s="5">
        <v>87</v>
      </c>
      <c r="K358" s="5">
        <v>38</v>
      </c>
      <c r="L358" s="5">
        <v>0.5</v>
      </c>
      <c r="M358" s="5">
        <v>144</v>
      </c>
      <c r="N358" s="5">
        <v>4.8</v>
      </c>
      <c r="O358" s="5">
        <v>17.100000000000001</v>
      </c>
      <c r="P358" s="5">
        <v>47</v>
      </c>
      <c r="Q358" s="5">
        <v>7400</v>
      </c>
      <c r="R358" s="5">
        <v>6.1</v>
      </c>
      <c r="S358" s="5"/>
      <c r="T358" s="5" t="s">
        <v>7</v>
      </c>
      <c r="U358" s="5" t="s">
        <v>7</v>
      </c>
      <c r="V358" s="5" t="s">
        <v>7</v>
      </c>
      <c r="W358" s="5" t="s">
        <v>8</v>
      </c>
      <c r="X358" s="5" t="s">
        <v>7</v>
      </c>
      <c r="Y358" s="5" t="s">
        <v>7</v>
      </c>
      <c r="Z358" s="5" t="s">
        <v>22</v>
      </c>
      <c r="AA358" s="5" t="s">
        <v>10</v>
      </c>
      <c r="AB358" s="5"/>
      <c r="AC358" s="5"/>
      <c r="AD358" s="5">
        <f t="shared" si="7"/>
        <v>0</v>
      </c>
    </row>
    <row r="359" spans="1:30" x14ac:dyDescent="0.25">
      <c r="A359" s="5">
        <v>66</v>
      </c>
      <c r="B359" s="5">
        <v>70</v>
      </c>
      <c r="C359" s="5">
        <v>1.0249999999999999</v>
      </c>
      <c r="D359" s="5">
        <v>0</v>
      </c>
      <c r="E359" s="5" t="s">
        <v>2</v>
      </c>
      <c r="F359" s="5" t="s">
        <v>4</v>
      </c>
      <c r="G359" s="5" t="s">
        <v>4</v>
      </c>
      <c r="H359" s="5" t="s">
        <v>5</v>
      </c>
      <c r="I359" s="5" t="s">
        <v>5</v>
      </c>
      <c r="J359" s="5">
        <v>107</v>
      </c>
      <c r="K359" s="5">
        <v>16</v>
      </c>
      <c r="L359" s="5">
        <v>1.1000000000000001</v>
      </c>
      <c r="M359" s="5">
        <v>140</v>
      </c>
      <c r="N359" s="5">
        <v>3.6</v>
      </c>
      <c r="O359" s="5">
        <v>13.6</v>
      </c>
      <c r="P359" s="5">
        <v>42</v>
      </c>
      <c r="Q359" s="5">
        <v>11000</v>
      </c>
      <c r="R359" s="5">
        <v>4.9000000000000004</v>
      </c>
      <c r="S359" s="5"/>
      <c r="T359" s="5" t="s">
        <v>7</v>
      </c>
      <c r="U359" s="5" t="s">
        <v>7</v>
      </c>
      <c r="V359" s="5" t="s">
        <v>7</v>
      </c>
      <c r="W359" s="5" t="s">
        <v>8</v>
      </c>
      <c r="X359" s="5" t="s">
        <v>7</v>
      </c>
      <c r="Y359" s="5" t="s">
        <v>7</v>
      </c>
      <c r="Z359" s="5" t="s">
        <v>22</v>
      </c>
      <c r="AA359" s="5" t="s">
        <v>10</v>
      </c>
      <c r="AB359" s="5"/>
      <c r="AC359" s="5"/>
      <c r="AD359" s="5">
        <f t="shared" si="7"/>
        <v>0</v>
      </c>
    </row>
    <row r="360" spans="1:30" x14ac:dyDescent="0.25">
      <c r="A360" s="5">
        <v>47</v>
      </c>
      <c r="B360" s="5">
        <v>60</v>
      </c>
      <c r="C360" s="5">
        <v>1.02</v>
      </c>
      <c r="D360" s="5">
        <v>0</v>
      </c>
      <c r="E360" s="5" t="s">
        <v>2</v>
      </c>
      <c r="F360" s="5" t="s">
        <v>4</v>
      </c>
      <c r="G360" s="5" t="s">
        <v>4</v>
      </c>
      <c r="H360" s="5" t="s">
        <v>5</v>
      </c>
      <c r="I360" s="5" t="s">
        <v>5</v>
      </c>
      <c r="J360" s="5">
        <v>117</v>
      </c>
      <c r="K360" s="5">
        <v>22</v>
      </c>
      <c r="L360" s="5">
        <v>1.2</v>
      </c>
      <c r="M360" s="5">
        <v>138</v>
      </c>
      <c r="N360" s="5">
        <v>3.5</v>
      </c>
      <c r="O360" s="5">
        <v>13</v>
      </c>
      <c r="P360" s="5">
        <v>45</v>
      </c>
      <c r="Q360" s="5">
        <v>5200</v>
      </c>
      <c r="R360" s="5">
        <v>5.6</v>
      </c>
      <c r="S360" s="5"/>
      <c r="T360" s="5" t="s">
        <v>7</v>
      </c>
      <c r="U360" s="5" t="s">
        <v>7</v>
      </c>
      <c r="V360" s="5" t="s">
        <v>7</v>
      </c>
      <c r="W360" s="5" t="s">
        <v>8</v>
      </c>
      <c r="X360" s="5" t="s">
        <v>7</v>
      </c>
      <c r="Y360" s="5" t="s">
        <v>7</v>
      </c>
      <c r="Z360" s="5" t="s">
        <v>22</v>
      </c>
      <c r="AA360" s="5" t="s">
        <v>10</v>
      </c>
      <c r="AB360" s="5"/>
      <c r="AC360" s="5"/>
      <c r="AD360" s="5">
        <f t="shared" si="7"/>
        <v>0</v>
      </c>
    </row>
    <row r="361" spans="1:30" x14ac:dyDescent="0.25">
      <c r="A361" s="5">
        <v>74</v>
      </c>
      <c r="B361" s="5">
        <v>60</v>
      </c>
      <c r="C361" s="5">
        <v>1.02</v>
      </c>
      <c r="D361" s="5">
        <v>0</v>
      </c>
      <c r="E361" s="5" t="s">
        <v>2</v>
      </c>
      <c r="F361" s="5" t="s">
        <v>4</v>
      </c>
      <c r="G361" s="5" t="s">
        <v>4</v>
      </c>
      <c r="H361" s="5" t="s">
        <v>5</v>
      </c>
      <c r="I361" s="5" t="s">
        <v>5</v>
      </c>
      <c r="J361" s="5">
        <v>88</v>
      </c>
      <c r="K361" s="5">
        <v>50</v>
      </c>
      <c r="L361" s="5">
        <v>0.6</v>
      </c>
      <c r="M361" s="5">
        <v>147</v>
      </c>
      <c r="N361" s="5">
        <v>3.7</v>
      </c>
      <c r="O361" s="5">
        <v>17.2</v>
      </c>
      <c r="P361" s="5">
        <v>53</v>
      </c>
      <c r="Q361" s="5">
        <v>6000</v>
      </c>
      <c r="R361" s="5">
        <v>4.5</v>
      </c>
      <c r="S361" s="5"/>
      <c r="T361" s="5" t="s">
        <v>7</v>
      </c>
      <c r="U361" s="5" t="s">
        <v>7</v>
      </c>
      <c r="V361" s="5" t="s">
        <v>7</v>
      </c>
      <c r="W361" s="5" t="s">
        <v>8</v>
      </c>
      <c r="X361" s="5" t="s">
        <v>7</v>
      </c>
      <c r="Y361" s="5" t="s">
        <v>7</v>
      </c>
      <c r="Z361" s="5" t="s">
        <v>22</v>
      </c>
      <c r="AA361" s="5" t="s">
        <v>10</v>
      </c>
      <c r="AB361" s="5"/>
      <c r="AC361" s="5"/>
      <c r="AD361" s="5">
        <f t="shared" si="7"/>
        <v>0</v>
      </c>
    </row>
    <row r="362" spans="1:30" x14ac:dyDescent="0.25">
      <c r="A362" s="5">
        <v>35</v>
      </c>
      <c r="B362" s="5">
        <v>60</v>
      </c>
      <c r="C362" s="5">
        <v>1.0249999999999999</v>
      </c>
      <c r="D362" s="5">
        <v>0</v>
      </c>
      <c r="E362" s="5" t="s">
        <v>2</v>
      </c>
      <c r="F362" s="5" t="s">
        <v>4</v>
      </c>
      <c r="G362" s="5" t="s">
        <v>4</v>
      </c>
      <c r="H362" s="5" t="s">
        <v>5</v>
      </c>
      <c r="I362" s="5" t="s">
        <v>5</v>
      </c>
      <c r="J362" s="5">
        <v>105</v>
      </c>
      <c r="K362" s="5">
        <v>39</v>
      </c>
      <c r="L362" s="5">
        <v>0.5</v>
      </c>
      <c r="M362" s="5">
        <v>135</v>
      </c>
      <c r="N362" s="5">
        <v>3.9</v>
      </c>
      <c r="O362" s="5">
        <v>14.7</v>
      </c>
      <c r="P362" s="5">
        <v>43</v>
      </c>
      <c r="Q362" s="5">
        <v>5800</v>
      </c>
      <c r="R362" s="5">
        <v>6.2</v>
      </c>
      <c r="S362" s="5"/>
      <c r="T362" s="5" t="s">
        <v>7</v>
      </c>
      <c r="U362" s="5" t="s">
        <v>7</v>
      </c>
      <c r="V362" s="5" t="s">
        <v>7</v>
      </c>
      <c r="W362" s="5" t="s">
        <v>8</v>
      </c>
      <c r="X362" s="5" t="s">
        <v>7</v>
      </c>
      <c r="Y362" s="5" t="s">
        <v>7</v>
      </c>
      <c r="Z362" s="5" t="s">
        <v>22</v>
      </c>
      <c r="AA362" s="5" t="s">
        <v>10</v>
      </c>
      <c r="AB362" s="5"/>
      <c r="AC362" s="5"/>
      <c r="AD362" s="5">
        <f t="shared" si="7"/>
        <v>0</v>
      </c>
    </row>
    <row r="363" spans="1:30" x14ac:dyDescent="0.25">
      <c r="A363" s="5">
        <v>29</v>
      </c>
      <c r="B363" s="5">
        <v>80</v>
      </c>
      <c r="C363" s="5">
        <v>1.02</v>
      </c>
      <c r="D363" s="5">
        <v>0</v>
      </c>
      <c r="E363" s="5" t="s">
        <v>2</v>
      </c>
      <c r="F363" s="5" t="s">
        <v>4</v>
      </c>
      <c r="G363" s="5" t="s">
        <v>4</v>
      </c>
      <c r="H363" s="5" t="s">
        <v>5</v>
      </c>
      <c r="I363" s="5" t="s">
        <v>5</v>
      </c>
      <c r="J363" s="5">
        <v>70</v>
      </c>
      <c r="K363" s="5">
        <v>16</v>
      </c>
      <c r="L363" s="5">
        <v>0.7</v>
      </c>
      <c r="M363" s="5">
        <v>138</v>
      </c>
      <c r="N363" s="5">
        <v>3.5</v>
      </c>
      <c r="O363" s="5">
        <v>13.7</v>
      </c>
      <c r="P363" s="5">
        <v>54</v>
      </c>
      <c r="Q363" s="5">
        <v>5400</v>
      </c>
      <c r="R363" s="5">
        <v>5.8</v>
      </c>
      <c r="S363" s="5"/>
      <c r="T363" s="5" t="s">
        <v>7</v>
      </c>
      <c r="U363" s="5" t="s">
        <v>7</v>
      </c>
      <c r="V363" s="5" t="s">
        <v>7</v>
      </c>
      <c r="W363" s="5" t="s">
        <v>8</v>
      </c>
      <c r="X363" s="5" t="s">
        <v>7</v>
      </c>
      <c r="Y363" s="5" t="s">
        <v>7</v>
      </c>
      <c r="Z363" s="5" t="s">
        <v>22</v>
      </c>
      <c r="AA363" s="5" t="s">
        <v>10</v>
      </c>
      <c r="AB363" s="5"/>
      <c r="AC363" s="5"/>
      <c r="AD363" s="5">
        <f t="shared" si="7"/>
        <v>0</v>
      </c>
    </row>
    <row r="364" spans="1:30" x14ac:dyDescent="0.25">
      <c r="A364" s="5">
        <v>33</v>
      </c>
      <c r="B364" s="5">
        <v>80</v>
      </c>
      <c r="C364" s="5">
        <v>1.0249999999999999</v>
      </c>
      <c r="D364" s="5">
        <v>0</v>
      </c>
      <c r="E364" s="5" t="s">
        <v>2</v>
      </c>
      <c r="F364" s="5" t="s">
        <v>4</v>
      </c>
      <c r="G364" s="5" t="s">
        <v>4</v>
      </c>
      <c r="H364" s="5" t="s">
        <v>5</v>
      </c>
      <c r="I364" s="5" t="s">
        <v>5</v>
      </c>
      <c r="J364" s="5">
        <v>89</v>
      </c>
      <c r="K364" s="5">
        <v>19</v>
      </c>
      <c r="L364" s="5">
        <v>1.1000000000000001</v>
      </c>
      <c r="M364" s="5">
        <v>144</v>
      </c>
      <c r="N364" s="5">
        <v>5</v>
      </c>
      <c r="O364" s="5">
        <v>15</v>
      </c>
      <c r="P364" s="5">
        <v>40</v>
      </c>
      <c r="Q364" s="5">
        <v>10300</v>
      </c>
      <c r="R364" s="5">
        <v>4.8</v>
      </c>
      <c r="S364" s="5"/>
      <c r="T364" s="5" t="s">
        <v>7</v>
      </c>
      <c r="U364" s="5" t="s">
        <v>7</v>
      </c>
      <c r="V364" s="5" t="s">
        <v>7</v>
      </c>
      <c r="W364" s="5" t="s">
        <v>8</v>
      </c>
      <c r="X364" s="5" t="s">
        <v>7</v>
      </c>
      <c r="Y364" s="5" t="s">
        <v>7</v>
      </c>
      <c r="Z364" s="5" t="s">
        <v>22</v>
      </c>
      <c r="AA364" s="5" t="s">
        <v>10</v>
      </c>
      <c r="AB364" s="5"/>
      <c r="AC364" s="5"/>
      <c r="AD364" s="5">
        <f t="shared" si="7"/>
        <v>0</v>
      </c>
    </row>
    <row r="365" spans="1:30" x14ac:dyDescent="0.25">
      <c r="A365" s="5">
        <v>67</v>
      </c>
      <c r="B365" s="5">
        <v>80</v>
      </c>
      <c r="C365" s="5">
        <v>1.0249999999999999</v>
      </c>
      <c r="D365" s="5">
        <v>0</v>
      </c>
      <c r="E365" s="5" t="s">
        <v>2</v>
      </c>
      <c r="F365" s="5" t="s">
        <v>4</v>
      </c>
      <c r="G365" s="5" t="s">
        <v>4</v>
      </c>
      <c r="H365" s="5" t="s">
        <v>5</v>
      </c>
      <c r="I365" s="5" t="s">
        <v>5</v>
      </c>
      <c r="J365" s="5">
        <v>99</v>
      </c>
      <c r="K365" s="5">
        <v>40</v>
      </c>
      <c r="L365" s="5">
        <v>0.5</v>
      </c>
      <c r="M365" s="5" t="s">
        <v>3</v>
      </c>
      <c r="N365" s="5" t="s">
        <v>3</v>
      </c>
      <c r="O365" s="5">
        <v>17.8</v>
      </c>
      <c r="P365" s="5">
        <v>44</v>
      </c>
      <c r="Q365" s="5">
        <v>5900</v>
      </c>
      <c r="R365" s="5">
        <v>5.2</v>
      </c>
      <c r="S365" s="5"/>
      <c r="T365" s="5" t="s">
        <v>7</v>
      </c>
      <c r="U365" s="5" t="s">
        <v>7</v>
      </c>
      <c r="V365" s="5" t="s">
        <v>7</v>
      </c>
      <c r="W365" s="5" t="s">
        <v>8</v>
      </c>
      <c r="X365" s="5" t="s">
        <v>7</v>
      </c>
      <c r="Y365" s="5" t="s">
        <v>7</v>
      </c>
      <c r="Z365" s="5" t="s">
        <v>22</v>
      </c>
      <c r="AA365" s="5" t="s">
        <v>10</v>
      </c>
      <c r="AB365" s="5"/>
      <c r="AC365" s="5"/>
      <c r="AD365" s="5">
        <f t="shared" si="7"/>
        <v>0</v>
      </c>
    </row>
    <row r="366" spans="1:30" x14ac:dyDescent="0.25">
      <c r="A366" s="5">
        <v>73</v>
      </c>
      <c r="B366" s="5">
        <v>80</v>
      </c>
      <c r="C366" s="5">
        <v>1.0249999999999999</v>
      </c>
      <c r="D366" s="5">
        <v>0</v>
      </c>
      <c r="E366" s="5" t="s">
        <v>2</v>
      </c>
      <c r="F366" s="5" t="s">
        <v>4</v>
      </c>
      <c r="G366" s="5" t="s">
        <v>4</v>
      </c>
      <c r="H366" s="5" t="s">
        <v>5</v>
      </c>
      <c r="I366" s="5" t="s">
        <v>5</v>
      </c>
      <c r="J366" s="5">
        <v>118</v>
      </c>
      <c r="K366" s="5">
        <v>44</v>
      </c>
      <c r="L366" s="5">
        <v>0.7</v>
      </c>
      <c r="M366" s="5">
        <v>137</v>
      </c>
      <c r="N366" s="5">
        <v>3.5</v>
      </c>
      <c r="O366" s="5">
        <v>14.8</v>
      </c>
      <c r="P366" s="5">
        <v>45</v>
      </c>
      <c r="Q366" s="5">
        <v>9300</v>
      </c>
      <c r="R366" s="5">
        <v>4.7</v>
      </c>
      <c r="S366" s="5"/>
      <c r="T366" s="5" t="s">
        <v>7</v>
      </c>
      <c r="U366" s="5" t="s">
        <v>7</v>
      </c>
      <c r="V366" s="5" t="s">
        <v>7</v>
      </c>
      <c r="W366" s="5" t="s">
        <v>8</v>
      </c>
      <c r="X366" s="5" t="s">
        <v>7</v>
      </c>
      <c r="Y366" s="5" t="s">
        <v>7</v>
      </c>
      <c r="Z366" s="5" t="s">
        <v>22</v>
      </c>
      <c r="AA366" s="5" t="s">
        <v>10</v>
      </c>
      <c r="AB366" s="5"/>
      <c r="AC366" s="5"/>
      <c r="AD366" s="5">
        <f t="shared" si="7"/>
        <v>0</v>
      </c>
    </row>
    <row r="367" spans="1:30" x14ac:dyDescent="0.25">
      <c r="A367" s="5">
        <v>24</v>
      </c>
      <c r="B367" s="5">
        <v>80</v>
      </c>
      <c r="C367" s="5">
        <v>1.02</v>
      </c>
      <c r="D367" s="5">
        <v>0</v>
      </c>
      <c r="E367" s="5" t="s">
        <v>2</v>
      </c>
      <c r="F367" s="5" t="s">
        <v>4</v>
      </c>
      <c r="G367" s="5" t="s">
        <v>4</v>
      </c>
      <c r="H367" s="5" t="s">
        <v>5</v>
      </c>
      <c r="I367" s="5" t="s">
        <v>5</v>
      </c>
      <c r="J367" s="5">
        <v>93</v>
      </c>
      <c r="K367" s="5">
        <v>46</v>
      </c>
      <c r="L367" s="5">
        <v>1</v>
      </c>
      <c r="M367" s="5">
        <v>145</v>
      </c>
      <c r="N367" s="5">
        <v>3.5</v>
      </c>
      <c r="O367" s="5" t="s">
        <v>3</v>
      </c>
      <c r="P367" s="5" t="s">
        <v>3</v>
      </c>
      <c r="Q367" s="5">
        <v>10700</v>
      </c>
      <c r="R367" s="5">
        <v>6.3</v>
      </c>
      <c r="S367" s="5"/>
      <c r="T367" s="5" t="s">
        <v>7</v>
      </c>
      <c r="U367" s="5" t="s">
        <v>7</v>
      </c>
      <c r="V367" s="5" t="s">
        <v>7</v>
      </c>
      <c r="W367" s="5" t="s">
        <v>8</v>
      </c>
      <c r="X367" s="5" t="s">
        <v>7</v>
      </c>
      <c r="Y367" s="5" t="s">
        <v>7</v>
      </c>
      <c r="Z367" s="5" t="s">
        <v>22</v>
      </c>
      <c r="AA367" s="5" t="s">
        <v>10</v>
      </c>
      <c r="AB367" s="5"/>
      <c r="AC367" s="5"/>
      <c r="AD367" s="5">
        <f t="shared" si="7"/>
        <v>0</v>
      </c>
    </row>
    <row r="368" spans="1:30" x14ac:dyDescent="0.25">
      <c r="A368" s="5">
        <v>60</v>
      </c>
      <c r="B368" s="5">
        <v>80</v>
      </c>
      <c r="C368" s="5">
        <v>1.0249999999999999</v>
      </c>
      <c r="D368" s="5">
        <v>0</v>
      </c>
      <c r="E368" s="5" t="s">
        <v>2</v>
      </c>
      <c r="F368" s="5" t="s">
        <v>4</v>
      </c>
      <c r="G368" s="5" t="s">
        <v>4</v>
      </c>
      <c r="H368" s="5" t="s">
        <v>5</v>
      </c>
      <c r="I368" s="5" t="s">
        <v>5</v>
      </c>
      <c r="J368" s="5">
        <v>81</v>
      </c>
      <c r="K368" s="5">
        <v>15</v>
      </c>
      <c r="L368" s="5">
        <v>0.5</v>
      </c>
      <c r="M368" s="5">
        <v>141</v>
      </c>
      <c r="N368" s="5">
        <v>3.6</v>
      </c>
      <c r="O368" s="5">
        <v>15</v>
      </c>
      <c r="P368" s="5">
        <v>46</v>
      </c>
      <c r="Q368" s="5">
        <v>10500</v>
      </c>
      <c r="R368" s="5">
        <v>5.3</v>
      </c>
      <c r="S368" s="5"/>
      <c r="T368" s="5" t="s">
        <v>7</v>
      </c>
      <c r="U368" s="5" t="s">
        <v>7</v>
      </c>
      <c r="V368" s="5" t="s">
        <v>7</v>
      </c>
      <c r="W368" s="5" t="s">
        <v>8</v>
      </c>
      <c r="X368" s="5" t="s">
        <v>7</v>
      </c>
      <c r="Y368" s="5" t="s">
        <v>7</v>
      </c>
      <c r="Z368" s="5" t="s">
        <v>22</v>
      </c>
      <c r="AA368" s="5" t="s">
        <v>10</v>
      </c>
      <c r="AB368" s="5"/>
      <c r="AC368" s="5"/>
      <c r="AD368" s="5">
        <f t="shared" si="7"/>
        <v>0</v>
      </c>
    </row>
    <row r="369" spans="1:30" x14ac:dyDescent="0.25">
      <c r="A369" s="5">
        <v>68</v>
      </c>
      <c r="B369" s="5">
        <v>60</v>
      </c>
      <c r="C369" s="5">
        <v>1.0249999999999999</v>
      </c>
      <c r="D369" s="5">
        <v>0</v>
      </c>
      <c r="E369" s="5" t="s">
        <v>2</v>
      </c>
      <c r="F369" s="5" t="s">
        <v>4</v>
      </c>
      <c r="G369" s="5" t="s">
        <v>4</v>
      </c>
      <c r="H369" s="5" t="s">
        <v>5</v>
      </c>
      <c r="I369" s="5" t="s">
        <v>5</v>
      </c>
      <c r="J369" s="5">
        <v>125</v>
      </c>
      <c r="K369" s="5">
        <v>41</v>
      </c>
      <c r="L369" s="5">
        <v>1.1000000000000001</v>
      </c>
      <c r="M369" s="5">
        <v>139</v>
      </c>
      <c r="N369" s="5">
        <v>3.8</v>
      </c>
      <c r="O369" s="5">
        <v>17.399999999999999</v>
      </c>
      <c r="P369" s="5">
        <v>50</v>
      </c>
      <c r="Q369" s="5">
        <v>6700</v>
      </c>
      <c r="R369" s="5">
        <v>6.1</v>
      </c>
      <c r="S369" s="5"/>
      <c r="T369" s="5" t="s">
        <v>7</v>
      </c>
      <c r="U369" s="5" t="s">
        <v>7</v>
      </c>
      <c r="V369" s="5" t="s">
        <v>7</v>
      </c>
      <c r="W369" s="5" t="s">
        <v>8</v>
      </c>
      <c r="X369" s="5" t="s">
        <v>7</v>
      </c>
      <c r="Y369" s="5" t="s">
        <v>7</v>
      </c>
      <c r="Z369" s="5" t="s">
        <v>22</v>
      </c>
      <c r="AA369" s="5" t="s">
        <v>10</v>
      </c>
      <c r="AB369" s="5"/>
      <c r="AC369" s="5"/>
      <c r="AD369" s="5">
        <f t="shared" si="7"/>
        <v>0</v>
      </c>
    </row>
    <row r="370" spans="1:30" x14ac:dyDescent="0.25">
      <c r="A370" s="5">
        <v>30</v>
      </c>
      <c r="B370" s="5">
        <v>80</v>
      </c>
      <c r="C370" s="5">
        <v>1.0249999999999999</v>
      </c>
      <c r="D370" s="5">
        <v>0</v>
      </c>
      <c r="E370" s="5" t="s">
        <v>2</v>
      </c>
      <c r="F370" s="5" t="s">
        <v>4</v>
      </c>
      <c r="G370" s="5" t="s">
        <v>4</v>
      </c>
      <c r="H370" s="5" t="s">
        <v>5</v>
      </c>
      <c r="I370" s="5" t="s">
        <v>5</v>
      </c>
      <c r="J370" s="5">
        <v>82</v>
      </c>
      <c r="K370" s="5">
        <v>42</v>
      </c>
      <c r="L370" s="5">
        <v>0.7</v>
      </c>
      <c r="M370" s="5">
        <v>146</v>
      </c>
      <c r="N370" s="5">
        <v>5</v>
      </c>
      <c r="O370" s="5">
        <v>14.9</v>
      </c>
      <c r="P370" s="5">
        <v>45</v>
      </c>
      <c r="Q370" s="5">
        <v>9400</v>
      </c>
      <c r="R370" s="5">
        <v>5.9</v>
      </c>
      <c r="S370" s="5"/>
      <c r="T370" s="5" t="s">
        <v>7</v>
      </c>
      <c r="U370" s="5" t="s">
        <v>7</v>
      </c>
      <c r="V370" s="5" t="s">
        <v>7</v>
      </c>
      <c r="W370" s="5" t="s">
        <v>8</v>
      </c>
      <c r="X370" s="5" t="s">
        <v>7</v>
      </c>
      <c r="Y370" s="5" t="s">
        <v>7</v>
      </c>
      <c r="Z370" s="5" t="s">
        <v>22</v>
      </c>
      <c r="AA370" s="5" t="s">
        <v>10</v>
      </c>
      <c r="AB370" s="5"/>
      <c r="AC370" s="5"/>
      <c r="AD370" s="5">
        <f t="shared" si="7"/>
        <v>0</v>
      </c>
    </row>
    <row r="371" spans="1:30" x14ac:dyDescent="0.25">
      <c r="A371" s="5">
        <v>75</v>
      </c>
      <c r="B371" s="5">
        <v>70</v>
      </c>
      <c r="C371" s="5">
        <v>1.02</v>
      </c>
      <c r="D371" s="5">
        <v>0</v>
      </c>
      <c r="E371" s="5" t="s">
        <v>2</v>
      </c>
      <c r="F371" s="5" t="s">
        <v>4</v>
      </c>
      <c r="G371" s="5" t="s">
        <v>4</v>
      </c>
      <c r="H371" s="5" t="s">
        <v>5</v>
      </c>
      <c r="I371" s="5" t="s">
        <v>5</v>
      </c>
      <c r="J371" s="5">
        <v>107</v>
      </c>
      <c r="K371" s="5">
        <v>48</v>
      </c>
      <c r="L371" s="5">
        <v>0.8</v>
      </c>
      <c r="M371" s="5">
        <v>144</v>
      </c>
      <c r="N371" s="5">
        <v>3.5</v>
      </c>
      <c r="O371" s="5">
        <v>13.6</v>
      </c>
      <c r="P371" s="5">
        <v>46</v>
      </c>
      <c r="Q371" s="5">
        <v>10300</v>
      </c>
      <c r="R371" s="5">
        <v>4.8</v>
      </c>
      <c r="S371" s="5"/>
      <c r="T371" s="5" t="s">
        <v>7</v>
      </c>
      <c r="U371" s="5" t="s">
        <v>7</v>
      </c>
      <c r="V371" s="5" t="s">
        <v>7</v>
      </c>
      <c r="W371" s="5" t="s">
        <v>8</v>
      </c>
      <c r="X371" s="5" t="s">
        <v>7</v>
      </c>
      <c r="Y371" s="5" t="s">
        <v>7</v>
      </c>
      <c r="Z371" s="5" t="s">
        <v>22</v>
      </c>
      <c r="AA371" s="5"/>
      <c r="AB371" s="5"/>
      <c r="AC371" s="5"/>
      <c r="AD371" s="5">
        <f t="shared" si="7"/>
        <v>0</v>
      </c>
    </row>
    <row r="372" spans="1:30" x14ac:dyDescent="0.25">
      <c r="A372" s="5">
        <v>69</v>
      </c>
      <c r="B372" s="5">
        <v>70</v>
      </c>
      <c r="C372" s="5">
        <v>1.02</v>
      </c>
      <c r="D372" s="5">
        <v>0</v>
      </c>
      <c r="E372" s="5" t="s">
        <v>2</v>
      </c>
      <c r="F372" s="5" t="s">
        <v>4</v>
      </c>
      <c r="G372" s="5" t="s">
        <v>4</v>
      </c>
      <c r="H372" s="5" t="s">
        <v>5</v>
      </c>
      <c r="I372" s="5" t="s">
        <v>5</v>
      </c>
      <c r="J372" s="5">
        <v>83</v>
      </c>
      <c r="K372" s="5">
        <v>42</v>
      </c>
      <c r="L372" s="5">
        <v>1.2</v>
      </c>
      <c r="M372" s="5">
        <v>139</v>
      </c>
      <c r="N372" s="5">
        <v>3.7</v>
      </c>
      <c r="O372" s="5">
        <v>16.2</v>
      </c>
      <c r="P372" s="5">
        <v>50</v>
      </c>
      <c r="Q372" s="5">
        <v>9300</v>
      </c>
      <c r="R372" s="5">
        <v>5.4</v>
      </c>
      <c r="S372" s="5"/>
      <c r="T372" s="5" t="s">
        <v>7</v>
      </c>
      <c r="U372" s="5" t="s">
        <v>7</v>
      </c>
      <c r="V372" s="5" t="s">
        <v>7</v>
      </c>
      <c r="W372" s="5" t="s">
        <v>8</v>
      </c>
      <c r="X372" s="5" t="s">
        <v>7</v>
      </c>
      <c r="Y372" s="5" t="s">
        <v>7</v>
      </c>
      <c r="Z372" s="5" t="s">
        <v>22</v>
      </c>
      <c r="AA372" s="5" t="s">
        <v>10</v>
      </c>
      <c r="AB372" s="5"/>
      <c r="AC372" s="5"/>
      <c r="AD372" s="5">
        <f t="shared" si="7"/>
        <v>0</v>
      </c>
    </row>
    <row r="373" spans="1:30" x14ac:dyDescent="0.25">
      <c r="A373" s="5">
        <v>28</v>
      </c>
      <c r="B373" s="5">
        <v>60</v>
      </c>
      <c r="C373" s="5">
        <v>1.0249999999999999</v>
      </c>
      <c r="D373" s="5">
        <v>0</v>
      </c>
      <c r="E373" s="5" t="s">
        <v>2</v>
      </c>
      <c r="F373" s="5" t="s">
        <v>4</v>
      </c>
      <c r="G373" s="5" t="s">
        <v>4</v>
      </c>
      <c r="H373" s="5" t="s">
        <v>5</v>
      </c>
      <c r="I373" s="5" t="s">
        <v>5</v>
      </c>
      <c r="J373" s="5">
        <v>79</v>
      </c>
      <c r="K373" s="5">
        <v>50</v>
      </c>
      <c r="L373" s="5">
        <v>0.5</v>
      </c>
      <c r="M373" s="5">
        <v>145</v>
      </c>
      <c r="N373" s="5">
        <v>5</v>
      </c>
      <c r="O373" s="5">
        <v>17.600000000000001</v>
      </c>
      <c r="P373" s="5">
        <v>51</v>
      </c>
      <c r="Q373" s="5">
        <v>6500</v>
      </c>
      <c r="R373" s="5">
        <v>5</v>
      </c>
      <c r="S373" s="5"/>
      <c r="T373" s="5" t="s">
        <v>7</v>
      </c>
      <c r="U373" s="5" t="s">
        <v>7</v>
      </c>
      <c r="V373" s="5" t="s">
        <v>7</v>
      </c>
      <c r="W373" s="5" t="s">
        <v>8</v>
      </c>
      <c r="X373" s="5" t="s">
        <v>7</v>
      </c>
      <c r="Y373" s="5" t="s">
        <v>7</v>
      </c>
      <c r="Z373" s="5" t="s">
        <v>22</v>
      </c>
      <c r="AA373" s="5" t="s">
        <v>10</v>
      </c>
      <c r="AB373" s="5"/>
      <c r="AC373" s="5"/>
      <c r="AD373" s="5">
        <f t="shared" si="7"/>
        <v>0</v>
      </c>
    </row>
    <row r="374" spans="1:30" x14ac:dyDescent="0.25">
      <c r="A374" s="5">
        <v>72</v>
      </c>
      <c r="B374" s="5">
        <v>60</v>
      </c>
      <c r="C374" s="5">
        <v>1.02</v>
      </c>
      <c r="D374" s="5">
        <v>0</v>
      </c>
      <c r="E374" s="5" t="s">
        <v>2</v>
      </c>
      <c r="F374" s="5" t="s">
        <v>4</v>
      </c>
      <c r="G374" s="5" t="s">
        <v>4</v>
      </c>
      <c r="H374" s="5" t="s">
        <v>5</v>
      </c>
      <c r="I374" s="5" t="s">
        <v>5</v>
      </c>
      <c r="J374" s="5">
        <v>109</v>
      </c>
      <c r="K374" s="5">
        <v>26</v>
      </c>
      <c r="L374" s="5">
        <v>0.9</v>
      </c>
      <c r="M374" s="5">
        <v>150</v>
      </c>
      <c r="N374" s="5">
        <v>4.9000000000000004</v>
      </c>
      <c r="O374" s="5">
        <v>15</v>
      </c>
      <c r="P374" s="5">
        <v>52</v>
      </c>
      <c r="Q374" s="5">
        <v>10500</v>
      </c>
      <c r="R374" s="5">
        <v>5.5</v>
      </c>
      <c r="S374" s="5"/>
      <c r="T374" s="5" t="s">
        <v>7</v>
      </c>
      <c r="U374" s="5" t="s">
        <v>7</v>
      </c>
      <c r="V374" s="5" t="s">
        <v>7</v>
      </c>
      <c r="W374" s="5" t="s">
        <v>8</v>
      </c>
      <c r="X374" s="5" t="s">
        <v>7</v>
      </c>
      <c r="Y374" s="5" t="s">
        <v>7</v>
      </c>
      <c r="Z374" s="5" t="s">
        <v>22</v>
      </c>
      <c r="AA374" s="5" t="s">
        <v>10</v>
      </c>
      <c r="AB374" s="5"/>
      <c r="AC374" s="5"/>
      <c r="AD374" s="5">
        <f t="shared" si="7"/>
        <v>0</v>
      </c>
    </row>
    <row r="375" spans="1:30" x14ac:dyDescent="0.25">
      <c r="A375" s="5">
        <v>61</v>
      </c>
      <c r="B375" s="5">
        <v>70</v>
      </c>
      <c r="C375" s="5">
        <v>1.0249999999999999</v>
      </c>
      <c r="D375" s="5">
        <v>0</v>
      </c>
      <c r="E375" s="5" t="s">
        <v>2</v>
      </c>
      <c r="F375" s="5" t="s">
        <v>4</v>
      </c>
      <c r="G375" s="5" t="s">
        <v>4</v>
      </c>
      <c r="H375" s="5" t="s">
        <v>5</v>
      </c>
      <c r="I375" s="5" t="s">
        <v>5</v>
      </c>
      <c r="J375" s="5">
        <v>133</v>
      </c>
      <c r="K375" s="5">
        <v>38</v>
      </c>
      <c r="L375" s="5">
        <v>1</v>
      </c>
      <c r="M375" s="5">
        <v>142</v>
      </c>
      <c r="N375" s="5">
        <v>3.6</v>
      </c>
      <c r="O375" s="5">
        <v>13.7</v>
      </c>
      <c r="P375" s="5">
        <v>47</v>
      </c>
      <c r="Q375" s="5">
        <v>9200</v>
      </c>
      <c r="R375" s="5">
        <v>4.9000000000000004</v>
      </c>
      <c r="S375" s="5"/>
      <c r="T375" s="5" t="s">
        <v>7</v>
      </c>
      <c r="U375" s="5" t="s">
        <v>7</v>
      </c>
      <c r="V375" s="5" t="s">
        <v>7</v>
      </c>
      <c r="W375" s="5" t="s">
        <v>8</v>
      </c>
      <c r="X375" s="5" t="s">
        <v>7</v>
      </c>
      <c r="Y375" s="5" t="s">
        <v>7</v>
      </c>
      <c r="Z375" s="5" t="s">
        <v>22</v>
      </c>
      <c r="AA375" s="5" t="s">
        <v>10</v>
      </c>
      <c r="AB375" s="5"/>
      <c r="AC375" s="5"/>
      <c r="AD375" s="5">
        <f t="shared" si="7"/>
        <v>0</v>
      </c>
    </row>
    <row r="376" spans="1:30" x14ac:dyDescent="0.25">
      <c r="A376" s="5">
        <v>79</v>
      </c>
      <c r="B376" s="5">
        <v>80</v>
      </c>
      <c r="C376" s="5">
        <v>1.0249999999999999</v>
      </c>
      <c r="D376" s="5">
        <v>0</v>
      </c>
      <c r="E376" s="5" t="s">
        <v>2</v>
      </c>
      <c r="F376" s="5" t="s">
        <v>4</v>
      </c>
      <c r="G376" s="5" t="s">
        <v>4</v>
      </c>
      <c r="H376" s="5" t="s">
        <v>5</v>
      </c>
      <c r="I376" s="5" t="s">
        <v>5</v>
      </c>
      <c r="J376" s="5">
        <v>111</v>
      </c>
      <c r="K376" s="5">
        <v>44</v>
      </c>
      <c r="L376" s="5">
        <v>1.2</v>
      </c>
      <c r="M376" s="5">
        <v>146</v>
      </c>
      <c r="N376" s="5">
        <v>3.6</v>
      </c>
      <c r="O376" s="5">
        <v>16.3</v>
      </c>
      <c r="P376" s="5">
        <v>40</v>
      </c>
      <c r="Q376" s="5">
        <v>8000</v>
      </c>
      <c r="R376" s="5">
        <v>6.4</v>
      </c>
      <c r="S376" s="5"/>
      <c r="T376" s="5" t="s">
        <v>7</v>
      </c>
      <c r="U376" s="5" t="s">
        <v>7</v>
      </c>
      <c r="V376" s="5" t="s">
        <v>7</v>
      </c>
      <c r="W376" s="5" t="s">
        <v>8</v>
      </c>
      <c r="X376" s="5" t="s">
        <v>7</v>
      </c>
      <c r="Y376" s="5" t="s">
        <v>7</v>
      </c>
      <c r="Z376" s="5" t="s">
        <v>22</v>
      </c>
      <c r="AA376" s="5" t="s">
        <v>10</v>
      </c>
      <c r="AB376" s="5"/>
      <c r="AC376" s="5"/>
      <c r="AD376" s="5">
        <f t="shared" si="7"/>
        <v>0</v>
      </c>
    </row>
    <row r="377" spans="1:30" x14ac:dyDescent="0.25">
      <c r="A377" s="5">
        <v>70</v>
      </c>
      <c r="B377" s="5">
        <v>80</v>
      </c>
      <c r="C377" s="5">
        <v>1.02</v>
      </c>
      <c r="D377" s="5">
        <v>0</v>
      </c>
      <c r="E377" s="5" t="s">
        <v>2</v>
      </c>
      <c r="F377" s="5" t="s">
        <v>4</v>
      </c>
      <c r="G377" s="5" t="s">
        <v>4</v>
      </c>
      <c r="H377" s="5" t="s">
        <v>5</v>
      </c>
      <c r="I377" s="5" t="s">
        <v>5</v>
      </c>
      <c r="J377" s="5">
        <v>74</v>
      </c>
      <c r="K377" s="5">
        <v>41</v>
      </c>
      <c r="L377" s="5">
        <v>0.5</v>
      </c>
      <c r="M377" s="5">
        <v>143</v>
      </c>
      <c r="N377" s="5">
        <v>4.5</v>
      </c>
      <c r="O377" s="5">
        <v>15.1</v>
      </c>
      <c r="P377" s="5">
        <v>48</v>
      </c>
      <c r="Q377" s="5">
        <v>9700</v>
      </c>
      <c r="R377" s="5">
        <v>5.6</v>
      </c>
      <c r="S377" s="5"/>
      <c r="T377" s="5" t="s">
        <v>7</v>
      </c>
      <c r="U377" s="5" t="s">
        <v>7</v>
      </c>
      <c r="V377" s="5" t="s">
        <v>7</v>
      </c>
      <c r="W377" s="5" t="s">
        <v>8</v>
      </c>
      <c r="X377" s="5" t="s">
        <v>7</v>
      </c>
      <c r="Y377" s="5" t="s">
        <v>7</v>
      </c>
      <c r="Z377" s="5" t="s">
        <v>22</v>
      </c>
      <c r="AA377" s="5" t="s">
        <v>10</v>
      </c>
      <c r="AB377" s="5"/>
      <c r="AC377" s="5"/>
      <c r="AD377" s="5">
        <f t="shared" si="7"/>
        <v>0</v>
      </c>
    </row>
    <row r="378" spans="1:30" x14ac:dyDescent="0.25">
      <c r="A378" s="5">
        <v>58</v>
      </c>
      <c r="B378" s="5">
        <v>70</v>
      </c>
      <c r="C378" s="5">
        <v>1.0249999999999999</v>
      </c>
      <c r="D378" s="5">
        <v>0</v>
      </c>
      <c r="E378" s="5" t="s">
        <v>2</v>
      </c>
      <c r="F378" s="5" t="s">
        <v>4</v>
      </c>
      <c r="G378" s="5" t="s">
        <v>4</v>
      </c>
      <c r="H378" s="5" t="s">
        <v>5</v>
      </c>
      <c r="I378" s="5" t="s">
        <v>5</v>
      </c>
      <c r="J378" s="5">
        <v>88</v>
      </c>
      <c r="K378" s="5">
        <v>16</v>
      </c>
      <c r="L378" s="5">
        <v>1.1000000000000001</v>
      </c>
      <c r="M378" s="5">
        <v>147</v>
      </c>
      <c r="N378" s="5">
        <v>3.5</v>
      </c>
      <c r="O378" s="5">
        <v>16.399999999999999</v>
      </c>
      <c r="P378" s="5">
        <v>53</v>
      </c>
      <c r="Q378" s="5">
        <v>9100</v>
      </c>
      <c r="R378" s="5">
        <v>5.2</v>
      </c>
      <c r="S378" s="5"/>
      <c r="T378" s="5" t="s">
        <v>7</v>
      </c>
      <c r="U378" s="5" t="s">
        <v>7</v>
      </c>
      <c r="V378" s="5" t="s">
        <v>7</v>
      </c>
      <c r="W378" s="5" t="s">
        <v>8</v>
      </c>
      <c r="X378" s="5" t="s">
        <v>7</v>
      </c>
      <c r="Y378" s="5" t="s">
        <v>7</v>
      </c>
      <c r="Z378" s="5" t="s">
        <v>22</v>
      </c>
      <c r="AA378" s="5" t="s">
        <v>10</v>
      </c>
      <c r="AB378" s="5"/>
      <c r="AC378" s="5"/>
      <c r="AD378" s="5">
        <f t="shared" si="7"/>
        <v>0</v>
      </c>
    </row>
    <row r="379" spans="1:30" x14ac:dyDescent="0.25">
      <c r="A379" s="5">
        <v>64</v>
      </c>
      <c r="B379" s="5">
        <v>70</v>
      </c>
      <c r="C379" s="5">
        <v>1.02</v>
      </c>
      <c r="D379" s="5">
        <v>0</v>
      </c>
      <c r="E379" s="5" t="s">
        <v>2</v>
      </c>
      <c r="F379" s="5" t="s">
        <v>4</v>
      </c>
      <c r="G379" s="5" t="s">
        <v>4</v>
      </c>
      <c r="H379" s="5" t="s">
        <v>5</v>
      </c>
      <c r="I379" s="5" t="s">
        <v>5</v>
      </c>
      <c r="J379" s="5">
        <v>97</v>
      </c>
      <c r="K379" s="5">
        <v>27</v>
      </c>
      <c r="L379" s="5">
        <v>0.7</v>
      </c>
      <c r="M379" s="5">
        <v>145</v>
      </c>
      <c r="N379" s="5">
        <v>4.8</v>
      </c>
      <c r="O379" s="5">
        <v>13.8</v>
      </c>
      <c r="P379" s="5">
        <v>49</v>
      </c>
      <c r="Q379" s="5">
        <v>6400</v>
      </c>
      <c r="R379" s="5">
        <v>4.8</v>
      </c>
      <c r="S379" s="5"/>
      <c r="T379" s="5" t="s">
        <v>7</v>
      </c>
      <c r="U379" s="5" t="s">
        <v>7</v>
      </c>
      <c r="V379" s="5" t="s">
        <v>7</v>
      </c>
      <c r="W379" s="5" t="s">
        <v>8</v>
      </c>
      <c r="X379" s="5" t="s">
        <v>7</v>
      </c>
      <c r="Y379" s="5" t="s">
        <v>7</v>
      </c>
      <c r="Z379" s="5" t="s">
        <v>22</v>
      </c>
      <c r="AA379" s="5" t="s">
        <v>10</v>
      </c>
      <c r="AB379" s="5"/>
      <c r="AC379" s="5"/>
      <c r="AD379" s="5">
        <f t="shared" si="7"/>
        <v>0</v>
      </c>
    </row>
    <row r="380" spans="1:30" x14ac:dyDescent="0.25">
      <c r="A380" s="5">
        <v>71</v>
      </c>
      <c r="B380" s="5">
        <v>60</v>
      </c>
      <c r="C380" s="5">
        <v>1.0249999999999999</v>
      </c>
      <c r="D380" s="5">
        <v>0</v>
      </c>
      <c r="E380" s="5" t="s">
        <v>2</v>
      </c>
      <c r="F380" s="5" t="s">
        <v>4</v>
      </c>
      <c r="G380" s="5" t="s">
        <v>4</v>
      </c>
      <c r="H380" s="5" t="s">
        <v>5</v>
      </c>
      <c r="I380" s="5" t="s">
        <v>5</v>
      </c>
      <c r="J380" s="5" t="s">
        <v>3</v>
      </c>
      <c r="K380" s="5" t="s">
        <v>3</v>
      </c>
      <c r="L380" s="5">
        <v>0.9</v>
      </c>
      <c r="M380" s="5">
        <v>140</v>
      </c>
      <c r="N380" s="5">
        <v>4.8</v>
      </c>
      <c r="O380" s="5">
        <v>15.2</v>
      </c>
      <c r="P380" s="5">
        <v>42</v>
      </c>
      <c r="Q380" s="5">
        <v>7700</v>
      </c>
      <c r="R380" s="5">
        <v>5.5</v>
      </c>
      <c r="S380" s="5"/>
      <c r="T380" s="5" t="s">
        <v>7</v>
      </c>
      <c r="U380" s="5" t="s">
        <v>7</v>
      </c>
      <c r="V380" s="5" t="s">
        <v>7</v>
      </c>
      <c r="W380" s="5" t="s">
        <v>8</v>
      </c>
      <c r="X380" s="5" t="s">
        <v>7</v>
      </c>
      <c r="Y380" s="5" t="s">
        <v>7</v>
      </c>
      <c r="Z380" s="5" t="s">
        <v>22</v>
      </c>
      <c r="AA380" s="5" t="s">
        <v>10</v>
      </c>
      <c r="AB380" s="5"/>
      <c r="AC380" s="5"/>
      <c r="AD380" s="5">
        <f t="shared" si="7"/>
        <v>0</v>
      </c>
    </row>
    <row r="381" spans="1:30" x14ac:dyDescent="0.25">
      <c r="A381" s="5">
        <v>62</v>
      </c>
      <c r="B381" s="5">
        <v>80</v>
      </c>
      <c r="C381" s="5">
        <v>1.0249999999999999</v>
      </c>
      <c r="D381" s="5">
        <v>0</v>
      </c>
      <c r="E381" s="5" t="s">
        <v>2</v>
      </c>
      <c r="F381" s="5" t="s">
        <v>4</v>
      </c>
      <c r="G381" s="5" t="s">
        <v>4</v>
      </c>
      <c r="H381" s="5" t="s">
        <v>5</v>
      </c>
      <c r="I381" s="5" t="s">
        <v>5</v>
      </c>
      <c r="J381" s="5">
        <v>78</v>
      </c>
      <c r="K381" s="5">
        <v>45</v>
      </c>
      <c r="L381" s="5">
        <v>0.6</v>
      </c>
      <c r="M381" s="5">
        <v>138</v>
      </c>
      <c r="N381" s="5">
        <v>3.5</v>
      </c>
      <c r="O381" s="5">
        <v>16.100000000000001</v>
      </c>
      <c r="P381" s="5">
        <v>50</v>
      </c>
      <c r="Q381" s="5">
        <v>5400</v>
      </c>
      <c r="R381" s="5">
        <v>5.7</v>
      </c>
      <c r="S381" s="5"/>
      <c r="T381" s="5" t="s">
        <v>7</v>
      </c>
      <c r="U381" s="5" t="s">
        <v>7</v>
      </c>
      <c r="V381" s="5" t="s">
        <v>7</v>
      </c>
      <c r="W381" s="5" t="s">
        <v>8</v>
      </c>
      <c r="X381" s="5" t="s">
        <v>7</v>
      </c>
      <c r="Y381" s="5" t="s">
        <v>7</v>
      </c>
      <c r="Z381" s="5" t="s">
        <v>22</v>
      </c>
      <c r="AA381" s="5" t="s">
        <v>10</v>
      </c>
      <c r="AB381" s="5"/>
      <c r="AC381" s="5"/>
      <c r="AD381" s="5">
        <f t="shared" si="7"/>
        <v>0</v>
      </c>
    </row>
    <row r="382" spans="1:30" x14ac:dyDescent="0.25">
      <c r="A382" s="5">
        <v>59</v>
      </c>
      <c r="B382" s="5">
        <v>60</v>
      </c>
      <c r="C382" s="5">
        <v>1.02</v>
      </c>
      <c r="D382" s="5">
        <v>0</v>
      </c>
      <c r="E382" s="5" t="s">
        <v>2</v>
      </c>
      <c r="F382" s="5" t="s">
        <v>4</v>
      </c>
      <c r="G382" s="5" t="s">
        <v>4</v>
      </c>
      <c r="H382" s="5" t="s">
        <v>5</v>
      </c>
      <c r="I382" s="5" t="s">
        <v>5</v>
      </c>
      <c r="J382" s="5">
        <v>113</v>
      </c>
      <c r="K382" s="5">
        <v>23</v>
      </c>
      <c r="L382" s="5">
        <v>1.1000000000000001</v>
      </c>
      <c r="M382" s="5">
        <v>139</v>
      </c>
      <c r="N382" s="5">
        <v>3.5</v>
      </c>
      <c r="O382" s="5">
        <v>15.3</v>
      </c>
      <c r="P382" s="5">
        <v>54</v>
      </c>
      <c r="Q382" s="5">
        <v>6500</v>
      </c>
      <c r="R382" s="5">
        <v>4.9000000000000004</v>
      </c>
      <c r="S382" s="5"/>
      <c r="T382" s="5" t="s">
        <v>7</v>
      </c>
      <c r="U382" s="5" t="s">
        <v>7</v>
      </c>
      <c r="V382" s="5" t="s">
        <v>7</v>
      </c>
      <c r="W382" s="5" t="s">
        <v>8</v>
      </c>
      <c r="X382" s="5" t="s">
        <v>7</v>
      </c>
      <c r="Y382" s="5" t="s">
        <v>7</v>
      </c>
      <c r="Z382" s="5" t="s">
        <v>22</v>
      </c>
      <c r="AA382" s="5" t="s">
        <v>10</v>
      </c>
      <c r="AB382" s="5"/>
      <c r="AC382" s="5"/>
      <c r="AD382" s="5">
        <f t="shared" si="7"/>
        <v>0</v>
      </c>
    </row>
    <row r="383" spans="1:30" x14ac:dyDescent="0.25">
      <c r="A383" s="5">
        <v>71</v>
      </c>
      <c r="B383" s="5">
        <v>70</v>
      </c>
      <c r="C383" s="5">
        <v>1.0249999999999999</v>
      </c>
      <c r="D383" s="5">
        <v>0</v>
      </c>
      <c r="E383" s="5" t="s">
        <v>2</v>
      </c>
      <c r="F383" s="5" t="s">
        <v>3</v>
      </c>
      <c r="G383" s="5" t="s">
        <v>3</v>
      </c>
      <c r="H383" s="5" t="s">
        <v>5</v>
      </c>
      <c r="I383" s="5" t="s">
        <v>5</v>
      </c>
      <c r="J383" s="5">
        <v>79</v>
      </c>
      <c r="K383" s="5">
        <v>47</v>
      </c>
      <c r="L383" s="5">
        <v>0.5</v>
      </c>
      <c r="M383" s="5">
        <v>142</v>
      </c>
      <c r="N383" s="5">
        <v>4.8</v>
      </c>
      <c r="O383" s="5">
        <v>16.600000000000001</v>
      </c>
      <c r="P383" s="5">
        <v>40</v>
      </c>
      <c r="Q383" s="5">
        <v>5800</v>
      </c>
      <c r="R383" s="5">
        <v>5.9</v>
      </c>
      <c r="S383" s="5"/>
      <c r="T383" s="5" t="s">
        <v>7</v>
      </c>
      <c r="U383" s="5" t="s">
        <v>7</v>
      </c>
      <c r="V383" s="5" t="s">
        <v>7</v>
      </c>
      <c r="W383" s="5" t="s">
        <v>8</v>
      </c>
      <c r="X383" s="5" t="s">
        <v>7</v>
      </c>
      <c r="Y383" s="5" t="s">
        <v>7</v>
      </c>
      <c r="Z383" s="5" t="s">
        <v>22</v>
      </c>
      <c r="AA383" s="5" t="s">
        <v>10</v>
      </c>
      <c r="AB383" s="5"/>
      <c r="AC383" s="5"/>
      <c r="AD383" s="5">
        <f t="shared" si="7"/>
        <v>0</v>
      </c>
    </row>
    <row r="384" spans="1:30" x14ac:dyDescent="0.25">
      <c r="A384" s="5">
        <v>48</v>
      </c>
      <c r="B384" s="5">
        <v>80</v>
      </c>
      <c r="C384" s="5">
        <v>1.0249999999999999</v>
      </c>
      <c r="D384" s="5">
        <v>0</v>
      </c>
      <c r="E384" s="5" t="s">
        <v>2</v>
      </c>
      <c r="F384" s="5" t="s">
        <v>4</v>
      </c>
      <c r="G384" s="5" t="s">
        <v>4</v>
      </c>
      <c r="H384" s="5" t="s">
        <v>5</v>
      </c>
      <c r="I384" s="5" t="s">
        <v>5</v>
      </c>
      <c r="J384" s="5">
        <v>75</v>
      </c>
      <c r="K384" s="5">
        <v>22</v>
      </c>
      <c r="L384" s="5">
        <v>0.8</v>
      </c>
      <c r="M384" s="5">
        <v>137</v>
      </c>
      <c r="N384" s="5">
        <v>5</v>
      </c>
      <c r="O384" s="5">
        <v>16.8</v>
      </c>
      <c r="P384" s="5">
        <v>51</v>
      </c>
      <c r="Q384" s="5">
        <v>6000</v>
      </c>
      <c r="R384" s="5">
        <v>6.5</v>
      </c>
      <c r="S384" s="5"/>
      <c r="T384" s="5" t="s">
        <v>7</v>
      </c>
      <c r="U384" s="5" t="s">
        <v>7</v>
      </c>
      <c r="V384" s="5" t="s">
        <v>7</v>
      </c>
      <c r="W384" s="5" t="s">
        <v>8</v>
      </c>
      <c r="X384" s="5" t="s">
        <v>7</v>
      </c>
      <c r="Y384" s="5" t="s">
        <v>7</v>
      </c>
      <c r="Z384" s="5" t="s">
        <v>22</v>
      </c>
      <c r="AA384" s="5" t="s">
        <v>10</v>
      </c>
      <c r="AB384" s="5"/>
      <c r="AC384" s="5"/>
      <c r="AD384" s="5">
        <f t="shared" si="7"/>
        <v>0</v>
      </c>
    </row>
    <row r="385" spans="1:30" x14ac:dyDescent="0.25">
      <c r="A385" s="5">
        <v>80</v>
      </c>
      <c r="B385" s="5">
        <v>80</v>
      </c>
      <c r="C385" s="5">
        <v>1.0249999999999999</v>
      </c>
      <c r="D385" s="5">
        <v>0</v>
      </c>
      <c r="E385" s="5" t="s">
        <v>2</v>
      </c>
      <c r="F385" s="5" t="s">
        <v>4</v>
      </c>
      <c r="G385" s="5" t="s">
        <v>4</v>
      </c>
      <c r="H385" s="5" t="s">
        <v>5</v>
      </c>
      <c r="I385" s="5" t="s">
        <v>5</v>
      </c>
      <c r="J385" s="5">
        <v>119</v>
      </c>
      <c r="K385" s="5">
        <v>46</v>
      </c>
      <c r="L385" s="5">
        <v>0.7</v>
      </c>
      <c r="M385" s="5">
        <v>141</v>
      </c>
      <c r="N385" s="5">
        <v>4.9000000000000004</v>
      </c>
      <c r="O385" s="5">
        <v>13.9</v>
      </c>
      <c r="P385" s="5">
        <v>49</v>
      </c>
      <c r="Q385" s="5">
        <v>5100</v>
      </c>
      <c r="R385" s="5">
        <v>5</v>
      </c>
      <c r="S385" s="5"/>
      <c r="T385" s="5" t="s">
        <v>7</v>
      </c>
      <c r="U385" s="5" t="s">
        <v>7</v>
      </c>
      <c r="V385" s="5" t="s">
        <v>7</v>
      </c>
      <c r="W385" s="5" t="s">
        <v>8</v>
      </c>
      <c r="X385" s="5" t="s">
        <v>7</v>
      </c>
      <c r="Y385" s="5" t="s">
        <v>7</v>
      </c>
      <c r="Z385" s="5" t="s">
        <v>22</v>
      </c>
      <c r="AA385" s="5" t="s">
        <v>10</v>
      </c>
      <c r="AB385" s="5"/>
      <c r="AC385" s="5"/>
      <c r="AD385" s="5">
        <f t="shared" si="7"/>
        <v>0</v>
      </c>
    </row>
    <row r="386" spans="1:30" x14ac:dyDescent="0.25">
      <c r="A386" s="5">
        <v>57</v>
      </c>
      <c r="B386" s="5">
        <v>60</v>
      </c>
      <c r="C386" s="5">
        <v>1.02</v>
      </c>
      <c r="D386" s="5">
        <v>0</v>
      </c>
      <c r="E386" s="5" t="s">
        <v>2</v>
      </c>
      <c r="F386" s="5" t="s">
        <v>4</v>
      </c>
      <c r="G386" s="5" t="s">
        <v>4</v>
      </c>
      <c r="H386" s="5" t="s">
        <v>5</v>
      </c>
      <c r="I386" s="5" t="s">
        <v>5</v>
      </c>
      <c r="J386" s="5">
        <v>132</v>
      </c>
      <c r="K386" s="5">
        <v>18</v>
      </c>
      <c r="L386" s="5">
        <v>1.1000000000000001</v>
      </c>
      <c r="M386" s="5">
        <v>150</v>
      </c>
      <c r="N386" s="5">
        <v>4.7</v>
      </c>
      <c r="O386" s="5">
        <v>15.4</v>
      </c>
      <c r="P386" s="5">
        <v>42</v>
      </c>
      <c r="Q386" s="5">
        <v>11000</v>
      </c>
      <c r="R386" s="5">
        <v>4.5</v>
      </c>
      <c r="S386" s="5"/>
      <c r="T386" s="5" t="s">
        <v>7</v>
      </c>
      <c r="U386" s="5" t="s">
        <v>7</v>
      </c>
      <c r="V386" s="5" t="s">
        <v>7</v>
      </c>
      <c r="W386" s="5" t="s">
        <v>8</v>
      </c>
      <c r="X386" s="5" t="s">
        <v>7</v>
      </c>
      <c r="Y386" s="5" t="s">
        <v>7</v>
      </c>
      <c r="Z386" s="5" t="s">
        <v>22</v>
      </c>
      <c r="AA386" s="5" t="s">
        <v>10</v>
      </c>
      <c r="AB386" s="5"/>
      <c r="AC386" s="5"/>
      <c r="AD386" s="5">
        <f t="shared" ref="AD386:AD401" si="8">COUNTIF($Z$252:$Z$401,AB386)</f>
        <v>0</v>
      </c>
    </row>
    <row r="387" spans="1:30" x14ac:dyDescent="0.25">
      <c r="A387" s="5">
        <v>63</v>
      </c>
      <c r="B387" s="5">
        <v>70</v>
      </c>
      <c r="C387" s="5">
        <v>1.02</v>
      </c>
      <c r="D387" s="5">
        <v>0</v>
      </c>
      <c r="E387" s="5" t="s">
        <v>2</v>
      </c>
      <c r="F387" s="5" t="s">
        <v>4</v>
      </c>
      <c r="G387" s="5" t="s">
        <v>4</v>
      </c>
      <c r="H387" s="5" t="s">
        <v>5</v>
      </c>
      <c r="I387" s="5" t="s">
        <v>5</v>
      </c>
      <c r="J387" s="5">
        <v>113</v>
      </c>
      <c r="K387" s="5">
        <v>25</v>
      </c>
      <c r="L387" s="5">
        <v>0.6</v>
      </c>
      <c r="M387" s="5">
        <v>146</v>
      </c>
      <c r="N387" s="5">
        <v>4.9000000000000004</v>
      </c>
      <c r="O387" s="5">
        <v>16.5</v>
      </c>
      <c r="P387" s="5">
        <v>52</v>
      </c>
      <c r="Q387" s="5">
        <v>8000</v>
      </c>
      <c r="R387" s="5">
        <v>5.0999999999999996</v>
      </c>
      <c r="S387" s="5"/>
      <c r="T387" s="5" t="s">
        <v>7</v>
      </c>
      <c r="U387" s="5" t="s">
        <v>7</v>
      </c>
      <c r="V387" s="5" t="s">
        <v>7</v>
      </c>
      <c r="W387" s="5" t="s">
        <v>8</v>
      </c>
      <c r="X387" s="5" t="s">
        <v>7</v>
      </c>
      <c r="Y387" s="5" t="s">
        <v>7</v>
      </c>
      <c r="Z387" s="5" t="s">
        <v>22</v>
      </c>
      <c r="AA387" s="5" t="s">
        <v>10</v>
      </c>
      <c r="AB387" s="5"/>
      <c r="AC387" s="5"/>
      <c r="AD387" s="5">
        <f t="shared" si="8"/>
        <v>0</v>
      </c>
    </row>
    <row r="388" spans="1:30" x14ac:dyDescent="0.25">
      <c r="A388" s="5">
        <v>46</v>
      </c>
      <c r="B388" s="5">
        <v>70</v>
      </c>
      <c r="C388" s="5">
        <v>1.0249999999999999</v>
      </c>
      <c r="D388" s="5">
        <v>0</v>
      </c>
      <c r="E388" s="5" t="s">
        <v>2</v>
      </c>
      <c r="F388" s="5" t="s">
        <v>4</v>
      </c>
      <c r="G388" s="5" t="s">
        <v>4</v>
      </c>
      <c r="H388" s="5" t="s">
        <v>5</v>
      </c>
      <c r="I388" s="5" t="s">
        <v>5</v>
      </c>
      <c r="J388" s="5">
        <v>100</v>
      </c>
      <c r="K388" s="5">
        <v>47</v>
      </c>
      <c r="L388" s="5">
        <v>0.5</v>
      </c>
      <c r="M388" s="5">
        <v>142</v>
      </c>
      <c r="N388" s="5">
        <v>3.5</v>
      </c>
      <c r="O388" s="5">
        <v>16.399999999999999</v>
      </c>
      <c r="P388" s="5">
        <v>43</v>
      </c>
      <c r="Q388" s="5">
        <v>5700</v>
      </c>
      <c r="R388" s="5">
        <v>6.5</v>
      </c>
      <c r="S388" s="5"/>
      <c r="T388" s="5" t="s">
        <v>7</v>
      </c>
      <c r="U388" s="5" t="s">
        <v>7</v>
      </c>
      <c r="V388" s="5" t="s">
        <v>7</v>
      </c>
      <c r="W388" s="5" t="s">
        <v>8</v>
      </c>
      <c r="X388" s="5" t="s">
        <v>7</v>
      </c>
      <c r="Y388" s="5" t="s">
        <v>7</v>
      </c>
      <c r="Z388" s="5" t="s">
        <v>22</v>
      </c>
      <c r="AA388" s="5" t="s">
        <v>10</v>
      </c>
      <c r="AB388" s="5"/>
      <c r="AC388" s="5"/>
      <c r="AD388" s="5">
        <f t="shared" si="8"/>
        <v>0</v>
      </c>
    </row>
    <row r="389" spans="1:30" x14ac:dyDescent="0.25">
      <c r="A389" s="5">
        <v>15</v>
      </c>
      <c r="B389" s="5">
        <v>80</v>
      </c>
      <c r="C389" s="5">
        <v>1.0249999999999999</v>
      </c>
      <c r="D389" s="5">
        <v>0</v>
      </c>
      <c r="E389" s="5" t="s">
        <v>2</v>
      </c>
      <c r="F389" s="5" t="s">
        <v>4</v>
      </c>
      <c r="G389" s="5" t="s">
        <v>4</v>
      </c>
      <c r="H389" s="5" t="s">
        <v>5</v>
      </c>
      <c r="I389" s="5" t="s">
        <v>5</v>
      </c>
      <c r="J389" s="5">
        <v>93</v>
      </c>
      <c r="K389" s="5">
        <v>17</v>
      </c>
      <c r="L389" s="5">
        <v>0.9</v>
      </c>
      <c r="M389" s="5">
        <v>136</v>
      </c>
      <c r="N389" s="5">
        <v>3.9</v>
      </c>
      <c r="O389" s="5">
        <v>16.7</v>
      </c>
      <c r="P389" s="5">
        <v>50</v>
      </c>
      <c r="Q389" s="5">
        <v>6200</v>
      </c>
      <c r="R389" s="5">
        <v>5.2</v>
      </c>
      <c r="S389" s="5"/>
      <c r="T389" s="5" t="s">
        <v>7</v>
      </c>
      <c r="U389" s="5" t="s">
        <v>7</v>
      </c>
      <c r="V389" s="5" t="s">
        <v>7</v>
      </c>
      <c r="W389" s="5" t="s">
        <v>8</v>
      </c>
      <c r="X389" s="5" t="s">
        <v>7</v>
      </c>
      <c r="Y389" s="5" t="s">
        <v>7</v>
      </c>
      <c r="Z389" s="5" t="s">
        <v>22</v>
      </c>
      <c r="AA389" s="5" t="s">
        <v>10</v>
      </c>
      <c r="AB389" s="5"/>
      <c r="AC389" s="5"/>
      <c r="AD389" s="5">
        <f t="shared" si="8"/>
        <v>0</v>
      </c>
    </row>
    <row r="390" spans="1:30" x14ac:dyDescent="0.25">
      <c r="A390" s="5">
        <v>51</v>
      </c>
      <c r="B390" s="5">
        <v>80</v>
      </c>
      <c r="C390" s="5">
        <v>1.02</v>
      </c>
      <c r="D390" s="5">
        <v>0</v>
      </c>
      <c r="E390" s="5" t="s">
        <v>2</v>
      </c>
      <c r="F390" s="5" t="s">
        <v>4</v>
      </c>
      <c r="G390" s="5" t="s">
        <v>4</v>
      </c>
      <c r="H390" s="5" t="s">
        <v>5</v>
      </c>
      <c r="I390" s="5" t="s">
        <v>5</v>
      </c>
      <c r="J390" s="5">
        <v>94</v>
      </c>
      <c r="K390" s="5">
        <v>15</v>
      </c>
      <c r="L390" s="5">
        <v>1.2</v>
      </c>
      <c r="M390" s="5">
        <v>144</v>
      </c>
      <c r="N390" s="5">
        <v>3.7</v>
      </c>
      <c r="O390" s="5">
        <v>15.5</v>
      </c>
      <c r="P390" s="5">
        <v>46</v>
      </c>
      <c r="Q390" s="5">
        <v>9500</v>
      </c>
      <c r="R390" s="5">
        <v>6.4</v>
      </c>
      <c r="S390" s="5"/>
      <c r="T390" s="5" t="s">
        <v>7</v>
      </c>
      <c r="U390" s="5" t="s">
        <v>7</v>
      </c>
      <c r="V390" s="5" t="s">
        <v>7</v>
      </c>
      <c r="W390" s="5" t="s">
        <v>8</v>
      </c>
      <c r="X390" s="5" t="s">
        <v>7</v>
      </c>
      <c r="Y390" s="5" t="s">
        <v>7</v>
      </c>
      <c r="Z390" s="5" t="s">
        <v>22</v>
      </c>
      <c r="AA390" s="5" t="s">
        <v>10</v>
      </c>
      <c r="AB390" s="5"/>
      <c r="AC390" s="5"/>
      <c r="AD390" s="5">
        <f t="shared" si="8"/>
        <v>0</v>
      </c>
    </row>
    <row r="391" spans="1:30" x14ac:dyDescent="0.25">
      <c r="A391" s="5">
        <v>41</v>
      </c>
      <c r="B391" s="5">
        <v>80</v>
      </c>
      <c r="C391" s="5">
        <v>1.0249999999999999</v>
      </c>
      <c r="D391" s="5">
        <v>0</v>
      </c>
      <c r="E391" s="5" t="s">
        <v>2</v>
      </c>
      <c r="F391" s="5" t="s">
        <v>4</v>
      </c>
      <c r="G391" s="5" t="s">
        <v>4</v>
      </c>
      <c r="H391" s="5" t="s">
        <v>5</v>
      </c>
      <c r="I391" s="5" t="s">
        <v>5</v>
      </c>
      <c r="J391" s="5">
        <v>112</v>
      </c>
      <c r="K391" s="5">
        <v>48</v>
      </c>
      <c r="L391" s="5">
        <v>0.7</v>
      </c>
      <c r="M391" s="5">
        <v>140</v>
      </c>
      <c r="N391" s="5">
        <v>5</v>
      </c>
      <c r="O391" s="5">
        <v>17</v>
      </c>
      <c r="P391" s="5">
        <v>52</v>
      </c>
      <c r="Q391" s="5">
        <v>7200</v>
      </c>
      <c r="R391" s="5">
        <v>5.8</v>
      </c>
      <c r="S391" s="5"/>
      <c r="T391" s="5" t="s">
        <v>7</v>
      </c>
      <c r="U391" s="5" t="s">
        <v>7</v>
      </c>
      <c r="V391" s="5" t="s">
        <v>7</v>
      </c>
      <c r="W391" s="5" t="s">
        <v>8</v>
      </c>
      <c r="X391" s="5" t="s">
        <v>7</v>
      </c>
      <c r="Y391" s="5" t="s">
        <v>7</v>
      </c>
      <c r="Z391" s="5" t="s">
        <v>22</v>
      </c>
      <c r="AA391" s="5" t="s">
        <v>10</v>
      </c>
      <c r="AB391" s="5"/>
      <c r="AC391" s="5"/>
      <c r="AD391" s="5">
        <f t="shared" si="8"/>
        <v>0</v>
      </c>
    </row>
    <row r="392" spans="1:30" x14ac:dyDescent="0.25">
      <c r="A392" s="5">
        <v>52</v>
      </c>
      <c r="B392" s="5">
        <v>80</v>
      </c>
      <c r="C392" s="5">
        <v>1.0249999999999999</v>
      </c>
      <c r="D392" s="5">
        <v>0</v>
      </c>
      <c r="E392" s="5" t="s">
        <v>2</v>
      </c>
      <c r="F392" s="5" t="s">
        <v>4</v>
      </c>
      <c r="G392" s="5" t="s">
        <v>4</v>
      </c>
      <c r="H392" s="5" t="s">
        <v>5</v>
      </c>
      <c r="I392" s="5" t="s">
        <v>5</v>
      </c>
      <c r="J392" s="5">
        <v>99</v>
      </c>
      <c r="K392" s="5">
        <v>25</v>
      </c>
      <c r="L392" s="5">
        <v>0.8</v>
      </c>
      <c r="M392" s="5">
        <v>135</v>
      </c>
      <c r="N392" s="5">
        <v>3.7</v>
      </c>
      <c r="O392" s="5">
        <v>15</v>
      </c>
      <c r="P392" s="5">
        <v>52</v>
      </c>
      <c r="Q392" s="5">
        <v>6300</v>
      </c>
      <c r="R392" s="5">
        <v>5.3</v>
      </c>
      <c r="S392" s="5"/>
      <c r="T392" s="5" t="s">
        <v>7</v>
      </c>
      <c r="U392" s="5" t="s">
        <v>7</v>
      </c>
      <c r="V392" s="5" t="s">
        <v>7</v>
      </c>
      <c r="W392" s="5" t="s">
        <v>8</v>
      </c>
      <c r="X392" s="5" t="s">
        <v>7</v>
      </c>
      <c r="Y392" s="5" t="s">
        <v>7</v>
      </c>
      <c r="Z392" s="5" t="s">
        <v>22</v>
      </c>
      <c r="AA392" s="5" t="s">
        <v>10</v>
      </c>
      <c r="AB392" s="5"/>
      <c r="AC392" s="5"/>
      <c r="AD392" s="5">
        <f t="shared" si="8"/>
        <v>0</v>
      </c>
    </row>
    <row r="393" spans="1:30" x14ac:dyDescent="0.25">
      <c r="A393" s="5">
        <v>36</v>
      </c>
      <c r="B393" s="5">
        <v>80</v>
      </c>
      <c r="C393" s="5">
        <v>1.0249999999999999</v>
      </c>
      <c r="D393" s="5">
        <v>0</v>
      </c>
      <c r="E393" s="5" t="s">
        <v>2</v>
      </c>
      <c r="F393" s="5" t="s">
        <v>4</v>
      </c>
      <c r="G393" s="5" t="s">
        <v>4</v>
      </c>
      <c r="H393" s="5" t="s">
        <v>5</v>
      </c>
      <c r="I393" s="5" t="s">
        <v>5</v>
      </c>
      <c r="J393" s="5">
        <v>85</v>
      </c>
      <c r="K393" s="5">
        <v>16</v>
      </c>
      <c r="L393" s="5">
        <v>1.1000000000000001</v>
      </c>
      <c r="M393" s="5">
        <v>142</v>
      </c>
      <c r="N393" s="5">
        <v>4.0999999999999996</v>
      </c>
      <c r="O393" s="5">
        <v>15.6</v>
      </c>
      <c r="P393" s="5">
        <v>44</v>
      </c>
      <c r="Q393" s="5">
        <v>5800</v>
      </c>
      <c r="R393" s="5">
        <v>6.3</v>
      </c>
      <c r="S393" s="5"/>
      <c r="T393" s="5" t="s">
        <v>7</v>
      </c>
      <c r="U393" s="5" t="s">
        <v>7</v>
      </c>
      <c r="V393" s="5" t="s">
        <v>7</v>
      </c>
      <c r="W393" s="5" t="s">
        <v>8</v>
      </c>
      <c r="X393" s="5" t="s">
        <v>7</v>
      </c>
      <c r="Y393" s="5" t="s">
        <v>7</v>
      </c>
      <c r="Z393" s="5" t="s">
        <v>22</v>
      </c>
      <c r="AA393" s="5" t="s">
        <v>10</v>
      </c>
      <c r="AB393" s="5"/>
      <c r="AC393" s="5"/>
      <c r="AD393" s="5">
        <f t="shared" si="8"/>
        <v>0</v>
      </c>
    </row>
    <row r="394" spans="1:30" x14ac:dyDescent="0.25">
      <c r="A394" s="5">
        <v>57</v>
      </c>
      <c r="B394" s="5">
        <v>80</v>
      </c>
      <c r="C394" s="5">
        <v>1.02</v>
      </c>
      <c r="D394" s="5">
        <v>0</v>
      </c>
      <c r="E394" s="5" t="s">
        <v>2</v>
      </c>
      <c r="F394" s="5" t="s">
        <v>4</v>
      </c>
      <c r="G394" s="5" t="s">
        <v>4</v>
      </c>
      <c r="H394" s="5" t="s">
        <v>5</v>
      </c>
      <c r="I394" s="5" t="s">
        <v>5</v>
      </c>
      <c r="J394" s="5">
        <v>133</v>
      </c>
      <c r="K394" s="5">
        <v>48</v>
      </c>
      <c r="L394" s="5">
        <v>1.2</v>
      </c>
      <c r="M394" s="5">
        <v>147</v>
      </c>
      <c r="N394" s="5">
        <v>4.3</v>
      </c>
      <c r="O394" s="5">
        <v>14.8</v>
      </c>
      <c r="P394" s="5">
        <v>46</v>
      </c>
      <c r="Q394" s="5">
        <v>6600</v>
      </c>
      <c r="R394" s="5">
        <v>5.5</v>
      </c>
      <c r="S394" s="5"/>
      <c r="T394" s="5" t="s">
        <v>7</v>
      </c>
      <c r="U394" s="5" t="s">
        <v>7</v>
      </c>
      <c r="V394" s="5" t="s">
        <v>7</v>
      </c>
      <c r="W394" s="5" t="s">
        <v>8</v>
      </c>
      <c r="X394" s="5" t="s">
        <v>7</v>
      </c>
      <c r="Y394" s="5" t="s">
        <v>7</v>
      </c>
      <c r="Z394" s="5" t="s">
        <v>22</v>
      </c>
      <c r="AA394" s="5" t="s">
        <v>10</v>
      </c>
      <c r="AB394" s="5"/>
      <c r="AC394" s="5"/>
      <c r="AD394" s="5">
        <f t="shared" si="8"/>
        <v>0</v>
      </c>
    </row>
    <row r="395" spans="1:30" x14ac:dyDescent="0.25">
      <c r="A395" s="5">
        <v>43</v>
      </c>
      <c r="B395" s="5">
        <v>60</v>
      </c>
      <c r="C395" s="5">
        <v>1.0249999999999999</v>
      </c>
      <c r="D395" s="5">
        <v>0</v>
      </c>
      <c r="E395" s="5" t="s">
        <v>2</v>
      </c>
      <c r="F395" s="5" t="s">
        <v>4</v>
      </c>
      <c r="G395" s="5" t="s">
        <v>4</v>
      </c>
      <c r="H395" s="5" t="s">
        <v>5</v>
      </c>
      <c r="I395" s="5" t="s">
        <v>5</v>
      </c>
      <c r="J395" s="5">
        <v>117</v>
      </c>
      <c r="K395" s="5">
        <v>45</v>
      </c>
      <c r="L395" s="5">
        <v>0.7</v>
      </c>
      <c r="M395" s="5">
        <v>141</v>
      </c>
      <c r="N395" s="5">
        <v>4.4000000000000004</v>
      </c>
      <c r="O395" s="5">
        <v>13</v>
      </c>
      <c r="P395" s="5">
        <v>54</v>
      </c>
      <c r="Q395" s="5">
        <v>7400</v>
      </c>
      <c r="R395" s="5">
        <v>5.4</v>
      </c>
      <c r="S395" s="5"/>
      <c r="T395" s="5" t="s">
        <v>7</v>
      </c>
      <c r="U395" s="5" t="s">
        <v>7</v>
      </c>
      <c r="V395" s="5" t="s">
        <v>7</v>
      </c>
      <c r="W395" s="5" t="s">
        <v>8</v>
      </c>
      <c r="X395" s="5" t="s">
        <v>7</v>
      </c>
      <c r="Y395" s="5" t="s">
        <v>7</v>
      </c>
      <c r="Z395" s="5" t="s">
        <v>22</v>
      </c>
      <c r="AA395" s="5" t="s">
        <v>10</v>
      </c>
      <c r="AB395" s="5"/>
      <c r="AC395" s="5"/>
      <c r="AD395" s="5">
        <f t="shared" si="8"/>
        <v>0</v>
      </c>
    </row>
    <row r="396" spans="1:30" x14ac:dyDescent="0.25">
      <c r="A396" s="5">
        <v>50</v>
      </c>
      <c r="B396" s="5">
        <v>80</v>
      </c>
      <c r="C396" s="5">
        <v>1.02</v>
      </c>
      <c r="D396" s="5">
        <v>0</v>
      </c>
      <c r="E396" s="5" t="s">
        <v>2</v>
      </c>
      <c r="F396" s="5" t="s">
        <v>4</v>
      </c>
      <c r="G396" s="5" t="s">
        <v>4</v>
      </c>
      <c r="H396" s="5" t="s">
        <v>5</v>
      </c>
      <c r="I396" s="5" t="s">
        <v>5</v>
      </c>
      <c r="J396" s="5">
        <v>137</v>
      </c>
      <c r="K396" s="5">
        <v>46</v>
      </c>
      <c r="L396" s="5">
        <v>0.8</v>
      </c>
      <c r="M396" s="5">
        <v>139</v>
      </c>
      <c r="N396" s="5">
        <v>5</v>
      </c>
      <c r="O396" s="5">
        <v>14.1</v>
      </c>
      <c r="P396" s="5">
        <v>45</v>
      </c>
      <c r="Q396" s="5">
        <v>9500</v>
      </c>
      <c r="R396" s="5">
        <v>4.5999999999999996</v>
      </c>
      <c r="S396" s="5"/>
      <c r="T396" s="5" t="s">
        <v>7</v>
      </c>
      <c r="U396" s="5" t="s">
        <v>7</v>
      </c>
      <c r="V396" s="5" t="s">
        <v>7</v>
      </c>
      <c r="W396" s="5" t="s">
        <v>8</v>
      </c>
      <c r="X396" s="5" t="s">
        <v>7</v>
      </c>
      <c r="Y396" s="5" t="s">
        <v>7</v>
      </c>
      <c r="Z396" s="5" t="s">
        <v>22</v>
      </c>
      <c r="AA396" s="5" t="s">
        <v>10</v>
      </c>
      <c r="AB396" s="5"/>
      <c r="AC396" s="5"/>
      <c r="AD396" s="5">
        <f t="shared" si="8"/>
        <v>0</v>
      </c>
    </row>
    <row r="397" spans="1:30" x14ac:dyDescent="0.25">
      <c r="A397" s="5">
        <v>55</v>
      </c>
      <c r="B397" s="5">
        <v>80</v>
      </c>
      <c r="C397" s="5">
        <v>1.02</v>
      </c>
      <c r="D397" s="5">
        <v>0</v>
      </c>
      <c r="E397" s="5" t="s">
        <v>2</v>
      </c>
      <c r="F397" s="5" t="s">
        <v>4</v>
      </c>
      <c r="G397" s="5" t="s">
        <v>4</v>
      </c>
      <c r="H397" s="5" t="s">
        <v>5</v>
      </c>
      <c r="I397" s="5" t="s">
        <v>5</v>
      </c>
      <c r="J397" s="5">
        <v>140</v>
      </c>
      <c r="K397" s="5">
        <v>49</v>
      </c>
      <c r="L397" s="5">
        <v>0.5</v>
      </c>
      <c r="M397" s="5">
        <v>150</v>
      </c>
      <c r="N397" s="5">
        <v>4.9000000000000004</v>
      </c>
      <c r="O397" s="5">
        <v>15.7</v>
      </c>
      <c r="P397" s="5">
        <v>47</v>
      </c>
      <c r="Q397" s="5">
        <v>6700</v>
      </c>
      <c r="R397" s="5">
        <v>4.9000000000000004</v>
      </c>
      <c r="S397" s="5"/>
      <c r="T397" s="5" t="s">
        <v>7</v>
      </c>
      <c r="U397" s="5" t="s">
        <v>7</v>
      </c>
      <c r="V397" s="5" t="s">
        <v>7</v>
      </c>
      <c r="W397" s="5" t="s">
        <v>8</v>
      </c>
      <c r="X397" s="5" t="s">
        <v>7</v>
      </c>
      <c r="Y397" s="5" t="s">
        <v>7</v>
      </c>
      <c r="Z397" s="5" t="s">
        <v>22</v>
      </c>
      <c r="AA397" s="5" t="s">
        <v>10</v>
      </c>
      <c r="AB397" s="5"/>
      <c r="AC397" s="5"/>
      <c r="AD397" s="5">
        <f t="shared" si="8"/>
        <v>0</v>
      </c>
    </row>
    <row r="398" spans="1:30" x14ac:dyDescent="0.25">
      <c r="A398" s="5">
        <v>42</v>
      </c>
      <c r="B398" s="5">
        <v>70</v>
      </c>
      <c r="C398" s="5">
        <v>1.0249999999999999</v>
      </c>
      <c r="D398" s="5">
        <v>0</v>
      </c>
      <c r="E398" s="5" t="s">
        <v>2</v>
      </c>
      <c r="F398" s="5" t="s">
        <v>4</v>
      </c>
      <c r="G398" s="5" t="s">
        <v>4</v>
      </c>
      <c r="H398" s="5" t="s">
        <v>5</v>
      </c>
      <c r="I398" s="5" t="s">
        <v>5</v>
      </c>
      <c r="J398" s="5">
        <v>75</v>
      </c>
      <c r="K398" s="5">
        <v>31</v>
      </c>
      <c r="L398" s="5">
        <v>1.2</v>
      </c>
      <c r="M398" s="5">
        <v>141</v>
      </c>
      <c r="N398" s="5">
        <v>3.5</v>
      </c>
      <c r="O398" s="5">
        <v>16.5</v>
      </c>
      <c r="P398" s="5">
        <v>54</v>
      </c>
      <c r="Q398" s="5">
        <v>7800</v>
      </c>
      <c r="R398" s="5">
        <v>6.2</v>
      </c>
      <c r="S398" s="5"/>
      <c r="T398" s="5" t="s">
        <v>7</v>
      </c>
      <c r="U398" s="5" t="s">
        <v>7</v>
      </c>
      <c r="V398" s="5" t="s">
        <v>7</v>
      </c>
      <c r="W398" s="5" t="s">
        <v>8</v>
      </c>
      <c r="X398" s="5" t="s">
        <v>7</v>
      </c>
      <c r="Y398" s="5" t="s">
        <v>7</v>
      </c>
      <c r="Z398" s="5" t="s">
        <v>22</v>
      </c>
      <c r="AA398" s="5" t="s">
        <v>10</v>
      </c>
      <c r="AB398" s="5"/>
      <c r="AC398" s="5"/>
      <c r="AD398" s="5">
        <f t="shared" si="8"/>
        <v>0</v>
      </c>
    </row>
    <row r="399" spans="1:30" x14ac:dyDescent="0.25">
      <c r="A399" s="5">
        <v>12</v>
      </c>
      <c r="B399" s="5">
        <v>80</v>
      </c>
      <c r="C399" s="5">
        <v>1.02</v>
      </c>
      <c r="D399" s="5">
        <v>0</v>
      </c>
      <c r="E399" s="5" t="s">
        <v>2</v>
      </c>
      <c r="F399" s="5" t="s">
        <v>4</v>
      </c>
      <c r="G399" s="5" t="s">
        <v>4</v>
      </c>
      <c r="H399" s="5" t="s">
        <v>5</v>
      </c>
      <c r="I399" s="5" t="s">
        <v>5</v>
      </c>
      <c r="J399" s="5">
        <v>100</v>
      </c>
      <c r="K399" s="5">
        <v>26</v>
      </c>
      <c r="L399" s="5">
        <v>0.6</v>
      </c>
      <c r="M399" s="5">
        <v>137</v>
      </c>
      <c r="N399" s="5">
        <v>4.4000000000000004</v>
      </c>
      <c r="O399" s="5">
        <v>15.8</v>
      </c>
      <c r="P399" s="5">
        <v>49</v>
      </c>
      <c r="Q399" s="5">
        <v>6600</v>
      </c>
      <c r="R399" s="5">
        <v>5.4</v>
      </c>
      <c r="S399" s="5"/>
      <c r="T399" s="5" t="s">
        <v>7</v>
      </c>
      <c r="U399" s="5" t="s">
        <v>7</v>
      </c>
      <c r="V399" s="5" t="s">
        <v>7</v>
      </c>
      <c r="W399" s="5" t="s">
        <v>8</v>
      </c>
      <c r="X399" s="5" t="s">
        <v>7</v>
      </c>
      <c r="Y399" s="5" t="s">
        <v>7</v>
      </c>
      <c r="Z399" s="5" t="s">
        <v>22</v>
      </c>
      <c r="AA399" s="5" t="s">
        <v>10</v>
      </c>
      <c r="AB399" s="5"/>
      <c r="AC399" s="5"/>
      <c r="AD399" s="5">
        <f t="shared" si="8"/>
        <v>0</v>
      </c>
    </row>
    <row r="400" spans="1:30" x14ac:dyDescent="0.25">
      <c r="A400" s="5">
        <v>17</v>
      </c>
      <c r="B400" s="5">
        <v>60</v>
      </c>
      <c r="C400" s="5">
        <v>1.0249999999999999</v>
      </c>
      <c r="D400" s="5">
        <v>0</v>
      </c>
      <c r="E400" s="5" t="s">
        <v>2</v>
      </c>
      <c r="F400" s="5" t="s">
        <v>4</v>
      </c>
      <c r="G400" s="5" t="s">
        <v>4</v>
      </c>
      <c r="H400" s="5" t="s">
        <v>5</v>
      </c>
      <c r="I400" s="5" t="s">
        <v>5</v>
      </c>
      <c r="J400" s="5">
        <v>114</v>
      </c>
      <c r="K400" s="5">
        <v>50</v>
      </c>
      <c r="L400" s="5">
        <v>1</v>
      </c>
      <c r="M400" s="5">
        <v>135</v>
      </c>
      <c r="N400" s="5">
        <v>4.9000000000000004</v>
      </c>
      <c r="O400" s="5">
        <v>14.2</v>
      </c>
      <c r="P400" s="5">
        <v>51</v>
      </c>
      <c r="Q400" s="5">
        <v>7200</v>
      </c>
      <c r="R400" s="5">
        <v>5.9</v>
      </c>
      <c r="S400" s="5"/>
      <c r="T400" s="5" t="s">
        <v>7</v>
      </c>
      <c r="U400" s="5" t="s">
        <v>7</v>
      </c>
      <c r="V400" s="5" t="s">
        <v>7</v>
      </c>
      <c r="W400" s="5" t="s">
        <v>8</v>
      </c>
      <c r="X400" s="5" t="s">
        <v>7</v>
      </c>
      <c r="Y400" s="5" t="s">
        <v>7</v>
      </c>
      <c r="Z400" s="5" t="s">
        <v>22</v>
      </c>
      <c r="AA400" s="5" t="s">
        <v>10</v>
      </c>
      <c r="AB400" s="5"/>
      <c r="AC400" s="5"/>
      <c r="AD400" s="5">
        <f t="shared" si="8"/>
        <v>0</v>
      </c>
    </row>
    <row r="401" spans="1:30" x14ac:dyDescent="0.25">
      <c r="A401" s="5">
        <v>58</v>
      </c>
      <c r="B401" s="5">
        <v>80</v>
      </c>
      <c r="C401" s="5">
        <v>1.0249999999999999</v>
      </c>
      <c r="D401" s="5">
        <v>0</v>
      </c>
      <c r="E401" s="5" t="s">
        <v>2</v>
      </c>
      <c r="F401" s="5" t="s">
        <v>4</v>
      </c>
      <c r="G401" s="5" t="s">
        <v>4</v>
      </c>
      <c r="H401" s="5" t="s">
        <v>5</v>
      </c>
      <c r="I401" s="5" t="s">
        <v>5</v>
      </c>
      <c r="J401" s="5">
        <v>131</v>
      </c>
      <c r="K401" s="5">
        <v>18</v>
      </c>
      <c r="L401" s="5">
        <v>1.1000000000000001</v>
      </c>
      <c r="M401" s="5">
        <v>141</v>
      </c>
      <c r="N401" s="5">
        <v>3.5</v>
      </c>
      <c r="O401" s="5">
        <v>15.8</v>
      </c>
      <c r="P401" s="5">
        <v>53</v>
      </c>
      <c r="Q401" s="5">
        <v>6800</v>
      </c>
      <c r="R401" s="5">
        <v>6.1</v>
      </c>
      <c r="S401" s="5"/>
      <c r="T401" s="5" t="s">
        <v>7</v>
      </c>
      <c r="U401" s="5" t="s">
        <v>7</v>
      </c>
      <c r="V401" s="5" t="s">
        <v>7</v>
      </c>
      <c r="W401" s="5" t="s">
        <v>8</v>
      </c>
      <c r="X401" s="5" t="s">
        <v>7</v>
      </c>
      <c r="Y401" s="5" t="s">
        <v>7</v>
      </c>
      <c r="Z401" s="5" t="s">
        <v>22</v>
      </c>
      <c r="AA401" s="5" t="s">
        <v>10</v>
      </c>
      <c r="AB401" s="5"/>
      <c r="AC401" s="5"/>
      <c r="AD401" s="5">
        <f t="shared" si="8"/>
        <v>0</v>
      </c>
    </row>
    <row r="402" spans="1:30" x14ac:dyDescent="0.25">
      <c r="A402" t="s">
        <v>57</v>
      </c>
    </row>
    <row r="403" spans="1:30" x14ac:dyDescent="0.25">
      <c r="A403">
        <f>AVERAGEIF(A2:A251,"&lt;&gt;*?")</f>
        <v>54.541322314049587</v>
      </c>
      <c r="B403">
        <f>AVERAGEIF(B2:B251,"&lt;&gt;*?")</f>
        <v>79.625</v>
      </c>
      <c r="J403">
        <f t="shared" ref="J403:R403" si="9">AVERAGEIF(J2:J251,"&lt;&gt;*?")</f>
        <v>175.41981132075472</v>
      </c>
      <c r="K403">
        <f t="shared" si="9"/>
        <v>72.389029535864978</v>
      </c>
      <c r="L403">
        <f t="shared" si="9"/>
        <v>4.4149159663865518</v>
      </c>
      <c r="M403">
        <f t="shared" si="9"/>
        <v>133.90178571428572</v>
      </c>
      <c r="N403">
        <f t="shared" si="9"/>
        <v>4.8784431137724544</v>
      </c>
      <c r="O403">
        <f t="shared" si="9"/>
        <v>10.64754901960784</v>
      </c>
      <c r="P403">
        <f t="shared" si="9"/>
        <v>32.884615384615387</v>
      </c>
      <c r="Q403">
        <f t="shared" si="9"/>
        <v>9093.2885906040265</v>
      </c>
      <c r="R403">
        <f t="shared" si="9"/>
        <v>3.9452380952380937</v>
      </c>
    </row>
    <row r="404" spans="1:30" x14ac:dyDescent="0.25">
      <c r="A404" t="s">
        <v>49</v>
      </c>
    </row>
    <row r="405" spans="1:30" x14ac:dyDescent="0.25">
      <c r="A405">
        <f>_xlfn.STDEV.P(A2:A251)</f>
        <v>17.352934205033247</v>
      </c>
      <c r="B405">
        <f t="shared" ref="B405:R405" si="10">_xlfn.STDEV.P(B2:B251)</f>
        <v>15.20228190108314</v>
      </c>
      <c r="J405">
        <f t="shared" si="10"/>
        <v>91.864790840619747</v>
      </c>
      <c r="K405">
        <f t="shared" si="10"/>
        <v>58.463503400496677</v>
      </c>
      <c r="L405">
        <f t="shared" si="10"/>
        <v>6.9356585445594039</v>
      </c>
      <c r="M405">
        <f t="shared" si="10"/>
        <v>12.365858688216466</v>
      </c>
      <c r="N405">
        <f t="shared" si="10"/>
        <v>4.3085921643131568</v>
      </c>
      <c r="O405">
        <f t="shared" si="10"/>
        <v>2.1804262653383812</v>
      </c>
      <c r="P405">
        <f t="shared" si="10"/>
        <v>7.1700602029278295</v>
      </c>
      <c r="Q405">
        <f t="shared" si="10"/>
        <v>3584.3182765094243</v>
      </c>
      <c r="R405">
        <f t="shared" si="10"/>
        <v>0.86185543136915632</v>
      </c>
    </row>
    <row r="407" spans="1:30" x14ac:dyDescent="0.25">
      <c r="A407" t="s">
        <v>58</v>
      </c>
    </row>
    <row r="408" spans="1:30" x14ac:dyDescent="0.25">
      <c r="A408">
        <f>AVERAGEIF(A252:A401,"&lt;&gt;*?")</f>
        <v>46.516778523489933</v>
      </c>
      <c r="B408">
        <f>AVERAGEIF(B252:B401,"&lt;&gt;*?")</f>
        <v>71.351351351351354</v>
      </c>
      <c r="J408">
        <f>AVERAGEIF(J252:J401,"&lt;&gt;*?")</f>
        <v>107.72222222222223</v>
      </c>
      <c r="K408">
        <f>+AVERAGEIF(K252:K401,"&lt;&gt;*?")</f>
        <v>32.798611111111114</v>
      </c>
      <c r="L408">
        <f t="shared" ref="L408:R408" si="11">AVERAGEIF(L252:L401,"&lt;&gt;*?")</f>
        <v>0.86896551724137927</v>
      </c>
      <c r="M408">
        <f t="shared" si="11"/>
        <v>141.73103448275862</v>
      </c>
      <c r="N408">
        <f t="shared" si="11"/>
        <v>4.3379310344827582</v>
      </c>
      <c r="O408">
        <f t="shared" si="11"/>
        <v>15.188194444444443</v>
      </c>
      <c r="P408">
        <f t="shared" si="11"/>
        <v>46.335616438356162</v>
      </c>
      <c r="Q408">
        <f t="shared" si="11"/>
        <v>7705.5944055944055</v>
      </c>
      <c r="R408">
        <f t="shared" si="11"/>
        <v>5.3790209790209769</v>
      </c>
    </row>
    <row r="409" spans="1:30" x14ac:dyDescent="0.25">
      <c r="A409" t="s">
        <v>59</v>
      </c>
    </row>
    <row r="410" spans="1:30" x14ac:dyDescent="0.25">
      <c r="A410">
        <f>_xlfn.STDEV.P(A252:A401)</f>
        <v>15.578596583174098</v>
      </c>
      <c r="B410">
        <f t="shared" ref="B410:R410" si="12">_xlfn.STDEV.P(B252:B401)</f>
        <v>8.5145859470396559</v>
      </c>
      <c r="J410">
        <f t="shared" si="12"/>
        <v>18.500166832747919</v>
      </c>
      <c r="K410">
        <f t="shared" si="12"/>
        <v>11.410630923440984</v>
      </c>
      <c r="L410">
        <f t="shared" si="12"/>
        <v>0.25421067596868502</v>
      </c>
      <c r="M410">
        <f t="shared" si="12"/>
        <v>4.8012285387772931</v>
      </c>
      <c r="N410">
        <f t="shared" si="12"/>
        <v>0.58522839225881595</v>
      </c>
      <c r="O410">
        <f t="shared" si="12"/>
        <v>1.2730920652630755</v>
      </c>
      <c r="P410">
        <f t="shared" si="12"/>
        <v>4.1202430392144986</v>
      </c>
      <c r="Q410">
        <f t="shared" si="12"/>
        <v>1833.3269167676906</v>
      </c>
      <c r="R410">
        <f t="shared" si="12"/>
        <v>0.5940089174124481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6E54-3C41-4C9D-A1D6-97B6CE8FE27B}">
  <dimension ref="A1:AF418"/>
  <sheetViews>
    <sheetView topLeftCell="A188" zoomScale="85" zoomScaleNormal="85" workbookViewId="0">
      <selection activeCell="W38" sqref="W38"/>
    </sheetView>
  </sheetViews>
  <sheetFormatPr defaultRowHeight="15" x14ac:dyDescent="0.25"/>
  <cols>
    <col min="1" max="1" width="7.5703125" bestFit="1" customWidth="1"/>
    <col min="2" max="2" width="13.7109375" bestFit="1" customWidth="1"/>
    <col min="3" max="3" width="17" style="8" bestFit="1" customWidth="1"/>
    <col min="4" max="4" width="9.5703125" bestFit="1" customWidth="1"/>
    <col min="5" max="5" width="6.7109375" bestFit="1" customWidth="1"/>
    <col min="6" max="6" width="14.5703125" bestFit="1" customWidth="1"/>
    <col min="7" max="7" width="15" bestFit="1" customWidth="1"/>
    <col min="8" max="8" width="13.85546875" bestFit="1" customWidth="1"/>
    <col min="9" max="9" width="15.28515625" bestFit="1" customWidth="1"/>
    <col min="10" max="10" width="8.28515625" bestFit="1" customWidth="1"/>
    <col min="11" max="11" width="10.42578125" bestFit="1" customWidth="1"/>
    <col min="12" max="12" width="10" customWidth="1"/>
    <col min="13" max="13" width="7.140625" bestFit="1" customWidth="1"/>
    <col min="14" max="14" width="12.85546875" customWidth="1"/>
    <col min="15" max="15" width="11.28515625" bestFit="1" customWidth="1"/>
    <col min="16" max="16" width="12.28515625" bestFit="1" customWidth="1"/>
    <col min="17" max="17" width="8.42578125" bestFit="1" customWidth="1"/>
    <col min="18" max="18" width="17.85546875" bestFit="1" customWidth="1"/>
    <col min="19" max="19" width="8.140625" bestFit="1" customWidth="1"/>
    <col min="20" max="20" width="11.5703125" bestFit="1" customWidth="1"/>
    <col min="21" max="21" width="7.5703125" bestFit="1" customWidth="1"/>
    <col min="22" max="22" width="9.7109375" bestFit="1" customWidth="1"/>
    <col min="24" max="24" width="10.7109375" bestFit="1" customWidth="1"/>
    <col min="25" max="25" width="20" bestFit="1" customWidth="1"/>
    <col min="26" max="26" width="13.85546875" customWidth="1"/>
    <col min="27" max="27" width="12.85546875" bestFit="1" customWidth="1"/>
    <col min="28" max="28" width="16.5703125" bestFit="1" customWidth="1"/>
    <col min="29" max="29" width="9.7109375" bestFit="1" customWidth="1"/>
    <col min="30" max="30" width="11.5703125" bestFit="1" customWidth="1"/>
    <col min="31" max="31" width="19.28515625" bestFit="1" customWidth="1"/>
    <col min="32" max="32" width="16.7109375" bestFit="1" customWidth="1"/>
  </cols>
  <sheetData>
    <row r="1" spans="1:32" x14ac:dyDescent="0.25">
      <c r="A1" t="s">
        <v>23</v>
      </c>
      <c r="B1" t="s">
        <v>24</v>
      </c>
      <c r="C1" s="8" t="s">
        <v>25</v>
      </c>
      <c r="D1" t="s">
        <v>26</v>
      </c>
      <c r="E1" t="s">
        <v>27</v>
      </c>
      <c r="F1" s="6" t="s">
        <v>60</v>
      </c>
      <c r="G1" t="s">
        <v>61</v>
      </c>
      <c r="H1" t="s">
        <v>30</v>
      </c>
      <c r="I1" t="s">
        <v>32</v>
      </c>
      <c r="J1" t="s">
        <v>62</v>
      </c>
      <c r="K1" t="s">
        <v>34</v>
      </c>
      <c r="L1" t="s">
        <v>35</v>
      </c>
      <c r="M1" t="s">
        <v>36</v>
      </c>
      <c r="N1" t="s">
        <v>37</v>
      </c>
      <c r="O1" t="s">
        <v>63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104</v>
      </c>
      <c r="AF1" t="s">
        <v>100</v>
      </c>
    </row>
    <row r="2" spans="1:32" x14ac:dyDescent="0.25">
      <c r="A2" s="5">
        <v>48</v>
      </c>
      <c r="B2" s="5">
        <v>80</v>
      </c>
      <c r="C2" s="9">
        <v>0.75</v>
      </c>
      <c r="D2" s="10">
        <v>0.2</v>
      </c>
      <c r="E2" s="5" t="s">
        <v>2</v>
      </c>
      <c r="F2" s="5">
        <v>1</v>
      </c>
      <c r="G2" s="5">
        <v>0</v>
      </c>
      <c r="H2" s="5">
        <v>0</v>
      </c>
      <c r="I2" s="5">
        <v>121</v>
      </c>
      <c r="J2" s="5">
        <v>36</v>
      </c>
      <c r="K2" s="5">
        <v>1.2</v>
      </c>
      <c r="L2" s="10">
        <v>137.53</v>
      </c>
      <c r="M2" s="10">
        <v>4.63</v>
      </c>
      <c r="N2" s="5">
        <v>15.4</v>
      </c>
      <c r="O2" s="5">
        <v>44</v>
      </c>
      <c r="P2" s="5">
        <v>1</v>
      </c>
      <c r="Q2" s="5">
        <v>1</v>
      </c>
      <c r="R2" s="5">
        <v>0</v>
      </c>
      <c r="S2" s="5">
        <v>1</v>
      </c>
      <c r="T2" s="5">
        <v>0</v>
      </c>
      <c r="U2" s="5">
        <v>0</v>
      </c>
      <c r="V2" s="5">
        <v>1</v>
      </c>
      <c r="X2" s="8">
        <f>(dane3[[#This Row],[Wiek]]-$A$409)/$A$410</f>
        <v>0.52272727272727271</v>
      </c>
      <c r="Y2" s="8">
        <f>(dane3[[#This Row],[Ciśnienie krwi]]-$B$409)/$B$410</f>
        <v>0.23076923076923078</v>
      </c>
      <c r="Z2" s="8">
        <f>(dane3[[#This Row],[glukoza we krwi]]-$I$409)/$I$410</f>
        <v>0.21153846153846154</v>
      </c>
      <c r="AA2" s="8">
        <f>(dane3[[#This Row],[mocznik]]-$J$409)/$J$410</f>
        <v>8.8575096277278567E-2</v>
      </c>
      <c r="AB2" s="8">
        <f>(dane3[[#This Row],[kreatynina]]-K$409)/K$410</f>
        <v>1.0582010582010581E-2</v>
      </c>
      <c r="AC2" s="8">
        <f>(dane3[[#This Row],[sód]]-L$409)/L$410</f>
        <v>0.83930599369085179</v>
      </c>
      <c r="AD2" s="8">
        <f>(dane3[[#This Row],[potas]]-M$409)/M$410</f>
        <v>4.7865168539325841E-2</v>
      </c>
      <c r="AE2" s="8">
        <f>(dane3[[#This Row],[hemoglobina]]-N$409)/N$410</f>
        <v>0.83673469387755106</v>
      </c>
      <c r="AF2" s="8">
        <f>(dane3[[#This Row],[hematokryt]]-O$409)/O$410</f>
        <v>0.77777777777777779</v>
      </c>
    </row>
    <row r="3" spans="1:32" x14ac:dyDescent="0.25">
      <c r="A3" s="5">
        <v>7</v>
      </c>
      <c r="B3" s="5">
        <v>50</v>
      </c>
      <c r="C3" s="9">
        <v>0.75</v>
      </c>
      <c r="D3" s="10">
        <v>0.8</v>
      </c>
      <c r="E3" s="5" t="s">
        <v>2</v>
      </c>
      <c r="F3" s="5">
        <v>1</v>
      </c>
      <c r="G3" s="5">
        <v>0</v>
      </c>
      <c r="H3" s="5">
        <v>0</v>
      </c>
      <c r="I3" s="10">
        <v>148.04</v>
      </c>
      <c r="J3" s="5">
        <v>18</v>
      </c>
      <c r="K3" s="5">
        <v>0.8</v>
      </c>
      <c r="L3" s="10">
        <v>137.53</v>
      </c>
      <c r="M3" s="10">
        <v>4.63</v>
      </c>
      <c r="N3" s="5">
        <v>11.3</v>
      </c>
      <c r="O3" s="5">
        <v>38</v>
      </c>
      <c r="P3" s="5">
        <v>0</v>
      </c>
      <c r="Q3" s="5">
        <v>0</v>
      </c>
      <c r="R3" s="5">
        <v>0</v>
      </c>
      <c r="S3" s="5">
        <v>1</v>
      </c>
      <c r="T3" s="5">
        <v>0</v>
      </c>
      <c r="U3" s="5">
        <v>0</v>
      </c>
      <c r="V3" s="5">
        <v>1</v>
      </c>
      <c r="X3" s="8">
        <f>(dane3[[#This Row],[Wiek]]-$A$409)/$A$410</f>
        <v>5.6818181818181816E-2</v>
      </c>
      <c r="Y3" s="8">
        <f>(dane3[[#This Row],[Ciśnienie krwi]]-$B$409)/$B$410</f>
        <v>0</v>
      </c>
      <c r="Z3" s="8">
        <f>(dane3[[#This Row],[glukoza we krwi]]-$I$409)/$I$410</f>
        <v>0.26931623931623933</v>
      </c>
      <c r="AA3" s="8">
        <f>(dane3[[#This Row],[mocznik]]-$J$409)/$J$410</f>
        <v>4.2362002567394093E-2</v>
      </c>
      <c r="AB3" s="8">
        <f>(dane3[[#This Row],[kreatynina]]-K$409)/K$410</f>
        <v>5.2910052910052916E-3</v>
      </c>
      <c r="AC3" s="8">
        <f>(dane3[[#This Row],[sód]]-L$409)/L$410</f>
        <v>0.83930599369085179</v>
      </c>
      <c r="AD3" s="8">
        <f>(dane3[[#This Row],[potas]]-M$409)/M$410</f>
        <v>4.7865168539325841E-2</v>
      </c>
      <c r="AE3" s="8">
        <f>(dane3[[#This Row],[hemoglobina]]-N$409)/N$410</f>
        <v>0.55782312925170074</v>
      </c>
      <c r="AF3" s="8">
        <f>(dane3[[#This Row],[hematokryt]]-O$409)/O$410</f>
        <v>0.64444444444444449</v>
      </c>
    </row>
    <row r="4" spans="1:32" x14ac:dyDescent="0.25">
      <c r="A4" s="5">
        <v>62</v>
      </c>
      <c r="B4" s="5">
        <v>80</v>
      </c>
      <c r="C4" s="9">
        <v>0.25</v>
      </c>
      <c r="D4" s="10">
        <v>0.4</v>
      </c>
      <c r="E4" s="10">
        <v>0.6</v>
      </c>
      <c r="F4" s="5">
        <v>1</v>
      </c>
      <c r="G4" s="5">
        <v>0</v>
      </c>
      <c r="H4" s="5">
        <v>0</v>
      </c>
      <c r="I4" s="5">
        <v>423</v>
      </c>
      <c r="J4" s="5">
        <v>53</v>
      </c>
      <c r="K4" s="5">
        <v>1.8</v>
      </c>
      <c r="L4" s="10">
        <v>137.53</v>
      </c>
      <c r="M4" s="10">
        <v>4.63</v>
      </c>
      <c r="N4" s="5">
        <v>9.6</v>
      </c>
      <c r="O4" s="5">
        <v>31</v>
      </c>
      <c r="P4" s="5">
        <v>0</v>
      </c>
      <c r="Q4" s="5">
        <v>1</v>
      </c>
      <c r="R4" s="5">
        <v>0</v>
      </c>
      <c r="S4" s="5">
        <v>0</v>
      </c>
      <c r="T4" s="5">
        <v>0</v>
      </c>
      <c r="U4" s="5">
        <v>1</v>
      </c>
      <c r="V4" s="5">
        <v>1</v>
      </c>
      <c r="X4" s="8">
        <f>(dane3[[#This Row],[Wiek]]-$A$409)/$A$410</f>
        <v>0.68181818181818177</v>
      </c>
      <c r="Y4" s="8">
        <f>(dane3[[#This Row],[Ciśnienie krwi]]-$B$409)/$B$410</f>
        <v>0.23076923076923078</v>
      </c>
      <c r="Z4" s="8">
        <f>(dane3[[#This Row],[glukoza we krwi]]-$I$409)/$I$410</f>
        <v>0.85683760683760679</v>
      </c>
      <c r="AA4" s="8">
        <f>(dane3[[#This Row],[mocznik]]-$J$409)/$J$410</f>
        <v>0.13222079589216945</v>
      </c>
      <c r="AB4" s="8">
        <f>(dane3[[#This Row],[kreatynina]]-K$409)/K$410</f>
        <v>1.8518518518518517E-2</v>
      </c>
      <c r="AC4" s="8">
        <f>(dane3[[#This Row],[sód]]-L$409)/L$410</f>
        <v>0.83930599369085179</v>
      </c>
      <c r="AD4" s="8">
        <f>(dane3[[#This Row],[potas]]-M$409)/M$410</f>
        <v>4.7865168539325841E-2</v>
      </c>
      <c r="AE4" s="8">
        <f>(dane3[[#This Row],[hemoglobina]]-N$409)/N$410</f>
        <v>0.44217687074829931</v>
      </c>
      <c r="AF4" s="8">
        <f>(dane3[[#This Row],[hematokryt]]-O$409)/O$410</f>
        <v>0.48888888888888887</v>
      </c>
    </row>
    <row r="5" spans="1:32" x14ac:dyDescent="0.25">
      <c r="A5" s="5">
        <v>48</v>
      </c>
      <c r="B5" s="5">
        <v>70</v>
      </c>
      <c r="C5" s="9">
        <v>0</v>
      </c>
      <c r="D5" s="10">
        <v>0.8</v>
      </c>
      <c r="E5" s="5" t="s">
        <v>2</v>
      </c>
      <c r="F5" s="5">
        <v>0</v>
      </c>
      <c r="G5" s="5">
        <v>1</v>
      </c>
      <c r="H5" s="5">
        <v>0</v>
      </c>
      <c r="I5" s="5">
        <v>117</v>
      </c>
      <c r="J5" s="5">
        <v>56</v>
      </c>
      <c r="K5" s="5">
        <v>3.8</v>
      </c>
      <c r="L5" s="5">
        <v>111</v>
      </c>
      <c r="M5" s="5">
        <v>2.5</v>
      </c>
      <c r="N5" s="5">
        <v>11.2</v>
      </c>
      <c r="O5" s="5">
        <v>32</v>
      </c>
      <c r="P5" s="5">
        <v>1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5">
        <v>1</v>
      </c>
      <c r="X5" s="8">
        <f>(dane3[[#This Row],[Wiek]]-$A$409)/$A$410</f>
        <v>0.52272727272727271</v>
      </c>
      <c r="Y5" s="8">
        <f>(dane3[[#This Row],[Ciśnienie krwi]]-$B$409)/$B$410</f>
        <v>0.15384615384615385</v>
      </c>
      <c r="Z5" s="8">
        <f>(dane3[[#This Row],[glukoza we krwi]]-$I$409)/$I$410</f>
        <v>0.20299145299145299</v>
      </c>
      <c r="AA5" s="8">
        <f>(dane3[[#This Row],[mocznik]]-$J$409)/$J$410</f>
        <v>0.13992297817715019</v>
      </c>
      <c r="AB5" s="8">
        <f>(dane3[[#This Row],[kreatynina]]-K$409)/K$410</f>
        <v>4.4973544973544978E-2</v>
      </c>
      <c r="AC5" s="8">
        <f>(dane3[[#This Row],[sód]]-L$409)/L$410</f>
        <v>0.67192429022082023</v>
      </c>
      <c r="AD5" s="8">
        <f>(dane3[[#This Row],[potas]]-M$409)/M$410</f>
        <v>0</v>
      </c>
      <c r="AE5" s="8">
        <f>(dane3[[#This Row],[hemoglobina]]-N$409)/N$410</f>
        <v>0.55102040816326525</v>
      </c>
      <c r="AF5" s="8">
        <f>(dane3[[#This Row],[hematokryt]]-O$409)/O$410</f>
        <v>0.51111111111111107</v>
      </c>
    </row>
    <row r="6" spans="1:32" x14ac:dyDescent="0.25">
      <c r="A6" s="5">
        <v>51</v>
      </c>
      <c r="B6" s="5">
        <v>80</v>
      </c>
      <c r="C6" s="9">
        <v>0.25</v>
      </c>
      <c r="D6" s="10">
        <v>0.4</v>
      </c>
      <c r="E6" s="5" t="s">
        <v>2</v>
      </c>
      <c r="F6" s="5">
        <v>1</v>
      </c>
      <c r="G6" s="5">
        <v>0</v>
      </c>
      <c r="H6" s="5">
        <v>0</v>
      </c>
      <c r="I6" s="5">
        <v>106</v>
      </c>
      <c r="J6" s="5">
        <v>26</v>
      </c>
      <c r="K6" s="5">
        <v>1.4</v>
      </c>
      <c r="L6" s="10">
        <v>137.53</v>
      </c>
      <c r="M6" s="10">
        <v>4.63</v>
      </c>
      <c r="N6" s="5">
        <v>11.6</v>
      </c>
      <c r="O6" s="5">
        <v>35</v>
      </c>
      <c r="P6" s="5">
        <v>0</v>
      </c>
      <c r="Q6" s="5">
        <v>0</v>
      </c>
      <c r="R6" s="5">
        <v>0</v>
      </c>
      <c r="S6" s="5">
        <v>1</v>
      </c>
      <c r="T6" s="5">
        <v>0</v>
      </c>
      <c r="U6" s="5">
        <v>0</v>
      </c>
      <c r="V6" s="5">
        <v>1</v>
      </c>
      <c r="X6" s="8">
        <f>(dane3[[#This Row],[Wiek]]-$A$409)/$A$410</f>
        <v>0.55681818181818177</v>
      </c>
      <c r="Y6" s="8">
        <f>(dane3[[#This Row],[Ciśnienie krwi]]-$B$409)/$B$410</f>
        <v>0.23076923076923078</v>
      </c>
      <c r="Z6" s="8">
        <f>(dane3[[#This Row],[glukoza we krwi]]-$I$409)/$I$410</f>
        <v>0.17948717948717949</v>
      </c>
      <c r="AA6" s="8">
        <f>(dane3[[#This Row],[mocznik]]-$J$409)/$J$410</f>
        <v>6.290115532734275E-2</v>
      </c>
      <c r="AB6" s="8">
        <f>(dane3[[#This Row],[kreatynina]]-K$409)/K$410</f>
        <v>1.3227513227513227E-2</v>
      </c>
      <c r="AC6" s="8">
        <f>(dane3[[#This Row],[sód]]-L$409)/L$410</f>
        <v>0.83930599369085179</v>
      </c>
      <c r="AD6" s="8">
        <f>(dane3[[#This Row],[potas]]-M$409)/M$410</f>
        <v>4.7865168539325841E-2</v>
      </c>
      <c r="AE6" s="8">
        <f>(dane3[[#This Row],[hemoglobina]]-N$409)/N$410</f>
        <v>0.57823129251700678</v>
      </c>
      <c r="AF6" s="8">
        <f>(dane3[[#This Row],[hematokryt]]-O$409)/O$410</f>
        <v>0.57777777777777772</v>
      </c>
    </row>
    <row r="7" spans="1:32" x14ac:dyDescent="0.25">
      <c r="A7" s="5">
        <v>60</v>
      </c>
      <c r="B7" s="5">
        <v>90</v>
      </c>
      <c r="C7" s="9">
        <v>0.5</v>
      </c>
      <c r="D7" s="10">
        <v>0.6</v>
      </c>
      <c r="E7" s="5" t="s">
        <v>2</v>
      </c>
      <c r="F7" s="5">
        <v>0.77</v>
      </c>
      <c r="G7" s="5">
        <v>0</v>
      </c>
      <c r="H7" s="5">
        <v>0</v>
      </c>
      <c r="I7" s="5">
        <v>74</v>
      </c>
      <c r="J7" s="5">
        <v>25</v>
      </c>
      <c r="K7" s="5">
        <v>1.1000000000000001</v>
      </c>
      <c r="L7" s="5">
        <v>142</v>
      </c>
      <c r="M7" s="5">
        <v>3.2</v>
      </c>
      <c r="N7" s="5">
        <v>12.2</v>
      </c>
      <c r="O7" s="5">
        <v>39</v>
      </c>
      <c r="P7" s="5">
        <v>1</v>
      </c>
      <c r="Q7" s="5">
        <v>1</v>
      </c>
      <c r="R7" s="5">
        <v>0</v>
      </c>
      <c r="S7" s="5">
        <v>1</v>
      </c>
      <c r="T7" s="5">
        <v>1</v>
      </c>
      <c r="U7" s="5">
        <v>0</v>
      </c>
      <c r="V7" s="5">
        <v>1</v>
      </c>
      <c r="X7" s="8">
        <f>(dane3[[#This Row],[Wiek]]-$A$409)/$A$410</f>
        <v>0.65909090909090906</v>
      </c>
      <c r="Y7" s="8">
        <f>(dane3[[#This Row],[Ciśnienie krwi]]-$B$409)/$B$410</f>
        <v>0.30769230769230771</v>
      </c>
      <c r="Z7" s="8">
        <f>(dane3[[#This Row],[glukoza we krwi]]-$I$409)/$I$410</f>
        <v>0.1111111111111111</v>
      </c>
      <c r="AA7" s="8">
        <f>(dane3[[#This Row],[mocznik]]-$J$409)/$J$410</f>
        <v>6.0333761232349167E-2</v>
      </c>
      <c r="AB7" s="8">
        <f>(dane3[[#This Row],[kreatynina]]-K$409)/K$410</f>
        <v>9.2592592592592605E-3</v>
      </c>
      <c r="AC7" s="8">
        <f>(dane3[[#This Row],[sód]]-L$409)/L$410</f>
        <v>0.86750788643533128</v>
      </c>
      <c r="AD7" s="8">
        <f>(dane3[[#This Row],[potas]]-M$409)/M$410</f>
        <v>1.573033707865169E-2</v>
      </c>
      <c r="AE7" s="8">
        <f>(dane3[[#This Row],[hemoglobina]]-N$409)/N$410</f>
        <v>0.61904761904761896</v>
      </c>
      <c r="AF7" s="8">
        <f>(dane3[[#This Row],[hematokryt]]-O$409)/O$410</f>
        <v>0.66666666666666663</v>
      </c>
    </row>
    <row r="8" spans="1:32" x14ac:dyDescent="0.25">
      <c r="A8" s="5">
        <v>68</v>
      </c>
      <c r="B8" s="5">
        <v>70</v>
      </c>
      <c r="C8" s="9">
        <v>0.25</v>
      </c>
      <c r="D8" s="5">
        <v>0</v>
      </c>
      <c r="E8" s="5" t="s">
        <v>2</v>
      </c>
      <c r="F8" s="5">
        <v>1</v>
      </c>
      <c r="G8" s="5">
        <v>0</v>
      </c>
      <c r="H8" s="5">
        <v>0</v>
      </c>
      <c r="I8" s="5">
        <v>100</v>
      </c>
      <c r="J8" s="5">
        <v>54</v>
      </c>
      <c r="K8" s="5">
        <v>24</v>
      </c>
      <c r="L8" s="5">
        <v>104</v>
      </c>
      <c r="M8" s="5">
        <v>4</v>
      </c>
      <c r="N8" s="5">
        <v>12.4</v>
      </c>
      <c r="O8" s="5">
        <v>36</v>
      </c>
      <c r="P8" s="5">
        <v>0</v>
      </c>
      <c r="Q8" s="5">
        <v>0</v>
      </c>
      <c r="R8" s="5">
        <v>0</v>
      </c>
      <c r="S8" s="5">
        <v>1</v>
      </c>
      <c r="T8" s="5">
        <v>0</v>
      </c>
      <c r="U8" s="5">
        <v>0</v>
      </c>
      <c r="V8" s="5">
        <v>1</v>
      </c>
      <c r="X8" s="8">
        <f>(dane3[[#This Row],[Wiek]]-$A$409)/$A$410</f>
        <v>0.75</v>
      </c>
      <c r="Y8" s="8">
        <f>(dane3[[#This Row],[Ciśnienie krwi]]-$B$409)/$B$410</f>
        <v>0.15384615384615385</v>
      </c>
      <c r="Z8" s="8">
        <f>(dane3[[#This Row],[glukoza we krwi]]-$I$409)/$I$410</f>
        <v>0.16666666666666666</v>
      </c>
      <c r="AA8" s="8">
        <f>(dane3[[#This Row],[mocznik]]-$J$409)/$J$410</f>
        <v>0.13478818998716302</v>
      </c>
      <c r="AB8" s="8">
        <f>(dane3[[#This Row],[kreatynina]]-K$409)/K$410</f>
        <v>0.31216931216931221</v>
      </c>
      <c r="AC8" s="8">
        <f>(dane3[[#This Row],[sód]]-L$409)/L$410</f>
        <v>0.62776025236593058</v>
      </c>
      <c r="AD8" s="8">
        <f>(dane3[[#This Row],[potas]]-M$409)/M$410</f>
        <v>3.3707865168539325E-2</v>
      </c>
      <c r="AE8" s="8">
        <f>(dane3[[#This Row],[hemoglobina]]-N$409)/N$410</f>
        <v>0.63265306122448983</v>
      </c>
      <c r="AF8" s="8">
        <f>(dane3[[#This Row],[hematokryt]]-O$409)/O$410</f>
        <v>0.6</v>
      </c>
    </row>
    <row r="9" spans="1:32" x14ac:dyDescent="0.25">
      <c r="A9" s="5">
        <v>24</v>
      </c>
      <c r="B9" s="10">
        <v>76.47</v>
      </c>
      <c r="C9" s="9">
        <v>0.5</v>
      </c>
      <c r="D9" s="10">
        <v>0.4</v>
      </c>
      <c r="E9" s="10">
        <v>0.8</v>
      </c>
      <c r="F9" s="5">
        <v>0</v>
      </c>
      <c r="G9" s="5">
        <v>0</v>
      </c>
      <c r="H9" s="5">
        <v>0</v>
      </c>
      <c r="I9" s="5">
        <v>410</v>
      </c>
      <c r="J9" s="5">
        <v>31</v>
      </c>
      <c r="K9" s="5">
        <v>1.1000000000000001</v>
      </c>
      <c r="L9" s="10">
        <v>137.53</v>
      </c>
      <c r="M9" s="10">
        <v>4.63</v>
      </c>
      <c r="N9" s="5">
        <v>12.4</v>
      </c>
      <c r="O9" s="5">
        <v>44</v>
      </c>
      <c r="P9" s="5">
        <v>0</v>
      </c>
      <c r="Q9" s="5">
        <v>1</v>
      </c>
      <c r="R9" s="5">
        <v>0</v>
      </c>
      <c r="S9" s="5">
        <v>1</v>
      </c>
      <c r="T9" s="5">
        <v>1</v>
      </c>
      <c r="U9" s="5">
        <v>0</v>
      </c>
      <c r="V9" s="5">
        <v>1</v>
      </c>
      <c r="X9" s="8">
        <f>(dane3[[#This Row],[Wiek]]-$A$409)/$A$410</f>
        <v>0.25</v>
      </c>
      <c r="Y9" s="8">
        <f>(dane3[[#This Row],[Ciśnienie krwi]]-$B$409)/$B$410</f>
        <v>0.20361538461538461</v>
      </c>
      <c r="Z9" s="8">
        <f>(dane3[[#This Row],[glukoza we krwi]]-$I$409)/$I$410</f>
        <v>0.82905982905982911</v>
      </c>
      <c r="AA9" s="8">
        <f>(dane3[[#This Row],[mocznik]]-$J$409)/$J$410</f>
        <v>7.5738125802310652E-2</v>
      </c>
      <c r="AB9" s="8">
        <f>(dane3[[#This Row],[kreatynina]]-K$409)/K$410</f>
        <v>9.2592592592592605E-3</v>
      </c>
      <c r="AC9" s="8">
        <f>(dane3[[#This Row],[sód]]-L$409)/L$410</f>
        <v>0.83930599369085179</v>
      </c>
      <c r="AD9" s="8">
        <f>(dane3[[#This Row],[potas]]-M$409)/M$410</f>
        <v>4.7865168539325841E-2</v>
      </c>
      <c r="AE9" s="8">
        <f>(dane3[[#This Row],[hemoglobina]]-N$409)/N$410</f>
        <v>0.63265306122448983</v>
      </c>
      <c r="AF9" s="8">
        <f>(dane3[[#This Row],[hematokryt]]-O$409)/O$410</f>
        <v>0.77777777777777779</v>
      </c>
    </row>
    <row r="10" spans="1:32" x14ac:dyDescent="0.25">
      <c r="A10" s="5">
        <v>52</v>
      </c>
      <c r="B10" s="5">
        <v>100</v>
      </c>
      <c r="C10" s="9">
        <v>0.5</v>
      </c>
      <c r="D10" s="10">
        <v>0.6</v>
      </c>
      <c r="E10" s="5" t="s">
        <v>2</v>
      </c>
      <c r="F10" s="5">
        <v>0</v>
      </c>
      <c r="G10" s="5">
        <v>1</v>
      </c>
      <c r="H10" s="5">
        <v>0</v>
      </c>
      <c r="I10" s="5">
        <v>138</v>
      </c>
      <c r="J10" s="5">
        <v>60</v>
      </c>
      <c r="K10" s="5">
        <v>1.9</v>
      </c>
      <c r="L10" s="10">
        <v>137.53</v>
      </c>
      <c r="M10" s="10">
        <v>4.63</v>
      </c>
      <c r="N10" s="5">
        <v>10.8</v>
      </c>
      <c r="O10" s="5">
        <v>33</v>
      </c>
      <c r="P10" s="5">
        <v>1</v>
      </c>
      <c r="Q10" s="5">
        <v>1</v>
      </c>
      <c r="R10" s="5">
        <v>0</v>
      </c>
      <c r="S10" s="5">
        <v>1</v>
      </c>
      <c r="T10" s="5">
        <v>0</v>
      </c>
      <c r="U10" s="5">
        <v>1</v>
      </c>
      <c r="V10" s="5">
        <v>1</v>
      </c>
      <c r="X10" s="8">
        <f>(dane3[[#This Row],[Wiek]]-$A$409)/$A$410</f>
        <v>0.56818181818181823</v>
      </c>
      <c r="Y10" s="8">
        <f>(dane3[[#This Row],[Ciśnienie krwi]]-$B$409)/$B$410</f>
        <v>0.38461538461538464</v>
      </c>
      <c r="Z10" s="8">
        <f>(dane3[[#This Row],[glukoza we krwi]]-$I$409)/$I$410</f>
        <v>0.24786324786324787</v>
      </c>
      <c r="AA10" s="8">
        <f>(dane3[[#This Row],[mocznik]]-$J$409)/$J$410</f>
        <v>0.15019255455712452</v>
      </c>
      <c r="AB10" s="8">
        <f>(dane3[[#This Row],[kreatynina]]-K$409)/K$410</f>
        <v>1.9841269841269844E-2</v>
      </c>
      <c r="AC10" s="8">
        <f>(dane3[[#This Row],[sód]]-L$409)/L$410</f>
        <v>0.83930599369085179</v>
      </c>
      <c r="AD10" s="8">
        <f>(dane3[[#This Row],[potas]]-M$409)/M$410</f>
        <v>4.7865168539325841E-2</v>
      </c>
      <c r="AE10" s="8">
        <f>(dane3[[#This Row],[hemoglobina]]-N$409)/N$410</f>
        <v>0.52380952380952384</v>
      </c>
      <c r="AF10" s="8">
        <f>(dane3[[#This Row],[hematokryt]]-O$409)/O$410</f>
        <v>0.53333333333333333</v>
      </c>
    </row>
    <row r="11" spans="1:32" x14ac:dyDescent="0.25">
      <c r="A11" s="5">
        <v>53</v>
      </c>
      <c r="B11" s="5">
        <v>90</v>
      </c>
      <c r="C11" s="9">
        <v>0.75</v>
      </c>
      <c r="D11" s="10">
        <v>0.4</v>
      </c>
      <c r="E11" s="5" t="s">
        <v>2</v>
      </c>
      <c r="F11" s="5">
        <v>0</v>
      </c>
      <c r="G11" s="5">
        <v>1</v>
      </c>
      <c r="H11" s="5">
        <v>0</v>
      </c>
      <c r="I11" s="5">
        <v>70</v>
      </c>
      <c r="J11" s="5">
        <v>107</v>
      </c>
      <c r="K11" s="5">
        <v>7.2</v>
      </c>
      <c r="L11" s="5">
        <v>114</v>
      </c>
      <c r="M11" s="5">
        <v>3.7</v>
      </c>
      <c r="N11" s="5">
        <v>9.5</v>
      </c>
      <c r="O11" s="5">
        <v>29</v>
      </c>
      <c r="P11" s="5">
        <v>1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5">
        <v>1</v>
      </c>
      <c r="X11" s="8">
        <f>(dane3[[#This Row],[Wiek]]-$A$409)/$A$410</f>
        <v>0.57954545454545459</v>
      </c>
      <c r="Y11" s="8">
        <f>(dane3[[#This Row],[Ciśnienie krwi]]-$B$409)/$B$410</f>
        <v>0.30769230769230771</v>
      </c>
      <c r="Z11" s="8">
        <f>(dane3[[#This Row],[glukoza we krwi]]-$I$409)/$I$410</f>
        <v>0.10256410256410256</v>
      </c>
      <c r="AA11" s="8">
        <f>(dane3[[#This Row],[mocznik]]-$J$409)/$J$410</f>
        <v>0.27086007702182285</v>
      </c>
      <c r="AB11" s="8">
        <f>(dane3[[#This Row],[kreatynina]]-K$409)/K$410</f>
        <v>8.9947089947089956E-2</v>
      </c>
      <c r="AC11" s="8">
        <f>(dane3[[#This Row],[sód]]-L$409)/L$410</f>
        <v>0.69085173501577291</v>
      </c>
      <c r="AD11" s="8">
        <f>(dane3[[#This Row],[potas]]-M$409)/M$410</f>
        <v>2.6966292134831465E-2</v>
      </c>
      <c r="AE11" s="8">
        <f>(dane3[[#This Row],[hemoglobina]]-N$409)/N$410</f>
        <v>0.43537414965986393</v>
      </c>
      <c r="AF11" s="8">
        <f>(dane3[[#This Row],[hematokryt]]-O$409)/O$410</f>
        <v>0.44444444444444442</v>
      </c>
    </row>
    <row r="12" spans="1:32" x14ac:dyDescent="0.25">
      <c r="A12" s="5">
        <v>50</v>
      </c>
      <c r="B12" s="5">
        <v>60</v>
      </c>
      <c r="C12" s="9">
        <v>0.25</v>
      </c>
      <c r="D12" s="10">
        <v>0.4</v>
      </c>
      <c r="E12" s="10">
        <v>0.8</v>
      </c>
      <c r="F12" s="5">
        <v>0</v>
      </c>
      <c r="G12" s="5">
        <v>1</v>
      </c>
      <c r="H12" s="5">
        <v>0</v>
      </c>
      <c r="I12" s="5">
        <v>490</v>
      </c>
      <c r="J12" s="5">
        <v>55</v>
      </c>
      <c r="K12" s="5">
        <v>4</v>
      </c>
      <c r="L12" s="10">
        <v>137.53</v>
      </c>
      <c r="M12" s="10">
        <v>4.63</v>
      </c>
      <c r="N12" s="5">
        <v>9.4</v>
      </c>
      <c r="O12" s="5">
        <v>28</v>
      </c>
      <c r="P12" s="5">
        <v>1</v>
      </c>
      <c r="Q12" s="5">
        <v>1</v>
      </c>
      <c r="R12" s="5">
        <v>0</v>
      </c>
      <c r="S12" s="5">
        <v>1</v>
      </c>
      <c r="T12" s="5">
        <v>0</v>
      </c>
      <c r="U12" s="5">
        <v>1</v>
      </c>
      <c r="V12" s="5">
        <v>1</v>
      </c>
      <c r="X12" s="8">
        <f>(dane3[[#This Row],[Wiek]]-$A$409)/$A$410</f>
        <v>0.54545454545454541</v>
      </c>
      <c r="Y12" s="8">
        <f>(dane3[[#This Row],[Ciśnienie krwi]]-$B$409)/$B$410</f>
        <v>7.6923076923076927E-2</v>
      </c>
      <c r="Z12" s="8">
        <f>(dane3[[#This Row],[glukoza we krwi]]-$I$409)/$I$410</f>
        <v>1</v>
      </c>
      <c r="AA12" s="8">
        <f>(dane3[[#This Row],[mocznik]]-$J$409)/$J$410</f>
        <v>0.13735558408215662</v>
      </c>
      <c r="AB12" s="8">
        <f>(dane3[[#This Row],[kreatynina]]-K$409)/K$410</f>
        <v>4.7619047619047623E-2</v>
      </c>
      <c r="AC12" s="8">
        <f>(dane3[[#This Row],[sód]]-L$409)/L$410</f>
        <v>0.83930599369085179</v>
      </c>
      <c r="AD12" s="8">
        <f>(dane3[[#This Row],[potas]]-M$409)/M$410</f>
        <v>4.7865168539325841E-2</v>
      </c>
      <c r="AE12" s="8">
        <f>(dane3[[#This Row],[hemoglobina]]-N$409)/N$410</f>
        <v>0.4285714285714286</v>
      </c>
      <c r="AF12" s="8">
        <f>(dane3[[#This Row],[hematokryt]]-O$409)/O$410</f>
        <v>0.42222222222222222</v>
      </c>
    </row>
    <row r="13" spans="1:32" x14ac:dyDescent="0.25">
      <c r="A13" s="5">
        <v>63</v>
      </c>
      <c r="B13" s="5">
        <v>70</v>
      </c>
      <c r="C13" s="9">
        <v>0.25</v>
      </c>
      <c r="D13" s="10">
        <v>0.6</v>
      </c>
      <c r="E13" s="5" t="s">
        <v>2</v>
      </c>
      <c r="F13" s="5">
        <v>0</v>
      </c>
      <c r="G13" s="5">
        <v>1</v>
      </c>
      <c r="H13" s="5">
        <v>0</v>
      </c>
      <c r="I13" s="5">
        <v>380</v>
      </c>
      <c r="J13" s="5">
        <v>60</v>
      </c>
      <c r="K13" s="5">
        <v>2.7</v>
      </c>
      <c r="L13" s="5">
        <v>131</v>
      </c>
      <c r="M13" s="5">
        <v>4.2</v>
      </c>
      <c r="N13" s="5">
        <v>10.8</v>
      </c>
      <c r="O13" s="5">
        <v>32</v>
      </c>
      <c r="P13" s="5">
        <v>1</v>
      </c>
      <c r="Q13" s="5">
        <v>1</v>
      </c>
      <c r="R13" s="5">
        <v>0</v>
      </c>
      <c r="S13" s="5">
        <v>0</v>
      </c>
      <c r="T13" s="5">
        <v>1</v>
      </c>
      <c r="U13" s="5">
        <v>0</v>
      </c>
      <c r="V13" s="5">
        <v>1</v>
      </c>
      <c r="X13" s="8">
        <f>(dane3[[#This Row],[Wiek]]-$A$409)/$A$410</f>
        <v>0.69318181818181823</v>
      </c>
      <c r="Y13" s="8">
        <f>(dane3[[#This Row],[Ciśnienie krwi]]-$B$409)/$B$410</f>
        <v>0.15384615384615385</v>
      </c>
      <c r="Z13" s="8">
        <f>(dane3[[#This Row],[glukoza we krwi]]-$I$409)/$I$410</f>
        <v>0.7649572649572649</v>
      </c>
      <c r="AA13" s="8">
        <f>(dane3[[#This Row],[mocznik]]-$J$409)/$J$410</f>
        <v>0.15019255455712452</v>
      </c>
      <c r="AB13" s="8">
        <f>(dane3[[#This Row],[kreatynina]]-K$409)/K$410</f>
        <v>3.0423280423280429E-2</v>
      </c>
      <c r="AC13" s="8">
        <f>(dane3[[#This Row],[sód]]-L$409)/L$410</f>
        <v>0.79810725552050477</v>
      </c>
      <c r="AD13" s="8">
        <f>(dane3[[#This Row],[potas]]-M$409)/M$410</f>
        <v>3.8202247191011243E-2</v>
      </c>
      <c r="AE13" s="8">
        <f>(dane3[[#This Row],[hemoglobina]]-N$409)/N$410</f>
        <v>0.52380952380952384</v>
      </c>
      <c r="AF13" s="8">
        <f>(dane3[[#This Row],[hematokryt]]-O$409)/O$410</f>
        <v>0.51111111111111107</v>
      </c>
    </row>
    <row r="14" spans="1:32" x14ac:dyDescent="0.25">
      <c r="A14" s="5">
        <v>68</v>
      </c>
      <c r="B14" s="5">
        <v>70</v>
      </c>
      <c r="C14" s="9">
        <v>0.5</v>
      </c>
      <c r="D14" s="10">
        <v>0.6</v>
      </c>
      <c r="E14" s="10">
        <v>0.2</v>
      </c>
      <c r="F14" s="5">
        <v>1</v>
      </c>
      <c r="G14" s="5">
        <v>1</v>
      </c>
      <c r="H14" s="5">
        <v>0</v>
      </c>
      <c r="I14" s="5">
        <v>208</v>
      </c>
      <c r="J14" s="5">
        <v>72</v>
      </c>
      <c r="K14" s="5">
        <v>2.1</v>
      </c>
      <c r="L14" s="5">
        <v>138</v>
      </c>
      <c r="M14" s="5">
        <v>5.8</v>
      </c>
      <c r="N14" s="5">
        <v>9.6999999999999993</v>
      </c>
      <c r="O14" s="5">
        <v>28</v>
      </c>
      <c r="P14" s="5">
        <v>1</v>
      </c>
      <c r="Q14" s="5">
        <v>1</v>
      </c>
      <c r="R14" s="5">
        <v>1</v>
      </c>
      <c r="S14" s="5">
        <v>0</v>
      </c>
      <c r="T14" s="5">
        <v>1</v>
      </c>
      <c r="U14" s="5">
        <v>0</v>
      </c>
      <c r="V14" s="5">
        <v>1</v>
      </c>
      <c r="X14" s="8">
        <f>(dane3[[#This Row],[Wiek]]-$A$409)/$A$410</f>
        <v>0.75</v>
      </c>
      <c r="Y14" s="8">
        <f>(dane3[[#This Row],[Ciśnienie krwi]]-$B$409)/$B$410</f>
        <v>0.15384615384615385</v>
      </c>
      <c r="Z14" s="8">
        <f>(dane3[[#This Row],[glukoza we krwi]]-$I$409)/$I$410</f>
        <v>0.39743589743589741</v>
      </c>
      <c r="AA14" s="8">
        <f>(dane3[[#This Row],[mocznik]]-$J$409)/$J$410</f>
        <v>0.18100128369704749</v>
      </c>
      <c r="AB14" s="8">
        <f>(dane3[[#This Row],[kreatynina]]-K$409)/K$410</f>
        <v>2.2486772486772492E-2</v>
      </c>
      <c r="AC14" s="8">
        <f>(dane3[[#This Row],[sód]]-L$409)/L$410</f>
        <v>0.8422712933753943</v>
      </c>
      <c r="AD14" s="8">
        <f>(dane3[[#This Row],[potas]]-M$409)/M$410</f>
        <v>7.4157303370786506E-2</v>
      </c>
      <c r="AE14" s="8">
        <f>(dane3[[#This Row],[hemoglobina]]-N$409)/N$410</f>
        <v>0.44897959183673464</v>
      </c>
      <c r="AF14" s="8">
        <f>(dane3[[#This Row],[hematokryt]]-O$409)/O$410</f>
        <v>0.42222222222222222</v>
      </c>
    </row>
    <row r="15" spans="1:32" x14ac:dyDescent="0.25">
      <c r="A15" s="5">
        <v>68</v>
      </c>
      <c r="B15" s="5">
        <v>70</v>
      </c>
      <c r="C15" s="9">
        <v>0.62</v>
      </c>
      <c r="D15" s="10">
        <v>0.2</v>
      </c>
      <c r="E15" s="10">
        <v>0.52</v>
      </c>
      <c r="F15" s="5">
        <v>0.77</v>
      </c>
      <c r="G15" s="5">
        <v>0</v>
      </c>
      <c r="H15" s="5">
        <v>0</v>
      </c>
      <c r="I15" s="5">
        <v>98</v>
      </c>
      <c r="J15" s="5">
        <v>86</v>
      </c>
      <c r="K15" s="5">
        <v>4.5999999999999996</v>
      </c>
      <c r="L15" s="5">
        <v>135</v>
      </c>
      <c r="M15" s="5">
        <v>3.4</v>
      </c>
      <c r="N15" s="5">
        <v>9.8000000000000007</v>
      </c>
      <c r="O15" s="10">
        <v>38.869999999999997</v>
      </c>
      <c r="P15" s="5">
        <v>1</v>
      </c>
      <c r="Q15" s="5">
        <v>1</v>
      </c>
      <c r="R15" s="5">
        <v>1</v>
      </c>
      <c r="S15" s="5">
        <v>0</v>
      </c>
      <c r="T15" s="5">
        <v>1</v>
      </c>
      <c r="U15" s="5">
        <v>0</v>
      </c>
      <c r="V15" s="5">
        <v>1</v>
      </c>
      <c r="X15" s="8">
        <f>(dane3[[#This Row],[Wiek]]-$A$409)/$A$410</f>
        <v>0.75</v>
      </c>
      <c r="Y15" s="8">
        <f>(dane3[[#This Row],[Ciśnienie krwi]]-$B$409)/$B$410</f>
        <v>0.15384615384615385</v>
      </c>
      <c r="Z15" s="8">
        <f>(dane3[[#This Row],[glukoza we krwi]]-$I$409)/$I$410</f>
        <v>0.1623931623931624</v>
      </c>
      <c r="AA15" s="8">
        <f>(dane3[[#This Row],[mocznik]]-$J$409)/$J$410</f>
        <v>0.21694480102695765</v>
      </c>
      <c r="AB15" s="8">
        <f>(dane3[[#This Row],[kreatynina]]-K$409)/K$410</f>
        <v>5.5555555555555552E-2</v>
      </c>
      <c r="AC15" s="8">
        <f>(dane3[[#This Row],[sód]]-L$409)/L$410</f>
        <v>0.82334384858044163</v>
      </c>
      <c r="AD15" s="8">
        <f>(dane3[[#This Row],[potas]]-M$409)/M$410</f>
        <v>2.0224719101123594E-2</v>
      </c>
      <c r="AE15" s="8">
        <f>(dane3[[#This Row],[hemoglobina]]-N$409)/N$410</f>
        <v>0.45578231292517013</v>
      </c>
      <c r="AF15" s="8">
        <f>(dane3[[#This Row],[hematokryt]]-O$409)/O$410</f>
        <v>0.66377777777777769</v>
      </c>
    </row>
    <row r="16" spans="1:32" x14ac:dyDescent="0.25">
      <c r="A16" s="5">
        <v>68</v>
      </c>
      <c r="B16" s="5">
        <v>80</v>
      </c>
      <c r="C16" s="9">
        <v>0.25</v>
      </c>
      <c r="D16" s="10">
        <v>0.6</v>
      </c>
      <c r="E16" s="10">
        <v>0.4</v>
      </c>
      <c r="F16" s="5">
        <v>0</v>
      </c>
      <c r="G16" s="5">
        <v>1</v>
      </c>
      <c r="H16" s="5">
        <v>1</v>
      </c>
      <c r="I16" s="5">
        <v>157</v>
      </c>
      <c r="J16" s="5">
        <v>90</v>
      </c>
      <c r="K16" s="5">
        <v>4.0999999999999996</v>
      </c>
      <c r="L16" s="5">
        <v>130</v>
      </c>
      <c r="M16" s="5">
        <v>6.4</v>
      </c>
      <c r="N16" s="5">
        <v>5.6</v>
      </c>
      <c r="O16" s="5">
        <v>16</v>
      </c>
      <c r="P16" s="5">
        <v>1</v>
      </c>
      <c r="Q16" s="5">
        <v>1</v>
      </c>
      <c r="R16" s="5">
        <v>1</v>
      </c>
      <c r="S16" s="5">
        <v>0</v>
      </c>
      <c r="T16" s="5">
        <v>1</v>
      </c>
      <c r="U16" s="5">
        <v>0</v>
      </c>
      <c r="V16" s="5">
        <v>1</v>
      </c>
      <c r="X16" s="8">
        <f>(dane3[[#This Row],[Wiek]]-$A$409)/$A$410</f>
        <v>0.75</v>
      </c>
      <c r="Y16" s="8">
        <f>(dane3[[#This Row],[Ciśnienie krwi]]-$B$409)/$B$410</f>
        <v>0.23076923076923078</v>
      </c>
      <c r="Z16" s="8">
        <f>(dane3[[#This Row],[glukoza we krwi]]-$I$409)/$I$410</f>
        <v>0.28846153846153844</v>
      </c>
      <c r="AA16" s="8">
        <f>(dane3[[#This Row],[mocznik]]-$J$409)/$J$410</f>
        <v>0.22721437740693196</v>
      </c>
      <c r="AB16" s="8">
        <f>(dane3[[#This Row],[kreatynina]]-K$409)/K$410</f>
        <v>4.8941798941798939E-2</v>
      </c>
      <c r="AC16" s="8">
        <f>(dane3[[#This Row],[sód]]-L$409)/L$410</f>
        <v>0.79179810725552047</v>
      </c>
      <c r="AD16" s="8">
        <f>(dane3[[#This Row],[potas]]-M$409)/M$410</f>
        <v>8.7640449438202261E-2</v>
      </c>
      <c r="AE16" s="8">
        <f>(dane3[[#This Row],[hemoglobina]]-N$409)/N$410</f>
        <v>0.17006802721088432</v>
      </c>
      <c r="AF16" s="8">
        <f>(dane3[[#This Row],[hematokryt]]-O$409)/O$410</f>
        <v>0.15555555555555556</v>
      </c>
    </row>
    <row r="17" spans="1:32" x14ac:dyDescent="0.25">
      <c r="A17" s="5">
        <v>40</v>
      </c>
      <c r="B17" s="5">
        <v>80</v>
      </c>
      <c r="C17" s="9">
        <v>0.5</v>
      </c>
      <c r="D17" s="10">
        <v>0.6</v>
      </c>
      <c r="E17" s="5" t="s">
        <v>2</v>
      </c>
      <c r="F17" s="5">
        <v>1</v>
      </c>
      <c r="G17" s="5">
        <v>0</v>
      </c>
      <c r="H17" s="5">
        <v>0</v>
      </c>
      <c r="I17" s="5">
        <v>76</v>
      </c>
      <c r="J17" s="5">
        <v>162</v>
      </c>
      <c r="K17" s="5">
        <v>9.6</v>
      </c>
      <c r="L17" s="5">
        <v>141</v>
      </c>
      <c r="M17" s="5">
        <v>4.9000000000000004</v>
      </c>
      <c r="N17" s="5">
        <v>7.6</v>
      </c>
      <c r="O17" s="5">
        <v>24</v>
      </c>
      <c r="P17" s="5">
        <v>1</v>
      </c>
      <c r="Q17" s="5">
        <v>0</v>
      </c>
      <c r="R17" s="5">
        <v>0</v>
      </c>
      <c r="S17" s="5">
        <v>1</v>
      </c>
      <c r="T17" s="5">
        <v>0</v>
      </c>
      <c r="U17" s="5">
        <v>1</v>
      </c>
      <c r="V17" s="5">
        <v>1</v>
      </c>
      <c r="X17" s="8">
        <f>(dane3[[#This Row],[Wiek]]-$A$409)/$A$410</f>
        <v>0.43181818181818182</v>
      </c>
      <c r="Y17" s="8">
        <f>(dane3[[#This Row],[Ciśnienie krwi]]-$B$409)/$B$410</f>
        <v>0.23076923076923078</v>
      </c>
      <c r="Z17" s="8">
        <f>(dane3[[#This Row],[glukoza we krwi]]-$I$409)/$I$410</f>
        <v>0.11538461538461539</v>
      </c>
      <c r="AA17" s="8">
        <f>(dane3[[#This Row],[mocznik]]-$J$409)/$J$410</f>
        <v>0.41206675224646983</v>
      </c>
      <c r="AB17" s="8">
        <f>(dane3[[#This Row],[kreatynina]]-K$409)/K$410</f>
        <v>0.12169312169312169</v>
      </c>
      <c r="AC17" s="8">
        <f>(dane3[[#This Row],[sód]]-L$409)/L$410</f>
        <v>0.86119873817034698</v>
      </c>
      <c r="AD17" s="8">
        <f>(dane3[[#This Row],[potas]]-M$409)/M$410</f>
        <v>5.393258426966293E-2</v>
      </c>
      <c r="AE17" s="8">
        <f>(dane3[[#This Row],[hemoglobina]]-N$409)/N$410</f>
        <v>0.30612244897959179</v>
      </c>
      <c r="AF17" s="8">
        <f>(dane3[[#This Row],[hematokryt]]-O$409)/O$410</f>
        <v>0.33333333333333331</v>
      </c>
    </row>
    <row r="18" spans="1:32" x14ac:dyDescent="0.25">
      <c r="A18" s="5">
        <v>47</v>
      </c>
      <c r="B18" s="5">
        <v>70</v>
      </c>
      <c r="C18" s="9">
        <v>0.5</v>
      </c>
      <c r="D18" s="10">
        <v>0.4</v>
      </c>
      <c r="E18" s="5" t="s">
        <v>2</v>
      </c>
      <c r="F18" s="5">
        <v>1</v>
      </c>
      <c r="G18" s="5">
        <v>0</v>
      </c>
      <c r="H18" s="5">
        <v>0</v>
      </c>
      <c r="I18" s="5">
        <v>99</v>
      </c>
      <c r="J18" s="5">
        <v>46</v>
      </c>
      <c r="K18" s="5">
        <v>2.2000000000000002</v>
      </c>
      <c r="L18" s="5">
        <v>138</v>
      </c>
      <c r="M18" s="5">
        <v>4.0999999999999996</v>
      </c>
      <c r="N18" s="5">
        <v>12.6</v>
      </c>
      <c r="O18" s="10">
        <v>38.869999999999997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1</v>
      </c>
      <c r="X18" s="8">
        <f>(dane3[[#This Row],[Wiek]]-$A$409)/$A$410</f>
        <v>0.51136363636363635</v>
      </c>
      <c r="Y18" s="8">
        <f>(dane3[[#This Row],[Ciśnienie krwi]]-$B$409)/$B$410</f>
        <v>0.15384615384615385</v>
      </c>
      <c r="Z18" s="8">
        <f>(dane3[[#This Row],[glukoza we krwi]]-$I$409)/$I$410</f>
        <v>0.16452991452991453</v>
      </c>
      <c r="AA18" s="8">
        <f>(dane3[[#This Row],[mocznik]]-$J$409)/$J$410</f>
        <v>0.11424903722721438</v>
      </c>
      <c r="AB18" s="8">
        <f>(dane3[[#This Row],[kreatynina]]-K$409)/K$410</f>
        <v>2.3809523809523815E-2</v>
      </c>
      <c r="AC18" s="8">
        <f>(dane3[[#This Row],[sód]]-L$409)/L$410</f>
        <v>0.8422712933753943</v>
      </c>
      <c r="AD18" s="8">
        <f>(dane3[[#This Row],[potas]]-M$409)/M$410</f>
        <v>3.595505617977527E-2</v>
      </c>
      <c r="AE18" s="8">
        <f>(dane3[[#This Row],[hemoglobina]]-N$409)/N$410</f>
        <v>0.64625850340136048</v>
      </c>
      <c r="AF18" s="8">
        <f>(dane3[[#This Row],[hematokryt]]-O$409)/O$410</f>
        <v>0.66377777777777769</v>
      </c>
    </row>
    <row r="19" spans="1:32" x14ac:dyDescent="0.25">
      <c r="A19" s="5">
        <v>47</v>
      </c>
      <c r="B19" s="5">
        <v>80</v>
      </c>
      <c r="C19" s="9">
        <v>0.62</v>
      </c>
      <c r="D19" s="10">
        <v>0.2</v>
      </c>
      <c r="E19" s="10">
        <v>0.52</v>
      </c>
      <c r="F19" s="5">
        <v>0.77</v>
      </c>
      <c r="G19" s="5">
        <v>0</v>
      </c>
      <c r="H19" s="5">
        <v>0</v>
      </c>
      <c r="I19" s="5">
        <v>114</v>
      </c>
      <c r="J19" s="5">
        <v>87</v>
      </c>
      <c r="K19" s="5">
        <v>5.2</v>
      </c>
      <c r="L19" s="5">
        <v>139</v>
      </c>
      <c r="M19" s="5">
        <v>3.7</v>
      </c>
      <c r="N19" s="5">
        <v>12.1</v>
      </c>
      <c r="O19" s="10">
        <v>38.869999999999997</v>
      </c>
      <c r="P19" s="5">
        <v>1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  <c r="X19" s="8">
        <f>(dane3[[#This Row],[Wiek]]-$A$409)/$A$410</f>
        <v>0.51136363636363635</v>
      </c>
      <c r="Y19" s="8">
        <f>(dane3[[#This Row],[Ciśnienie krwi]]-$B$409)/$B$410</f>
        <v>0.23076923076923078</v>
      </c>
      <c r="Z19" s="8">
        <f>(dane3[[#This Row],[glukoza we krwi]]-$I$409)/$I$410</f>
        <v>0.19658119658119658</v>
      </c>
      <c r="AA19" s="8">
        <f>(dane3[[#This Row],[mocznik]]-$J$409)/$J$410</f>
        <v>0.21951219512195122</v>
      </c>
      <c r="AB19" s="8">
        <f>(dane3[[#This Row],[kreatynina]]-K$409)/K$410</f>
        <v>6.3492063492063489E-2</v>
      </c>
      <c r="AC19" s="8">
        <f>(dane3[[#This Row],[sód]]-L$409)/L$410</f>
        <v>0.8485804416403786</v>
      </c>
      <c r="AD19" s="8">
        <f>(dane3[[#This Row],[potas]]-M$409)/M$410</f>
        <v>2.6966292134831465E-2</v>
      </c>
      <c r="AE19" s="8">
        <f>(dane3[[#This Row],[hemoglobina]]-N$409)/N$410</f>
        <v>0.61224489795918358</v>
      </c>
      <c r="AF19" s="8">
        <f>(dane3[[#This Row],[hematokryt]]-O$409)/O$410</f>
        <v>0.66377777777777769</v>
      </c>
    </row>
    <row r="20" spans="1:32" x14ac:dyDescent="0.25">
      <c r="A20" s="5">
        <v>60</v>
      </c>
      <c r="B20" s="5">
        <v>100</v>
      </c>
      <c r="C20" s="9">
        <v>1</v>
      </c>
      <c r="D20" s="5">
        <v>0</v>
      </c>
      <c r="E20" s="10">
        <v>0.6</v>
      </c>
      <c r="F20" s="5">
        <v>1</v>
      </c>
      <c r="G20" s="5">
        <v>0</v>
      </c>
      <c r="H20" s="5">
        <v>0</v>
      </c>
      <c r="I20" s="5">
        <v>263</v>
      </c>
      <c r="J20" s="5">
        <v>27</v>
      </c>
      <c r="K20" s="5">
        <v>1.3</v>
      </c>
      <c r="L20" s="5">
        <v>135</v>
      </c>
      <c r="M20" s="5">
        <v>4.3</v>
      </c>
      <c r="N20" s="5">
        <v>12.7</v>
      </c>
      <c r="O20" s="5">
        <v>37</v>
      </c>
      <c r="P20" s="5">
        <v>1</v>
      </c>
      <c r="Q20" s="5">
        <v>1</v>
      </c>
      <c r="R20" s="5">
        <v>1</v>
      </c>
      <c r="S20" s="5">
        <v>1</v>
      </c>
      <c r="T20" s="5">
        <v>0</v>
      </c>
      <c r="U20" s="5">
        <v>0</v>
      </c>
      <c r="V20" s="5">
        <v>1</v>
      </c>
      <c r="X20" s="8">
        <f>(dane3[[#This Row],[Wiek]]-$A$409)/$A$410</f>
        <v>0.65909090909090906</v>
      </c>
      <c r="Y20" s="8">
        <f>(dane3[[#This Row],[Ciśnienie krwi]]-$B$409)/$B$410</f>
        <v>0.38461538461538464</v>
      </c>
      <c r="Z20" s="8">
        <f>(dane3[[#This Row],[glukoza we krwi]]-$I$409)/$I$410</f>
        <v>0.5149572649572649</v>
      </c>
      <c r="AA20" s="8">
        <f>(dane3[[#This Row],[mocznik]]-$J$409)/$J$410</f>
        <v>6.5468549422336333E-2</v>
      </c>
      <c r="AB20" s="8">
        <f>(dane3[[#This Row],[kreatynina]]-K$409)/K$410</f>
        <v>1.1904761904761906E-2</v>
      </c>
      <c r="AC20" s="8">
        <f>(dane3[[#This Row],[sód]]-L$409)/L$410</f>
        <v>0.82334384858044163</v>
      </c>
      <c r="AD20" s="8">
        <f>(dane3[[#This Row],[potas]]-M$409)/M$410</f>
        <v>4.0449438202247189E-2</v>
      </c>
      <c r="AE20" s="8">
        <f>(dane3[[#This Row],[hemoglobina]]-N$409)/N$410</f>
        <v>0.65306122448979587</v>
      </c>
      <c r="AF20" s="8">
        <f>(dane3[[#This Row],[hematokryt]]-O$409)/O$410</f>
        <v>0.62222222222222223</v>
      </c>
    </row>
    <row r="21" spans="1:32" x14ac:dyDescent="0.25">
      <c r="A21" s="5">
        <v>62</v>
      </c>
      <c r="B21" s="5">
        <v>60</v>
      </c>
      <c r="C21" s="9">
        <v>0.5</v>
      </c>
      <c r="D21" s="10">
        <v>0.2</v>
      </c>
      <c r="E21" s="5" t="s">
        <v>2</v>
      </c>
      <c r="F21" s="5">
        <v>0</v>
      </c>
      <c r="G21" s="5">
        <v>1</v>
      </c>
      <c r="H21" s="5">
        <v>0</v>
      </c>
      <c r="I21" s="5">
        <v>100</v>
      </c>
      <c r="J21" s="5">
        <v>31</v>
      </c>
      <c r="K21" s="5">
        <v>1.6</v>
      </c>
      <c r="L21" s="10">
        <v>137.53</v>
      </c>
      <c r="M21" s="10">
        <v>4.63</v>
      </c>
      <c r="N21" s="5">
        <v>10.3</v>
      </c>
      <c r="O21" s="5">
        <v>30</v>
      </c>
      <c r="P21" s="5">
        <v>1</v>
      </c>
      <c r="Q21" s="5">
        <v>0</v>
      </c>
      <c r="R21" s="5">
        <v>1</v>
      </c>
      <c r="S21" s="5">
        <v>1</v>
      </c>
      <c r="T21" s="5">
        <v>0</v>
      </c>
      <c r="U21" s="5">
        <v>0</v>
      </c>
      <c r="V21" s="5">
        <v>1</v>
      </c>
      <c r="X21" s="8">
        <f>(dane3[[#This Row],[Wiek]]-$A$409)/$A$410</f>
        <v>0.68181818181818177</v>
      </c>
      <c r="Y21" s="8">
        <f>(dane3[[#This Row],[Ciśnienie krwi]]-$B$409)/$B$410</f>
        <v>7.6923076923076927E-2</v>
      </c>
      <c r="Z21" s="8">
        <f>(dane3[[#This Row],[glukoza we krwi]]-$I$409)/$I$410</f>
        <v>0.16666666666666666</v>
      </c>
      <c r="AA21" s="8">
        <f>(dane3[[#This Row],[mocznik]]-$J$409)/$J$410</f>
        <v>7.5738125802310652E-2</v>
      </c>
      <c r="AB21" s="8">
        <f>(dane3[[#This Row],[kreatynina]]-K$409)/K$410</f>
        <v>1.5873015873015876E-2</v>
      </c>
      <c r="AC21" s="8">
        <f>(dane3[[#This Row],[sód]]-L$409)/L$410</f>
        <v>0.83930599369085179</v>
      </c>
      <c r="AD21" s="8">
        <f>(dane3[[#This Row],[potas]]-M$409)/M$410</f>
        <v>4.7865168539325841E-2</v>
      </c>
      <c r="AE21" s="8">
        <f>(dane3[[#This Row],[hemoglobina]]-N$409)/N$410</f>
        <v>0.48979591836734698</v>
      </c>
      <c r="AF21" s="8">
        <f>(dane3[[#This Row],[hematokryt]]-O$409)/O$410</f>
        <v>0.46666666666666667</v>
      </c>
    </row>
    <row r="22" spans="1:32" x14ac:dyDescent="0.25">
      <c r="A22" s="5">
        <v>61</v>
      </c>
      <c r="B22" s="5">
        <v>80</v>
      </c>
      <c r="C22" s="9">
        <v>0.5</v>
      </c>
      <c r="D22" s="10">
        <v>0.4</v>
      </c>
      <c r="E22" s="5" t="s">
        <v>2</v>
      </c>
      <c r="F22" s="5">
        <v>0</v>
      </c>
      <c r="G22" s="5">
        <v>0</v>
      </c>
      <c r="H22" s="5">
        <v>0</v>
      </c>
      <c r="I22" s="5">
        <v>173</v>
      </c>
      <c r="J22" s="5">
        <v>148</v>
      </c>
      <c r="K22" s="5">
        <v>3.9</v>
      </c>
      <c r="L22" s="5">
        <v>135</v>
      </c>
      <c r="M22" s="5">
        <v>5.2</v>
      </c>
      <c r="N22" s="5">
        <v>7.7</v>
      </c>
      <c r="O22" s="5">
        <v>24</v>
      </c>
      <c r="P22" s="5">
        <v>1</v>
      </c>
      <c r="Q22" s="5">
        <v>1</v>
      </c>
      <c r="R22" s="5">
        <v>1</v>
      </c>
      <c r="S22" s="5">
        <v>0</v>
      </c>
      <c r="T22" s="5">
        <v>1</v>
      </c>
      <c r="U22" s="5">
        <v>1</v>
      </c>
      <c r="V22" s="5">
        <v>1</v>
      </c>
      <c r="X22" s="8">
        <f>(dane3[[#This Row],[Wiek]]-$A$409)/$A$410</f>
        <v>0.67045454545454541</v>
      </c>
      <c r="Y22" s="8">
        <f>(dane3[[#This Row],[Ciśnienie krwi]]-$B$409)/$B$410</f>
        <v>0.23076923076923078</v>
      </c>
      <c r="Z22" s="8">
        <f>(dane3[[#This Row],[glukoza we krwi]]-$I$409)/$I$410</f>
        <v>0.32264957264957267</v>
      </c>
      <c r="AA22" s="8">
        <f>(dane3[[#This Row],[mocznik]]-$J$409)/$J$410</f>
        <v>0.37612323491655969</v>
      </c>
      <c r="AB22" s="8">
        <f>(dane3[[#This Row],[kreatynina]]-K$409)/K$410</f>
        <v>4.6296296296296301E-2</v>
      </c>
      <c r="AC22" s="8">
        <f>(dane3[[#This Row],[sód]]-L$409)/L$410</f>
        <v>0.82334384858044163</v>
      </c>
      <c r="AD22" s="8">
        <f>(dane3[[#This Row],[potas]]-M$409)/M$410</f>
        <v>6.0674157303370793E-2</v>
      </c>
      <c r="AE22" s="8">
        <f>(dane3[[#This Row],[hemoglobina]]-N$409)/N$410</f>
        <v>0.31292517006802717</v>
      </c>
      <c r="AF22" s="8">
        <f>(dane3[[#This Row],[hematokryt]]-O$409)/O$410</f>
        <v>0.33333333333333331</v>
      </c>
    </row>
    <row r="23" spans="1:32" x14ac:dyDescent="0.25">
      <c r="A23" s="5">
        <v>60</v>
      </c>
      <c r="B23" s="5">
        <v>90</v>
      </c>
      <c r="C23" s="9">
        <v>0.62</v>
      </c>
      <c r="D23" s="10">
        <v>0.2</v>
      </c>
      <c r="E23" s="10">
        <v>0.52</v>
      </c>
      <c r="F23" s="5">
        <v>0.77</v>
      </c>
      <c r="G23" s="5">
        <v>0</v>
      </c>
      <c r="H23" s="5">
        <v>0</v>
      </c>
      <c r="I23" s="10">
        <v>148.04</v>
      </c>
      <c r="J23" s="5">
        <v>180</v>
      </c>
      <c r="K23" s="5">
        <v>76</v>
      </c>
      <c r="L23" s="5">
        <v>4.5</v>
      </c>
      <c r="M23" s="10">
        <v>4.63</v>
      </c>
      <c r="N23" s="5">
        <v>10.9</v>
      </c>
      <c r="O23" s="5">
        <v>32</v>
      </c>
      <c r="P23" s="5">
        <v>1</v>
      </c>
      <c r="Q23" s="5">
        <v>1</v>
      </c>
      <c r="R23" s="5">
        <v>1</v>
      </c>
      <c r="S23" s="5">
        <v>1</v>
      </c>
      <c r="T23" s="5">
        <v>0</v>
      </c>
      <c r="U23" s="5">
        <v>0</v>
      </c>
      <c r="V23" s="5">
        <v>1</v>
      </c>
      <c r="X23" s="8">
        <f>(dane3[[#This Row],[Wiek]]-$A$409)/$A$410</f>
        <v>0.65909090909090906</v>
      </c>
      <c r="Y23" s="8">
        <f>(dane3[[#This Row],[Ciśnienie krwi]]-$B$409)/$B$410</f>
        <v>0.30769230769230771</v>
      </c>
      <c r="Z23" s="8">
        <f>(dane3[[#This Row],[glukoza we krwi]]-$I$409)/$I$410</f>
        <v>0.26931623931623933</v>
      </c>
      <c r="AA23" s="8">
        <f>(dane3[[#This Row],[mocznik]]-$J$409)/$J$410</f>
        <v>0.45827984595635429</v>
      </c>
      <c r="AB23" s="8">
        <f>(dane3[[#This Row],[kreatynina]]-K$409)/K$410</f>
        <v>1</v>
      </c>
      <c r="AC23" s="8">
        <f>(dane3[[#This Row],[sód]]-L$409)/L$410</f>
        <v>0</v>
      </c>
      <c r="AD23" s="8">
        <f>(dane3[[#This Row],[potas]]-M$409)/M$410</f>
        <v>4.7865168539325841E-2</v>
      </c>
      <c r="AE23" s="8">
        <f>(dane3[[#This Row],[hemoglobina]]-N$409)/N$410</f>
        <v>0.53061224489795922</v>
      </c>
      <c r="AF23" s="8">
        <f>(dane3[[#This Row],[hematokryt]]-O$409)/O$410</f>
        <v>0.51111111111111107</v>
      </c>
    </row>
    <row r="24" spans="1:32" x14ac:dyDescent="0.25">
      <c r="A24" s="5">
        <v>48</v>
      </c>
      <c r="B24" s="5">
        <v>80</v>
      </c>
      <c r="C24" s="9">
        <v>1</v>
      </c>
      <c r="D24" s="10">
        <v>0.8</v>
      </c>
      <c r="E24" s="5" t="s">
        <v>2</v>
      </c>
      <c r="F24" s="5">
        <v>0</v>
      </c>
      <c r="G24" s="5">
        <v>0</v>
      </c>
      <c r="H24" s="5">
        <v>0</v>
      </c>
      <c r="I24" s="5">
        <v>95</v>
      </c>
      <c r="J24" s="5">
        <v>163</v>
      </c>
      <c r="K24" s="5">
        <v>7.7</v>
      </c>
      <c r="L24" s="5">
        <v>136</v>
      </c>
      <c r="M24" s="5">
        <v>3.8</v>
      </c>
      <c r="N24" s="5">
        <v>9.8000000000000007</v>
      </c>
      <c r="O24" s="5">
        <v>32</v>
      </c>
      <c r="P24" s="5">
        <v>1</v>
      </c>
      <c r="Q24" s="5">
        <v>0</v>
      </c>
      <c r="R24" s="5">
        <v>0</v>
      </c>
      <c r="S24" s="5">
        <v>1</v>
      </c>
      <c r="T24" s="5">
        <v>0</v>
      </c>
      <c r="U24" s="5">
        <v>1</v>
      </c>
      <c r="V24" s="5">
        <v>1</v>
      </c>
      <c r="X24" s="8">
        <f>(dane3[[#This Row],[Wiek]]-$A$409)/$A$410</f>
        <v>0.52272727272727271</v>
      </c>
      <c r="Y24" s="8">
        <f>(dane3[[#This Row],[Ciśnienie krwi]]-$B$409)/$B$410</f>
        <v>0.23076923076923078</v>
      </c>
      <c r="Z24" s="8">
        <f>(dane3[[#This Row],[glukoza we krwi]]-$I$409)/$I$410</f>
        <v>0.15598290598290598</v>
      </c>
      <c r="AA24" s="8">
        <f>(dane3[[#This Row],[mocznik]]-$J$409)/$J$410</f>
        <v>0.41463414634146339</v>
      </c>
      <c r="AB24" s="8">
        <f>(dane3[[#This Row],[kreatynina]]-K$409)/K$410</f>
        <v>9.6560846560846569E-2</v>
      </c>
      <c r="AC24" s="8">
        <f>(dane3[[#This Row],[sód]]-L$409)/L$410</f>
        <v>0.82965299684542582</v>
      </c>
      <c r="AD24" s="8">
        <f>(dane3[[#This Row],[potas]]-M$409)/M$410</f>
        <v>2.921348314606741E-2</v>
      </c>
      <c r="AE24" s="8">
        <f>(dane3[[#This Row],[hemoglobina]]-N$409)/N$410</f>
        <v>0.45578231292517013</v>
      </c>
      <c r="AF24" s="8">
        <f>(dane3[[#This Row],[hematokryt]]-O$409)/O$410</f>
        <v>0.51111111111111107</v>
      </c>
    </row>
    <row r="25" spans="1:32" x14ac:dyDescent="0.25">
      <c r="A25" s="5">
        <v>21</v>
      </c>
      <c r="B25" s="5">
        <v>70</v>
      </c>
      <c r="C25" s="9">
        <v>0.25</v>
      </c>
      <c r="D25" s="5">
        <v>0</v>
      </c>
      <c r="E25" s="5" t="s">
        <v>2</v>
      </c>
      <c r="F25" s="5">
        <v>1</v>
      </c>
      <c r="G25" s="5">
        <v>0</v>
      </c>
      <c r="H25" s="5">
        <v>0</v>
      </c>
      <c r="I25" s="10">
        <v>148.04</v>
      </c>
      <c r="J25" s="10">
        <v>57.43</v>
      </c>
      <c r="K25" s="10">
        <v>3.07</v>
      </c>
      <c r="L25" s="10">
        <v>137.53</v>
      </c>
      <c r="M25" s="10">
        <v>4.63</v>
      </c>
      <c r="N25" s="10">
        <v>12.53</v>
      </c>
      <c r="O25" s="10">
        <v>38.869999999999997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</v>
      </c>
      <c r="V25" s="5">
        <v>1</v>
      </c>
      <c r="X25" s="8">
        <f>(dane3[[#This Row],[Wiek]]-$A$409)/$A$410</f>
        <v>0.21590909090909091</v>
      </c>
      <c r="Y25" s="8">
        <f>(dane3[[#This Row],[Ciśnienie krwi]]-$B$409)/$B$410</f>
        <v>0.15384615384615385</v>
      </c>
      <c r="Z25" s="8">
        <f>(dane3[[#This Row],[glukoza we krwi]]-$I$409)/$I$410</f>
        <v>0.26931623931623933</v>
      </c>
      <c r="AA25" s="8">
        <f>(dane3[[#This Row],[mocznik]]-$J$409)/$J$410</f>
        <v>0.14359435173299101</v>
      </c>
      <c r="AB25" s="8">
        <f>(dane3[[#This Row],[kreatynina]]-K$409)/K$410</f>
        <v>3.5317460317460317E-2</v>
      </c>
      <c r="AC25" s="8">
        <f>(dane3[[#This Row],[sód]]-L$409)/L$410</f>
        <v>0.83930599369085179</v>
      </c>
      <c r="AD25" s="8">
        <f>(dane3[[#This Row],[potas]]-M$409)/M$410</f>
        <v>4.7865168539325841E-2</v>
      </c>
      <c r="AE25" s="8">
        <f>(dane3[[#This Row],[hemoglobina]]-N$409)/N$410</f>
        <v>0.64149659863945574</v>
      </c>
      <c r="AF25" s="8">
        <f>(dane3[[#This Row],[hematokryt]]-O$409)/O$410</f>
        <v>0.66377777777777769</v>
      </c>
    </row>
    <row r="26" spans="1:32" x14ac:dyDescent="0.25">
      <c r="A26" s="5">
        <v>42</v>
      </c>
      <c r="B26" s="5">
        <v>100</v>
      </c>
      <c r="C26" s="9">
        <v>0.5</v>
      </c>
      <c r="D26" s="10">
        <v>0.8</v>
      </c>
      <c r="E26" s="5" t="s">
        <v>2</v>
      </c>
      <c r="F26" s="5">
        <v>0</v>
      </c>
      <c r="G26" s="5">
        <v>0</v>
      </c>
      <c r="H26" s="5">
        <v>1</v>
      </c>
      <c r="I26" s="10">
        <v>148.04</v>
      </c>
      <c r="J26" s="5">
        <v>50</v>
      </c>
      <c r="K26" s="5">
        <v>1.4</v>
      </c>
      <c r="L26" s="5">
        <v>129</v>
      </c>
      <c r="M26" s="5">
        <v>4</v>
      </c>
      <c r="N26" s="5">
        <v>11.1</v>
      </c>
      <c r="O26" s="5">
        <v>39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X26" s="8">
        <f>(dane3[[#This Row],[Wiek]]-$A$409)/$A$410</f>
        <v>0.45454545454545453</v>
      </c>
      <c r="Y26" s="8">
        <f>(dane3[[#This Row],[Ciśnienie krwi]]-$B$409)/$B$410</f>
        <v>0.38461538461538464</v>
      </c>
      <c r="Z26" s="8">
        <f>(dane3[[#This Row],[glukoza we krwi]]-$I$409)/$I$410</f>
        <v>0.26931623931623933</v>
      </c>
      <c r="AA26" s="8">
        <f>(dane3[[#This Row],[mocznik]]-$J$409)/$J$410</f>
        <v>0.1245186136071887</v>
      </c>
      <c r="AB26" s="8">
        <f>(dane3[[#This Row],[kreatynina]]-K$409)/K$410</f>
        <v>1.3227513227513227E-2</v>
      </c>
      <c r="AC26" s="8">
        <f>(dane3[[#This Row],[sód]]-L$409)/L$410</f>
        <v>0.78548895899053628</v>
      </c>
      <c r="AD26" s="8">
        <f>(dane3[[#This Row],[potas]]-M$409)/M$410</f>
        <v>3.3707865168539325E-2</v>
      </c>
      <c r="AE26" s="8">
        <f>(dane3[[#This Row],[hemoglobina]]-N$409)/N$410</f>
        <v>0.54421768707482987</v>
      </c>
      <c r="AF26" s="8">
        <f>(dane3[[#This Row],[hematokryt]]-O$409)/O$410</f>
        <v>0.66666666666666663</v>
      </c>
    </row>
    <row r="27" spans="1:32" x14ac:dyDescent="0.25">
      <c r="A27" s="5">
        <v>61</v>
      </c>
      <c r="B27" s="5">
        <v>60</v>
      </c>
      <c r="C27" s="9">
        <v>1</v>
      </c>
      <c r="D27" s="5">
        <v>0</v>
      </c>
      <c r="E27" s="5" t="s">
        <v>2</v>
      </c>
      <c r="F27" s="5">
        <v>1</v>
      </c>
      <c r="G27" s="5">
        <v>0</v>
      </c>
      <c r="H27" s="5">
        <v>0</v>
      </c>
      <c r="I27" s="5">
        <v>108</v>
      </c>
      <c r="J27" s="5">
        <v>75</v>
      </c>
      <c r="K27" s="5">
        <v>1.9</v>
      </c>
      <c r="L27" s="5">
        <v>141</v>
      </c>
      <c r="M27" s="5">
        <v>5.2</v>
      </c>
      <c r="N27" s="5">
        <v>9.9</v>
      </c>
      <c r="O27" s="5">
        <v>29</v>
      </c>
      <c r="P27" s="5">
        <v>1</v>
      </c>
      <c r="Q27" s="5">
        <v>1</v>
      </c>
      <c r="R27" s="5">
        <v>0</v>
      </c>
      <c r="S27" s="5">
        <v>1</v>
      </c>
      <c r="T27" s="5">
        <v>0</v>
      </c>
      <c r="U27" s="5">
        <v>1</v>
      </c>
      <c r="V27" s="5">
        <v>1</v>
      </c>
      <c r="X27" s="8">
        <f>(dane3[[#This Row],[Wiek]]-$A$409)/$A$410</f>
        <v>0.67045454545454541</v>
      </c>
      <c r="Y27" s="8">
        <f>(dane3[[#This Row],[Ciśnienie krwi]]-$B$409)/$B$410</f>
        <v>7.6923076923076927E-2</v>
      </c>
      <c r="Z27" s="8">
        <f>(dane3[[#This Row],[glukoza we krwi]]-$I$409)/$I$410</f>
        <v>0.18376068376068377</v>
      </c>
      <c r="AA27" s="8">
        <f>(dane3[[#This Row],[mocznik]]-$J$409)/$J$410</f>
        <v>0.18870346598202825</v>
      </c>
      <c r="AB27" s="8">
        <f>(dane3[[#This Row],[kreatynina]]-K$409)/K$410</f>
        <v>1.9841269841269844E-2</v>
      </c>
      <c r="AC27" s="8">
        <f>(dane3[[#This Row],[sód]]-L$409)/L$410</f>
        <v>0.86119873817034698</v>
      </c>
      <c r="AD27" s="8">
        <f>(dane3[[#This Row],[potas]]-M$409)/M$410</f>
        <v>6.0674157303370793E-2</v>
      </c>
      <c r="AE27" s="8">
        <f>(dane3[[#This Row],[hemoglobina]]-N$409)/N$410</f>
        <v>0.46258503401360546</v>
      </c>
      <c r="AF27" s="8">
        <f>(dane3[[#This Row],[hematokryt]]-O$409)/O$410</f>
        <v>0.44444444444444442</v>
      </c>
    </row>
    <row r="28" spans="1:32" x14ac:dyDescent="0.25">
      <c r="A28" s="5">
        <v>75</v>
      </c>
      <c r="B28" s="5">
        <v>80</v>
      </c>
      <c r="C28" s="9">
        <v>0.5</v>
      </c>
      <c r="D28" s="5">
        <v>0</v>
      </c>
      <c r="E28" s="5" t="s">
        <v>2</v>
      </c>
      <c r="F28" s="5">
        <v>1</v>
      </c>
      <c r="G28" s="5">
        <v>0</v>
      </c>
      <c r="H28" s="5">
        <v>0</v>
      </c>
      <c r="I28" s="5">
        <v>156</v>
      </c>
      <c r="J28" s="5">
        <v>45</v>
      </c>
      <c r="K28" s="5">
        <v>2.4</v>
      </c>
      <c r="L28" s="5">
        <v>140</v>
      </c>
      <c r="M28" s="5">
        <v>3.4</v>
      </c>
      <c r="N28" s="5">
        <v>11.6</v>
      </c>
      <c r="O28" s="5">
        <v>35</v>
      </c>
      <c r="P28" s="5">
        <v>1</v>
      </c>
      <c r="Q28" s="5">
        <v>1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X28" s="8">
        <f>(dane3[[#This Row],[Wiek]]-$A$409)/$A$410</f>
        <v>0.82954545454545459</v>
      </c>
      <c r="Y28" s="8">
        <f>(dane3[[#This Row],[Ciśnienie krwi]]-$B$409)/$B$410</f>
        <v>0.23076923076923078</v>
      </c>
      <c r="Z28" s="8">
        <f>(dane3[[#This Row],[glukoza we krwi]]-$I$409)/$I$410</f>
        <v>0.28632478632478631</v>
      </c>
      <c r="AA28" s="8">
        <f>(dane3[[#This Row],[mocznik]]-$J$409)/$J$410</f>
        <v>0.1116816431322208</v>
      </c>
      <c r="AB28" s="8">
        <f>(dane3[[#This Row],[kreatynina]]-K$409)/K$410</f>
        <v>2.6455026455026457E-2</v>
      </c>
      <c r="AC28" s="8">
        <f>(dane3[[#This Row],[sód]]-L$409)/L$410</f>
        <v>0.85488958990536279</v>
      </c>
      <c r="AD28" s="8">
        <f>(dane3[[#This Row],[potas]]-M$409)/M$410</f>
        <v>2.0224719101123594E-2</v>
      </c>
      <c r="AE28" s="8">
        <f>(dane3[[#This Row],[hemoglobina]]-N$409)/N$410</f>
        <v>0.57823129251700678</v>
      </c>
      <c r="AF28" s="8">
        <f>(dane3[[#This Row],[hematokryt]]-O$409)/O$410</f>
        <v>0.57777777777777772</v>
      </c>
    </row>
    <row r="29" spans="1:32" x14ac:dyDescent="0.25">
      <c r="A29" s="5">
        <v>69</v>
      </c>
      <c r="B29" s="5">
        <v>70</v>
      </c>
      <c r="C29" s="9">
        <v>0.25</v>
      </c>
      <c r="D29" s="10">
        <v>0.6</v>
      </c>
      <c r="E29" s="10">
        <v>0.8</v>
      </c>
      <c r="F29" s="5">
        <v>0</v>
      </c>
      <c r="G29" s="5">
        <v>0</v>
      </c>
      <c r="H29" s="5">
        <v>0</v>
      </c>
      <c r="I29" s="5">
        <v>264</v>
      </c>
      <c r="J29" s="5">
        <v>87</v>
      </c>
      <c r="K29" s="5">
        <v>2.7</v>
      </c>
      <c r="L29" s="5">
        <v>130</v>
      </c>
      <c r="M29" s="5">
        <v>4</v>
      </c>
      <c r="N29" s="5">
        <v>12.5</v>
      </c>
      <c r="O29" s="5">
        <v>37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0</v>
      </c>
      <c r="V29" s="5">
        <v>1</v>
      </c>
      <c r="X29" s="8">
        <f>(dane3[[#This Row],[Wiek]]-$A$409)/$A$410</f>
        <v>0.76136363636363635</v>
      </c>
      <c r="Y29" s="8">
        <f>(dane3[[#This Row],[Ciśnienie krwi]]-$B$409)/$B$410</f>
        <v>0.15384615384615385</v>
      </c>
      <c r="Z29" s="8">
        <f>(dane3[[#This Row],[glukoza we krwi]]-$I$409)/$I$410</f>
        <v>0.51709401709401714</v>
      </c>
      <c r="AA29" s="8">
        <f>(dane3[[#This Row],[mocznik]]-$J$409)/$J$410</f>
        <v>0.21951219512195122</v>
      </c>
      <c r="AB29" s="8">
        <f>(dane3[[#This Row],[kreatynina]]-K$409)/K$410</f>
        <v>3.0423280423280429E-2</v>
      </c>
      <c r="AC29" s="8">
        <f>(dane3[[#This Row],[sód]]-L$409)/L$410</f>
        <v>0.79179810725552047</v>
      </c>
      <c r="AD29" s="8">
        <f>(dane3[[#This Row],[potas]]-M$409)/M$410</f>
        <v>3.3707865168539325E-2</v>
      </c>
      <c r="AE29" s="8">
        <f>(dane3[[#This Row],[hemoglobina]]-N$409)/N$410</f>
        <v>0.6394557823129251</v>
      </c>
      <c r="AF29" s="8">
        <f>(dane3[[#This Row],[hematokryt]]-O$409)/O$410</f>
        <v>0.62222222222222223</v>
      </c>
    </row>
    <row r="30" spans="1:32" x14ac:dyDescent="0.25">
      <c r="A30" s="5">
        <v>75</v>
      </c>
      <c r="B30" s="5">
        <v>70</v>
      </c>
      <c r="C30" s="9">
        <v>0.62</v>
      </c>
      <c r="D30" s="10">
        <v>0.2</v>
      </c>
      <c r="E30" s="10">
        <v>0.6</v>
      </c>
      <c r="F30" s="5">
        <v>0.77</v>
      </c>
      <c r="G30" s="5">
        <v>0</v>
      </c>
      <c r="H30" s="5">
        <v>0</v>
      </c>
      <c r="I30" s="5">
        <v>123</v>
      </c>
      <c r="J30" s="5">
        <v>31</v>
      </c>
      <c r="K30" s="5">
        <v>1.4</v>
      </c>
      <c r="L30" s="10">
        <v>137.53</v>
      </c>
      <c r="M30" s="10">
        <v>4.63</v>
      </c>
      <c r="N30" s="10">
        <v>12.53</v>
      </c>
      <c r="O30" s="10">
        <v>38.869999999999997</v>
      </c>
      <c r="P30" s="5">
        <v>0</v>
      </c>
      <c r="Q30" s="5">
        <v>1</v>
      </c>
      <c r="R30" s="5">
        <v>0</v>
      </c>
      <c r="S30" s="5">
        <v>1</v>
      </c>
      <c r="T30" s="5">
        <v>0</v>
      </c>
      <c r="U30" s="5">
        <v>0</v>
      </c>
      <c r="V30" s="5">
        <v>1</v>
      </c>
      <c r="X30" s="8">
        <f>(dane3[[#This Row],[Wiek]]-$A$409)/$A$410</f>
        <v>0.82954545454545459</v>
      </c>
      <c r="Y30" s="8">
        <f>(dane3[[#This Row],[Ciśnienie krwi]]-$B$409)/$B$410</f>
        <v>0.15384615384615385</v>
      </c>
      <c r="Z30" s="8">
        <f>(dane3[[#This Row],[glukoza we krwi]]-$I$409)/$I$410</f>
        <v>0.21581196581196582</v>
      </c>
      <c r="AA30" s="8">
        <f>(dane3[[#This Row],[mocznik]]-$J$409)/$J$410</f>
        <v>7.5738125802310652E-2</v>
      </c>
      <c r="AB30" s="8">
        <f>(dane3[[#This Row],[kreatynina]]-K$409)/K$410</f>
        <v>1.3227513227513227E-2</v>
      </c>
      <c r="AC30" s="8">
        <f>(dane3[[#This Row],[sód]]-L$409)/L$410</f>
        <v>0.83930599369085179</v>
      </c>
      <c r="AD30" s="8">
        <f>(dane3[[#This Row],[potas]]-M$409)/M$410</f>
        <v>4.7865168539325841E-2</v>
      </c>
      <c r="AE30" s="8">
        <f>(dane3[[#This Row],[hemoglobina]]-N$409)/N$410</f>
        <v>0.64149659863945574</v>
      </c>
      <c r="AF30" s="8">
        <f>(dane3[[#This Row],[hematokryt]]-O$409)/O$410</f>
        <v>0.66377777777777769</v>
      </c>
    </row>
    <row r="31" spans="1:32" x14ac:dyDescent="0.25">
      <c r="A31" s="5">
        <v>68</v>
      </c>
      <c r="B31" s="5">
        <v>70</v>
      </c>
      <c r="C31" s="9">
        <v>0</v>
      </c>
      <c r="D31" s="10">
        <v>0.2</v>
      </c>
      <c r="E31" s="5" t="s">
        <v>2</v>
      </c>
      <c r="F31" s="5">
        <v>0</v>
      </c>
      <c r="G31" s="5">
        <v>1</v>
      </c>
      <c r="H31" s="5">
        <v>0</v>
      </c>
      <c r="I31" s="10">
        <v>148.04</v>
      </c>
      <c r="J31" s="5">
        <v>28</v>
      </c>
      <c r="K31" s="5">
        <v>1.4</v>
      </c>
      <c r="L31" s="10">
        <v>137.53</v>
      </c>
      <c r="M31" s="10">
        <v>4.63</v>
      </c>
      <c r="N31" s="5">
        <v>12.9</v>
      </c>
      <c r="O31" s="5">
        <v>38</v>
      </c>
      <c r="P31" s="5">
        <v>0</v>
      </c>
      <c r="Q31" s="5">
        <v>0</v>
      </c>
      <c r="R31" s="5">
        <v>1</v>
      </c>
      <c r="S31" s="5">
        <v>1</v>
      </c>
      <c r="T31" s="5">
        <v>0</v>
      </c>
      <c r="U31" s="5">
        <v>0</v>
      </c>
      <c r="V31" s="5">
        <v>1</v>
      </c>
      <c r="X31" s="8">
        <f>(dane3[[#This Row],[Wiek]]-$A$409)/$A$410</f>
        <v>0.75</v>
      </c>
      <c r="Y31" s="8">
        <f>(dane3[[#This Row],[Ciśnienie krwi]]-$B$409)/$B$410</f>
        <v>0.15384615384615385</v>
      </c>
      <c r="Z31" s="8">
        <f>(dane3[[#This Row],[glukoza we krwi]]-$I$409)/$I$410</f>
        <v>0.26931623931623933</v>
      </c>
      <c r="AA31" s="8">
        <f>(dane3[[#This Row],[mocznik]]-$J$409)/$J$410</f>
        <v>6.8035943517329917E-2</v>
      </c>
      <c r="AB31" s="8">
        <f>(dane3[[#This Row],[kreatynina]]-K$409)/K$410</f>
        <v>1.3227513227513227E-2</v>
      </c>
      <c r="AC31" s="8">
        <f>(dane3[[#This Row],[sód]]-L$409)/L$410</f>
        <v>0.83930599369085179</v>
      </c>
      <c r="AD31" s="8">
        <f>(dane3[[#This Row],[potas]]-M$409)/M$410</f>
        <v>4.7865168539325841E-2</v>
      </c>
      <c r="AE31" s="8">
        <f>(dane3[[#This Row],[hemoglobina]]-N$409)/N$410</f>
        <v>0.66666666666666663</v>
      </c>
      <c r="AF31" s="8">
        <f>(dane3[[#This Row],[hematokryt]]-O$409)/O$410</f>
        <v>0.64444444444444449</v>
      </c>
    </row>
    <row r="32" spans="1:32" x14ac:dyDescent="0.25">
      <c r="A32" s="10">
        <v>51.48</v>
      </c>
      <c r="B32" s="5">
        <v>70</v>
      </c>
      <c r="C32" s="9">
        <v>0.62</v>
      </c>
      <c r="D32" s="10">
        <v>0.2</v>
      </c>
      <c r="E32" s="10">
        <v>0.52</v>
      </c>
      <c r="F32" s="5">
        <v>0.77</v>
      </c>
      <c r="G32" s="5">
        <v>0</v>
      </c>
      <c r="H32" s="5">
        <v>0</v>
      </c>
      <c r="I32" s="5">
        <v>93</v>
      </c>
      <c r="J32" s="5">
        <v>155</v>
      </c>
      <c r="K32" s="5">
        <v>7.3</v>
      </c>
      <c r="L32" s="5">
        <v>132</v>
      </c>
      <c r="M32" s="5">
        <v>4.9000000000000004</v>
      </c>
      <c r="N32" s="10">
        <v>12.53</v>
      </c>
      <c r="O32" s="10">
        <v>38.869999999999997</v>
      </c>
      <c r="P32" s="5">
        <v>1</v>
      </c>
      <c r="Q32" s="5">
        <v>1</v>
      </c>
      <c r="R32" s="5">
        <v>0</v>
      </c>
      <c r="S32" s="5">
        <v>1</v>
      </c>
      <c r="T32" s="5">
        <v>0</v>
      </c>
      <c r="U32" s="5">
        <v>0</v>
      </c>
      <c r="V32" s="5">
        <v>1</v>
      </c>
      <c r="X32" s="8">
        <f>(dane3[[#This Row],[Wiek]]-$A$409)/$A$410</f>
        <v>0.56227272727272726</v>
      </c>
      <c r="Y32" s="8">
        <f>(dane3[[#This Row],[Ciśnienie krwi]]-$B$409)/$B$410</f>
        <v>0.15384615384615385</v>
      </c>
      <c r="Z32" s="8">
        <f>(dane3[[#This Row],[glukoza we krwi]]-$I$409)/$I$410</f>
        <v>0.1517094017094017</v>
      </c>
      <c r="AA32" s="8">
        <f>(dane3[[#This Row],[mocznik]]-$J$409)/$J$410</f>
        <v>0.39409499358151479</v>
      </c>
      <c r="AB32" s="8">
        <f>(dane3[[#This Row],[kreatynina]]-K$409)/K$410</f>
        <v>9.1269841269841265E-2</v>
      </c>
      <c r="AC32" s="8">
        <f>(dane3[[#This Row],[sód]]-L$409)/L$410</f>
        <v>0.80441640378548895</v>
      </c>
      <c r="AD32" s="8">
        <f>(dane3[[#This Row],[potas]]-M$409)/M$410</f>
        <v>5.393258426966293E-2</v>
      </c>
      <c r="AE32" s="8">
        <f>(dane3[[#This Row],[hemoglobina]]-N$409)/N$410</f>
        <v>0.64149659863945574</v>
      </c>
      <c r="AF32" s="8">
        <f>(dane3[[#This Row],[hematokryt]]-O$409)/O$410</f>
        <v>0.66377777777777769</v>
      </c>
    </row>
    <row r="33" spans="1:32" x14ac:dyDescent="0.25">
      <c r="A33" s="5">
        <v>73</v>
      </c>
      <c r="B33" s="5">
        <v>90</v>
      </c>
      <c r="C33" s="9">
        <v>0.5</v>
      </c>
      <c r="D33" s="10">
        <v>0.6</v>
      </c>
      <c r="E33" s="5" t="s">
        <v>2</v>
      </c>
      <c r="F33" s="5">
        <v>0</v>
      </c>
      <c r="G33" s="5">
        <v>1</v>
      </c>
      <c r="H33" s="5">
        <v>0</v>
      </c>
      <c r="I33" s="5">
        <v>107</v>
      </c>
      <c r="J33" s="5">
        <v>33</v>
      </c>
      <c r="K33" s="5">
        <v>1.5</v>
      </c>
      <c r="L33" s="5">
        <v>141</v>
      </c>
      <c r="M33" s="5">
        <v>4.5999999999999996</v>
      </c>
      <c r="N33" s="5">
        <v>10.1</v>
      </c>
      <c r="O33" s="5">
        <v>30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X33" s="8">
        <f>(dane3[[#This Row],[Wiek]]-$A$409)/$A$410</f>
        <v>0.80681818181818177</v>
      </c>
      <c r="Y33" s="8">
        <f>(dane3[[#This Row],[Ciśnienie krwi]]-$B$409)/$B$410</f>
        <v>0.30769230769230771</v>
      </c>
      <c r="Z33" s="8">
        <f>(dane3[[#This Row],[glukoza we krwi]]-$I$409)/$I$410</f>
        <v>0.18162393162393162</v>
      </c>
      <c r="AA33" s="8">
        <f>(dane3[[#This Row],[mocznik]]-$J$409)/$J$410</f>
        <v>8.0872913992297818E-2</v>
      </c>
      <c r="AB33" s="8">
        <f>(dane3[[#This Row],[kreatynina]]-K$409)/K$410</f>
        <v>1.4550264550264553E-2</v>
      </c>
      <c r="AC33" s="8">
        <f>(dane3[[#This Row],[sód]]-L$409)/L$410</f>
        <v>0.86119873817034698</v>
      </c>
      <c r="AD33" s="8">
        <f>(dane3[[#This Row],[potas]]-M$409)/M$410</f>
        <v>4.7191011235955045E-2</v>
      </c>
      <c r="AE33" s="8">
        <f>(dane3[[#This Row],[hemoglobina]]-N$409)/N$410</f>
        <v>0.47619047619047616</v>
      </c>
      <c r="AF33" s="8">
        <f>(dane3[[#This Row],[hematokryt]]-O$409)/O$410</f>
        <v>0.46666666666666667</v>
      </c>
    </row>
    <row r="34" spans="1:32" x14ac:dyDescent="0.25">
      <c r="A34" s="5">
        <v>61</v>
      </c>
      <c r="B34" s="5">
        <v>90</v>
      </c>
      <c r="C34" s="9">
        <v>0.25</v>
      </c>
      <c r="D34" s="10">
        <v>0.2</v>
      </c>
      <c r="E34" s="10">
        <v>0.2</v>
      </c>
      <c r="F34" s="5">
        <v>1</v>
      </c>
      <c r="G34" s="5">
        <v>0</v>
      </c>
      <c r="H34" s="5">
        <v>0</v>
      </c>
      <c r="I34" s="5">
        <v>159</v>
      </c>
      <c r="J34" s="5">
        <v>39</v>
      </c>
      <c r="K34" s="5">
        <v>1.5</v>
      </c>
      <c r="L34" s="5">
        <v>133</v>
      </c>
      <c r="M34" s="5">
        <v>4.9000000000000004</v>
      </c>
      <c r="N34" s="5">
        <v>11.3</v>
      </c>
      <c r="O34" s="5">
        <v>34</v>
      </c>
      <c r="P34" s="5">
        <v>1</v>
      </c>
      <c r="Q34" s="5">
        <v>1</v>
      </c>
      <c r="R34" s="5">
        <v>0</v>
      </c>
      <c r="S34" s="5">
        <v>0</v>
      </c>
      <c r="T34" s="5">
        <v>0</v>
      </c>
      <c r="U34" s="5">
        <v>0</v>
      </c>
      <c r="V34" s="5">
        <v>1</v>
      </c>
      <c r="X34" s="8">
        <f>(dane3[[#This Row],[Wiek]]-$A$409)/$A$410</f>
        <v>0.67045454545454541</v>
      </c>
      <c r="Y34" s="8">
        <f>(dane3[[#This Row],[Ciśnienie krwi]]-$B$409)/$B$410</f>
        <v>0.30769230769230771</v>
      </c>
      <c r="Z34" s="8">
        <f>(dane3[[#This Row],[glukoza we krwi]]-$I$409)/$I$410</f>
        <v>0.29273504273504275</v>
      </c>
      <c r="AA34" s="8">
        <f>(dane3[[#This Row],[mocznik]]-$J$409)/$J$410</f>
        <v>9.6277278562259302E-2</v>
      </c>
      <c r="AB34" s="8">
        <f>(dane3[[#This Row],[kreatynina]]-K$409)/K$410</f>
        <v>1.4550264550264553E-2</v>
      </c>
      <c r="AC34" s="8">
        <f>(dane3[[#This Row],[sód]]-L$409)/L$410</f>
        <v>0.81072555205047314</v>
      </c>
      <c r="AD34" s="8">
        <f>(dane3[[#This Row],[potas]]-M$409)/M$410</f>
        <v>5.393258426966293E-2</v>
      </c>
      <c r="AE34" s="8">
        <f>(dane3[[#This Row],[hemoglobina]]-N$409)/N$410</f>
        <v>0.55782312925170074</v>
      </c>
      <c r="AF34" s="8">
        <f>(dane3[[#This Row],[hematokryt]]-O$409)/O$410</f>
        <v>0.55555555555555558</v>
      </c>
    </row>
    <row r="35" spans="1:32" x14ac:dyDescent="0.25">
      <c r="A35" s="5">
        <v>60</v>
      </c>
      <c r="B35" s="5">
        <v>100</v>
      </c>
      <c r="C35" s="9">
        <v>0.75</v>
      </c>
      <c r="D35" s="10">
        <v>0.4</v>
      </c>
      <c r="E35" s="5" t="s">
        <v>2</v>
      </c>
      <c r="F35" s="5">
        <v>0</v>
      </c>
      <c r="G35" s="5">
        <v>0</v>
      </c>
      <c r="H35" s="5">
        <v>0</v>
      </c>
      <c r="I35" s="5">
        <v>140</v>
      </c>
      <c r="J35" s="5">
        <v>55</v>
      </c>
      <c r="K35" s="5">
        <v>2.5</v>
      </c>
      <c r="L35" s="10">
        <v>137.53</v>
      </c>
      <c r="M35" s="10">
        <v>4.63</v>
      </c>
      <c r="N35" s="5">
        <v>10.1</v>
      </c>
      <c r="O35" s="5">
        <v>29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</v>
      </c>
      <c r="X35" s="8">
        <f>(dane3[[#This Row],[Wiek]]-$A$409)/$A$410</f>
        <v>0.65909090909090906</v>
      </c>
      <c r="Y35" s="8">
        <f>(dane3[[#This Row],[Ciśnienie krwi]]-$B$409)/$B$410</f>
        <v>0.38461538461538464</v>
      </c>
      <c r="Z35" s="8">
        <f>(dane3[[#This Row],[glukoza we krwi]]-$I$409)/$I$410</f>
        <v>0.25213675213675213</v>
      </c>
      <c r="AA35" s="8">
        <f>(dane3[[#This Row],[mocznik]]-$J$409)/$J$410</f>
        <v>0.13735558408215662</v>
      </c>
      <c r="AB35" s="8">
        <f>(dane3[[#This Row],[kreatynina]]-K$409)/K$410</f>
        <v>2.777777777777778E-2</v>
      </c>
      <c r="AC35" s="8">
        <f>(dane3[[#This Row],[sód]]-L$409)/L$410</f>
        <v>0.83930599369085179</v>
      </c>
      <c r="AD35" s="8">
        <f>(dane3[[#This Row],[potas]]-M$409)/M$410</f>
        <v>4.7865168539325841E-2</v>
      </c>
      <c r="AE35" s="8">
        <f>(dane3[[#This Row],[hemoglobina]]-N$409)/N$410</f>
        <v>0.47619047619047616</v>
      </c>
      <c r="AF35" s="8">
        <f>(dane3[[#This Row],[hematokryt]]-O$409)/O$410</f>
        <v>0.44444444444444442</v>
      </c>
    </row>
    <row r="36" spans="1:32" x14ac:dyDescent="0.25">
      <c r="A36" s="5">
        <v>70</v>
      </c>
      <c r="B36" s="5">
        <v>70</v>
      </c>
      <c r="C36" s="9">
        <v>0.25</v>
      </c>
      <c r="D36" s="10">
        <v>0.2</v>
      </c>
      <c r="E36" s="5" t="s">
        <v>2</v>
      </c>
      <c r="F36" s="5">
        <v>0.77</v>
      </c>
      <c r="G36" s="5">
        <v>1</v>
      </c>
      <c r="H36" s="5">
        <v>1</v>
      </c>
      <c r="I36" s="5">
        <v>171</v>
      </c>
      <c r="J36" s="5">
        <v>153</v>
      </c>
      <c r="K36" s="5">
        <v>5.2</v>
      </c>
      <c r="L36" s="10">
        <v>137.53</v>
      </c>
      <c r="M36" s="10">
        <v>4.63</v>
      </c>
      <c r="N36" s="10">
        <v>12.53</v>
      </c>
      <c r="O36" s="10">
        <v>38.869999999999997</v>
      </c>
      <c r="P36" s="5">
        <v>0</v>
      </c>
      <c r="Q36" s="5">
        <v>1</v>
      </c>
      <c r="R36" s="5">
        <v>0</v>
      </c>
      <c r="S36" s="5">
        <v>0</v>
      </c>
      <c r="T36" s="5">
        <v>0</v>
      </c>
      <c r="U36" s="5">
        <v>0</v>
      </c>
      <c r="V36" s="5">
        <v>1</v>
      </c>
      <c r="X36" s="8">
        <f>(dane3[[#This Row],[Wiek]]-$A$409)/$A$410</f>
        <v>0.77272727272727271</v>
      </c>
      <c r="Y36" s="8">
        <f>(dane3[[#This Row],[Ciśnienie krwi]]-$B$409)/$B$410</f>
        <v>0.15384615384615385</v>
      </c>
      <c r="Z36" s="8">
        <f>(dane3[[#This Row],[glukoza we krwi]]-$I$409)/$I$410</f>
        <v>0.31837606837606836</v>
      </c>
      <c r="AA36" s="8">
        <f>(dane3[[#This Row],[mocznik]]-$J$409)/$J$410</f>
        <v>0.38896020539152759</v>
      </c>
      <c r="AB36" s="8">
        <f>(dane3[[#This Row],[kreatynina]]-K$409)/K$410</f>
        <v>6.3492063492063489E-2</v>
      </c>
      <c r="AC36" s="8">
        <f>(dane3[[#This Row],[sód]]-L$409)/L$410</f>
        <v>0.83930599369085179</v>
      </c>
      <c r="AD36" s="8">
        <f>(dane3[[#This Row],[potas]]-M$409)/M$410</f>
        <v>4.7865168539325841E-2</v>
      </c>
      <c r="AE36" s="8">
        <f>(dane3[[#This Row],[hemoglobina]]-N$409)/N$410</f>
        <v>0.64149659863945574</v>
      </c>
      <c r="AF36" s="8">
        <f>(dane3[[#This Row],[hematokryt]]-O$409)/O$410</f>
        <v>0.66377777777777769</v>
      </c>
    </row>
    <row r="37" spans="1:32" x14ac:dyDescent="0.25">
      <c r="A37" s="5">
        <v>65</v>
      </c>
      <c r="B37" s="5">
        <v>90</v>
      </c>
      <c r="C37" s="9">
        <v>0.75</v>
      </c>
      <c r="D37" s="10">
        <v>0.4</v>
      </c>
      <c r="E37" s="10">
        <v>0.2</v>
      </c>
      <c r="F37" s="5">
        <v>1</v>
      </c>
      <c r="G37" s="5">
        <v>0</v>
      </c>
      <c r="H37" s="5">
        <v>0</v>
      </c>
      <c r="I37" s="5">
        <v>270</v>
      </c>
      <c r="J37" s="5">
        <v>39</v>
      </c>
      <c r="K37" s="5">
        <v>2</v>
      </c>
      <c r="L37" s="10">
        <v>137.53</v>
      </c>
      <c r="M37" s="10">
        <v>4.63</v>
      </c>
      <c r="N37" s="5">
        <v>12</v>
      </c>
      <c r="O37" s="5">
        <v>36</v>
      </c>
      <c r="P37" s="5">
        <v>1</v>
      </c>
      <c r="Q37" s="5">
        <v>1</v>
      </c>
      <c r="R37" s="5">
        <v>0</v>
      </c>
      <c r="S37" s="5">
        <v>0</v>
      </c>
      <c r="T37" s="5">
        <v>0</v>
      </c>
      <c r="U37" s="5">
        <v>1</v>
      </c>
      <c r="V37" s="5">
        <v>1</v>
      </c>
      <c r="X37" s="8">
        <f>(dane3[[#This Row],[Wiek]]-$A$409)/$A$410</f>
        <v>0.71590909090909094</v>
      </c>
      <c r="Y37" s="8">
        <f>(dane3[[#This Row],[Ciśnienie krwi]]-$B$409)/$B$410</f>
        <v>0.30769230769230771</v>
      </c>
      <c r="Z37" s="8">
        <f>(dane3[[#This Row],[glukoza we krwi]]-$I$409)/$I$410</f>
        <v>0.52991452991452992</v>
      </c>
      <c r="AA37" s="8">
        <f>(dane3[[#This Row],[mocznik]]-$J$409)/$J$410</f>
        <v>9.6277278562259302E-2</v>
      </c>
      <c r="AB37" s="8">
        <f>(dane3[[#This Row],[kreatynina]]-K$409)/K$410</f>
        <v>2.1164021164021166E-2</v>
      </c>
      <c r="AC37" s="8">
        <f>(dane3[[#This Row],[sód]]-L$409)/L$410</f>
        <v>0.83930599369085179</v>
      </c>
      <c r="AD37" s="8">
        <f>(dane3[[#This Row],[potas]]-M$409)/M$410</f>
        <v>4.7865168539325841E-2</v>
      </c>
      <c r="AE37" s="8">
        <f>(dane3[[#This Row],[hemoglobina]]-N$409)/N$410</f>
        <v>0.60544217687074831</v>
      </c>
      <c r="AF37" s="8">
        <f>(dane3[[#This Row],[hematokryt]]-O$409)/O$410</f>
        <v>0.6</v>
      </c>
    </row>
    <row r="38" spans="1:32" x14ac:dyDescent="0.25">
      <c r="A38" s="5">
        <v>76</v>
      </c>
      <c r="B38" s="5">
        <v>70</v>
      </c>
      <c r="C38" s="9">
        <v>0.5</v>
      </c>
      <c r="D38" s="10">
        <v>0.2</v>
      </c>
      <c r="E38" s="5" t="s">
        <v>2</v>
      </c>
      <c r="F38" s="5">
        <v>1</v>
      </c>
      <c r="G38" s="5">
        <v>0</v>
      </c>
      <c r="H38" s="5">
        <v>0</v>
      </c>
      <c r="I38" s="5">
        <v>92</v>
      </c>
      <c r="J38" s="5">
        <v>29</v>
      </c>
      <c r="K38" s="5">
        <v>1.8</v>
      </c>
      <c r="L38" s="5">
        <v>133</v>
      </c>
      <c r="M38" s="5">
        <v>3.9</v>
      </c>
      <c r="N38" s="5">
        <v>10.3</v>
      </c>
      <c r="O38" s="5">
        <v>32</v>
      </c>
      <c r="P38" s="5">
        <v>1</v>
      </c>
      <c r="Q38" s="5">
        <v>0</v>
      </c>
      <c r="R38" s="5">
        <v>0</v>
      </c>
      <c r="S38" s="5">
        <v>1</v>
      </c>
      <c r="T38" s="5">
        <v>0</v>
      </c>
      <c r="U38" s="5">
        <v>0</v>
      </c>
      <c r="V38" s="5">
        <v>1</v>
      </c>
      <c r="X38" s="8">
        <f>(dane3[[#This Row],[Wiek]]-$A$409)/$A$410</f>
        <v>0.84090909090909094</v>
      </c>
      <c r="Y38" s="8">
        <f>(dane3[[#This Row],[Ciśnienie krwi]]-$B$409)/$B$410</f>
        <v>0.15384615384615385</v>
      </c>
      <c r="Z38" s="8">
        <f>(dane3[[#This Row],[glukoza we krwi]]-$I$409)/$I$410</f>
        <v>0.14957264957264957</v>
      </c>
      <c r="AA38" s="8">
        <f>(dane3[[#This Row],[mocznik]]-$J$409)/$J$410</f>
        <v>7.0603337612323486E-2</v>
      </c>
      <c r="AB38" s="8">
        <f>(dane3[[#This Row],[kreatynina]]-K$409)/K$410</f>
        <v>1.8518518518518517E-2</v>
      </c>
      <c r="AC38" s="8">
        <f>(dane3[[#This Row],[sód]]-L$409)/L$410</f>
        <v>0.81072555205047314</v>
      </c>
      <c r="AD38" s="8">
        <f>(dane3[[#This Row],[potas]]-M$409)/M$410</f>
        <v>3.1460674157303366E-2</v>
      </c>
      <c r="AE38" s="8">
        <f>(dane3[[#This Row],[hemoglobina]]-N$409)/N$410</f>
        <v>0.48979591836734698</v>
      </c>
      <c r="AF38" s="8">
        <f>(dane3[[#This Row],[hematokryt]]-O$409)/O$410</f>
        <v>0.51111111111111107</v>
      </c>
    </row>
    <row r="39" spans="1:32" x14ac:dyDescent="0.25">
      <c r="A39" s="5">
        <v>72</v>
      </c>
      <c r="B39" s="5">
        <v>80</v>
      </c>
      <c r="C39" s="9">
        <v>0.62</v>
      </c>
      <c r="D39" s="10">
        <v>0.2</v>
      </c>
      <c r="E39" s="10">
        <v>0.52</v>
      </c>
      <c r="F39" s="5">
        <v>0.77</v>
      </c>
      <c r="G39" s="5">
        <v>0</v>
      </c>
      <c r="H39" s="5">
        <v>0</v>
      </c>
      <c r="I39" s="5">
        <v>137</v>
      </c>
      <c r="J39" s="5">
        <v>65</v>
      </c>
      <c r="K39" s="5">
        <v>3.4</v>
      </c>
      <c r="L39" s="5">
        <v>141</v>
      </c>
      <c r="M39" s="5">
        <v>4.7</v>
      </c>
      <c r="N39" s="5">
        <v>9.6999999999999993</v>
      </c>
      <c r="O39" s="5">
        <v>28</v>
      </c>
      <c r="P39" s="5">
        <v>1</v>
      </c>
      <c r="Q39" s="5">
        <v>1</v>
      </c>
      <c r="R39" s="5">
        <v>0</v>
      </c>
      <c r="S39" s="5">
        <v>0</v>
      </c>
      <c r="T39" s="5">
        <v>0</v>
      </c>
      <c r="U39" s="5">
        <v>1</v>
      </c>
      <c r="V39" s="5" t="s">
        <v>77</v>
      </c>
      <c r="X39" s="8">
        <f>(dane3[[#This Row],[Wiek]]-$A$409)/$A$410</f>
        <v>0.79545454545454541</v>
      </c>
      <c r="Y39" s="8">
        <f>(dane3[[#This Row],[Ciśnienie krwi]]-$B$409)/$B$410</f>
        <v>0.23076923076923078</v>
      </c>
      <c r="Z39" s="8">
        <f>(dane3[[#This Row],[glukoza we krwi]]-$I$409)/$I$410</f>
        <v>0.24572649572649571</v>
      </c>
      <c r="AA39" s="8">
        <f>(dane3[[#This Row],[mocznik]]-$J$409)/$J$410</f>
        <v>0.16302952503209242</v>
      </c>
      <c r="AB39" s="8">
        <f>(dane3[[#This Row],[kreatynina]]-K$409)/K$410</f>
        <v>3.9682539682539687E-2</v>
      </c>
      <c r="AC39" s="8">
        <f>(dane3[[#This Row],[sód]]-L$409)/L$410</f>
        <v>0.86119873817034698</v>
      </c>
      <c r="AD39" s="8">
        <f>(dane3[[#This Row],[potas]]-M$409)/M$410</f>
        <v>4.9438202247191018E-2</v>
      </c>
      <c r="AE39" s="8">
        <f>(dane3[[#This Row],[hemoglobina]]-N$409)/N$410</f>
        <v>0.44897959183673464</v>
      </c>
      <c r="AF39" s="8">
        <f>(dane3[[#This Row],[hematokryt]]-O$409)/O$410</f>
        <v>0.42222222222222222</v>
      </c>
    </row>
    <row r="40" spans="1:32" x14ac:dyDescent="0.25">
      <c r="A40" s="5">
        <v>69</v>
      </c>
      <c r="B40" s="5">
        <v>80</v>
      </c>
      <c r="C40" s="9">
        <v>0.75</v>
      </c>
      <c r="D40" s="10">
        <v>0.6</v>
      </c>
      <c r="E40" s="5" t="s">
        <v>2</v>
      </c>
      <c r="F40" s="5">
        <v>1</v>
      </c>
      <c r="G40" s="5">
        <v>0</v>
      </c>
      <c r="H40" s="5">
        <v>0</v>
      </c>
      <c r="I40" s="10">
        <v>148.04</v>
      </c>
      <c r="J40" s="5">
        <v>103</v>
      </c>
      <c r="K40" s="5">
        <v>4.0999999999999996</v>
      </c>
      <c r="L40" s="5">
        <v>132</v>
      </c>
      <c r="M40" s="5">
        <v>5.9</v>
      </c>
      <c r="N40" s="5">
        <v>12.5</v>
      </c>
      <c r="O40" s="10">
        <v>38.869999999999997</v>
      </c>
      <c r="P40" s="5">
        <v>1</v>
      </c>
      <c r="Q40" s="5">
        <v>0</v>
      </c>
      <c r="R40" s="5">
        <v>0</v>
      </c>
      <c r="S40" s="5">
        <v>1</v>
      </c>
      <c r="T40" s="5">
        <v>0</v>
      </c>
      <c r="U40" s="5">
        <v>0</v>
      </c>
      <c r="V40" s="5">
        <v>1</v>
      </c>
      <c r="X40" s="8">
        <f>(dane3[[#This Row],[Wiek]]-$A$409)/$A$410</f>
        <v>0.76136363636363635</v>
      </c>
      <c r="Y40" s="8">
        <f>(dane3[[#This Row],[Ciśnienie krwi]]-$B$409)/$B$410</f>
        <v>0.23076923076923078</v>
      </c>
      <c r="Z40" s="8">
        <f>(dane3[[#This Row],[glukoza we krwi]]-$I$409)/$I$410</f>
        <v>0.26931623931623933</v>
      </c>
      <c r="AA40" s="8">
        <f>(dane3[[#This Row],[mocznik]]-$J$409)/$J$410</f>
        <v>0.26059050064184852</v>
      </c>
      <c r="AB40" s="8">
        <f>(dane3[[#This Row],[kreatynina]]-K$409)/K$410</f>
        <v>4.8941798941798939E-2</v>
      </c>
      <c r="AC40" s="8">
        <f>(dane3[[#This Row],[sód]]-L$409)/L$410</f>
        <v>0.80441640378548895</v>
      </c>
      <c r="AD40" s="8">
        <f>(dane3[[#This Row],[potas]]-M$409)/M$410</f>
        <v>7.6404494382022486E-2</v>
      </c>
      <c r="AE40" s="8">
        <f>(dane3[[#This Row],[hemoglobina]]-N$409)/N$410</f>
        <v>0.6394557823129251</v>
      </c>
      <c r="AF40" s="8">
        <f>(dane3[[#This Row],[hematokryt]]-O$409)/O$410</f>
        <v>0.66377777777777769</v>
      </c>
    </row>
    <row r="41" spans="1:32" x14ac:dyDescent="0.25">
      <c r="A41" s="5">
        <v>82</v>
      </c>
      <c r="B41" s="5">
        <v>80</v>
      </c>
      <c r="C41" s="9">
        <v>0.25</v>
      </c>
      <c r="D41" s="10">
        <v>0.4</v>
      </c>
      <c r="E41" s="10">
        <v>0.4</v>
      </c>
      <c r="F41" s="5">
        <v>0.77</v>
      </c>
      <c r="G41" s="5">
        <v>0</v>
      </c>
      <c r="H41" s="5">
        <v>0</v>
      </c>
      <c r="I41" s="5">
        <v>140</v>
      </c>
      <c r="J41" s="5">
        <v>70</v>
      </c>
      <c r="K41" s="5">
        <v>3.4</v>
      </c>
      <c r="L41" s="5">
        <v>136</v>
      </c>
      <c r="M41" s="5">
        <v>4.2</v>
      </c>
      <c r="N41" s="5">
        <v>13</v>
      </c>
      <c r="O41" s="5">
        <v>40</v>
      </c>
      <c r="P41" s="5">
        <v>1</v>
      </c>
      <c r="Q41" s="5">
        <v>1</v>
      </c>
      <c r="R41" s="5">
        <v>0</v>
      </c>
      <c r="S41" s="5">
        <v>1</v>
      </c>
      <c r="T41" s="5">
        <v>0</v>
      </c>
      <c r="U41" s="5">
        <v>0</v>
      </c>
      <c r="V41" s="5">
        <v>1</v>
      </c>
      <c r="X41" s="8">
        <f>(dane3[[#This Row],[Wiek]]-$A$409)/$A$410</f>
        <v>0.90909090909090906</v>
      </c>
      <c r="Y41" s="8">
        <f>(dane3[[#This Row],[Ciśnienie krwi]]-$B$409)/$B$410</f>
        <v>0.23076923076923078</v>
      </c>
      <c r="Z41" s="8">
        <f>(dane3[[#This Row],[glukoza we krwi]]-$I$409)/$I$410</f>
        <v>0.25213675213675213</v>
      </c>
      <c r="AA41" s="8">
        <f>(dane3[[#This Row],[mocznik]]-$J$409)/$J$410</f>
        <v>0.17586649550706032</v>
      </c>
      <c r="AB41" s="8">
        <f>(dane3[[#This Row],[kreatynina]]-K$409)/K$410</f>
        <v>3.9682539682539687E-2</v>
      </c>
      <c r="AC41" s="8">
        <f>(dane3[[#This Row],[sód]]-L$409)/L$410</f>
        <v>0.82965299684542582</v>
      </c>
      <c r="AD41" s="8">
        <f>(dane3[[#This Row],[potas]]-M$409)/M$410</f>
        <v>3.8202247191011243E-2</v>
      </c>
      <c r="AE41" s="8">
        <f>(dane3[[#This Row],[hemoglobina]]-N$409)/N$410</f>
        <v>0.67346938775510201</v>
      </c>
      <c r="AF41" s="8">
        <f>(dane3[[#This Row],[hematokryt]]-O$409)/O$410</f>
        <v>0.68888888888888888</v>
      </c>
    </row>
    <row r="42" spans="1:32" x14ac:dyDescent="0.25">
      <c r="A42" s="5">
        <v>46</v>
      </c>
      <c r="B42" s="5">
        <v>90</v>
      </c>
      <c r="C42" s="9">
        <v>0.25</v>
      </c>
      <c r="D42" s="10">
        <v>0.4</v>
      </c>
      <c r="E42" s="5" t="s">
        <v>2</v>
      </c>
      <c r="F42" s="5">
        <v>0</v>
      </c>
      <c r="G42" s="5">
        <v>0</v>
      </c>
      <c r="H42" s="5">
        <v>0</v>
      </c>
      <c r="I42" s="5">
        <v>99</v>
      </c>
      <c r="J42" s="5">
        <v>80</v>
      </c>
      <c r="K42" s="5">
        <v>2.1</v>
      </c>
      <c r="L42" s="10">
        <v>137.53</v>
      </c>
      <c r="M42" s="10">
        <v>4.63</v>
      </c>
      <c r="N42" s="5">
        <v>11.1</v>
      </c>
      <c r="O42" s="5">
        <v>32</v>
      </c>
      <c r="P42" s="5">
        <v>1</v>
      </c>
      <c r="Q42" s="5">
        <v>0</v>
      </c>
      <c r="R42" s="5" t="s">
        <v>70</v>
      </c>
      <c r="S42" s="5">
        <v>1</v>
      </c>
      <c r="T42" s="5">
        <v>0</v>
      </c>
      <c r="U42" s="5">
        <v>0</v>
      </c>
      <c r="V42" s="5">
        <v>1</v>
      </c>
      <c r="X42" s="8">
        <f>(dane3[[#This Row],[Wiek]]-$A$409)/$A$410</f>
        <v>0.5</v>
      </c>
      <c r="Y42" s="8">
        <f>(dane3[[#This Row],[Ciśnienie krwi]]-$B$409)/$B$410</f>
        <v>0.30769230769230771</v>
      </c>
      <c r="Z42" s="8">
        <f>(dane3[[#This Row],[glukoza we krwi]]-$I$409)/$I$410</f>
        <v>0.16452991452991453</v>
      </c>
      <c r="AA42" s="8">
        <f>(dane3[[#This Row],[mocznik]]-$J$409)/$J$410</f>
        <v>0.20154043645699615</v>
      </c>
      <c r="AB42" s="8">
        <f>(dane3[[#This Row],[kreatynina]]-K$409)/K$410</f>
        <v>2.2486772486772492E-2</v>
      </c>
      <c r="AC42" s="8">
        <f>(dane3[[#This Row],[sód]]-L$409)/L$410</f>
        <v>0.83930599369085179</v>
      </c>
      <c r="AD42" s="8">
        <f>(dane3[[#This Row],[potas]]-M$409)/M$410</f>
        <v>4.7865168539325841E-2</v>
      </c>
      <c r="AE42" s="8">
        <f>(dane3[[#This Row],[hemoglobina]]-N$409)/N$410</f>
        <v>0.54421768707482987</v>
      </c>
      <c r="AF42" s="8">
        <f>(dane3[[#This Row],[hematokryt]]-O$409)/O$410</f>
        <v>0.51111111111111107</v>
      </c>
    </row>
    <row r="43" spans="1:32" x14ac:dyDescent="0.25">
      <c r="A43" s="5">
        <v>45</v>
      </c>
      <c r="B43" s="5">
        <v>70</v>
      </c>
      <c r="C43" s="9">
        <v>0.25</v>
      </c>
      <c r="D43" s="5">
        <v>0</v>
      </c>
      <c r="E43" s="5" t="s">
        <v>2</v>
      </c>
      <c r="F43" s="5">
        <v>1</v>
      </c>
      <c r="G43" s="5">
        <v>0</v>
      </c>
      <c r="H43" s="5">
        <v>0</v>
      </c>
      <c r="I43" s="10">
        <v>148.04</v>
      </c>
      <c r="J43" s="5">
        <v>20</v>
      </c>
      <c r="K43" s="5">
        <v>0.7</v>
      </c>
      <c r="L43" s="10">
        <v>137.53</v>
      </c>
      <c r="M43" s="10">
        <v>4.63</v>
      </c>
      <c r="N43" s="10">
        <v>12.53</v>
      </c>
      <c r="O43" s="10">
        <v>38.869999999999997</v>
      </c>
      <c r="P43" s="5">
        <v>0</v>
      </c>
      <c r="Q43" s="5">
        <v>0</v>
      </c>
      <c r="R43" s="5">
        <v>0</v>
      </c>
      <c r="S43" s="5">
        <v>1</v>
      </c>
      <c r="T43" s="5">
        <v>1</v>
      </c>
      <c r="U43" s="5">
        <v>0</v>
      </c>
      <c r="V43" s="5">
        <v>1</v>
      </c>
      <c r="X43" s="8">
        <f>(dane3[[#This Row],[Wiek]]-$A$409)/$A$410</f>
        <v>0.48863636363636365</v>
      </c>
      <c r="Y43" s="8">
        <f>(dane3[[#This Row],[Ciśnienie krwi]]-$B$409)/$B$410</f>
        <v>0.15384615384615385</v>
      </c>
      <c r="Z43" s="8">
        <f>(dane3[[#This Row],[glukoza we krwi]]-$I$409)/$I$410</f>
        <v>0.26931623931623933</v>
      </c>
      <c r="AA43" s="8">
        <f>(dane3[[#This Row],[mocznik]]-$J$409)/$J$410</f>
        <v>4.7496790757381259E-2</v>
      </c>
      <c r="AB43" s="8">
        <f>(dane3[[#This Row],[kreatynina]]-K$409)/K$410</f>
        <v>3.968253968253968E-3</v>
      </c>
      <c r="AC43" s="8">
        <f>(dane3[[#This Row],[sód]]-L$409)/L$410</f>
        <v>0.83930599369085179</v>
      </c>
      <c r="AD43" s="8">
        <f>(dane3[[#This Row],[potas]]-M$409)/M$410</f>
        <v>4.7865168539325841E-2</v>
      </c>
      <c r="AE43" s="8">
        <f>(dane3[[#This Row],[hemoglobina]]-N$409)/N$410</f>
        <v>0.64149659863945574</v>
      </c>
      <c r="AF43" s="8">
        <f>(dane3[[#This Row],[hematokryt]]-O$409)/O$410</f>
        <v>0.66377777777777769</v>
      </c>
    </row>
    <row r="44" spans="1:32" x14ac:dyDescent="0.25">
      <c r="A44" s="5">
        <v>47</v>
      </c>
      <c r="B44" s="5">
        <v>100</v>
      </c>
      <c r="C44" s="9">
        <v>0.25</v>
      </c>
      <c r="D44" s="5">
        <v>0</v>
      </c>
      <c r="E44" s="5" t="s">
        <v>2</v>
      </c>
      <c r="F44" s="5">
        <v>1</v>
      </c>
      <c r="G44" s="5">
        <v>0</v>
      </c>
      <c r="H44" s="5">
        <v>0</v>
      </c>
      <c r="I44" s="5">
        <v>204</v>
      </c>
      <c r="J44" s="5">
        <v>29</v>
      </c>
      <c r="K44" s="5">
        <v>1</v>
      </c>
      <c r="L44" s="5">
        <v>139</v>
      </c>
      <c r="M44" s="5">
        <v>4.2</v>
      </c>
      <c r="N44" s="5">
        <v>9.6999999999999993</v>
      </c>
      <c r="O44" s="5">
        <v>33</v>
      </c>
      <c r="P44" s="5">
        <v>1</v>
      </c>
      <c r="Q44" s="5">
        <v>0</v>
      </c>
      <c r="R44" s="5">
        <v>0</v>
      </c>
      <c r="S44" s="5">
        <v>1</v>
      </c>
      <c r="T44" s="5">
        <v>0</v>
      </c>
      <c r="U44" s="5">
        <v>1</v>
      </c>
      <c r="V44" s="5">
        <v>1</v>
      </c>
      <c r="X44" s="8">
        <f>(dane3[[#This Row],[Wiek]]-$A$409)/$A$410</f>
        <v>0.51136363636363635</v>
      </c>
      <c r="Y44" s="8">
        <f>(dane3[[#This Row],[Ciśnienie krwi]]-$B$409)/$B$410</f>
        <v>0.38461538461538464</v>
      </c>
      <c r="Z44" s="8">
        <f>(dane3[[#This Row],[glukoza we krwi]]-$I$409)/$I$410</f>
        <v>0.3888888888888889</v>
      </c>
      <c r="AA44" s="8">
        <f>(dane3[[#This Row],[mocznik]]-$J$409)/$J$410</f>
        <v>7.0603337612323486E-2</v>
      </c>
      <c r="AB44" s="8">
        <f>(dane3[[#This Row],[kreatynina]]-K$409)/K$410</f>
        <v>7.9365079365079361E-3</v>
      </c>
      <c r="AC44" s="8">
        <f>(dane3[[#This Row],[sód]]-L$409)/L$410</f>
        <v>0.8485804416403786</v>
      </c>
      <c r="AD44" s="8">
        <f>(dane3[[#This Row],[potas]]-M$409)/M$410</f>
        <v>3.8202247191011243E-2</v>
      </c>
      <c r="AE44" s="8">
        <f>(dane3[[#This Row],[hemoglobina]]-N$409)/N$410</f>
        <v>0.44897959183673464</v>
      </c>
      <c r="AF44" s="8">
        <f>(dane3[[#This Row],[hematokryt]]-O$409)/O$410</f>
        <v>0.53333333333333333</v>
      </c>
    </row>
    <row r="45" spans="1:32" x14ac:dyDescent="0.25">
      <c r="A45" s="5">
        <v>35</v>
      </c>
      <c r="B45" s="5">
        <v>80</v>
      </c>
      <c r="C45" s="9">
        <v>0.25</v>
      </c>
      <c r="D45" s="10">
        <v>0.2</v>
      </c>
      <c r="E45" s="5" t="s">
        <v>2</v>
      </c>
      <c r="F45" s="5">
        <v>0.77</v>
      </c>
      <c r="G45" s="5">
        <v>0</v>
      </c>
      <c r="H45" s="5">
        <v>0</v>
      </c>
      <c r="I45" s="5">
        <v>79</v>
      </c>
      <c r="J45" s="5">
        <v>202</v>
      </c>
      <c r="K45" s="5">
        <v>10.8</v>
      </c>
      <c r="L45" s="5">
        <v>134</v>
      </c>
      <c r="M45" s="5">
        <v>3.4</v>
      </c>
      <c r="N45" s="5">
        <v>7.9</v>
      </c>
      <c r="O45" s="5">
        <v>24</v>
      </c>
      <c r="P45" s="5">
        <v>0</v>
      </c>
      <c r="Q45" s="5">
        <v>1</v>
      </c>
      <c r="R45" s="5">
        <v>0</v>
      </c>
      <c r="S45" s="5">
        <v>1</v>
      </c>
      <c r="T45" s="5">
        <v>0</v>
      </c>
      <c r="U45" s="5">
        <v>0</v>
      </c>
      <c r="V45" s="5">
        <v>1</v>
      </c>
      <c r="X45" s="8">
        <f>(dane3[[#This Row],[Wiek]]-$A$409)/$A$410</f>
        <v>0.375</v>
      </c>
      <c r="Y45" s="8">
        <f>(dane3[[#This Row],[Ciśnienie krwi]]-$B$409)/$B$410</f>
        <v>0.23076923076923078</v>
      </c>
      <c r="Z45" s="8">
        <f>(dane3[[#This Row],[glukoza we krwi]]-$I$409)/$I$410</f>
        <v>0.12179487179487179</v>
      </c>
      <c r="AA45" s="8">
        <f>(dane3[[#This Row],[mocznik]]-$J$409)/$J$410</f>
        <v>0.51476251604621315</v>
      </c>
      <c r="AB45" s="8">
        <f>(dane3[[#This Row],[kreatynina]]-K$409)/K$410</f>
        <v>0.13756613756613759</v>
      </c>
      <c r="AC45" s="8">
        <f>(dane3[[#This Row],[sód]]-L$409)/L$410</f>
        <v>0.81703470031545744</v>
      </c>
      <c r="AD45" s="8">
        <f>(dane3[[#This Row],[potas]]-M$409)/M$410</f>
        <v>2.0224719101123594E-2</v>
      </c>
      <c r="AE45" s="8">
        <f>(dane3[[#This Row],[hemoglobina]]-N$409)/N$410</f>
        <v>0.32653061224489799</v>
      </c>
      <c r="AF45" s="8">
        <f>(dane3[[#This Row],[hematokryt]]-O$409)/O$410</f>
        <v>0.33333333333333331</v>
      </c>
    </row>
    <row r="46" spans="1:32" x14ac:dyDescent="0.25">
      <c r="A46" s="5">
        <v>54</v>
      </c>
      <c r="B46" s="5">
        <v>80</v>
      </c>
      <c r="C46" s="9">
        <v>0.25</v>
      </c>
      <c r="D46" s="10">
        <v>0.6</v>
      </c>
      <c r="E46" s="5" t="s">
        <v>2</v>
      </c>
      <c r="F46" s="5">
        <v>0</v>
      </c>
      <c r="G46" s="5">
        <v>0</v>
      </c>
      <c r="H46" s="5">
        <v>0</v>
      </c>
      <c r="I46" s="5">
        <v>207</v>
      </c>
      <c r="J46" s="5">
        <v>77</v>
      </c>
      <c r="K46" s="5">
        <v>6.3</v>
      </c>
      <c r="L46" s="5">
        <v>134</v>
      </c>
      <c r="M46" s="5">
        <v>4.8</v>
      </c>
      <c r="N46" s="5">
        <v>9.6999999999999993</v>
      </c>
      <c r="O46" s="5">
        <v>28</v>
      </c>
      <c r="P46" s="5">
        <v>1</v>
      </c>
      <c r="Q46" s="5">
        <v>1</v>
      </c>
      <c r="R46" s="5">
        <v>0</v>
      </c>
      <c r="S46" s="5">
        <v>0</v>
      </c>
      <c r="T46" s="5">
        <v>1</v>
      </c>
      <c r="U46" s="5">
        <v>0</v>
      </c>
      <c r="V46" s="5">
        <v>1</v>
      </c>
      <c r="X46" s="8">
        <f>(dane3[[#This Row],[Wiek]]-$A$409)/$A$410</f>
        <v>0.59090909090909094</v>
      </c>
      <c r="Y46" s="8">
        <f>(dane3[[#This Row],[Ciśnienie krwi]]-$B$409)/$B$410</f>
        <v>0.23076923076923078</v>
      </c>
      <c r="Z46" s="8">
        <f>(dane3[[#This Row],[glukoza we krwi]]-$I$409)/$I$410</f>
        <v>0.39529914529914528</v>
      </c>
      <c r="AA46" s="8">
        <f>(dane3[[#This Row],[mocznik]]-$J$409)/$J$410</f>
        <v>0.19383825417201542</v>
      </c>
      <c r="AB46" s="8">
        <f>(dane3[[#This Row],[kreatynina]]-K$409)/K$410</f>
        <v>7.8042328042328038E-2</v>
      </c>
      <c r="AC46" s="8">
        <f>(dane3[[#This Row],[sód]]-L$409)/L$410</f>
        <v>0.81703470031545744</v>
      </c>
      <c r="AD46" s="8">
        <f>(dane3[[#This Row],[potas]]-M$409)/M$410</f>
        <v>5.1685393258426963E-2</v>
      </c>
      <c r="AE46" s="8">
        <f>(dane3[[#This Row],[hemoglobina]]-N$409)/N$410</f>
        <v>0.44897959183673464</v>
      </c>
      <c r="AF46" s="8">
        <f>(dane3[[#This Row],[hematokryt]]-O$409)/O$410</f>
        <v>0.42222222222222222</v>
      </c>
    </row>
    <row r="47" spans="1:32" x14ac:dyDescent="0.25">
      <c r="A47" s="5">
        <v>54</v>
      </c>
      <c r="B47" s="5">
        <v>80</v>
      </c>
      <c r="C47" s="9">
        <v>0.75</v>
      </c>
      <c r="D47" s="10">
        <v>0.6</v>
      </c>
      <c r="E47" s="5" t="s">
        <v>2</v>
      </c>
      <c r="F47" s="5">
        <v>0</v>
      </c>
      <c r="G47" s="5">
        <v>0</v>
      </c>
      <c r="H47" s="5">
        <v>0</v>
      </c>
      <c r="I47" s="5">
        <v>208</v>
      </c>
      <c r="J47" s="5">
        <v>89</v>
      </c>
      <c r="K47" s="5">
        <v>5.9</v>
      </c>
      <c r="L47" s="5">
        <v>130</v>
      </c>
      <c r="M47" s="5">
        <v>4.9000000000000004</v>
      </c>
      <c r="N47" s="5">
        <v>9.3000000000000007</v>
      </c>
      <c r="O47" s="10">
        <v>38.869999999999997</v>
      </c>
      <c r="P47" s="5">
        <v>1</v>
      </c>
      <c r="Q47" s="5">
        <v>1</v>
      </c>
      <c r="R47" s="5">
        <v>0</v>
      </c>
      <c r="S47" s="5">
        <v>0</v>
      </c>
      <c r="T47" s="5">
        <v>1</v>
      </c>
      <c r="U47" s="5">
        <v>0</v>
      </c>
      <c r="V47" s="5">
        <v>1</v>
      </c>
      <c r="X47" s="8">
        <f>(dane3[[#This Row],[Wiek]]-$A$409)/$A$410</f>
        <v>0.59090909090909094</v>
      </c>
      <c r="Y47" s="8">
        <f>(dane3[[#This Row],[Ciśnienie krwi]]-$B$409)/$B$410</f>
        <v>0.23076923076923078</v>
      </c>
      <c r="Z47" s="8">
        <f>(dane3[[#This Row],[glukoza we krwi]]-$I$409)/$I$410</f>
        <v>0.39743589743589741</v>
      </c>
      <c r="AA47" s="8">
        <f>(dane3[[#This Row],[mocznik]]-$J$409)/$J$410</f>
        <v>0.22464698331193839</v>
      </c>
      <c r="AB47" s="8">
        <f>(dane3[[#This Row],[kreatynina]]-K$409)/K$410</f>
        <v>7.2751322751322761E-2</v>
      </c>
      <c r="AC47" s="8">
        <f>(dane3[[#This Row],[sód]]-L$409)/L$410</f>
        <v>0.79179810725552047</v>
      </c>
      <c r="AD47" s="8">
        <f>(dane3[[#This Row],[potas]]-M$409)/M$410</f>
        <v>5.393258426966293E-2</v>
      </c>
      <c r="AE47" s="8">
        <f>(dane3[[#This Row],[hemoglobina]]-N$409)/N$410</f>
        <v>0.42176870748299322</v>
      </c>
      <c r="AF47" s="8">
        <f>(dane3[[#This Row],[hematokryt]]-O$409)/O$410</f>
        <v>0.66377777777777769</v>
      </c>
    </row>
    <row r="48" spans="1:32" x14ac:dyDescent="0.25">
      <c r="A48" s="5">
        <v>48</v>
      </c>
      <c r="B48" s="5">
        <v>70</v>
      </c>
      <c r="C48" s="9">
        <v>0.5</v>
      </c>
      <c r="D48" s="5">
        <v>0</v>
      </c>
      <c r="E48" s="5" t="s">
        <v>2</v>
      </c>
      <c r="F48" s="5">
        <v>1</v>
      </c>
      <c r="G48" s="5">
        <v>0</v>
      </c>
      <c r="H48" s="5">
        <v>0</v>
      </c>
      <c r="I48" s="5">
        <v>124</v>
      </c>
      <c r="J48" s="5">
        <v>24</v>
      </c>
      <c r="K48" s="5">
        <v>1.2</v>
      </c>
      <c r="L48" s="5">
        <v>142</v>
      </c>
      <c r="M48" s="5">
        <v>4.2</v>
      </c>
      <c r="N48" s="5">
        <v>12.4</v>
      </c>
      <c r="O48" s="5">
        <v>37</v>
      </c>
      <c r="P48" s="5">
        <v>0</v>
      </c>
      <c r="Q48" s="5">
        <v>1</v>
      </c>
      <c r="R48" s="5">
        <v>0</v>
      </c>
      <c r="S48" s="5">
        <v>1</v>
      </c>
      <c r="T48" s="5">
        <v>0</v>
      </c>
      <c r="U48" s="5">
        <v>0</v>
      </c>
      <c r="V48" s="5">
        <v>1</v>
      </c>
      <c r="X48" s="8">
        <f>(dane3[[#This Row],[Wiek]]-$A$409)/$A$410</f>
        <v>0.52272727272727271</v>
      </c>
      <c r="Y48" s="8">
        <f>(dane3[[#This Row],[Ciśnienie krwi]]-$B$409)/$B$410</f>
        <v>0.15384615384615385</v>
      </c>
      <c r="Z48" s="8">
        <f>(dane3[[#This Row],[glukoza we krwi]]-$I$409)/$I$410</f>
        <v>0.21794871794871795</v>
      </c>
      <c r="AA48" s="8">
        <f>(dane3[[#This Row],[mocznik]]-$J$409)/$J$410</f>
        <v>5.7766367137355584E-2</v>
      </c>
      <c r="AB48" s="8">
        <f>(dane3[[#This Row],[kreatynina]]-K$409)/K$410</f>
        <v>1.0582010582010581E-2</v>
      </c>
      <c r="AC48" s="8">
        <f>(dane3[[#This Row],[sód]]-L$409)/L$410</f>
        <v>0.86750788643533128</v>
      </c>
      <c r="AD48" s="8">
        <f>(dane3[[#This Row],[potas]]-M$409)/M$410</f>
        <v>3.8202247191011243E-2</v>
      </c>
      <c r="AE48" s="8">
        <f>(dane3[[#This Row],[hemoglobina]]-N$409)/N$410</f>
        <v>0.63265306122448983</v>
      </c>
      <c r="AF48" s="8">
        <f>(dane3[[#This Row],[hematokryt]]-O$409)/O$410</f>
        <v>0.62222222222222223</v>
      </c>
    </row>
    <row r="49" spans="1:32" x14ac:dyDescent="0.25">
      <c r="A49" s="5">
        <v>11</v>
      </c>
      <c r="B49" s="5">
        <v>80</v>
      </c>
      <c r="C49" s="9">
        <v>0.25</v>
      </c>
      <c r="D49" s="10">
        <v>0.6</v>
      </c>
      <c r="E49" s="5" t="s">
        <v>2</v>
      </c>
      <c r="F49" s="5">
        <v>1</v>
      </c>
      <c r="G49" s="5">
        <v>0</v>
      </c>
      <c r="H49" s="5">
        <v>0</v>
      </c>
      <c r="I49" s="10">
        <v>148.04</v>
      </c>
      <c r="J49" s="5">
        <v>17</v>
      </c>
      <c r="K49" s="5">
        <v>0.8</v>
      </c>
      <c r="L49" s="10">
        <v>137.53</v>
      </c>
      <c r="M49" s="10">
        <v>4.63</v>
      </c>
      <c r="N49" s="5">
        <v>15</v>
      </c>
      <c r="O49" s="5">
        <v>45</v>
      </c>
      <c r="P49" s="5">
        <v>0</v>
      </c>
      <c r="Q49" s="5">
        <v>0</v>
      </c>
      <c r="R49" s="5">
        <v>0</v>
      </c>
      <c r="S49" s="5">
        <v>1</v>
      </c>
      <c r="T49" s="5">
        <v>0</v>
      </c>
      <c r="U49" s="5">
        <v>0</v>
      </c>
      <c r="V49" s="5">
        <v>1</v>
      </c>
      <c r="X49" s="8">
        <f>(dane3[[#This Row],[Wiek]]-$A$409)/$A$410</f>
        <v>0.10227272727272728</v>
      </c>
      <c r="Y49" s="8">
        <f>(dane3[[#This Row],[Ciśnienie krwi]]-$B$409)/$B$410</f>
        <v>0.23076923076923078</v>
      </c>
      <c r="Z49" s="8">
        <f>(dane3[[#This Row],[glukoza we krwi]]-$I$409)/$I$410</f>
        <v>0.26931623931623933</v>
      </c>
      <c r="AA49" s="8">
        <f>(dane3[[#This Row],[mocznik]]-$J$409)/$J$410</f>
        <v>3.9794608472400517E-2</v>
      </c>
      <c r="AB49" s="8">
        <f>(dane3[[#This Row],[kreatynina]]-K$409)/K$410</f>
        <v>5.2910052910052916E-3</v>
      </c>
      <c r="AC49" s="8">
        <f>(dane3[[#This Row],[sód]]-L$409)/L$410</f>
        <v>0.83930599369085179</v>
      </c>
      <c r="AD49" s="8">
        <f>(dane3[[#This Row],[potas]]-M$409)/M$410</f>
        <v>4.7865168539325841E-2</v>
      </c>
      <c r="AE49" s="8">
        <f>(dane3[[#This Row],[hemoglobina]]-N$409)/N$410</f>
        <v>0.80952380952380953</v>
      </c>
      <c r="AF49" s="8">
        <f>(dane3[[#This Row],[hematokryt]]-O$409)/O$410</f>
        <v>0.8</v>
      </c>
    </row>
    <row r="50" spans="1:32" x14ac:dyDescent="0.25">
      <c r="A50" s="5">
        <v>73</v>
      </c>
      <c r="B50" s="5">
        <v>70</v>
      </c>
      <c r="C50" s="9">
        <v>0</v>
      </c>
      <c r="D50" s="5">
        <v>0</v>
      </c>
      <c r="E50" s="5" t="s">
        <v>2</v>
      </c>
      <c r="F50" s="5">
        <v>1</v>
      </c>
      <c r="G50" s="5">
        <v>0</v>
      </c>
      <c r="H50" s="5">
        <v>0</v>
      </c>
      <c r="I50" s="5">
        <v>70</v>
      </c>
      <c r="J50" s="5">
        <v>32</v>
      </c>
      <c r="K50" s="5">
        <v>0.9</v>
      </c>
      <c r="L50" s="5">
        <v>125</v>
      </c>
      <c r="M50" s="5">
        <v>4</v>
      </c>
      <c r="N50" s="5">
        <v>10</v>
      </c>
      <c r="O50" s="5">
        <v>29</v>
      </c>
      <c r="P50" s="5">
        <v>1</v>
      </c>
      <c r="Q50" s="5">
        <v>1</v>
      </c>
      <c r="R50" s="5">
        <v>0</v>
      </c>
      <c r="S50" s="5">
        <v>1</v>
      </c>
      <c r="T50" s="5">
        <v>1</v>
      </c>
      <c r="U50" s="5">
        <v>0</v>
      </c>
      <c r="V50" s="5">
        <v>1</v>
      </c>
      <c r="X50" s="8">
        <f>(dane3[[#This Row],[Wiek]]-$A$409)/$A$410</f>
        <v>0.80681818181818177</v>
      </c>
      <c r="Y50" s="8">
        <f>(dane3[[#This Row],[Ciśnienie krwi]]-$B$409)/$B$410</f>
        <v>0.15384615384615385</v>
      </c>
      <c r="Z50" s="8">
        <f>(dane3[[#This Row],[glukoza we krwi]]-$I$409)/$I$410</f>
        <v>0.10256410256410256</v>
      </c>
      <c r="AA50" s="8">
        <f>(dane3[[#This Row],[mocznik]]-$J$409)/$J$410</f>
        <v>7.8305519897304235E-2</v>
      </c>
      <c r="AB50" s="8">
        <f>(dane3[[#This Row],[kreatynina]]-K$409)/K$410</f>
        <v>6.6137566137566143E-3</v>
      </c>
      <c r="AC50" s="8">
        <f>(dane3[[#This Row],[sód]]-L$409)/L$410</f>
        <v>0.76025236593059942</v>
      </c>
      <c r="AD50" s="8">
        <f>(dane3[[#This Row],[potas]]-M$409)/M$410</f>
        <v>3.3707865168539325E-2</v>
      </c>
      <c r="AE50" s="8">
        <f>(dane3[[#This Row],[hemoglobina]]-N$409)/N$410</f>
        <v>0.46938775510204078</v>
      </c>
      <c r="AF50" s="8">
        <f>(dane3[[#This Row],[hematokryt]]-O$409)/O$410</f>
        <v>0.44444444444444442</v>
      </c>
    </row>
    <row r="51" spans="1:32" x14ac:dyDescent="0.25">
      <c r="A51" s="5">
        <v>60</v>
      </c>
      <c r="B51" s="5">
        <v>70</v>
      </c>
      <c r="C51" s="9">
        <v>0.25</v>
      </c>
      <c r="D51" s="10">
        <v>0.4</v>
      </c>
      <c r="E51" s="5" t="s">
        <v>2</v>
      </c>
      <c r="F51" s="5">
        <v>0</v>
      </c>
      <c r="G51" s="5">
        <v>1</v>
      </c>
      <c r="H51" s="5">
        <v>0</v>
      </c>
      <c r="I51" s="5">
        <v>144</v>
      </c>
      <c r="J51" s="5">
        <v>72</v>
      </c>
      <c r="K51" s="5">
        <v>3</v>
      </c>
      <c r="L51" s="10">
        <v>137.53</v>
      </c>
      <c r="M51" s="10">
        <v>4.63</v>
      </c>
      <c r="N51" s="5">
        <v>9.6999999999999993</v>
      </c>
      <c r="O51" s="5">
        <v>29</v>
      </c>
      <c r="P51" s="5">
        <v>1</v>
      </c>
      <c r="Q51" s="5">
        <v>1</v>
      </c>
      <c r="R51" s="5">
        <v>0</v>
      </c>
      <c r="S51" s="5">
        <v>0</v>
      </c>
      <c r="T51" s="5">
        <v>0</v>
      </c>
      <c r="U51" s="5">
        <v>1</v>
      </c>
      <c r="V51" s="5">
        <v>1</v>
      </c>
      <c r="X51" s="8">
        <f>(dane3[[#This Row],[Wiek]]-$A$409)/$A$410</f>
        <v>0.65909090909090906</v>
      </c>
      <c r="Y51" s="8">
        <f>(dane3[[#This Row],[Ciśnienie krwi]]-$B$409)/$B$410</f>
        <v>0.15384615384615385</v>
      </c>
      <c r="Z51" s="8">
        <f>(dane3[[#This Row],[glukoza we krwi]]-$I$409)/$I$410</f>
        <v>0.2606837606837607</v>
      </c>
      <c r="AA51" s="8">
        <f>(dane3[[#This Row],[mocznik]]-$J$409)/$J$410</f>
        <v>0.18100128369704749</v>
      </c>
      <c r="AB51" s="8">
        <f>(dane3[[#This Row],[kreatynina]]-K$409)/K$410</f>
        <v>3.4391534391534397E-2</v>
      </c>
      <c r="AC51" s="8">
        <f>(dane3[[#This Row],[sód]]-L$409)/L$410</f>
        <v>0.83930599369085179</v>
      </c>
      <c r="AD51" s="8">
        <f>(dane3[[#This Row],[potas]]-M$409)/M$410</f>
        <v>4.7865168539325841E-2</v>
      </c>
      <c r="AE51" s="8">
        <f>(dane3[[#This Row],[hemoglobina]]-N$409)/N$410</f>
        <v>0.44897959183673464</v>
      </c>
      <c r="AF51" s="8">
        <f>(dane3[[#This Row],[hematokryt]]-O$409)/O$410</f>
        <v>0.44444444444444442</v>
      </c>
    </row>
    <row r="52" spans="1:32" x14ac:dyDescent="0.25">
      <c r="A52" s="5">
        <v>53</v>
      </c>
      <c r="B52" s="5">
        <v>60</v>
      </c>
      <c r="C52" s="9">
        <v>0.62</v>
      </c>
      <c r="D52" s="10">
        <v>0.2</v>
      </c>
      <c r="E52" s="10">
        <v>0.52</v>
      </c>
      <c r="F52" s="5">
        <v>0.77</v>
      </c>
      <c r="G52" s="5">
        <v>0</v>
      </c>
      <c r="H52" s="5">
        <v>0</v>
      </c>
      <c r="I52" s="5">
        <v>91</v>
      </c>
      <c r="J52" s="5">
        <v>114</v>
      </c>
      <c r="K52" s="5">
        <v>3.25</v>
      </c>
      <c r="L52" s="5">
        <v>142</v>
      </c>
      <c r="M52" s="5">
        <v>4.3</v>
      </c>
      <c r="N52" s="5">
        <v>8.6</v>
      </c>
      <c r="O52" s="5">
        <v>28</v>
      </c>
      <c r="P52" s="5">
        <v>1</v>
      </c>
      <c r="Q52" s="5">
        <v>1</v>
      </c>
      <c r="R52" s="5">
        <v>0</v>
      </c>
      <c r="S52" s="5">
        <v>0</v>
      </c>
      <c r="T52" s="5">
        <v>1</v>
      </c>
      <c r="U52" s="5">
        <v>1</v>
      </c>
      <c r="V52" s="5">
        <v>1</v>
      </c>
      <c r="X52" s="8">
        <f>(dane3[[#This Row],[Wiek]]-$A$409)/$A$410</f>
        <v>0.57954545454545459</v>
      </c>
      <c r="Y52" s="8">
        <f>(dane3[[#This Row],[Ciśnienie krwi]]-$B$409)/$B$410</f>
        <v>7.6923076923076927E-2</v>
      </c>
      <c r="Z52" s="8">
        <f>(dane3[[#This Row],[glukoza we krwi]]-$I$409)/$I$410</f>
        <v>0.14743589743589744</v>
      </c>
      <c r="AA52" s="8">
        <f>(dane3[[#This Row],[mocznik]]-$J$409)/$J$410</f>
        <v>0.28883183568677789</v>
      </c>
      <c r="AB52" s="8">
        <f>(dane3[[#This Row],[kreatynina]]-K$409)/K$410</f>
        <v>3.7698412698412703E-2</v>
      </c>
      <c r="AC52" s="8">
        <f>(dane3[[#This Row],[sód]]-L$409)/L$410</f>
        <v>0.86750788643533128</v>
      </c>
      <c r="AD52" s="8">
        <f>(dane3[[#This Row],[potas]]-M$409)/M$410</f>
        <v>4.0449438202247189E-2</v>
      </c>
      <c r="AE52" s="8">
        <f>(dane3[[#This Row],[hemoglobina]]-N$409)/N$410</f>
        <v>0.37414965986394555</v>
      </c>
      <c r="AF52" s="8">
        <f>(dane3[[#This Row],[hematokryt]]-O$409)/O$410</f>
        <v>0.42222222222222222</v>
      </c>
    </row>
    <row r="53" spans="1:32" x14ac:dyDescent="0.25">
      <c r="A53" s="5">
        <v>54</v>
      </c>
      <c r="B53" s="5">
        <v>100</v>
      </c>
      <c r="C53" s="9">
        <v>0.5</v>
      </c>
      <c r="D53" s="10">
        <v>0.6</v>
      </c>
      <c r="E53" s="5" t="s">
        <v>2</v>
      </c>
      <c r="F53" s="5">
        <v>1</v>
      </c>
      <c r="G53" s="5">
        <v>1</v>
      </c>
      <c r="H53" s="5">
        <v>0</v>
      </c>
      <c r="I53" s="5">
        <v>162</v>
      </c>
      <c r="J53" s="5">
        <v>66</v>
      </c>
      <c r="K53" s="5">
        <v>1.6</v>
      </c>
      <c r="L53" s="5">
        <v>136</v>
      </c>
      <c r="M53" s="5">
        <v>4.4000000000000004</v>
      </c>
      <c r="N53" s="5">
        <v>10.3</v>
      </c>
      <c r="O53" s="5">
        <v>33</v>
      </c>
      <c r="P53" s="5">
        <v>1</v>
      </c>
      <c r="Q53" s="5">
        <v>1</v>
      </c>
      <c r="R53" s="5">
        <v>0</v>
      </c>
      <c r="S53" s="5">
        <v>0</v>
      </c>
      <c r="T53" s="5">
        <v>1</v>
      </c>
      <c r="U53" s="5">
        <v>0</v>
      </c>
      <c r="V53" s="5">
        <v>1</v>
      </c>
      <c r="X53" s="8">
        <f>(dane3[[#This Row],[Wiek]]-$A$409)/$A$410</f>
        <v>0.59090909090909094</v>
      </c>
      <c r="Y53" s="8">
        <f>(dane3[[#This Row],[Ciśnienie krwi]]-$B$409)/$B$410</f>
        <v>0.38461538461538464</v>
      </c>
      <c r="Z53" s="8">
        <f>(dane3[[#This Row],[glukoza we krwi]]-$I$409)/$I$410</f>
        <v>0.29914529914529914</v>
      </c>
      <c r="AA53" s="8">
        <f>(dane3[[#This Row],[mocznik]]-$J$409)/$J$410</f>
        <v>0.16559691912708602</v>
      </c>
      <c r="AB53" s="8">
        <f>(dane3[[#This Row],[kreatynina]]-K$409)/K$410</f>
        <v>1.5873015873015876E-2</v>
      </c>
      <c r="AC53" s="8">
        <f>(dane3[[#This Row],[sód]]-L$409)/L$410</f>
        <v>0.82965299684542582</v>
      </c>
      <c r="AD53" s="8">
        <f>(dane3[[#This Row],[potas]]-M$409)/M$410</f>
        <v>4.2696629213483155E-2</v>
      </c>
      <c r="AE53" s="8">
        <f>(dane3[[#This Row],[hemoglobina]]-N$409)/N$410</f>
        <v>0.48979591836734698</v>
      </c>
      <c r="AF53" s="8">
        <f>(dane3[[#This Row],[hematokryt]]-O$409)/O$410</f>
        <v>0.53333333333333333</v>
      </c>
    </row>
    <row r="54" spans="1:32" x14ac:dyDescent="0.25">
      <c r="A54" s="5">
        <v>53</v>
      </c>
      <c r="B54" s="5">
        <v>90</v>
      </c>
      <c r="C54" s="9">
        <v>0.5</v>
      </c>
      <c r="D54" s="5">
        <v>0</v>
      </c>
      <c r="E54" s="5" t="s">
        <v>2</v>
      </c>
      <c r="F54" s="5">
        <v>1</v>
      </c>
      <c r="G54" s="5">
        <v>0</v>
      </c>
      <c r="H54" s="5">
        <v>0</v>
      </c>
      <c r="I54" s="10">
        <v>148.04</v>
      </c>
      <c r="J54" s="5">
        <v>38</v>
      </c>
      <c r="K54" s="5">
        <v>2.2000000000000002</v>
      </c>
      <c r="L54" s="10">
        <v>137.53</v>
      </c>
      <c r="M54" s="10">
        <v>4.63</v>
      </c>
      <c r="N54" s="5">
        <v>10.9</v>
      </c>
      <c r="O54" s="5">
        <v>34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1</v>
      </c>
      <c r="V54" s="5">
        <v>1</v>
      </c>
      <c r="X54" s="8">
        <f>(dane3[[#This Row],[Wiek]]-$A$409)/$A$410</f>
        <v>0.57954545454545459</v>
      </c>
      <c r="Y54" s="8">
        <f>(dane3[[#This Row],[Ciśnienie krwi]]-$B$409)/$B$410</f>
        <v>0.30769230769230771</v>
      </c>
      <c r="Z54" s="8">
        <f>(dane3[[#This Row],[glukoza we krwi]]-$I$409)/$I$410</f>
        <v>0.26931623931623933</v>
      </c>
      <c r="AA54" s="8">
        <f>(dane3[[#This Row],[mocznik]]-$J$409)/$J$410</f>
        <v>9.3709884467265719E-2</v>
      </c>
      <c r="AB54" s="8">
        <f>(dane3[[#This Row],[kreatynina]]-K$409)/K$410</f>
        <v>2.3809523809523815E-2</v>
      </c>
      <c r="AC54" s="8">
        <f>(dane3[[#This Row],[sód]]-L$409)/L$410</f>
        <v>0.83930599369085179</v>
      </c>
      <c r="AD54" s="8">
        <f>(dane3[[#This Row],[potas]]-M$409)/M$410</f>
        <v>4.7865168539325841E-2</v>
      </c>
      <c r="AE54" s="8">
        <f>(dane3[[#This Row],[hemoglobina]]-N$409)/N$410</f>
        <v>0.53061224489795922</v>
      </c>
      <c r="AF54" s="8">
        <f>(dane3[[#This Row],[hematokryt]]-O$409)/O$410</f>
        <v>0.55555555555555558</v>
      </c>
    </row>
    <row r="55" spans="1:32" x14ac:dyDescent="0.25">
      <c r="A55" s="5">
        <v>62</v>
      </c>
      <c r="B55" s="5">
        <v>80</v>
      </c>
      <c r="C55" s="9">
        <v>0.5</v>
      </c>
      <c r="D55" s="5">
        <v>0</v>
      </c>
      <c r="E55" s="10">
        <v>1</v>
      </c>
      <c r="F55" s="5">
        <v>0.77</v>
      </c>
      <c r="G55" s="5">
        <v>0</v>
      </c>
      <c r="H55" s="5">
        <v>0</v>
      </c>
      <c r="I55" s="5">
        <v>246</v>
      </c>
      <c r="J55" s="5">
        <v>24</v>
      </c>
      <c r="K55" s="5">
        <v>1</v>
      </c>
      <c r="L55" s="10">
        <v>137.53</v>
      </c>
      <c r="M55" s="10">
        <v>4.63</v>
      </c>
      <c r="N55" s="5">
        <v>13.6</v>
      </c>
      <c r="O55" s="5">
        <v>40</v>
      </c>
      <c r="P55" s="5">
        <v>1</v>
      </c>
      <c r="Q55" s="5">
        <v>1</v>
      </c>
      <c r="R55" s="5">
        <v>0</v>
      </c>
      <c r="S55" s="5">
        <v>1</v>
      </c>
      <c r="T55" s="5">
        <v>0</v>
      </c>
      <c r="U55" s="5">
        <v>0</v>
      </c>
      <c r="V55" s="5">
        <v>1</v>
      </c>
      <c r="X55" s="8">
        <f>(dane3[[#This Row],[Wiek]]-$A$409)/$A$410</f>
        <v>0.68181818181818177</v>
      </c>
      <c r="Y55" s="8">
        <f>(dane3[[#This Row],[Ciśnienie krwi]]-$B$409)/$B$410</f>
        <v>0.23076923076923078</v>
      </c>
      <c r="Z55" s="8">
        <f>(dane3[[#This Row],[glukoza we krwi]]-$I$409)/$I$410</f>
        <v>0.47863247863247865</v>
      </c>
      <c r="AA55" s="8">
        <f>(dane3[[#This Row],[mocznik]]-$J$409)/$J$410</f>
        <v>5.7766367137355584E-2</v>
      </c>
      <c r="AB55" s="8">
        <f>(dane3[[#This Row],[kreatynina]]-K$409)/K$410</f>
        <v>7.9365079365079361E-3</v>
      </c>
      <c r="AC55" s="8">
        <f>(dane3[[#This Row],[sód]]-L$409)/L$410</f>
        <v>0.83930599369085179</v>
      </c>
      <c r="AD55" s="8">
        <f>(dane3[[#This Row],[potas]]-M$409)/M$410</f>
        <v>4.7865168539325841E-2</v>
      </c>
      <c r="AE55" s="8">
        <f>(dane3[[#This Row],[hemoglobina]]-N$409)/N$410</f>
        <v>0.71428571428571419</v>
      </c>
      <c r="AF55" s="8">
        <f>(dane3[[#This Row],[hematokryt]]-O$409)/O$410</f>
        <v>0.68888888888888888</v>
      </c>
    </row>
    <row r="56" spans="1:32" x14ac:dyDescent="0.25">
      <c r="A56" s="5">
        <v>63</v>
      </c>
      <c r="B56" s="5">
        <v>80</v>
      </c>
      <c r="C56" s="9">
        <v>0.25</v>
      </c>
      <c r="D56" s="10">
        <v>0.4</v>
      </c>
      <c r="E56" s="10">
        <v>0.4</v>
      </c>
      <c r="F56" s="5">
        <v>0.77</v>
      </c>
      <c r="G56" s="5">
        <v>0</v>
      </c>
      <c r="H56" s="5">
        <v>0</v>
      </c>
      <c r="I56" s="10">
        <v>148.04</v>
      </c>
      <c r="J56" s="10">
        <v>57.43</v>
      </c>
      <c r="K56" s="5">
        <v>3.4</v>
      </c>
      <c r="L56" s="5">
        <v>136</v>
      </c>
      <c r="M56" s="5">
        <v>4.2</v>
      </c>
      <c r="N56" s="5">
        <v>13</v>
      </c>
      <c r="O56" s="5">
        <v>40</v>
      </c>
      <c r="P56" s="5">
        <v>1</v>
      </c>
      <c r="Q56" s="5">
        <v>0</v>
      </c>
      <c r="R56" s="5">
        <v>1</v>
      </c>
      <c r="S56" s="5">
        <v>1</v>
      </c>
      <c r="T56" s="5">
        <v>0</v>
      </c>
      <c r="U56" s="5">
        <v>0</v>
      </c>
      <c r="V56" s="5">
        <v>1</v>
      </c>
      <c r="X56" s="8">
        <f>(dane3[[#This Row],[Wiek]]-$A$409)/$A$410</f>
        <v>0.69318181818181823</v>
      </c>
      <c r="Y56" s="8">
        <f>(dane3[[#This Row],[Ciśnienie krwi]]-$B$409)/$B$410</f>
        <v>0.23076923076923078</v>
      </c>
      <c r="Z56" s="8">
        <f>(dane3[[#This Row],[glukoza we krwi]]-$I$409)/$I$410</f>
        <v>0.26931623931623933</v>
      </c>
      <c r="AA56" s="8">
        <f>(dane3[[#This Row],[mocznik]]-$J$409)/$J$410</f>
        <v>0.14359435173299101</v>
      </c>
      <c r="AB56" s="8">
        <f>(dane3[[#This Row],[kreatynina]]-K$409)/K$410</f>
        <v>3.9682539682539687E-2</v>
      </c>
      <c r="AC56" s="8">
        <f>(dane3[[#This Row],[sód]]-L$409)/L$410</f>
        <v>0.82965299684542582</v>
      </c>
      <c r="AD56" s="8">
        <f>(dane3[[#This Row],[potas]]-M$409)/M$410</f>
        <v>3.8202247191011243E-2</v>
      </c>
      <c r="AE56" s="8">
        <f>(dane3[[#This Row],[hemoglobina]]-N$409)/N$410</f>
        <v>0.67346938775510201</v>
      </c>
      <c r="AF56" s="8">
        <f>(dane3[[#This Row],[hematokryt]]-O$409)/O$410</f>
        <v>0.68888888888888888</v>
      </c>
    </row>
    <row r="57" spans="1:32" x14ac:dyDescent="0.25">
      <c r="A57" s="5">
        <v>35</v>
      </c>
      <c r="B57" s="5">
        <v>80</v>
      </c>
      <c r="C57" s="9">
        <v>0</v>
      </c>
      <c r="D57" s="10">
        <v>0.6</v>
      </c>
      <c r="E57" s="5" t="s">
        <v>2</v>
      </c>
      <c r="F57" s="5">
        <v>1</v>
      </c>
      <c r="G57" s="5">
        <v>0</v>
      </c>
      <c r="H57" s="5">
        <v>0</v>
      </c>
      <c r="I57" s="10">
        <v>148.04</v>
      </c>
      <c r="J57" s="10">
        <v>57.43</v>
      </c>
      <c r="K57" s="10">
        <v>3.07</v>
      </c>
      <c r="L57" s="10">
        <v>137.53</v>
      </c>
      <c r="M57" s="10">
        <v>4.63</v>
      </c>
      <c r="N57" s="5">
        <v>9.5</v>
      </c>
      <c r="O57" s="5">
        <v>28</v>
      </c>
      <c r="P57" s="5">
        <v>0</v>
      </c>
      <c r="Q57" s="5">
        <v>0</v>
      </c>
      <c r="R57" s="5">
        <v>0</v>
      </c>
      <c r="S57" s="5">
        <v>1</v>
      </c>
      <c r="T57" s="5">
        <v>1</v>
      </c>
      <c r="U57" s="5">
        <v>0</v>
      </c>
      <c r="V57" s="5">
        <v>1</v>
      </c>
      <c r="X57" s="8">
        <f>(dane3[[#This Row],[Wiek]]-$A$409)/$A$410</f>
        <v>0.375</v>
      </c>
      <c r="Y57" s="8">
        <f>(dane3[[#This Row],[Ciśnienie krwi]]-$B$409)/$B$410</f>
        <v>0.23076923076923078</v>
      </c>
      <c r="Z57" s="8">
        <f>(dane3[[#This Row],[glukoza we krwi]]-$I$409)/$I$410</f>
        <v>0.26931623931623933</v>
      </c>
      <c r="AA57" s="8">
        <f>(dane3[[#This Row],[mocznik]]-$J$409)/$J$410</f>
        <v>0.14359435173299101</v>
      </c>
      <c r="AB57" s="8">
        <f>(dane3[[#This Row],[kreatynina]]-K$409)/K$410</f>
        <v>3.5317460317460317E-2</v>
      </c>
      <c r="AC57" s="8">
        <f>(dane3[[#This Row],[sód]]-L$409)/L$410</f>
        <v>0.83930599369085179</v>
      </c>
      <c r="AD57" s="8">
        <f>(dane3[[#This Row],[potas]]-M$409)/M$410</f>
        <v>4.7865168539325841E-2</v>
      </c>
      <c r="AE57" s="8">
        <f>(dane3[[#This Row],[hemoglobina]]-N$409)/N$410</f>
        <v>0.43537414965986393</v>
      </c>
      <c r="AF57" s="8">
        <f>(dane3[[#This Row],[hematokryt]]-O$409)/O$410</f>
        <v>0.42222222222222222</v>
      </c>
    </row>
    <row r="58" spans="1:32" x14ac:dyDescent="0.25">
      <c r="A58" s="5">
        <v>76</v>
      </c>
      <c r="B58" s="5">
        <v>70</v>
      </c>
      <c r="C58" s="9">
        <v>0.5</v>
      </c>
      <c r="D58" s="10">
        <v>0.6</v>
      </c>
      <c r="E58" s="10">
        <v>0.8</v>
      </c>
      <c r="F58" s="5">
        <v>0</v>
      </c>
      <c r="G58" s="5">
        <v>1</v>
      </c>
      <c r="H58" s="5">
        <v>0</v>
      </c>
      <c r="I58" s="10">
        <v>148.04</v>
      </c>
      <c r="J58" s="5">
        <v>164</v>
      </c>
      <c r="K58" s="5">
        <v>9.6999999999999993</v>
      </c>
      <c r="L58" s="5">
        <v>131</v>
      </c>
      <c r="M58" s="5">
        <v>4.4000000000000004</v>
      </c>
      <c r="N58" s="5">
        <v>10.199999999999999</v>
      </c>
      <c r="O58" s="5">
        <v>30</v>
      </c>
      <c r="P58" s="5">
        <v>1</v>
      </c>
      <c r="Q58" s="5">
        <v>1</v>
      </c>
      <c r="R58" s="5">
        <v>1</v>
      </c>
      <c r="S58" s="5">
        <v>0</v>
      </c>
      <c r="T58" s="5">
        <v>1</v>
      </c>
      <c r="U58" s="5">
        <v>0</v>
      </c>
      <c r="V58" s="5">
        <v>1</v>
      </c>
      <c r="X58" s="8">
        <f>(dane3[[#This Row],[Wiek]]-$A$409)/$A$410</f>
        <v>0.84090909090909094</v>
      </c>
      <c r="Y58" s="8">
        <f>(dane3[[#This Row],[Ciśnienie krwi]]-$B$409)/$B$410</f>
        <v>0.15384615384615385</v>
      </c>
      <c r="Z58" s="8">
        <f>(dane3[[#This Row],[glukoza we krwi]]-$I$409)/$I$410</f>
        <v>0.26931623931623933</v>
      </c>
      <c r="AA58" s="8">
        <f>(dane3[[#This Row],[mocznik]]-$J$409)/$J$410</f>
        <v>0.41720154043645702</v>
      </c>
      <c r="AB58" s="8">
        <f>(dane3[[#This Row],[kreatynina]]-K$409)/K$410</f>
        <v>0.12301587301587301</v>
      </c>
      <c r="AC58" s="8">
        <f>(dane3[[#This Row],[sód]]-L$409)/L$410</f>
        <v>0.79810725552050477</v>
      </c>
      <c r="AD58" s="8">
        <f>(dane3[[#This Row],[potas]]-M$409)/M$410</f>
        <v>4.2696629213483155E-2</v>
      </c>
      <c r="AE58" s="8">
        <f>(dane3[[#This Row],[hemoglobina]]-N$409)/N$410</f>
        <v>0.48299319727891149</v>
      </c>
      <c r="AF58" s="8">
        <f>(dane3[[#This Row],[hematokryt]]-O$409)/O$410</f>
        <v>0.46666666666666667</v>
      </c>
    </row>
    <row r="59" spans="1:32" x14ac:dyDescent="0.25">
      <c r="A59" s="5">
        <v>76</v>
      </c>
      <c r="B59" s="5">
        <v>90</v>
      </c>
      <c r="C59" s="9">
        <v>0.62</v>
      </c>
      <c r="D59" s="10">
        <v>0.2</v>
      </c>
      <c r="E59" s="10">
        <v>0.52</v>
      </c>
      <c r="F59" s="5">
        <v>1</v>
      </c>
      <c r="G59" s="5">
        <v>0</v>
      </c>
      <c r="H59" s="5">
        <v>0</v>
      </c>
      <c r="I59" s="5">
        <v>93</v>
      </c>
      <c r="J59" s="5">
        <v>155</v>
      </c>
      <c r="K59" s="5">
        <v>7.3</v>
      </c>
      <c r="L59" s="5">
        <v>132</v>
      </c>
      <c r="M59" s="5">
        <v>4.9000000000000004</v>
      </c>
      <c r="N59" s="10">
        <v>12.53</v>
      </c>
      <c r="O59" s="10">
        <v>38.869999999999997</v>
      </c>
      <c r="P59" s="5">
        <v>1</v>
      </c>
      <c r="Q59" s="5">
        <v>1</v>
      </c>
      <c r="R59" s="5">
        <v>1</v>
      </c>
      <c r="S59" s="5">
        <v>0</v>
      </c>
      <c r="T59" s="5">
        <v>0</v>
      </c>
      <c r="U59" s="5">
        <v>0</v>
      </c>
      <c r="V59" s="5">
        <v>1</v>
      </c>
      <c r="X59" s="8">
        <f>(dane3[[#This Row],[Wiek]]-$A$409)/$A$410</f>
        <v>0.84090909090909094</v>
      </c>
      <c r="Y59" s="8">
        <f>(dane3[[#This Row],[Ciśnienie krwi]]-$B$409)/$B$410</f>
        <v>0.30769230769230771</v>
      </c>
      <c r="Z59" s="8">
        <f>(dane3[[#This Row],[glukoza we krwi]]-$I$409)/$I$410</f>
        <v>0.1517094017094017</v>
      </c>
      <c r="AA59" s="8">
        <f>(dane3[[#This Row],[mocznik]]-$J$409)/$J$410</f>
        <v>0.39409499358151479</v>
      </c>
      <c r="AB59" s="8">
        <f>(dane3[[#This Row],[kreatynina]]-K$409)/K$410</f>
        <v>9.1269841269841265E-2</v>
      </c>
      <c r="AC59" s="8">
        <f>(dane3[[#This Row],[sód]]-L$409)/L$410</f>
        <v>0.80441640378548895</v>
      </c>
      <c r="AD59" s="8">
        <f>(dane3[[#This Row],[potas]]-M$409)/M$410</f>
        <v>5.393258426966293E-2</v>
      </c>
      <c r="AE59" s="8">
        <f>(dane3[[#This Row],[hemoglobina]]-N$409)/N$410</f>
        <v>0.64149659863945574</v>
      </c>
      <c r="AF59" s="8">
        <f>(dane3[[#This Row],[hematokryt]]-O$409)/O$410</f>
        <v>0.66377777777777769</v>
      </c>
    </row>
    <row r="60" spans="1:32" x14ac:dyDescent="0.25">
      <c r="A60" s="5">
        <v>73</v>
      </c>
      <c r="B60" s="5">
        <v>80</v>
      </c>
      <c r="C60" s="9">
        <v>0.75</v>
      </c>
      <c r="D60" s="10">
        <v>0.4</v>
      </c>
      <c r="E60" s="5" t="s">
        <v>2</v>
      </c>
      <c r="F60" s="5">
        <v>0</v>
      </c>
      <c r="G60" s="5">
        <v>0</v>
      </c>
      <c r="H60" s="5">
        <v>0</v>
      </c>
      <c r="I60" s="5">
        <v>253</v>
      </c>
      <c r="J60" s="5">
        <v>142</v>
      </c>
      <c r="K60" s="5">
        <v>4.5999999999999996</v>
      </c>
      <c r="L60" s="5">
        <v>138</v>
      </c>
      <c r="M60" s="5">
        <v>5.8</v>
      </c>
      <c r="N60" s="5">
        <v>10.5</v>
      </c>
      <c r="O60" s="5">
        <v>33</v>
      </c>
      <c r="P60" s="5">
        <v>1</v>
      </c>
      <c r="Q60" s="5">
        <v>1</v>
      </c>
      <c r="R60" s="5">
        <v>1</v>
      </c>
      <c r="S60" s="5">
        <v>1</v>
      </c>
      <c r="T60" s="5">
        <v>0</v>
      </c>
      <c r="U60" s="5">
        <v>0</v>
      </c>
      <c r="V60" s="5">
        <v>1</v>
      </c>
      <c r="X60" s="8">
        <f>(dane3[[#This Row],[Wiek]]-$A$409)/$A$410</f>
        <v>0.80681818181818177</v>
      </c>
      <c r="Y60" s="8">
        <f>(dane3[[#This Row],[Ciśnienie krwi]]-$B$409)/$B$410</f>
        <v>0.23076923076923078</v>
      </c>
      <c r="Z60" s="8">
        <f>(dane3[[#This Row],[glukoza we krwi]]-$I$409)/$I$410</f>
        <v>0.49358974358974361</v>
      </c>
      <c r="AA60" s="8">
        <f>(dane3[[#This Row],[mocznik]]-$J$409)/$J$410</f>
        <v>0.36071887034659822</v>
      </c>
      <c r="AB60" s="8">
        <f>(dane3[[#This Row],[kreatynina]]-K$409)/K$410</f>
        <v>5.5555555555555552E-2</v>
      </c>
      <c r="AC60" s="8">
        <f>(dane3[[#This Row],[sód]]-L$409)/L$410</f>
        <v>0.8422712933753943</v>
      </c>
      <c r="AD60" s="8">
        <f>(dane3[[#This Row],[potas]]-M$409)/M$410</f>
        <v>7.4157303370786506E-2</v>
      </c>
      <c r="AE60" s="8">
        <f>(dane3[[#This Row],[hemoglobina]]-N$409)/N$410</f>
        <v>0.50340136054421769</v>
      </c>
      <c r="AF60" s="8">
        <f>(dane3[[#This Row],[hematokryt]]-O$409)/O$410</f>
        <v>0.53333333333333333</v>
      </c>
    </row>
    <row r="61" spans="1:32" x14ac:dyDescent="0.25">
      <c r="A61" s="5">
        <v>59</v>
      </c>
      <c r="B61" s="5">
        <v>100</v>
      </c>
      <c r="C61" s="9">
        <v>0.62</v>
      </c>
      <c r="D61" s="10">
        <v>0.2</v>
      </c>
      <c r="E61" s="10">
        <v>0.52</v>
      </c>
      <c r="F61" s="5">
        <v>0.77</v>
      </c>
      <c r="G61" s="5">
        <v>0</v>
      </c>
      <c r="H61" s="5">
        <v>0</v>
      </c>
      <c r="I61" s="10">
        <v>148.04</v>
      </c>
      <c r="J61" s="5">
        <v>96</v>
      </c>
      <c r="K61" s="5">
        <v>6.4</v>
      </c>
      <c r="L61" s="10">
        <v>137.53</v>
      </c>
      <c r="M61" s="10">
        <v>4.63</v>
      </c>
      <c r="N61" s="5">
        <v>6.6</v>
      </c>
      <c r="O61" s="10">
        <v>38.869999999999997</v>
      </c>
      <c r="P61" s="5">
        <v>1</v>
      </c>
      <c r="Q61" s="5">
        <v>1</v>
      </c>
      <c r="R61" s="5">
        <v>0</v>
      </c>
      <c r="S61" s="5">
        <v>1</v>
      </c>
      <c r="T61" s="5">
        <v>0</v>
      </c>
      <c r="U61" s="5">
        <v>1</v>
      </c>
      <c r="V61" s="5">
        <v>1</v>
      </c>
      <c r="X61" s="8">
        <f>(dane3[[#This Row],[Wiek]]-$A$409)/$A$410</f>
        <v>0.64772727272727271</v>
      </c>
      <c r="Y61" s="8">
        <f>(dane3[[#This Row],[Ciśnienie krwi]]-$B$409)/$B$410</f>
        <v>0.38461538461538464</v>
      </c>
      <c r="Z61" s="8">
        <f>(dane3[[#This Row],[glukoza we krwi]]-$I$409)/$I$410</f>
        <v>0.26931623931623933</v>
      </c>
      <c r="AA61" s="8">
        <f>(dane3[[#This Row],[mocznik]]-$J$409)/$J$410</f>
        <v>0.24261874197689345</v>
      </c>
      <c r="AB61" s="8">
        <f>(dane3[[#This Row],[kreatynina]]-K$409)/K$410</f>
        <v>7.9365079365079375E-2</v>
      </c>
      <c r="AC61" s="8">
        <f>(dane3[[#This Row],[sód]]-L$409)/L$410</f>
        <v>0.83930599369085179</v>
      </c>
      <c r="AD61" s="8">
        <f>(dane3[[#This Row],[potas]]-M$409)/M$410</f>
        <v>4.7865168539325841E-2</v>
      </c>
      <c r="AE61" s="8">
        <f>(dane3[[#This Row],[hemoglobina]]-N$409)/N$410</f>
        <v>0.23809523809523805</v>
      </c>
      <c r="AF61" s="8">
        <f>(dane3[[#This Row],[hematokryt]]-O$409)/O$410</f>
        <v>0.66377777777777769</v>
      </c>
    </row>
    <row r="62" spans="1:32" x14ac:dyDescent="0.25">
      <c r="A62" s="5">
        <v>67</v>
      </c>
      <c r="B62" s="5">
        <v>90</v>
      </c>
      <c r="C62" s="9">
        <v>0.75</v>
      </c>
      <c r="D62" s="10">
        <v>0.2</v>
      </c>
      <c r="E62" s="5" t="s">
        <v>2</v>
      </c>
      <c r="F62" s="5">
        <v>0</v>
      </c>
      <c r="G62" s="5">
        <v>1</v>
      </c>
      <c r="H62" s="5">
        <v>0</v>
      </c>
      <c r="I62" s="5">
        <v>141</v>
      </c>
      <c r="J62" s="5">
        <v>66</v>
      </c>
      <c r="K62" s="5">
        <v>3.2</v>
      </c>
      <c r="L62" s="5">
        <v>138</v>
      </c>
      <c r="M62" s="5">
        <v>6.6</v>
      </c>
      <c r="N62" s="10">
        <v>12.53</v>
      </c>
      <c r="O62" s="10">
        <v>38.869999999999997</v>
      </c>
      <c r="P62" s="5">
        <v>1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1</v>
      </c>
      <c r="X62" s="8">
        <f>(dane3[[#This Row],[Wiek]]-$A$409)/$A$410</f>
        <v>0.73863636363636365</v>
      </c>
      <c r="Y62" s="8">
        <f>(dane3[[#This Row],[Ciśnienie krwi]]-$B$409)/$B$410</f>
        <v>0.30769230769230771</v>
      </c>
      <c r="Z62" s="8">
        <f>(dane3[[#This Row],[glukoza we krwi]]-$I$409)/$I$410</f>
        <v>0.25427350427350426</v>
      </c>
      <c r="AA62" s="8">
        <f>(dane3[[#This Row],[mocznik]]-$J$409)/$J$410</f>
        <v>0.16559691912708602</v>
      </c>
      <c r="AB62" s="8">
        <f>(dane3[[#This Row],[kreatynina]]-K$409)/K$410</f>
        <v>3.7037037037037042E-2</v>
      </c>
      <c r="AC62" s="8">
        <f>(dane3[[#This Row],[sód]]-L$409)/L$410</f>
        <v>0.8422712933753943</v>
      </c>
      <c r="AD62" s="8">
        <f>(dane3[[#This Row],[potas]]-M$409)/M$410</f>
        <v>9.2134831460674152E-2</v>
      </c>
      <c r="AE62" s="8">
        <f>(dane3[[#This Row],[hemoglobina]]-N$409)/N$410</f>
        <v>0.64149659863945574</v>
      </c>
      <c r="AF62" s="8">
        <f>(dane3[[#This Row],[hematokryt]]-O$409)/O$410</f>
        <v>0.66377777777777769</v>
      </c>
    </row>
    <row r="63" spans="1:32" x14ac:dyDescent="0.25">
      <c r="A63" s="5">
        <v>67</v>
      </c>
      <c r="B63" s="5">
        <v>80</v>
      </c>
      <c r="C63" s="9">
        <v>0.25</v>
      </c>
      <c r="D63" s="10">
        <v>0.2</v>
      </c>
      <c r="E63" s="10">
        <v>0.6</v>
      </c>
      <c r="F63" s="5">
        <v>0</v>
      </c>
      <c r="G63" s="5">
        <v>0</v>
      </c>
      <c r="H63" s="5">
        <v>0</v>
      </c>
      <c r="I63" s="5">
        <v>182</v>
      </c>
      <c r="J63" s="5">
        <v>391</v>
      </c>
      <c r="K63" s="5">
        <v>32</v>
      </c>
      <c r="L63" s="5">
        <v>163</v>
      </c>
      <c r="M63" s="5">
        <v>39</v>
      </c>
      <c r="N63" s="10">
        <v>12.53</v>
      </c>
      <c r="O63" s="10">
        <v>38.869999999999997</v>
      </c>
      <c r="P63" s="5">
        <v>0</v>
      </c>
      <c r="Q63" s="5">
        <v>0</v>
      </c>
      <c r="R63" s="5">
        <v>0</v>
      </c>
      <c r="S63" s="5">
        <v>1</v>
      </c>
      <c r="T63" s="5">
        <v>1</v>
      </c>
      <c r="U63" s="5">
        <v>0</v>
      </c>
      <c r="V63" s="5">
        <v>1</v>
      </c>
      <c r="X63" s="8">
        <f>(dane3[[#This Row],[Wiek]]-$A$409)/$A$410</f>
        <v>0.73863636363636365</v>
      </c>
      <c r="Y63" s="8">
        <f>(dane3[[#This Row],[Ciśnienie krwi]]-$B$409)/$B$410</f>
        <v>0.23076923076923078</v>
      </c>
      <c r="Z63" s="8">
        <f>(dane3[[#This Row],[glukoza we krwi]]-$I$409)/$I$410</f>
        <v>0.34188034188034189</v>
      </c>
      <c r="AA63" s="8">
        <f>(dane3[[#This Row],[mocznik]]-$J$409)/$J$410</f>
        <v>1</v>
      </c>
      <c r="AB63" s="8">
        <f>(dane3[[#This Row],[kreatynina]]-K$409)/K$410</f>
        <v>0.41798941798941802</v>
      </c>
      <c r="AC63" s="8">
        <f>(dane3[[#This Row],[sód]]-L$409)/L$410</f>
        <v>1</v>
      </c>
      <c r="AD63" s="8">
        <f>(dane3[[#This Row],[potas]]-M$409)/M$410</f>
        <v>0.8202247191011236</v>
      </c>
      <c r="AE63" s="8">
        <f>(dane3[[#This Row],[hemoglobina]]-N$409)/N$410</f>
        <v>0.64149659863945574</v>
      </c>
      <c r="AF63" s="8">
        <f>(dane3[[#This Row],[hematokryt]]-O$409)/O$410</f>
        <v>0.66377777777777769</v>
      </c>
    </row>
    <row r="64" spans="1:32" x14ac:dyDescent="0.25">
      <c r="A64" s="5">
        <v>15</v>
      </c>
      <c r="B64" s="5">
        <v>60</v>
      </c>
      <c r="C64" s="9">
        <v>0.75</v>
      </c>
      <c r="D64" s="10">
        <v>0.6</v>
      </c>
      <c r="E64" s="5" t="s">
        <v>2</v>
      </c>
      <c r="F64" s="5">
        <v>1</v>
      </c>
      <c r="G64" s="5">
        <v>0</v>
      </c>
      <c r="H64" s="5">
        <v>0</v>
      </c>
      <c r="I64" s="5">
        <v>86</v>
      </c>
      <c r="J64" s="5">
        <v>15</v>
      </c>
      <c r="K64" s="5">
        <v>0.6</v>
      </c>
      <c r="L64" s="5">
        <v>138</v>
      </c>
      <c r="M64" s="5">
        <v>4</v>
      </c>
      <c r="N64" s="5">
        <v>11</v>
      </c>
      <c r="O64" s="5">
        <v>33</v>
      </c>
      <c r="P64" s="5">
        <v>1</v>
      </c>
      <c r="Q64" s="5">
        <v>1</v>
      </c>
      <c r="R64" s="5">
        <v>0</v>
      </c>
      <c r="S64" s="5">
        <v>1</v>
      </c>
      <c r="T64" s="5">
        <v>0</v>
      </c>
      <c r="U64" s="5">
        <v>0</v>
      </c>
      <c r="V64" s="5">
        <v>1</v>
      </c>
      <c r="X64" s="8">
        <f>(dane3[[#This Row],[Wiek]]-$A$409)/$A$410</f>
        <v>0.14772727272727273</v>
      </c>
      <c r="Y64" s="8">
        <f>(dane3[[#This Row],[Ciśnienie krwi]]-$B$409)/$B$410</f>
        <v>7.6923076923076927E-2</v>
      </c>
      <c r="Z64" s="8">
        <f>(dane3[[#This Row],[glukoza we krwi]]-$I$409)/$I$410</f>
        <v>0.13675213675213677</v>
      </c>
      <c r="AA64" s="8">
        <f>(dane3[[#This Row],[mocznik]]-$J$409)/$J$410</f>
        <v>3.4659820282413351E-2</v>
      </c>
      <c r="AB64" s="8">
        <f>(dane3[[#This Row],[kreatynina]]-K$409)/K$410</f>
        <v>2.6455026455026449E-3</v>
      </c>
      <c r="AC64" s="8">
        <f>(dane3[[#This Row],[sód]]-L$409)/L$410</f>
        <v>0.8422712933753943</v>
      </c>
      <c r="AD64" s="8">
        <f>(dane3[[#This Row],[potas]]-M$409)/M$410</f>
        <v>3.3707865168539325E-2</v>
      </c>
      <c r="AE64" s="8">
        <f>(dane3[[#This Row],[hemoglobina]]-N$409)/N$410</f>
        <v>0.53741496598639449</v>
      </c>
      <c r="AF64" s="8">
        <f>(dane3[[#This Row],[hematokryt]]-O$409)/O$410</f>
        <v>0.53333333333333333</v>
      </c>
    </row>
    <row r="65" spans="1:32" x14ac:dyDescent="0.25">
      <c r="A65" s="5">
        <v>46</v>
      </c>
      <c r="B65" s="5">
        <v>70</v>
      </c>
      <c r="C65" s="9">
        <v>0.5</v>
      </c>
      <c r="D65" s="10">
        <v>0.2</v>
      </c>
      <c r="E65" s="5" t="s">
        <v>2</v>
      </c>
      <c r="F65" s="5">
        <v>1</v>
      </c>
      <c r="G65" s="5">
        <v>0</v>
      </c>
      <c r="H65" s="5">
        <v>0</v>
      </c>
      <c r="I65" s="5">
        <v>150</v>
      </c>
      <c r="J65" s="5">
        <v>111</v>
      </c>
      <c r="K65" s="5">
        <v>6.1</v>
      </c>
      <c r="L65" s="5">
        <v>131</v>
      </c>
      <c r="M65" s="5">
        <v>3.7</v>
      </c>
      <c r="N65" s="5">
        <v>7.5</v>
      </c>
      <c r="O65" s="5">
        <v>27</v>
      </c>
      <c r="P65" s="5">
        <v>0</v>
      </c>
      <c r="Q65" s="5">
        <v>0</v>
      </c>
      <c r="R65" s="5">
        <v>0</v>
      </c>
      <c r="S65" s="5">
        <v>1</v>
      </c>
      <c r="T65" s="5">
        <v>0</v>
      </c>
      <c r="U65" s="5">
        <v>1</v>
      </c>
      <c r="V65" s="5">
        <v>1</v>
      </c>
      <c r="X65" s="8">
        <f>(dane3[[#This Row],[Wiek]]-$A$409)/$A$410</f>
        <v>0.5</v>
      </c>
      <c r="Y65" s="8">
        <f>(dane3[[#This Row],[Ciśnienie krwi]]-$B$409)/$B$410</f>
        <v>0.15384615384615385</v>
      </c>
      <c r="Z65" s="8">
        <f>(dane3[[#This Row],[glukoza we krwi]]-$I$409)/$I$410</f>
        <v>0.27350427350427353</v>
      </c>
      <c r="AA65" s="8">
        <f>(dane3[[#This Row],[mocznik]]-$J$409)/$J$410</f>
        <v>0.28112965340179719</v>
      </c>
      <c r="AB65" s="8">
        <f>(dane3[[#This Row],[kreatynina]]-K$409)/K$410</f>
        <v>7.5396825396825393E-2</v>
      </c>
      <c r="AC65" s="8">
        <f>(dane3[[#This Row],[sód]]-L$409)/L$410</f>
        <v>0.79810725552050477</v>
      </c>
      <c r="AD65" s="8">
        <f>(dane3[[#This Row],[potas]]-M$409)/M$410</f>
        <v>2.6966292134831465E-2</v>
      </c>
      <c r="AE65" s="8">
        <f>(dane3[[#This Row],[hemoglobina]]-N$409)/N$410</f>
        <v>0.29931972789115646</v>
      </c>
      <c r="AF65" s="8">
        <f>(dane3[[#This Row],[hematokryt]]-O$409)/O$410</f>
        <v>0.4</v>
      </c>
    </row>
    <row r="66" spans="1:32" x14ac:dyDescent="0.25">
      <c r="A66" s="5">
        <v>55</v>
      </c>
      <c r="B66" s="5">
        <v>80</v>
      </c>
      <c r="C66" s="9">
        <v>0.25</v>
      </c>
      <c r="D66" s="5">
        <v>0</v>
      </c>
      <c r="E66" s="5" t="s">
        <v>2</v>
      </c>
      <c r="F66" s="5">
        <v>1</v>
      </c>
      <c r="G66" s="5">
        <v>0</v>
      </c>
      <c r="H66" s="5">
        <v>0</v>
      </c>
      <c r="I66" s="5">
        <v>146</v>
      </c>
      <c r="J66" s="10">
        <v>57.43</v>
      </c>
      <c r="K66" s="10">
        <v>3.07</v>
      </c>
      <c r="L66" s="10">
        <v>137.53</v>
      </c>
      <c r="M66" s="10">
        <v>4.63</v>
      </c>
      <c r="N66" s="5">
        <v>9.8000000000000007</v>
      </c>
      <c r="O66" s="10">
        <v>38.869999999999997</v>
      </c>
      <c r="P66" s="5">
        <v>0</v>
      </c>
      <c r="Q66" s="5">
        <v>0</v>
      </c>
      <c r="R66" s="5" t="s">
        <v>70</v>
      </c>
      <c r="S66" s="5">
        <v>1</v>
      </c>
      <c r="T66" s="5">
        <v>0</v>
      </c>
      <c r="U66" s="5">
        <v>0</v>
      </c>
      <c r="V66" s="5">
        <v>1</v>
      </c>
      <c r="X66" s="8">
        <f>(dane3[[#This Row],[Wiek]]-$A$409)/$A$410</f>
        <v>0.60227272727272729</v>
      </c>
      <c r="Y66" s="8">
        <f>(dane3[[#This Row],[Ciśnienie krwi]]-$B$409)/$B$410</f>
        <v>0.23076923076923078</v>
      </c>
      <c r="Z66" s="8">
        <f>(dane3[[#This Row],[glukoza we krwi]]-$I$409)/$I$410</f>
        <v>0.26495726495726496</v>
      </c>
      <c r="AA66" s="8">
        <f>(dane3[[#This Row],[mocznik]]-$J$409)/$J$410</f>
        <v>0.14359435173299101</v>
      </c>
      <c r="AB66" s="8">
        <f>(dane3[[#This Row],[kreatynina]]-K$409)/K$410</f>
        <v>3.5317460317460317E-2</v>
      </c>
      <c r="AC66" s="8">
        <f>(dane3[[#This Row],[sód]]-L$409)/L$410</f>
        <v>0.83930599369085179</v>
      </c>
      <c r="AD66" s="8">
        <f>(dane3[[#This Row],[potas]]-M$409)/M$410</f>
        <v>4.7865168539325841E-2</v>
      </c>
      <c r="AE66" s="8">
        <f>(dane3[[#This Row],[hemoglobina]]-N$409)/N$410</f>
        <v>0.45578231292517013</v>
      </c>
      <c r="AF66" s="8">
        <f>(dane3[[#This Row],[hematokryt]]-O$409)/O$410</f>
        <v>0.66377777777777769</v>
      </c>
    </row>
    <row r="67" spans="1:32" x14ac:dyDescent="0.25">
      <c r="A67" s="5">
        <v>44</v>
      </c>
      <c r="B67" s="5">
        <v>90</v>
      </c>
      <c r="C67" s="9">
        <v>0.25</v>
      </c>
      <c r="D67" s="10">
        <v>0.2</v>
      </c>
      <c r="E67" s="5" t="s">
        <v>2</v>
      </c>
      <c r="F67" s="5">
        <v>1</v>
      </c>
      <c r="G67" s="5">
        <v>0</v>
      </c>
      <c r="H67" s="5">
        <v>0</v>
      </c>
      <c r="I67" s="10">
        <v>148.04</v>
      </c>
      <c r="J67" s="5">
        <v>20</v>
      </c>
      <c r="K67" s="5">
        <v>1.1000000000000001</v>
      </c>
      <c r="L67" s="10">
        <v>137.53</v>
      </c>
      <c r="M67" s="10">
        <v>4.63</v>
      </c>
      <c r="N67" s="5">
        <v>15</v>
      </c>
      <c r="O67" s="5">
        <v>48</v>
      </c>
      <c r="P67" s="5">
        <v>0</v>
      </c>
      <c r="Q67" s="5" t="s">
        <v>70</v>
      </c>
      <c r="R67" s="5">
        <v>0</v>
      </c>
      <c r="S67" s="5">
        <v>1</v>
      </c>
      <c r="T67" s="5">
        <v>0</v>
      </c>
      <c r="U67" s="5">
        <v>0</v>
      </c>
      <c r="V67" s="5">
        <v>1</v>
      </c>
      <c r="X67" s="8">
        <f>(dane3[[#This Row],[Wiek]]-$A$409)/$A$410</f>
        <v>0.47727272727272729</v>
      </c>
      <c r="Y67" s="8">
        <f>(dane3[[#This Row],[Ciśnienie krwi]]-$B$409)/$B$410</f>
        <v>0.30769230769230771</v>
      </c>
      <c r="Z67" s="8">
        <f>(dane3[[#This Row],[glukoza we krwi]]-$I$409)/$I$410</f>
        <v>0.26931623931623933</v>
      </c>
      <c r="AA67" s="8">
        <f>(dane3[[#This Row],[mocznik]]-$J$409)/$J$410</f>
        <v>4.7496790757381259E-2</v>
      </c>
      <c r="AB67" s="8">
        <f>(dane3[[#This Row],[kreatynina]]-K$409)/K$410</f>
        <v>9.2592592592592605E-3</v>
      </c>
      <c r="AC67" s="8">
        <f>(dane3[[#This Row],[sód]]-L$409)/L$410</f>
        <v>0.83930599369085179</v>
      </c>
      <c r="AD67" s="8">
        <f>(dane3[[#This Row],[potas]]-M$409)/M$410</f>
        <v>4.7865168539325841E-2</v>
      </c>
      <c r="AE67" s="8">
        <f>(dane3[[#This Row],[hemoglobina]]-N$409)/N$410</f>
        <v>0.80952380952380953</v>
      </c>
      <c r="AF67" s="8">
        <f>(dane3[[#This Row],[hematokryt]]-O$409)/O$410</f>
        <v>0.8666666666666667</v>
      </c>
    </row>
    <row r="68" spans="1:32" x14ac:dyDescent="0.25">
      <c r="A68" s="5">
        <v>67</v>
      </c>
      <c r="B68" s="5">
        <v>70</v>
      </c>
      <c r="C68" s="9">
        <v>0.75</v>
      </c>
      <c r="D68" s="10">
        <v>0.4</v>
      </c>
      <c r="E68" s="5" t="s">
        <v>2</v>
      </c>
      <c r="F68" s="5">
        <v>1</v>
      </c>
      <c r="G68" s="5">
        <v>0</v>
      </c>
      <c r="H68" s="5">
        <v>0</v>
      </c>
      <c r="I68" s="5">
        <v>150</v>
      </c>
      <c r="J68" s="5">
        <v>55</v>
      </c>
      <c r="K68" s="5">
        <v>1.6</v>
      </c>
      <c r="L68" s="5">
        <v>131</v>
      </c>
      <c r="M68" s="5">
        <v>4.8</v>
      </c>
      <c r="N68" s="10">
        <v>12.53</v>
      </c>
      <c r="O68" s="5"/>
      <c r="P68" s="5">
        <v>1</v>
      </c>
      <c r="Q68" s="5">
        <v>1</v>
      </c>
      <c r="R68" s="5">
        <v>0</v>
      </c>
      <c r="S68" s="5">
        <v>1</v>
      </c>
      <c r="T68" s="5">
        <v>1</v>
      </c>
      <c r="U68" s="5">
        <v>0</v>
      </c>
      <c r="V68" s="5">
        <v>1</v>
      </c>
      <c r="X68" s="8">
        <f>(dane3[[#This Row],[Wiek]]-$A$409)/$A$410</f>
        <v>0.73863636363636365</v>
      </c>
      <c r="Y68" s="8">
        <f>(dane3[[#This Row],[Ciśnienie krwi]]-$B$409)/$B$410</f>
        <v>0.15384615384615385</v>
      </c>
      <c r="Z68" s="8">
        <f>(dane3[[#This Row],[glukoza we krwi]]-$I$409)/$I$410</f>
        <v>0.27350427350427353</v>
      </c>
      <c r="AA68" s="8">
        <f>(dane3[[#This Row],[mocznik]]-$J$409)/$J$410</f>
        <v>0.13735558408215662</v>
      </c>
      <c r="AB68" s="8">
        <f>(dane3[[#This Row],[kreatynina]]-K$409)/K$410</f>
        <v>1.5873015873015876E-2</v>
      </c>
      <c r="AC68" s="8">
        <f>(dane3[[#This Row],[sód]]-L$409)/L$410</f>
        <v>0.79810725552050477</v>
      </c>
      <c r="AD68" s="8">
        <f>(dane3[[#This Row],[potas]]-M$409)/M$410</f>
        <v>5.1685393258426963E-2</v>
      </c>
      <c r="AE68" s="8">
        <f>(dane3[[#This Row],[hemoglobina]]-N$409)/N$410</f>
        <v>0.64149659863945574</v>
      </c>
      <c r="AF68" s="8">
        <f>(dane3[[#This Row],[hematokryt]]-O$409)/O$410</f>
        <v>-0.2</v>
      </c>
    </row>
    <row r="69" spans="1:32" x14ac:dyDescent="0.25">
      <c r="A69" s="5">
        <v>45</v>
      </c>
      <c r="B69" s="5">
        <v>80</v>
      </c>
      <c r="C69" s="9">
        <v>0.75</v>
      </c>
      <c r="D69" s="10">
        <v>0.6</v>
      </c>
      <c r="E69" s="5" t="s">
        <v>2</v>
      </c>
      <c r="F69" s="5">
        <v>0</v>
      </c>
      <c r="G69" s="5">
        <v>0</v>
      </c>
      <c r="H69" s="5">
        <v>0</v>
      </c>
      <c r="I69" s="5">
        <v>425</v>
      </c>
      <c r="J69" s="10">
        <v>57.43</v>
      </c>
      <c r="K69" s="10">
        <v>3.07</v>
      </c>
      <c r="L69" s="10">
        <v>137.53</v>
      </c>
      <c r="M69" s="10">
        <v>4.63</v>
      </c>
      <c r="N69" s="10">
        <v>12.53</v>
      </c>
      <c r="O69" s="10">
        <v>38.869999999999997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1</v>
      </c>
      <c r="X69" s="8">
        <f>(dane3[[#This Row],[Wiek]]-$A$409)/$A$410</f>
        <v>0.48863636363636365</v>
      </c>
      <c r="Y69" s="8">
        <f>(dane3[[#This Row],[Ciśnienie krwi]]-$B$409)/$B$410</f>
        <v>0.23076923076923078</v>
      </c>
      <c r="Z69" s="8">
        <f>(dane3[[#This Row],[glukoza we krwi]]-$I$409)/$I$410</f>
        <v>0.86111111111111116</v>
      </c>
      <c r="AA69" s="8">
        <f>(dane3[[#This Row],[mocznik]]-$J$409)/$J$410</f>
        <v>0.14359435173299101</v>
      </c>
      <c r="AB69" s="8">
        <f>(dane3[[#This Row],[kreatynina]]-K$409)/K$410</f>
        <v>3.5317460317460317E-2</v>
      </c>
      <c r="AC69" s="8">
        <f>(dane3[[#This Row],[sód]]-L$409)/L$410</f>
        <v>0.83930599369085179</v>
      </c>
      <c r="AD69" s="8">
        <f>(dane3[[#This Row],[potas]]-M$409)/M$410</f>
        <v>4.7865168539325841E-2</v>
      </c>
      <c r="AE69" s="8">
        <f>(dane3[[#This Row],[hemoglobina]]-N$409)/N$410</f>
        <v>0.64149659863945574</v>
      </c>
      <c r="AF69" s="8">
        <f>(dane3[[#This Row],[hematokryt]]-O$409)/O$410</f>
        <v>0.66377777777777769</v>
      </c>
    </row>
    <row r="70" spans="1:32" x14ac:dyDescent="0.25">
      <c r="A70" s="5">
        <v>65</v>
      </c>
      <c r="B70" s="5">
        <v>70</v>
      </c>
      <c r="C70" s="9">
        <v>0.25</v>
      </c>
      <c r="D70" s="10">
        <v>0.4</v>
      </c>
      <c r="E70" s="5" t="s">
        <v>2</v>
      </c>
      <c r="F70" s="5">
        <v>1</v>
      </c>
      <c r="G70" s="5">
        <v>1</v>
      </c>
      <c r="H70" s="5">
        <v>0</v>
      </c>
      <c r="I70" s="5">
        <v>112</v>
      </c>
      <c r="J70" s="5">
        <v>73</v>
      </c>
      <c r="K70" s="5">
        <v>3.3</v>
      </c>
      <c r="L70" s="10">
        <v>137.53</v>
      </c>
      <c r="M70" s="10">
        <v>4.63</v>
      </c>
      <c r="N70" s="5">
        <v>10.9</v>
      </c>
      <c r="O70" s="5">
        <v>37</v>
      </c>
      <c r="P70" s="5">
        <v>0</v>
      </c>
      <c r="Q70" s="5">
        <v>0</v>
      </c>
      <c r="R70" s="5">
        <v>0</v>
      </c>
      <c r="S70" s="5">
        <v>1</v>
      </c>
      <c r="T70" s="5">
        <v>0</v>
      </c>
      <c r="U70" s="5">
        <v>0</v>
      </c>
      <c r="V70" s="5">
        <v>1</v>
      </c>
      <c r="X70" s="8">
        <f>(dane3[[#This Row],[Wiek]]-$A$409)/$A$410</f>
        <v>0.71590909090909094</v>
      </c>
      <c r="Y70" s="8">
        <f>(dane3[[#This Row],[Ciśnienie krwi]]-$B$409)/$B$410</f>
        <v>0.15384615384615385</v>
      </c>
      <c r="Z70" s="8">
        <f>(dane3[[#This Row],[glukoza we krwi]]-$I$409)/$I$410</f>
        <v>0.19230769230769232</v>
      </c>
      <c r="AA70" s="8">
        <f>(dane3[[#This Row],[mocznik]]-$J$409)/$J$410</f>
        <v>0.18356867779204109</v>
      </c>
      <c r="AB70" s="8">
        <f>(dane3[[#This Row],[kreatynina]]-K$409)/K$410</f>
        <v>3.8359788359788365E-2</v>
      </c>
      <c r="AC70" s="8">
        <f>(dane3[[#This Row],[sód]]-L$409)/L$410</f>
        <v>0.83930599369085179</v>
      </c>
      <c r="AD70" s="8">
        <f>(dane3[[#This Row],[potas]]-M$409)/M$410</f>
        <v>4.7865168539325841E-2</v>
      </c>
      <c r="AE70" s="8">
        <f>(dane3[[#This Row],[hemoglobina]]-N$409)/N$410</f>
        <v>0.53061224489795922</v>
      </c>
      <c r="AF70" s="8">
        <f>(dane3[[#This Row],[hematokryt]]-O$409)/O$410</f>
        <v>0.62222222222222223</v>
      </c>
    </row>
    <row r="71" spans="1:32" x14ac:dyDescent="0.25">
      <c r="A71" s="5">
        <v>26</v>
      </c>
      <c r="B71" s="5">
        <v>70</v>
      </c>
      <c r="C71" s="9">
        <v>0.5</v>
      </c>
      <c r="D71" s="5">
        <v>0</v>
      </c>
      <c r="E71" s="10">
        <v>0.8</v>
      </c>
      <c r="F71" s="5">
        <v>1</v>
      </c>
      <c r="G71" s="5">
        <v>0</v>
      </c>
      <c r="H71" s="5">
        <v>0</v>
      </c>
      <c r="I71" s="5">
        <v>250</v>
      </c>
      <c r="J71" s="5">
        <v>20</v>
      </c>
      <c r="K71" s="5">
        <v>1.1000000000000001</v>
      </c>
      <c r="L71" s="10">
        <v>137.53</v>
      </c>
      <c r="M71" s="10">
        <v>4.63</v>
      </c>
      <c r="N71" s="5">
        <v>15.6</v>
      </c>
      <c r="O71" s="5">
        <v>52</v>
      </c>
      <c r="P71" s="5">
        <v>0</v>
      </c>
      <c r="Q71" s="5">
        <v>1</v>
      </c>
      <c r="R71" s="5">
        <v>0</v>
      </c>
      <c r="S71" s="5">
        <v>1</v>
      </c>
      <c r="T71" s="5">
        <v>0</v>
      </c>
      <c r="U71" s="5">
        <v>0</v>
      </c>
      <c r="V71" s="5">
        <v>1</v>
      </c>
      <c r="X71" s="8">
        <f>(dane3[[#This Row],[Wiek]]-$A$409)/$A$410</f>
        <v>0.27272727272727271</v>
      </c>
      <c r="Y71" s="8">
        <f>(dane3[[#This Row],[Ciśnienie krwi]]-$B$409)/$B$410</f>
        <v>0.15384615384615385</v>
      </c>
      <c r="Z71" s="8">
        <f>(dane3[[#This Row],[glukoza we krwi]]-$I$409)/$I$410</f>
        <v>0.48717948717948717</v>
      </c>
      <c r="AA71" s="8">
        <f>(dane3[[#This Row],[mocznik]]-$J$409)/$J$410</f>
        <v>4.7496790757381259E-2</v>
      </c>
      <c r="AB71" s="8">
        <f>(dane3[[#This Row],[kreatynina]]-K$409)/K$410</f>
        <v>9.2592592592592605E-3</v>
      </c>
      <c r="AC71" s="8">
        <f>(dane3[[#This Row],[sód]]-L$409)/L$410</f>
        <v>0.83930599369085179</v>
      </c>
      <c r="AD71" s="8">
        <f>(dane3[[#This Row],[potas]]-M$409)/M$410</f>
        <v>4.7865168539325841E-2</v>
      </c>
      <c r="AE71" s="8">
        <f>(dane3[[#This Row],[hemoglobina]]-N$409)/N$410</f>
        <v>0.85034013605442171</v>
      </c>
      <c r="AF71" s="8">
        <f>(dane3[[#This Row],[hematokryt]]-O$409)/O$410</f>
        <v>0.9555555555555556</v>
      </c>
    </row>
    <row r="72" spans="1:32" x14ac:dyDescent="0.25">
      <c r="A72" s="5">
        <v>61</v>
      </c>
      <c r="B72" s="5">
        <v>80</v>
      </c>
      <c r="C72" s="9">
        <v>0.5</v>
      </c>
      <c r="D72" s="5">
        <v>0</v>
      </c>
      <c r="E72" s="10">
        <v>0.8</v>
      </c>
      <c r="F72" s="5">
        <v>1</v>
      </c>
      <c r="G72" s="5">
        <v>0</v>
      </c>
      <c r="H72" s="5">
        <v>0</v>
      </c>
      <c r="I72" s="5">
        <v>360</v>
      </c>
      <c r="J72" s="5">
        <v>19</v>
      </c>
      <c r="K72" s="5">
        <v>0.7</v>
      </c>
      <c r="L72" s="5">
        <v>137</v>
      </c>
      <c r="M72" s="5">
        <v>4.4000000000000004</v>
      </c>
      <c r="N72" s="5">
        <v>15.2</v>
      </c>
      <c r="O72" s="5">
        <v>44</v>
      </c>
      <c r="P72" s="5">
        <v>1</v>
      </c>
      <c r="Q72" s="5">
        <v>1</v>
      </c>
      <c r="R72" s="5">
        <v>0</v>
      </c>
      <c r="S72" s="5">
        <v>1</v>
      </c>
      <c r="T72" s="5">
        <v>0</v>
      </c>
      <c r="U72" s="5">
        <v>0</v>
      </c>
      <c r="V72" s="5">
        <v>1</v>
      </c>
      <c r="X72" s="8">
        <f>(dane3[[#This Row],[Wiek]]-$A$409)/$A$410</f>
        <v>0.67045454545454541</v>
      </c>
      <c r="Y72" s="8">
        <f>(dane3[[#This Row],[Ciśnienie krwi]]-$B$409)/$B$410</f>
        <v>0.23076923076923078</v>
      </c>
      <c r="Z72" s="8">
        <f>(dane3[[#This Row],[glukoza we krwi]]-$I$409)/$I$410</f>
        <v>0.72222222222222221</v>
      </c>
      <c r="AA72" s="8">
        <f>(dane3[[#This Row],[mocznik]]-$J$409)/$J$410</f>
        <v>4.4929396662387676E-2</v>
      </c>
      <c r="AB72" s="8">
        <f>(dane3[[#This Row],[kreatynina]]-K$409)/K$410</f>
        <v>3.968253968253968E-3</v>
      </c>
      <c r="AC72" s="8">
        <f>(dane3[[#This Row],[sód]]-L$409)/L$410</f>
        <v>0.83596214511041012</v>
      </c>
      <c r="AD72" s="8">
        <f>(dane3[[#This Row],[potas]]-M$409)/M$410</f>
        <v>4.2696629213483155E-2</v>
      </c>
      <c r="AE72" s="8">
        <f>(dane3[[#This Row],[hemoglobina]]-N$409)/N$410</f>
        <v>0.82312925170068019</v>
      </c>
      <c r="AF72" s="8">
        <f>(dane3[[#This Row],[hematokryt]]-O$409)/O$410</f>
        <v>0.77777777777777779</v>
      </c>
    </row>
    <row r="73" spans="1:32" x14ac:dyDescent="0.25">
      <c r="A73" s="5">
        <v>46</v>
      </c>
      <c r="B73" s="5">
        <v>60</v>
      </c>
      <c r="C73" s="9">
        <v>0.25</v>
      </c>
      <c r="D73" s="10">
        <v>0.2</v>
      </c>
      <c r="E73" s="5" t="s">
        <v>2</v>
      </c>
      <c r="F73" s="5">
        <v>1</v>
      </c>
      <c r="G73" s="5">
        <v>0</v>
      </c>
      <c r="H73" s="5">
        <v>0</v>
      </c>
      <c r="I73" s="5">
        <v>163</v>
      </c>
      <c r="J73" s="5">
        <v>92</v>
      </c>
      <c r="K73" s="5">
        <v>3.3</v>
      </c>
      <c r="L73" s="5">
        <v>141</v>
      </c>
      <c r="M73" s="5">
        <v>4</v>
      </c>
      <c r="N73" s="5">
        <v>9.8000000000000007</v>
      </c>
      <c r="O73" s="5">
        <v>28</v>
      </c>
      <c r="P73" s="5">
        <v>1</v>
      </c>
      <c r="Q73" s="5">
        <v>1</v>
      </c>
      <c r="R73" s="5">
        <v>0</v>
      </c>
      <c r="S73" s="5">
        <v>1</v>
      </c>
      <c r="T73" s="5">
        <v>0</v>
      </c>
      <c r="U73" s="5">
        <v>0</v>
      </c>
      <c r="V73" s="5">
        <v>1</v>
      </c>
      <c r="X73" s="8">
        <f>(dane3[[#This Row],[Wiek]]-$A$409)/$A$410</f>
        <v>0.5</v>
      </c>
      <c r="Y73" s="8">
        <f>(dane3[[#This Row],[Ciśnienie krwi]]-$B$409)/$B$410</f>
        <v>7.6923076923076927E-2</v>
      </c>
      <c r="Z73" s="8">
        <f>(dane3[[#This Row],[glukoza we krwi]]-$I$409)/$I$410</f>
        <v>0.30128205128205127</v>
      </c>
      <c r="AA73" s="8">
        <f>(dane3[[#This Row],[mocznik]]-$J$409)/$J$410</f>
        <v>0.23234916559691912</v>
      </c>
      <c r="AB73" s="8">
        <f>(dane3[[#This Row],[kreatynina]]-K$409)/K$410</f>
        <v>3.8359788359788365E-2</v>
      </c>
      <c r="AC73" s="8">
        <f>(dane3[[#This Row],[sód]]-L$409)/L$410</f>
        <v>0.86119873817034698</v>
      </c>
      <c r="AD73" s="8">
        <f>(dane3[[#This Row],[potas]]-M$409)/M$410</f>
        <v>3.3707865168539325E-2</v>
      </c>
      <c r="AE73" s="8">
        <f>(dane3[[#This Row],[hemoglobina]]-N$409)/N$410</f>
        <v>0.45578231292517013</v>
      </c>
      <c r="AF73" s="8">
        <f>(dane3[[#This Row],[hematokryt]]-O$409)/O$410</f>
        <v>0.42222222222222222</v>
      </c>
    </row>
    <row r="74" spans="1:32" x14ac:dyDescent="0.25">
      <c r="A74" s="5">
        <v>64</v>
      </c>
      <c r="B74" s="5">
        <v>90</v>
      </c>
      <c r="C74" s="9">
        <v>0.25</v>
      </c>
      <c r="D74" s="10">
        <v>0.6</v>
      </c>
      <c r="E74" s="10">
        <v>0.6</v>
      </c>
      <c r="F74" s="5">
        <v>0</v>
      </c>
      <c r="G74" s="5">
        <v>1</v>
      </c>
      <c r="H74" s="5">
        <v>0</v>
      </c>
      <c r="I74" s="10">
        <v>148.04</v>
      </c>
      <c r="J74" s="5">
        <v>35</v>
      </c>
      <c r="K74" s="5">
        <v>1.3</v>
      </c>
      <c r="L74" s="10">
        <v>137.53</v>
      </c>
      <c r="M74" s="10">
        <v>4.63</v>
      </c>
      <c r="N74" s="5">
        <v>10.3</v>
      </c>
      <c r="O74" s="10">
        <v>38.869999999999997</v>
      </c>
      <c r="P74" s="5">
        <v>1</v>
      </c>
      <c r="Q74" s="5">
        <v>1</v>
      </c>
      <c r="R74" s="5">
        <v>0</v>
      </c>
      <c r="S74" s="5">
        <v>1</v>
      </c>
      <c r="T74" s="5">
        <v>1</v>
      </c>
      <c r="U74" s="5">
        <v>0</v>
      </c>
      <c r="V74" s="5">
        <v>1</v>
      </c>
      <c r="X74" s="8">
        <f>(dane3[[#This Row],[Wiek]]-$A$409)/$A$410</f>
        <v>0.70454545454545459</v>
      </c>
      <c r="Y74" s="8">
        <f>(dane3[[#This Row],[Ciśnienie krwi]]-$B$409)/$B$410</f>
        <v>0.30769230769230771</v>
      </c>
      <c r="Z74" s="8">
        <f>(dane3[[#This Row],[glukoza we krwi]]-$I$409)/$I$410</f>
        <v>0.26931623931623933</v>
      </c>
      <c r="AA74" s="8">
        <f>(dane3[[#This Row],[mocznik]]-$J$409)/$J$410</f>
        <v>8.6007702182284984E-2</v>
      </c>
      <c r="AB74" s="8">
        <f>(dane3[[#This Row],[kreatynina]]-K$409)/K$410</f>
        <v>1.1904761904761906E-2</v>
      </c>
      <c r="AC74" s="8">
        <f>(dane3[[#This Row],[sód]]-L$409)/L$410</f>
        <v>0.83930599369085179</v>
      </c>
      <c r="AD74" s="8">
        <f>(dane3[[#This Row],[potas]]-M$409)/M$410</f>
        <v>4.7865168539325841E-2</v>
      </c>
      <c r="AE74" s="8">
        <f>(dane3[[#This Row],[hemoglobina]]-N$409)/N$410</f>
        <v>0.48979591836734698</v>
      </c>
      <c r="AF74" s="8">
        <f>(dane3[[#This Row],[hematokryt]]-O$409)/O$410</f>
        <v>0.66377777777777769</v>
      </c>
    </row>
    <row r="75" spans="1:32" x14ac:dyDescent="0.25">
      <c r="A75" s="10">
        <v>51.48</v>
      </c>
      <c r="B75" s="5">
        <v>100</v>
      </c>
      <c r="C75" s="9">
        <v>0.5</v>
      </c>
      <c r="D75" s="10">
        <v>0.4</v>
      </c>
      <c r="E75" s="5" t="s">
        <v>2</v>
      </c>
      <c r="F75" s="5">
        <v>0</v>
      </c>
      <c r="G75" s="5">
        <v>0</v>
      </c>
      <c r="H75" s="5">
        <v>0</v>
      </c>
      <c r="I75" s="5">
        <v>129</v>
      </c>
      <c r="J75" s="5">
        <v>107</v>
      </c>
      <c r="K75" s="5">
        <v>6.7</v>
      </c>
      <c r="L75" s="5">
        <v>132</v>
      </c>
      <c r="M75" s="5">
        <v>4.4000000000000004</v>
      </c>
      <c r="N75" s="5">
        <v>4.8</v>
      </c>
      <c r="O75" s="5">
        <v>14</v>
      </c>
      <c r="P75" s="5">
        <v>1</v>
      </c>
      <c r="Q75" s="5">
        <v>0</v>
      </c>
      <c r="R75" s="5">
        <v>0</v>
      </c>
      <c r="S75" s="5">
        <v>1</v>
      </c>
      <c r="T75" s="5">
        <v>1</v>
      </c>
      <c r="U75" s="5">
        <v>1</v>
      </c>
      <c r="V75" s="5">
        <v>1</v>
      </c>
      <c r="X75" s="8">
        <f>(dane3[[#This Row],[Wiek]]-$A$409)/$A$410</f>
        <v>0.56227272727272726</v>
      </c>
      <c r="Y75" s="8">
        <f>(dane3[[#This Row],[Ciśnienie krwi]]-$B$409)/$B$410</f>
        <v>0.38461538461538464</v>
      </c>
      <c r="Z75" s="8">
        <f>(dane3[[#This Row],[glukoza we krwi]]-$I$409)/$I$410</f>
        <v>0.22863247863247863</v>
      </c>
      <c r="AA75" s="8">
        <f>(dane3[[#This Row],[mocznik]]-$J$409)/$J$410</f>
        <v>0.27086007702182285</v>
      </c>
      <c r="AB75" s="8">
        <f>(dane3[[#This Row],[kreatynina]]-K$409)/K$410</f>
        <v>8.3333333333333343E-2</v>
      </c>
      <c r="AC75" s="8">
        <f>(dane3[[#This Row],[sód]]-L$409)/L$410</f>
        <v>0.80441640378548895</v>
      </c>
      <c r="AD75" s="8">
        <f>(dane3[[#This Row],[potas]]-M$409)/M$410</f>
        <v>4.2696629213483155E-2</v>
      </c>
      <c r="AE75" s="8">
        <f>(dane3[[#This Row],[hemoglobina]]-N$409)/N$410</f>
        <v>0.11564625850340134</v>
      </c>
      <c r="AF75" s="8">
        <f>(dane3[[#This Row],[hematokryt]]-O$409)/O$410</f>
        <v>0.1111111111111111</v>
      </c>
    </row>
    <row r="76" spans="1:32" x14ac:dyDescent="0.25">
      <c r="A76" s="5">
        <v>56</v>
      </c>
      <c r="B76" s="5">
        <v>90</v>
      </c>
      <c r="C76" s="9">
        <v>0.5</v>
      </c>
      <c r="D76" s="10">
        <v>0.4</v>
      </c>
      <c r="E76" s="5" t="s">
        <v>2</v>
      </c>
      <c r="F76" s="5">
        <v>0</v>
      </c>
      <c r="G76" s="5">
        <v>0</v>
      </c>
      <c r="H76" s="5">
        <v>0</v>
      </c>
      <c r="I76" s="5">
        <v>129</v>
      </c>
      <c r="J76" s="5">
        <v>107</v>
      </c>
      <c r="K76" s="5">
        <v>6.7</v>
      </c>
      <c r="L76" s="5">
        <v>131</v>
      </c>
      <c r="M76" s="5">
        <v>4.8</v>
      </c>
      <c r="N76" s="5">
        <v>9.1</v>
      </c>
      <c r="O76" s="5">
        <v>29</v>
      </c>
      <c r="P76" s="5">
        <v>1</v>
      </c>
      <c r="Q76" s="5">
        <v>0</v>
      </c>
      <c r="R76" s="5">
        <v>0</v>
      </c>
      <c r="S76" s="5">
        <v>1</v>
      </c>
      <c r="T76" s="5">
        <v>0</v>
      </c>
      <c r="U76" s="5">
        <v>0</v>
      </c>
      <c r="V76" s="5">
        <v>1</v>
      </c>
      <c r="X76" s="8">
        <f>(dane3[[#This Row],[Wiek]]-$A$409)/$A$410</f>
        <v>0.61363636363636365</v>
      </c>
      <c r="Y76" s="8">
        <f>(dane3[[#This Row],[Ciśnienie krwi]]-$B$409)/$B$410</f>
        <v>0.30769230769230771</v>
      </c>
      <c r="Z76" s="8">
        <f>(dane3[[#This Row],[glukoza we krwi]]-$I$409)/$I$410</f>
        <v>0.22863247863247863</v>
      </c>
      <c r="AA76" s="8">
        <f>(dane3[[#This Row],[mocznik]]-$J$409)/$J$410</f>
        <v>0.27086007702182285</v>
      </c>
      <c r="AB76" s="8">
        <f>(dane3[[#This Row],[kreatynina]]-K$409)/K$410</f>
        <v>8.3333333333333343E-2</v>
      </c>
      <c r="AC76" s="8">
        <f>(dane3[[#This Row],[sód]]-L$409)/L$410</f>
        <v>0.79810725552050477</v>
      </c>
      <c r="AD76" s="8">
        <f>(dane3[[#This Row],[potas]]-M$409)/M$410</f>
        <v>5.1685393258426963E-2</v>
      </c>
      <c r="AE76" s="8">
        <f>(dane3[[#This Row],[hemoglobina]]-N$409)/N$410</f>
        <v>0.4081632653061224</v>
      </c>
      <c r="AF76" s="8">
        <f>(dane3[[#This Row],[hematokryt]]-O$409)/O$410</f>
        <v>0.44444444444444442</v>
      </c>
    </row>
    <row r="77" spans="1:32" x14ac:dyDescent="0.25">
      <c r="A77" s="5">
        <v>5</v>
      </c>
      <c r="B77" s="10">
        <v>76.47</v>
      </c>
      <c r="C77" s="9">
        <v>0.5</v>
      </c>
      <c r="D77" s="10">
        <v>0.2</v>
      </c>
      <c r="E77" s="5" t="s">
        <v>2</v>
      </c>
      <c r="F77" s="5">
        <v>1</v>
      </c>
      <c r="G77" s="5">
        <v>0</v>
      </c>
      <c r="H77" s="5">
        <v>0</v>
      </c>
      <c r="I77" s="10">
        <v>148.04</v>
      </c>
      <c r="J77" s="5">
        <v>16</v>
      </c>
      <c r="K77" s="5">
        <v>0.7</v>
      </c>
      <c r="L77" s="5">
        <v>138</v>
      </c>
      <c r="M77" s="5">
        <v>3.2</v>
      </c>
      <c r="N77" s="5">
        <v>8.1</v>
      </c>
      <c r="O77" s="10">
        <v>38.869999999999997</v>
      </c>
      <c r="P77" s="5">
        <v>0</v>
      </c>
      <c r="Q77" s="5">
        <v>0</v>
      </c>
      <c r="R77" s="5">
        <v>0</v>
      </c>
      <c r="S77" s="5">
        <v>1</v>
      </c>
      <c r="T77" s="5">
        <v>0</v>
      </c>
      <c r="U77" s="5">
        <v>1</v>
      </c>
      <c r="V77" s="5">
        <v>1</v>
      </c>
      <c r="X77" s="8">
        <f>(dane3[[#This Row],[Wiek]]-$A$409)/$A$410</f>
        <v>3.4090909090909088E-2</v>
      </c>
      <c r="Y77" s="8">
        <f>(dane3[[#This Row],[Ciśnienie krwi]]-$B$409)/$B$410</f>
        <v>0.20361538461538461</v>
      </c>
      <c r="Z77" s="8">
        <f>(dane3[[#This Row],[glukoza we krwi]]-$I$409)/$I$410</f>
        <v>0.26931623931623933</v>
      </c>
      <c r="AA77" s="8">
        <f>(dane3[[#This Row],[mocznik]]-$J$409)/$J$410</f>
        <v>3.7227214377406934E-2</v>
      </c>
      <c r="AB77" s="8">
        <f>(dane3[[#This Row],[kreatynina]]-K$409)/K$410</f>
        <v>3.968253968253968E-3</v>
      </c>
      <c r="AC77" s="8">
        <f>(dane3[[#This Row],[sód]]-L$409)/L$410</f>
        <v>0.8422712933753943</v>
      </c>
      <c r="AD77" s="8">
        <f>(dane3[[#This Row],[potas]]-M$409)/M$410</f>
        <v>1.573033707865169E-2</v>
      </c>
      <c r="AE77" s="8">
        <f>(dane3[[#This Row],[hemoglobina]]-N$409)/N$410</f>
        <v>0.3401360544217687</v>
      </c>
      <c r="AF77" s="8">
        <f>(dane3[[#This Row],[hematokryt]]-O$409)/O$410</f>
        <v>0.66377777777777769</v>
      </c>
    </row>
    <row r="78" spans="1:32" x14ac:dyDescent="0.25">
      <c r="A78" s="5">
        <v>48</v>
      </c>
      <c r="B78" s="5">
        <v>80</v>
      </c>
      <c r="C78" s="9">
        <v>0</v>
      </c>
      <c r="D78" s="10">
        <v>0.8</v>
      </c>
      <c r="E78" s="5" t="s">
        <v>2</v>
      </c>
      <c r="F78" s="5">
        <v>0</v>
      </c>
      <c r="G78" s="5">
        <v>0</v>
      </c>
      <c r="H78" s="5">
        <v>1</v>
      </c>
      <c r="I78" s="5">
        <v>133</v>
      </c>
      <c r="J78" s="5">
        <v>139</v>
      </c>
      <c r="K78" s="5">
        <v>8.5</v>
      </c>
      <c r="L78" s="5">
        <v>132</v>
      </c>
      <c r="M78" s="5">
        <v>5.5</v>
      </c>
      <c r="N78" s="5">
        <v>10.3</v>
      </c>
      <c r="O78" s="5">
        <v>36</v>
      </c>
      <c r="P78" s="5">
        <v>0</v>
      </c>
      <c r="Q78" s="5">
        <v>1</v>
      </c>
      <c r="R78" s="5">
        <v>0</v>
      </c>
      <c r="S78" s="5">
        <v>1</v>
      </c>
      <c r="T78" s="5">
        <v>1</v>
      </c>
      <c r="U78" s="5">
        <v>0</v>
      </c>
      <c r="V78" s="5">
        <v>1</v>
      </c>
      <c r="X78" s="8">
        <f>(dane3[[#This Row],[Wiek]]-$A$409)/$A$410</f>
        <v>0.52272727272727271</v>
      </c>
      <c r="Y78" s="8">
        <f>(dane3[[#This Row],[Ciśnienie krwi]]-$B$409)/$B$410</f>
        <v>0.23076923076923078</v>
      </c>
      <c r="Z78" s="8">
        <f>(dane3[[#This Row],[glukoza we krwi]]-$I$409)/$I$410</f>
        <v>0.23717948717948717</v>
      </c>
      <c r="AA78" s="8">
        <f>(dane3[[#This Row],[mocznik]]-$J$409)/$J$410</f>
        <v>0.35301668806161746</v>
      </c>
      <c r="AB78" s="8">
        <f>(dane3[[#This Row],[kreatynina]]-K$409)/K$410</f>
        <v>0.10714285714285715</v>
      </c>
      <c r="AC78" s="8">
        <f>(dane3[[#This Row],[sód]]-L$409)/L$410</f>
        <v>0.80441640378548895</v>
      </c>
      <c r="AD78" s="8">
        <f>(dane3[[#This Row],[potas]]-M$409)/M$410</f>
        <v>6.741573033707865E-2</v>
      </c>
      <c r="AE78" s="8">
        <f>(dane3[[#This Row],[hemoglobina]]-N$409)/N$410</f>
        <v>0.48979591836734698</v>
      </c>
      <c r="AF78" s="8">
        <f>(dane3[[#This Row],[hematokryt]]-O$409)/O$410</f>
        <v>0.6</v>
      </c>
    </row>
    <row r="79" spans="1:32" x14ac:dyDescent="0.25">
      <c r="A79" s="5">
        <v>67</v>
      </c>
      <c r="B79" s="5">
        <v>70</v>
      </c>
      <c r="C79" s="9">
        <v>0.25</v>
      </c>
      <c r="D79" s="10">
        <v>0.2</v>
      </c>
      <c r="E79" s="5" t="s">
        <v>2</v>
      </c>
      <c r="F79" s="5">
        <v>1</v>
      </c>
      <c r="G79" s="5">
        <v>0</v>
      </c>
      <c r="H79" s="5">
        <v>0</v>
      </c>
      <c r="I79" s="5">
        <v>102</v>
      </c>
      <c r="J79" s="5">
        <v>48</v>
      </c>
      <c r="K79" s="5">
        <v>3.2</v>
      </c>
      <c r="L79" s="5">
        <v>137</v>
      </c>
      <c r="M79" s="5">
        <v>5</v>
      </c>
      <c r="N79" s="5">
        <v>11.9</v>
      </c>
      <c r="O79" s="5">
        <v>34</v>
      </c>
      <c r="P79" s="5">
        <v>1</v>
      </c>
      <c r="Q79" s="5">
        <v>1</v>
      </c>
      <c r="R79" s="5">
        <v>0</v>
      </c>
      <c r="S79" s="5">
        <v>1</v>
      </c>
      <c r="T79" s="5">
        <v>1</v>
      </c>
      <c r="U79" s="5">
        <v>0</v>
      </c>
      <c r="V79" s="5">
        <v>1</v>
      </c>
      <c r="X79" s="8">
        <f>(dane3[[#This Row],[Wiek]]-$A$409)/$A$410</f>
        <v>0.73863636363636365</v>
      </c>
      <c r="Y79" s="8">
        <f>(dane3[[#This Row],[Ciśnienie krwi]]-$B$409)/$B$410</f>
        <v>0.15384615384615385</v>
      </c>
      <c r="Z79" s="8">
        <f>(dane3[[#This Row],[glukoza we krwi]]-$I$409)/$I$410</f>
        <v>0.17094017094017094</v>
      </c>
      <c r="AA79" s="8">
        <f>(dane3[[#This Row],[mocznik]]-$J$409)/$J$410</f>
        <v>0.11938382541720154</v>
      </c>
      <c r="AB79" s="8">
        <f>(dane3[[#This Row],[kreatynina]]-K$409)/K$410</f>
        <v>3.7037037037037042E-2</v>
      </c>
      <c r="AC79" s="8">
        <f>(dane3[[#This Row],[sód]]-L$409)/L$410</f>
        <v>0.83596214511041012</v>
      </c>
      <c r="AD79" s="8">
        <f>(dane3[[#This Row],[potas]]-M$409)/M$410</f>
        <v>5.6179775280898875E-2</v>
      </c>
      <c r="AE79" s="8">
        <f>(dane3[[#This Row],[hemoglobina]]-N$409)/N$410</f>
        <v>0.59863945578231292</v>
      </c>
      <c r="AF79" s="8">
        <f>(dane3[[#This Row],[hematokryt]]-O$409)/O$410</f>
        <v>0.55555555555555558</v>
      </c>
    </row>
    <row r="80" spans="1:32" x14ac:dyDescent="0.25">
      <c r="A80" s="5">
        <v>70</v>
      </c>
      <c r="B80" s="5">
        <v>80</v>
      </c>
      <c r="C80" s="9">
        <v>0.62</v>
      </c>
      <c r="D80" s="10">
        <v>0.2</v>
      </c>
      <c r="E80" s="10">
        <v>0.52</v>
      </c>
      <c r="F80" s="5">
        <v>0.77</v>
      </c>
      <c r="G80" s="5">
        <v>0</v>
      </c>
      <c r="H80" s="5">
        <v>0</v>
      </c>
      <c r="I80" s="5">
        <v>158</v>
      </c>
      <c r="J80" s="5">
        <v>85</v>
      </c>
      <c r="K80" s="5">
        <v>3.2</v>
      </c>
      <c r="L80" s="5">
        <v>141</v>
      </c>
      <c r="M80" s="5">
        <v>3.5</v>
      </c>
      <c r="N80" s="5">
        <v>10.1</v>
      </c>
      <c r="O80" s="5">
        <v>30</v>
      </c>
      <c r="P80" s="5">
        <v>1</v>
      </c>
      <c r="Q80" s="5">
        <v>0</v>
      </c>
      <c r="R80" s="5">
        <v>0</v>
      </c>
      <c r="S80" s="5">
        <v>1</v>
      </c>
      <c r="T80" s="5">
        <v>1</v>
      </c>
      <c r="U80" s="5">
        <v>0</v>
      </c>
      <c r="V80" s="5">
        <v>1</v>
      </c>
      <c r="X80" s="8">
        <f>(dane3[[#This Row],[Wiek]]-$A$409)/$A$410</f>
        <v>0.77272727272727271</v>
      </c>
      <c r="Y80" s="8">
        <f>(dane3[[#This Row],[Ciśnienie krwi]]-$B$409)/$B$410</f>
        <v>0.23076923076923078</v>
      </c>
      <c r="Z80" s="8">
        <f>(dane3[[#This Row],[glukoza we krwi]]-$I$409)/$I$410</f>
        <v>0.29059829059829062</v>
      </c>
      <c r="AA80" s="8">
        <f>(dane3[[#This Row],[mocznik]]-$J$409)/$J$410</f>
        <v>0.21437740693196405</v>
      </c>
      <c r="AB80" s="8">
        <f>(dane3[[#This Row],[kreatynina]]-K$409)/K$410</f>
        <v>3.7037037037037042E-2</v>
      </c>
      <c r="AC80" s="8">
        <f>(dane3[[#This Row],[sód]]-L$409)/L$410</f>
        <v>0.86119873817034698</v>
      </c>
      <c r="AD80" s="8">
        <f>(dane3[[#This Row],[potas]]-M$409)/M$410</f>
        <v>2.247191011235955E-2</v>
      </c>
      <c r="AE80" s="8">
        <f>(dane3[[#This Row],[hemoglobina]]-N$409)/N$410</f>
        <v>0.47619047619047616</v>
      </c>
      <c r="AF80" s="8">
        <f>(dane3[[#This Row],[hematokryt]]-O$409)/O$410</f>
        <v>0.46666666666666667</v>
      </c>
    </row>
    <row r="81" spans="1:32" x14ac:dyDescent="0.25">
      <c r="A81" s="5">
        <v>56</v>
      </c>
      <c r="B81" s="5">
        <v>80</v>
      </c>
      <c r="C81" s="9">
        <v>0.25</v>
      </c>
      <c r="D81" s="10">
        <v>0.2</v>
      </c>
      <c r="E81" s="5" t="s">
        <v>2</v>
      </c>
      <c r="F81" s="5">
        <v>1</v>
      </c>
      <c r="G81" s="5">
        <v>0</v>
      </c>
      <c r="H81" s="5">
        <v>0</v>
      </c>
      <c r="I81" s="5">
        <v>165</v>
      </c>
      <c r="J81" s="5">
        <v>55</v>
      </c>
      <c r="K81" s="5">
        <v>1.8</v>
      </c>
      <c r="L81" s="10">
        <v>137.53</v>
      </c>
      <c r="M81" s="10">
        <v>4.63</v>
      </c>
      <c r="N81" s="5">
        <v>13.5</v>
      </c>
      <c r="O81" s="5">
        <v>40</v>
      </c>
      <c r="P81" s="5">
        <v>1</v>
      </c>
      <c r="Q81" s="5">
        <v>1</v>
      </c>
      <c r="R81" s="5">
        <v>0</v>
      </c>
      <c r="S81" s="5">
        <v>0</v>
      </c>
      <c r="T81" s="5">
        <v>1</v>
      </c>
      <c r="U81" s="5">
        <v>0</v>
      </c>
      <c r="V81" s="5">
        <v>1</v>
      </c>
      <c r="X81" s="8">
        <f>(dane3[[#This Row],[Wiek]]-$A$409)/$A$410</f>
        <v>0.61363636363636365</v>
      </c>
      <c r="Y81" s="8">
        <f>(dane3[[#This Row],[Ciśnienie krwi]]-$B$409)/$B$410</f>
        <v>0.23076923076923078</v>
      </c>
      <c r="Z81" s="8">
        <f>(dane3[[#This Row],[glukoza we krwi]]-$I$409)/$I$410</f>
        <v>0.30555555555555558</v>
      </c>
      <c r="AA81" s="8">
        <f>(dane3[[#This Row],[mocznik]]-$J$409)/$J$410</f>
        <v>0.13735558408215662</v>
      </c>
      <c r="AB81" s="8">
        <f>(dane3[[#This Row],[kreatynina]]-K$409)/K$410</f>
        <v>1.8518518518518517E-2</v>
      </c>
      <c r="AC81" s="8">
        <f>(dane3[[#This Row],[sód]]-L$409)/L$410</f>
        <v>0.83930599369085179</v>
      </c>
      <c r="AD81" s="8">
        <f>(dane3[[#This Row],[potas]]-M$409)/M$410</f>
        <v>4.7865168539325841E-2</v>
      </c>
      <c r="AE81" s="8">
        <f>(dane3[[#This Row],[hemoglobina]]-N$409)/N$410</f>
        <v>0.70748299319727892</v>
      </c>
      <c r="AF81" s="8">
        <f>(dane3[[#This Row],[hematokryt]]-O$409)/O$410</f>
        <v>0.68888888888888888</v>
      </c>
    </row>
    <row r="82" spans="1:32" x14ac:dyDescent="0.25">
      <c r="A82" s="5">
        <v>74</v>
      </c>
      <c r="B82" s="5">
        <v>80</v>
      </c>
      <c r="C82" s="9">
        <v>0.25</v>
      </c>
      <c r="D82" s="5">
        <v>0</v>
      </c>
      <c r="E82" s="5" t="s">
        <v>2</v>
      </c>
      <c r="F82" s="5">
        <v>1</v>
      </c>
      <c r="G82" s="5">
        <v>0</v>
      </c>
      <c r="H82" s="5">
        <v>0</v>
      </c>
      <c r="I82" s="5">
        <v>132</v>
      </c>
      <c r="J82" s="5">
        <v>98</v>
      </c>
      <c r="K82" s="5">
        <v>2.8</v>
      </c>
      <c r="L82" s="5">
        <v>133</v>
      </c>
      <c r="M82" s="5">
        <v>5</v>
      </c>
      <c r="N82" s="5">
        <v>10.8</v>
      </c>
      <c r="O82" s="5">
        <v>31</v>
      </c>
      <c r="P82" s="5">
        <v>1</v>
      </c>
      <c r="Q82" s="5">
        <v>1</v>
      </c>
      <c r="R82" s="5">
        <v>0</v>
      </c>
      <c r="S82" s="5">
        <v>1</v>
      </c>
      <c r="T82" s="5">
        <v>0</v>
      </c>
      <c r="U82" s="5">
        <v>0</v>
      </c>
      <c r="V82" s="5">
        <v>1</v>
      </c>
      <c r="X82" s="8">
        <f>(dane3[[#This Row],[Wiek]]-$A$409)/$A$410</f>
        <v>0.81818181818181823</v>
      </c>
      <c r="Y82" s="8">
        <f>(dane3[[#This Row],[Ciśnienie krwi]]-$B$409)/$B$410</f>
        <v>0.23076923076923078</v>
      </c>
      <c r="Z82" s="8">
        <f>(dane3[[#This Row],[glukoza we krwi]]-$I$409)/$I$410</f>
        <v>0.23504273504273504</v>
      </c>
      <c r="AA82" s="8">
        <f>(dane3[[#This Row],[mocznik]]-$J$409)/$J$410</f>
        <v>0.24775353016688062</v>
      </c>
      <c r="AB82" s="8">
        <f>(dane3[[#This Row],[kreatynina]]-K$409)/K$410</f>
        <v>3.1746031746031744E-2</v>
      </c>
      <c r="AC82" s="8">
        <f>(dane3[[#This Row],[sód]]-L$409)/L$410</f>
        <v>0.81072555205047314</v>
      </c>
      <c r="AD82" s="8">
        <f>(dane3[[#This Row],[potas]]-M$409)/M$410</f>
        <v>5.6179775280898875E-2</v>
      </c>
      <c r="AE82" s="8">
        <f>(dane3[[#This Row],[hemoglobina]]-N$409)/N$410</f>
        <v>0.52380952380952384</v>
      </c>
      <c r="AF82" s="8">
        <f>(dane3[[#This Row],[hematokryt]]-O$409)/O$410</f>
        <v>0.48888888888888887</v>
      </c>
    </row>
    <row r="83" spans="1:32" x14ac:dyDescent="0.25">
      <c r="A83" s="5">
        <v>45</v>
      </c>
      <c r="B83" s="5">
        <v>90</v>
      </c>
      <c r="C83" s="9">
        <v>0.62</v>
      </c>
      <c r="D83" s="10">
        <v>0.2</v>
      </c>
      <c r="E83" s="10">
        <v>0.52</v>
      </c>
      <c r="F83" s="5">
        <v>0.77</v>
      </c>
      <c r="G83" s="5">
        <v>0</v>
      </c>
      <c r="H83" s="5">
        <v>0</v>
      </c>
      <c r="I83" s="5">
        <v>360</v>
      </c>
      <c r="J83" s="5">
        <v>45</v>
      </c>
      <c r="K83" s="5">
        <v>2.4</v>
      </c>
      <c r="L83" s="5">
        <v>128</v>
      </c>
      <c r="M83" s="5">
        <v>4.4000000000000004</v>
      </c>
      <c r="N83" s="5">
        <v>8.3000000000000007</v>
      </c>
      <c r="O83" s="5">
        <v>29</v>
      </c>
      <c r="P83" s="5">
        <v>1</v>
      </c>
      <c r="Q83" s="5">
        <v>1</v>
      </c>
      <c r="R83" s="5">
        <v>0</v>
      </c>
      <c r="S83" s="5">
        <v>1</v>
      </c>
      <c r="T83" s="5">
        <v>0</v>
      </c>
      <c r="U83" s="5">
        <v>0</v>
      </c>
      <c r="V83" s="5">
        <v>1</v>
      </c>
      <c r="X83" s="8">
        <f>(dane3[[#This Row],[Wiek]]-$A$409)/$A$410</f>
        <v>0.48863636363636365</v>
      </c>
      <c r="Y83" s="8">
        <f>(dane3[[#This Row],[Ciśnienie krwi]]-$B$409)/$B$410</f>
        <v>0.30769230769230771</v>
      </c>
      <c r="Z83" s="8">
        <f>(dane3[[#This Row],[glukoza we krwi]]-$I$409)/$I$410</f>
        <v>0.72222222222222221</v>
      </c>
      <c r="AA83" s="8">
        <f>(dane3[[#This Row],[mocznik]]-$J$409)/$J$410</f>
        <v>0.1116816431322208</v>
      </c>
      <c r="AB83" s="8">
        <f>(dane3[[#This Row],[kreatynina]]-K$409)/K$410</f>
        <v>2.6455026455026457E-2</v>
      </c>
      <c r="AC83" s="8">
        <f>(dane3[[#This Row],[sód]]-L$409)/L$410</f>
        <v>0.77917981072555209</v>
      </c>
      <c r="AD83" s="8">
        <f>(dane3[[#This Row],[potas]]-M$409)/M$410</f>
        <v>4.2696629213483155E-2</v>
      </c>
      <c r="AE83" s="8">
        <f>(dane3[[#This Row],[hemoglobina]]-N$409)/N$410</f>
        <v>0.35374149659863952</v>
      </c>
      <c r="AF83" s="8">
        <f>(dane3[[#This Row],[hematokryt]]-O$409)/O$410</f>
        <v>0.44444444444444442</v>
      </c>
    </row>
    <row r="84" spans="1:32" x14ac:dyDescent="0.25">
      <c r="A84" s="5">
        <v>38</v>
      </c>
      <c r="B84" s="5">
        <v>70</v>
      </c>
      <c r="C84" s="9">
        <v>0.62</v>
      </c>
      <c r="D84" s="10">
        <v>0.2</v>
      </c>
      <c r="E84" s="10">
        <v>0.52</v>
      </c>
      <c r="F84" s="5">
        <v>0.77</v>
      </c>
      <c r="G84" s="5">
        <v>0</v>
      </c>
      <c r="H84" s="5">
        <v>0</v>
      </c>
      <c r="I84" s="5">
        <v>104</v>
      </c>
      <c r="J84" s="5">
        <v>77</v>
      </c>
      <c r="K84" s="5">
        <v>1.9</v>
      </c>
      <c r="L84" s="5">
        <v>140</v>
      </c>
      <c r="M84" s="5">
        <v>3.9</v>
      </c>
      <c r="N84" s="10">
        <v>12.53</v>
      </c>
      <c r="O84" s="10">
        <v>38.869999999999997</v>
      </c>
      <c r="P84" s="5">
        <v>1</v>
      </c>
      <c r="Q84" s="5">
        <v>0</v>
      </c>
      <c r="R84" s="5">
        <v>0</v>
      </c>
      <c r="S84" s="5">
        <v>0</v>
      </c>
      <c r="T84" s="5">
        <v>1</v>
      </c>
      <c r="U84" s="5">
        <v>0</v>
      </c>
      <c r="V84" s="5">
        <v>1</v>
      </c>
      <c r="X84" s="8">
        <f>(dane3[[#This Row],[Wiek]]-$A$409)/$A$410</f>
        <v>0.40909090909090912</v>
      </c>
      <c r="Y84" s="8">
        <f>(dane3[[#This Row],[Ciśnienie krwi]]-$B$409)/$B$410</f>
        <v>0.15384615384615385</v>
      </c>
      <c r="Z84" s="8">
        <f>(dane3[[#This Row],[glukoza we krwi]]-$I$409)/$I$410</f>
        <v>0.1752136752136752</v>
      </c>
      <c r="AA84" s="8">
        <f>(dane3[[#This Row],[mocznik]]-$J$409)/$J$410</f>
        <v>0.19383825417201542</v>
      </c>
      <c r="AB84" s="8">
        <f>(dane3[[#This Row],[kreatynina]]-K$409)/K$410</f>
        <v>1.9841269841269844E-2</v>
      </c>
      <c r="AC84" s="8">
        <f>(dane3[[#This Row],[sód]]-L$409)/L$410</f>
        <v>0.85488958990536279</v>
      </c>
      <c r="AD84" s="8">
        <f>(dane3[[#This Row],[potas]]-M$409)/M$410</f>
        <v>3.1460674157303366E-2</v>
      </c>
      <c r="AE84" s="8">
        <f>(dane3[[#This Row],[hemoglobina]]-N$409)/N$410</f>
        <v>0.64149659863945574</v>
      </c>
      <c r="AF84" s="8">
        <f>(dane3[[#This Row],[hematokryt]]-O$409)/O$410</f>
        <v>0.66377777777777769</v>
      </c>
    </row>
    <row r="85" spans="1:32" x14ac:dyDescent="0.25">
      <c r="A85" s="5">
        <v>48</v>
      </c>
      <c r="B85" s="5">
        <v>70</v>
      </c>
      <c r="C85" s="9">
        <v>0.5</v>
      </c>
      <c r="D85" s="10">
        <v>0.2</v>
      </c>
      <c r="E85" s="5" t="s">
        <v>2</v>
      </c>
      <c r="F85" s="5">
        <v>1</v>
      </c>
      <c r="G85" s="5">
        <v>0</v>
      </c>
      <c r="H85" s="5">
        <v>0</v>
      </c>
      <c r="I85" s="5">
        <v>127</v>
      </c>
      <c r="J85" s="5">
        <v>19</v>
      </c>
      <c r="K85" s="5">
        <v>1</v>
      </c>
      <c r="L85" s="5">
        <v>134</v>
      </c>
      <c r="M85" s="5">
        <v>3.6</v>
      </c>
      <c r="N85" s="10">
        <v>12.53</v>
      </c>
      <c r="O85" s="10">
        <v>38.869999999999997</v>
      </c>
      <c r="P85" s="5">
        <v>1</v>
      </c>
      <c r="Q85" s="5">
        <v>1</v>
      </c>
      <c r="R85" s="5">
        <v>0</v>
      </c>
      <c r="S85" s="5">
        <v>1</v>
      </c>
      <c r="T85" s="5">
        <v>0</v>
      </c>
      <c r="U85" s="5">
        <v>0</v>
      </c>
      <c r="V85" s="5">
        <v>1</v>
      </c>
      <c r="X85" s="8">
        <f>(dane3[[#This Row],[Wiek]]-$A$409)/$A$410</f>
        <v>0.52272727272727271</v>
      </c>
      <c r="Y85" s="8">
        <f>(dane3[[#This Row],[Ciśnienie krwi]]-$B$409)/$B$410</f>
        <v>0.15384615384615385</v>
      </c>
      <c r="Z85" s="8">
        <f>(dane3[[#This Row],[glukoza we krwi]]-$I$409)/$I$410</f>
        <v>0.22435897435897437</v>
      </c>
      <c r="AA85" s="8">
        <f>(dane3[[#This Row],[mocznik]]-$J$409)/$J$410</f>
        <v>4.4929396662387676E-2</v>
      </c>
      <c r="AB85" s="8">
        <f>(dane3[[#This Row],[kreatynina]]-K$409)/K$410</f>
        <v>7.9365079365079361E-3</v>
      </c>
      <c r="AC85" s="8">
        <f>(dane3[[#This Row],[sód]]-L$409)/L$410</f>
        <v>0.81703470031545744</v>
      </c>
      <c r="AD85" s="8">
        <f>(dane3[[#This Row],[potas]]-M$409)/M$410</f>
        <v>2.4719101123595509E-2</v>
      </c>
      <c r="AE85" s="8">
        <f>(dane3[[#This Row],[hemoglobina]]-N$409)/N$410</f>
        <v>0.64149659863945574</v>
      </c>
      <c r="AF85" s="8">
        <f>(dane3[[#This Row],[hematokryt]]-O$409)/O$410</f>
        <v>0.66377777777777769</v>
      </c>
    </row>
    <row r="86" spans="1:32" x14ac:dyDescent="0.25">
      <c r="A86" s="5">
        <v>59</v>
      </c>
      <c r="B86" s="5">
        <v>70</v>
      </c>
      <c r="C86" s="9">
        <v>0.25</v>
      </c>
      <c r="D86" s="10">
        <v>0.6</v>
      </c>
      <c r="E86" s="5" t="s">
        <v>2</v>
      </c>
      <c r="F86" s="5">
        <v>0</v>
      </c>
      <c r="G86" s="5">
        <v>0</v>
      </c>
      <c r="H86" s="5">
        <v>0</v>
      </c>
      <c r="I86" s="5">
        <v>76</v>
      </c>
      <c r="J86" s="5">
        <v>186</v>
      </c>
      <c r="K86" s="5">
        <v>15</v>
      </c>
      <c r="L86" s="5">
        <v>135</v>
      </c>
      <c r="M86" s="5">
        <v>7.6</v>
      </c>
      <c r="N86" s="5">
        <v>7.1</v>
      </c>
      <c r="O86" s="5">
        <v>22</v>
      </c>
      <c r="P86" s="5">
        <v>1</v>
      </c>
      <c r="Q86" s="5">
        <v>0</v>
      </c>
      <c r="R86" s="5">
        <v>0</v>
      </c>
      <c r="S86" s="5">
        <v>0</v>
      </c>
      <c r="T86" s="5">
        <v>1</v>
      </c>
      <c r="U86" s="5">
        <v>1</v>
      </c>
      <c r="V86" s="5">
        <v>1</v>
      </c>
      <c r="X86" s="8">
        <f>(dane3[[#This Row],[Wiek]]-$A$409)/$A$410</f>
        <v>0.64772727272727271</v>
      </c>
      <c r="Y86" s="8">
        <f>(dane3[[#This Row],[Ciśnienie krwi]]-$B$409)/$B$410</f>
        <v>0.15384615384615385</v>
      </c>
      <c r="Z86" s="8">
        <f>(dane3[[#This Row],[glukoza we krwi]]-$I$409)/$I$410</f>
        <v>0.11538461538461539</v>
      </c>
      <c r="AA86" s="8">
        <f>(dane3[[#This Row],[mocznik]]-$J$409)/$J$410</f>
        <v>0.47368421052631576</v>
      </c>
      <c r="AB86" s="8">
        <f>(dane3[[#This Row],[kreatynina]]-K$409)/K$410</f>
        <v>0.19312169312169314</v>
      </c>
      <c r="AC86" s="8">
        <f>(dane3[[#This Row],[sód]]-L$409)/L$410</f>
        <v>0.82334384858044163</v>
      </c>
      <c r="AD86" s="8">
        <f>(dane3[[#This Row],[potas]]-M$409)/M$410</f>
        <v>0.1146067415730337</v>
      </c>
      <c r="AE86" s="8">
        <f>(dane3[[#This Row],[hemoglobina]]-N$409)/N$410</f>
        <v>0.27210884353741494</v>
      </c>
      <c r="AF86" s="8">
        <f>(dane3[[#This Row],[hematokryt]]-O$409)/O$410</f>
        <v>0.28888888888888886</v>
      </c>
    </row>
    <row r="87" spans="1:32" x14ac:dyDescent="0.25">
      <c r="A87" s="5">
        <v>70</v>
      </c>
      <c r="B87" s="5">
        <v>70</v>
      </c>
      <c r="C87" s="9">
        <v>0.5</v>
      </c>
      <c r="D87" s="10">
        <v>0.4</v>
      </c>
      <c r="E87" s="10">
        <v>0.52</v>
      </c>
      <c r="F87" s="5">
        <v>0.77</v>
      </c>
      <c r="G87" s="5">
        <v>0</v>
      </c>
      <c r="H87" s="5">
        <v>0</v>
      </c>
      <c r="I87" s="10">
        <v>148.04</v>
      </c>
      <c r="J87" s="5">
        <v>46</v>
      </c>
      <c r="K87" s="5">
        <v>1.5</v>
      </c>
      <c r="L87" s="10">
        <v>137.53</v>
      </c>
      <c r="M87" s="10">
        <v>4.63</v>
      </c>
      <c r="N87" s="5">
        <v>9.9</v>
      </c>
      <c r="O87" s="10">
        <v>38.869999999999997</v>
      </c>
      <c r="P87" s="5">
        <v>0</v>
      </c>
      <c r="Q87" s="5">
        <v>1</v>
      </c>
      <c r="R87" s="5">
        <v>0</v>
      </c>
      <c r="S87" s="5">
        <v>0</v>
      </c>
      <c r="T87" s="5">
        <v>1</v>
      </c>
      <c r="U87" s="5">
        <v>0</v>
      </c>
      <c r="V87" s="5">
        <v>1</v>
      </c>
      <c r="X87" s="8">
        <f>(dane3[[#This Row],[Wiek]]-$A$409)/$A$410</f>
        <v>0.77272727272727271</v>
      </c>
      <c r="Y87" s="8">
        <f>(dane3[[#This Row],[Ciśnienie krwi]]-$B$409)/$B$410</f>
        <v>0.15384615384615385</v>
      </c>
      <c r="Z87" s="8">
        <f>(dane3[[#This Row],[glukoza we krwi]]-$I$409)/$I$410</f>
        <v>0.26931623931623933</v>
      </c>
      <c r="AA87" s="8">
        <f>(dane3[[#This Row],[mocznik]]-$J$409)/$J$410</f>
        <v>0.11424903722721438</v>
      </c>
      <c r="AB87" s="8">
        <f>(dane3[[#This Row],[kreatynina]]-K$409)/K$410</f>
        <v>1.4550264550264553E-2</v>
      </c>
      <c r="AC87" s="8">
        <f>(dane3[[#This Row],[sód]]-L$409)/L$410</f>
        <v>0.83930599369085179</v>
      </c>
      <c r="AD87" s="8">
        <f>(dane3[[#This Row],[potas]]-M$409)/M$410</f>
        <v>4.7865168539325841E-2</v>
      </c>
      <c r="AE87" s="8">
        <f>(dane3[[#This Row],[hemoglobina]]-N$409)/N$410</f>
        <v>0.46258503401360546</v>
      </c>
      <c r="AF87" s="8">
        <f>(dane3[[#This Row],[hematokryt]]-O$409)/O$410</f>
        <v>0.66377777777777769</v>
      </c>
    </row>
    <row r="88" spans="1:32" x14ac:dyDescent="0.25">
      <c r="A88" s="5">
        <v>56</v>
      </c>
      <c r="B88" s="5">
        <v>80</v>
      </c>
      <c r="C88" s="9">
        <v>0.62</v>
      </c>
      <c r="D88" s="10">
        <v>0.2</v>
      </c>
      <c r="E88" s="10">
        <v>0.52</v>
      </c>
      <c r="F88" s="5">
        <v>0.77</v>
      </c>
      <c r="G88" s="5">
        <v>0</v>
      </c>
      <c r="H88" s="5">
        <v>0</v>
      </c>
      <c r="I88" s="5">
        <v>415</v>
      </c>
      <c r="J88" s="5">
        <v>37</v>
      </c>
      <c r="K88" s="5">
        <v>1.9</v>
      </c>
      <c r="L88" s="10">
        <v>137.53</v>
      </c>
      <c r="M88" s="10">
        <v>4.63</v>
      </c>
      <c r="N88" s="10">
        <v>12.53</v>
      </c>
      <c r="O88" s="10">
        <v>38.869999999999997</v>
      </c>
      <c r="P88" s="5">
        <v>0</v>
      </c>
      <c r="Q88" s="5">
        <v>1</v>
      </c>
      <c r="R88" s="5">
        <v>0</v>
      </c>
      <c r="S88" s="5">
        <v>1</v>
      </c>
      <c r="T88" s="5">
        <v>0</v>
      </c>
      <c r="U88" s="5">
        <v>0</v>
      </c>
      <c r="V88" s="5">
        <v>1</v>
      </c>
      <c r="X88" s="8">
        <f>(dane3[[#This Row],[Wiek]]-$A$409)/$A$410</f>
        <v>0.61363636363636365</v>
      </c>
      <c r="Y88" s="8">
        <f>(dane3[[#This Row],[Ciśnienie krwi]]-$B$409)/$B$410</f>
        <v>0.23076923076923078</v>
      </c>
      <c r="Z88" s="8">
        <f>(dane3[[#This Row],[glukoza we krwi]]-$I$409)/$I$410</f>
        <v>0.83974358974358976</v>
      </c>
      <c r="AA88" s="8">
        <f>(dane3[[#This Row],[mocznik]]-$J$409)/$J$410</f>
        <v>9.114249037227215E-2</v>
      </c>
      <c r="AB88" s="8">
        <f>(dane3[[#This Row],[kreatynina]]-K$409)/K$410</f>
        <v>1.9841269841269844E-2</v>
      </c>
      <c r="AC88" s="8">
        <f>(dane3[[#This Row],[sód]]-L$409)/L$410</f>
        <v>0.83930599369085179</v>
      </c>
      <c r="AD88" s="8">
        <f>(dane3[[#This Row],[potas]]-M$409)/M$410</f>
        <v>4.7865168539325841E-2</v>
      </c>
      <c r="AE88" s="8">
        <f>(dane3[[#This Row],[hemoglobina]]-N$409)/N$410</f>
        <v>0.64149659863945574</v>
      </c>
      <c r="AF88" s="8">
        <f>(dane3[[#This Row],[hematokryt]]-O$409)/O$410</f>
        <v>0.66377777777777769</v>
      </c>
    </row>
    <row r="89" spans="1:32" x14ac:dyDescent="0.25">
      <c r="A89" s="5">
        <v>70</v>
      </c>
      <c r="B89" s="5">
        <v>100</v>
      </c>
      <c r="C89" s="9">
        <v>0</v>
      </c>
      <c r="D89" s="10">
        <v>0.2</v>
      </c>
      <c r="E89" s="5" t="s">
        <v>2</v>
      </c>
      <c r="F89" s="5">
        <v>0</v>
      </c>
      <c r="G89" s="5">
        <v>1</v>
      </c>
      <c r="H89" s="5">
        <v>0</v>
      </c>
      <c r="I89" s="5">
        <v>169</v>
      </c>
      <c r="J89" s="5">
        <v>47</v>
      </c>
      <c r="K89" s="5">
        <v>2.9</v>
      </c>
      <c r="L89" s="10">
        <v>137.53</v>
      </c>
      <c r="M89" s="10">
        <v>4.63</v>
      </c>
      <c r="N89" s="5">
        <v>11.1</v>
      </c>
      <c r="O89" s="5">
        <v>32</v>
      </c>
      <c r="P89" s="5">
        <v>1</v>
      </c>
      <c r="Q89" s="5">
        <v>1</v>
      </c>
      <c r="R89" s="5">
        <v>0</v>
      </c>
      <c r="S89" s="5">
        <v>0</v>
      </c>
      <c r="T89" s="5">
        <v>0</v>
      </c>
      <c r="U89" s="5">
        <v>0</v>
      </c>
      <c r="V89" s="5">
        <v>1</v>
      </c>
      <c r="X89" s="8">
        <f>(dane3[[#This Row],[Wiek]]-$A$409)/$A$410</f>
        <v>0.77272727272727271</v>
      </c>
      <c r="Y89" s="8">
        <f>(dane3[[#This Row],[Ciśnienie krwi]]-$B$409)/$B$410</f>
        <v>0.38461538461538464</v>
      </c>
      <c r="Z89" s="8">
        <f>(dane3[[#This Row],[glukoza we krwi]]-$I$409)/$I$410</f>
        <v>0.3141025641025641</v>
      </c>
      <c r="AA89" s="8">
        <f>(dane3[[#This Row],[mocznik]]-$J$409)/$J$410</f>
        <v>0.11681643132220795</v>
      </c>
      <c r="AB89" s="8">
        <f>(dane3[[#This Row],[kreatynina]]-K$409)/K$410</f>
        <v>3.3068783068783074E-2</v>
      </c>
      <c r="AC89" s="8">
        <f>(dane3[[#This Row],[sód]]-L$409)/L$410</f>
        <v>0.83930599369085179</v>
      </c>
      <c r="AD89" s="8">
        <f>(dane3[[#This Row],[potas]]-M$409)/M$410</f>
        <v>4.7865168539325841E-2</v>
      </c>
      <c r="AE89" s="8">
        <f>(dane3[[#This Row],[hemoglobina]]-N$409)/N$410</f>
        <v>0.54421768707482987</v>
      </c>
      <c r="AF89" s="8">
        <f>(dane3[[#This Row],[hematokryt]]-O$409)/O$410</f>
        <v>0.51111111111111107</v>
      </c>
    </row>
    <row r="90" spans="1:32" x14ac:dyDescent="0.25">
      <c r="A90" s="5">
        <v>58</v>
      </c>
      <c r="B90" s="5">
        <v>110</v>
      </c>
      <c r="C90" s="9">
        <v>0.25</v>
      </c>
      <c r="D90" s="10">
        <v>0.8</v>
      </c>
      <c r="E90" s="5" t="s">
        <v>2</v>
      </c>
      <c r="F90" s="5">
        <v>1</v>
      </c>
      <c r="G90" s="5">
        <v>0</v>
      </c>
      <c r="H90" s="5">
        <v>0</v>
      </c>
      <c r="I90" s="5">
        <v>251</v>
      </c>
      <c r="J90" s="5">
        <v>52</v>
      </c>
      <c r="K90" s="5">
        <v>2.2000000000000002</v>
      </c>
      <c r="L90" s="10">
        <v>137.53</v>
      </c>
      <c r="M90" s="10">
        <v>4.63</v>
      </c>
      <c r="N90" s="10">
        <v>12.53</v>
      </c>
      <c r="O90" s="10">
        <v>38.869999999999997</v>
      </c>
      <c r="P90" s="5">
        <v>1</v>
      </c>
      <c r="Q90" s="5" t="s">
        <v>69</v>
      </c>
      <c r="R90" s="5">
        <v>0</v>
      </c>
      <c r="S90" s="5">
        <v>1</v>
      </c>
      <c r="T90" s="5">
        <v>0</v>
      </c>
      <c r="U90" s="5">
        <v>0</v>
      </c>
      <c r="V90" s="5">
        <v>1</v>
      </c>
      <c r="X90" s="8">
        <f>(dane3[[#This Row],[Wiek]]-$A$409)/$A$410</f>
        <v>0.63636363636363635</v>
      </c>
      <c r="Y90" s="8">
        <f>(dane3[[#This Row],[Ciśnienie krwi]]-$B$409)/$B$410</f>
        <v>0.46153846153846156</v>
      </c>
      <c r="Z90" s="8">
        <f>(dane3[[#This Row],[glukoza we krwi]]-$I$409)/$I$410</f>
        <v>0.4893162393162393</v>
      </c>
      <c r="AA90" s="8">
        <f>(dane3[[#This Row],[mocznik]]-$J$409)/$J$410</f>
        <v>0.12965340179717585</v>
      </c>
      <c r="AB90" s="8">
        <f>(dane3[[#This Row],[kreatynina]]-K$409)/K$410</f>
        <v>2.3809523809523815E-2</v>
      </c>
      <c r="AC90" s="8">
        <f>(dane3[[#This Row],[sód]]-L$409)/L$410</f>
        <v>0.83930599369085179</v>
      </c>
      <c r="AD90" s="8">
        <f>(dane3[[#This Row],[potas]]-M$409)/M$410</f>
        <v>4.7865168539325841E-2</v>
      </c>
      <c r="AE90" s="8">
        <f>(dane3[[#This Row],[hemoglobina]]-N$409)/N$410</f>
        <v>0.64149659863945574</v>
      </c>
      <c r="AF90" s="8">
        <f>(dane3[[#This Row],[hematokryt]]-O$409)/O$410</f>
        <v>0.66377777777777769</v>
      </c>
    </row>
    <row r="91" spans="1:32" x14ac:dyDescent="0.25">
      <c r="A91" s="5">
        <v>50</v>
      </c>
      <c r="B91" s="5">
        <v>70</v>
      </c>
      <c r="C91" s="9">
        <v>0.75</v>
      </c>
      <c r="D91" s="5">
        <v>0</v>
      </c>
      <c r="E91" s="5" t="s">
        <v>2</v>
      </c>
      <c r="F91" s="5">
        <v>1</v>
      </c>
      <c r="G91" s="5">
        <v>0</v>
      </c>
      <c r="H91" s="5">
        <v>0</v>
      </c>
      <c r="I91" s="5">
        <v>109</v>
      </c>
      <c r="J91" s="5">
        <v>32</v>
      </c>
      <c r="K91" s="5">
        <v>1.4</v>
      </c>
      <c r="L91" s="5">
        <v>139</v>
      </c>
      <c r="M91" s="5">
        <v>4.7</v>
      </c>
      <c r="N91" s="10">
        <v>12.53</v>
      </c>
      <c r="O91" s="10">
        <v>38.869999999999997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1</v>
      </c>
      <c r="X91" s="8">
        <f>(dane3[[#This Row],[Wiek]]-$A$409)/$A$410</f>
        <v>0.54545454545454541</v>
      </c>
      <c r="Y91" s="8">
        <f>(dane3[[#This Row],[Ciśnienie krwi]]-$B$409)/$B$410</f>
        <v>0.15384615384615385</v>
      </c>
      <c r="Z91" s="8">
        <f>(dane3[[#This Row],[glukoza we krwi]]-$I$409)/$I$410</f>
        <v>0.1858974358974359</v>
      </c>
      <c r="AA91" s="8">
        <f>(dane3[[#This Row],[mocznik]]-$J$409)/$J$410</f>
        <v>7.8305519897304235E-2</v>
      </c>
      <c r="AB91" s="8">
        <f>(dane3[[#This Row],[kreatynina]]-K$409)/K$410</f>
        <v>1.3227513227513227E-2</v>
      </c>
      <c r="AC91" s="8">
        <f>(dane3[[#This Row],[sód]]-L$409)/L$410</f>
        <v>0.8485804416403786</v>
      </c>
      <c r="AD91" s="8">
        <f>(dane3[[#This Row],[potas]]-M$409)/M$410</f>
        <v>4.9438202247191018E-2</v>
      </c>
      <c r="AE91" s="8">
        <f>(dane3[[#This Row],[hemoglobina]]-N$409)/N$410</f>
        <v>0.64149659863945574</v>
      </c>
      <c r="AF91" s="8">
        <f>(dane3[[#This Row],[hematokryt]]-O$409)/O$410</f>
        <v>0.66377777777777769</v>
      </c>
    </row>
    <row r="92" spans="1:32" x14ac:dyDescent="0.25">
      <c r="A92" s="5">
        <v>63</v>
      </c>
      <c r="B92" s="5">
        <v>100</v>
      </c>
      <c r="C92" s="9">
        <v>0.25</v>
      </c>
      <c r="D92" s="10">
        <v>0.4</v>
      </c>
      <c r="E92" s="10">
        <v>0.4</v>
      </c>
      <c r="F92" s="5">
        <v>1</v>
      </c>
      <c r="G92" s="5">
        <v>0</v>
      </c>
      <c r="H92" s="5">
        <v>1</v>
      </c>
      <c r="I92" s="5">
        <v>280</v>
      </c>
      <c r="J92" s="5">
        <v>35</v>
      </c>
      <c r="K92" s="5">
        <v>3.2</v>
      </c>
      <c r="L92" s="5">
        <v>143</v>
      </c>
      <c r="M92" s="5">
        <v>3.5</v>
      </c>
      <c r="N92" s="5">
        <v>13</v>
      </c>
      <c r="O92" s="5">
        <v>40</v>
      </c>
      <c r="P92" s="5">
        <v>1</v>
      </c>
      <c r="Q92" s="5">
        <v>0</v>
      </c>
      <c r="R92" s="5">
        <v>1</v>
      </c>
      <c r="S92" s="5">
        <v>1</v>
      </c>
      <c r="T92" s="5">
        <v>0</v>
      </c>
      <c r="U92" s="5">
        <v>0</v>
      </c>
      <c r="V92" s="5">
        <v>1</v>
      </c>
      <c r="X92" s="8">
        <f>(dane3[[#This Row],[Wiek]]-$A$409)/$A$410</f>
        <v>0.69318181818181823</v>
      </c>
      <c r="Y92" s="8">
        <f>(dane3[[#This Row],[Ciśnienie krwi]]-$B$409)/$B$410</f>
        <v>0.38461538461538464</v>
      </c>
      <c r="Z92" s="8">
        <f>(dane3[[#This Row],[glukoza we krwi]]-$I$409)/$I$410</f>
        <v>0.55128205128205132</v>
      </c>
      <c r="AA92" s="8">
        <f>(dane3[[#This Row],[mocznik]]-$J$409)/$J$410</f>
        <v>8.6007702182284984E-2</v>
      </c>
      <c r="AB92" s="8">
        <f>(dane3[[#This Row],[kreatynina]]-K$409)/K$410</f>
        <v>3.7037037037037042E-2</v>
      </c>
      <c r="AC92" s="8">
        <f>(dane3[[#This Row],[sód]]-L$409)/L$410</f>
        <v>0.87381703470031546</v>
      </c>
      <c r="AD92" s="8">
        <f>(dane3[[#This Row],[potas]]-M$409)/M$410</f>
        <v>2.247191011235955E-2</v>
      </c>
      <c r="AE92" s="8">
        <f>(dane3[[#This Row],[hemoglobina]]-N$409)/N$410</f>
        <v>0.67346938775510201</v>
      </c>
      <c r="AF92" s="8">
        <f>(dane3[[#This Row],[hematokryt]]-O$409)/O$410</f>
        <v>0.68888888888888888</v>
      </c>
    </row>
    <row r="93" spans="1:32" x14ac:dyDescent="0.25">
      <c r="A93" s="5">
        <v>56</v>
      </c>
      <c r="B93" s="5">
        <v>70</v>
      </c>
      <c r="C93" s="9">
        <v>0.5</v>
      </c>
      <c r="D93" s="10">
        <v>0.8</v>
      </c>
      <c r="E93" s="10">
        <v>0.2</v>
      </c>
      <c r="F93" s="5">
        <v>1</v>
      </c>
      <c r="G93" s="5">
        <v>0</v>
      </c>
      <c r="H93" s="5">
        <v>0</v>
      </c>
      <c r="I93" s="5">
        <v>210</v>
      </c>
      <c r="J93" s="5">
        <v>26</v>
      </c>
      <c r="K93" s="5">
        <v>1.7</v>
      </c>
      <c r="L93" s="5">
        <v>136</v>
      </c>
      <c r="M93" s="5">
        <v>3.8</v>
      </c>
      <c r="N93" s="5">
        <v>16.100000000000001</v>
      </c>
      <c r="O93" s="5">
        <v>52</v>
      </c>
      <c r="P93" s="5">
        <v>0</v>
      </c>
      <c r="Q93" s="5">
        <v>0</v>
      </c>
      <c r="R93" s="5">
        <v>0</v>
      </c>
      <c r="S93" s="5">
        <v>1</v>
      </c>
      <c r="T93" s="5">
        <v>0</v>
      </c>
      <c r="U93" s="5">
        <v>0</v>
      </c>
      <c r="V93" s="5">
        <v>1</v>
      </c>
      <c r="X93" s="8">
        <f>(dane3[[#This Row],[Wiek]]-$A$409)/$A$410</f>
        <v>0.61363636363636365</v>
      </c>
      <c r="Y93" s="8">
        <f>(dane3[[#This Row],[Ciśnienie krwi]]-$B$409)/$B$410</f>
        <v>0.15384615384615385</v>
      </c>
      <c r="Z93" s="8">
        <f>(dane3[[#This Row],[glukoza we krwi]]-$I$409)/$I$410</f>
        <v>0.40170940170940173</v>
      </c>
      <c r="AA93" s="8">
        <f>(dane3[[#This Row],[mocznik]]-$J$409)/$J$410</f>
        <v>6.290115532734275E-2</v>
      </c>
      <c r="AB93" s="8">
        <f>(dane3[[#This Row],[kreatynina]]-K$409)/K$410</f>
        <v>1.7195767195767195E-2</v>
      </c>
      <c r="AC93" s="8">
        <f>(dane3[[#This Row],[sód]]-L$409)/L$410</f>
        <v>0.82965299684542582</v>
      </c>
      <c r="AD93" s="8">
        <f>(dane3[[#This Row],[potas]]-M$409)/M$410</f>
        <v>2.921348314606741E-2</v>
      </c>
      <c r="AE93" s="8">
        <f>(dane3[[#This Row],[hemoglobina]]-N$409)/N$410</f>
        <v>0.88435374149659873</v>
      </c>
      <c r="AF93" s="8">
        <f>(dane3[[#This Row],[hematokryt]]-O$409)/O$410</f>
        <v>0.9555555555555556</v>
      </c>
    </row>
    <row r="94" spans="1:32" x14ac:dyDescent="0.25">
      <c r="A94" s="5">
        <v>71</v>
      </c>
      <c r="B94" s="5">
        <v>70</v>
      </c>
      <c r="C94" s="9">
        <v>0.25</v>
      </c>
      <c r="D94" s="10">
        <v>0.6</v>
      </c>
      <c r="E94" s="5" t="s">
        <v>2</v>
      </c>
      <c r="F94" s="5">
        <v>0</v>
      </c>
      <c r="G94" s="5">
        <v>1</v>
      </c>
      <c r="H94" s="5">
        <v>1</v>
      </c>
      <c r="I94" s="5">
        <v>219</v>
      </c>
      <c r="J94" s="5">
        <v>82</v>
      </c>
      <c r="K94" s="5">
        <v>3.6</v>
      </c>
      <c r="L94" s="5">
        <v>133</v>
      </c>
      <c r="M94" s="5">
        <v>4.4000000000000004</v>
      </c>
      <c r="N94" s="5">
        <v>10.4</v>
      </c>
      <c r="O94" s="5">
        <v>33</v>
      </c>
      <c r="P94" s="5">
        <v>1</v>
      </c>
      <c r="Q94" s="5">
        <v>1</v>
      </c>
      <c r="R94" s="5">
        <v>1</v>
      </c>
      <c r="S94" s="5">
        <v>1</v>
      </c>
      <c r="T94" s="5">
        <v>0</v>
      </c>
      <c r="U94" s="5">
        <v>0</v>
      </c>
      <c r="V94" s="5">
        <v>1</v>
      </c>
      <c r="X94" s="8">
        <f>(dane3[[#This Row],[Wiek]]-$A$409)/$A$410</f>
        <v>0.78409090909090906</v>
      </c>
      <c r="Y94" s="8">
        <f>(dane3[[#This Row],[Ciśnienie krwi]]-$B$409)/$B$410</f>
        <v>0.15384615384615385</v>
      </c>
      <c r="Z94" s="8">
        <f>(dane3[[#This Row],[glukoza we krwi]]-$I$409)/$I$410</f>
        <v>0.42094017094017094</v>
      </c>
      <c r="AA94" s="8">
        <f>(dane3[[#This Row],[mocznik]]-$J$409)/$J$410</f>
        <v>0.20667522464698332</v>
      </c>
      <c r="AB94" s="8">
        <f>(dane3[[#This Row],[kreatynina]]-K$409)/K$410</f>
        <v>4.2328042328042333E-2</v>
      </c>
      <c r="AC94" s="8">
        <f>(dane3[[#This Row],[sód]]-L$409)/L$410</f>
        <v>0.81072555205047314</v>
      </c>
      <c r="AD94" s="8">
        <f>(dane3[[#This Row],[potas]]-M$409)/M$410</f>
        <v>4.2696629213483155E-2</v>
      </c>
      <c r="AE94" s="8">
        <f>(dane3[[#This Row],[hemoglobina]]-N$409)/N$410</f>
        <v>0.49659863945578231</v>
      </c>
      <c r="AF94" s="8">
        <f>(dane3[[#This Row],[hematokryt]]-O$409)/O$410</f>
        <v>0.53333333333333333</v>
      </c>
    </row>
    <row r="95" spans="1:32" x14ac:dyDescent="0.25">
      <c r="A95" s="5">
        <v>73</v>
      </c>
      <c r="B95" s="5">
        <v>100</v>
      </c>
      <c r="C95" s="9">
        <v>0.25</v>
      </c>
      <c r="D95" s="10">
        <v>0.6</v>
      </c>
      <c r="E95" s="10">
        <v>0.4</v>
      </c>
      <c r="F95" s="5">
        <v>0</v>
      </c>
      <c r="G95" s="5">
        <v>1</v>
      </c>
      <c r="H95" s="5">
        <v>0</v>
      </c>
      <c r="I95" s="5">
        <v>295</v>
      </c>
      <c r="J95" s="5">
        <v>90</v>
      </c>
      <c r="K95" s="5">
        <v>5.6</v>
      </c>
      <c r="L95" s="5">
        <v>140</v>
      </c>
      <c r="M95" s="5">
        <v>2.9</v>
      </c>
      <c r="N95" s="5">
        <v>9.1999999999999993</v>
      </c>
      <c r="O95" s="5">
        <v>30</v>
      </c>
      <c r="P95" s="5">
        <v>1</v>
      </c>
      <c r="Q95" s="5">
        <v>1</v>
      </c>
      <c r="R95" s="5">
        <v>1</v>
      </c>
      <c r="S95" s="5">
        <v>0</v>
      </c>
      <c r="T95" s="5">
        <v>0</v>
      </c>
      <c r="U95" s="5">
        <v>0</v>
      </c>
      <c r="V95" s="5">
        <v>1</v>
      </c>
      <c r="X95" s="8">
        <f>(dane3[[#This Row],[Wiek]]-$A$409)/$A$410</f>
        <v>0.80681818181818177</v>
      </c>
      <c r="Y95" s="8">
        <f>(dane3[[#This Row],[Ciśnienie krwi]]-$B$409)/$B$410</f>
        <v>0.38461538461538464</v>
      </c>
      <c r="Z95" s="8">
        <f>(dane3[[#This Row],[glukoza we krwi]]-$I$409)/$I$410</f>
        <v>0.58333333333333337</v>
      </c>
      <c r="AA95" s="8">
        <f>(dane3[[#This Row],[mocznik]]-$J$409)/$J$410</f>
        <v>0.22721437740693196</v>
      </c>
      <c r="AB95" s="8">
        <f>(dane3[[#This Row],[kreatynina]]-K$409)/K$410</f>
        <v>6.8783068783068779E-2</v>
      </c>
      <c r="AC95" s="8">
        <f>(dane3[[#This Row],[sód]]-L$409)/L$410</f>
        <v>0.85488958990536279</v>
      </c>
      <c r="AD95" s="8">
        <f>(dane3[[#This Row],[potas]]-M$409)/M$410</f>
        <v>8.9887640449438175E-3</v>
      </c>
      <c r="AE95" s="8">
        <f>(dane3[[#This Row],[hemoglobina]]-N$409)/N$410</f>
        <v>0.41496598639455778</v>
      </c>
      <c r="AF95" s="8">
        <f>(dane3[[#This Row],[hematokryt]]-O$409)/O$410</f>
        <v>0.46666666666666667</v>
      </c>
    </row>
    <row r="96" spans="1:32" x14ac:dyDescent="0.25">
      <c r="A96" s="5">
        <v>65</v>
      </c>
      <c r="B96" s="5">
        <v>70</v>
      </c>
      <c r="C96" s="9">
        <v>0.25</v>
      </c>
      <c r="D96" s="5">
        <v>0</v>
      </c>
      <c r="E96" s="5" t="s">
        <v>2</v>
      </c>
      <c r="F96" s="5">
        <v>1</v>
      </c>
      <c r="G96" s="5">
        <v>0</v>
      </c>
      <c r="H96" s="5">
        <v>0</v>
      </c>
      <c r="I96" s="5">
        <v>93</v>
      </c>
      <c r="J96" s="5">
        <v>66</v>
      </c>
      <c r="K96" s="5">
        <v>1.6</v>
      </c>
      <c r="L96" s="5">
        <v>137</v>
      </c>
      <c r="M96" s="5">
        <v>4.5</v>
      </c>
      <c r="N96" s="5">
        <v>11.6</v>
      </c>
      <c r="O96" s="5">
        <v>36</v>
      </c>
      <c r="P96" s="5">
        <v>0</v>
      </c>
      <c r="Q96" s="5">
        <v>1</v>
      </c>
      <c r="R96" s="5">
        <v>0</v>
      </c>
      <c r="S96" s="5">
        <v>1</v>
      </c>
      <c r="T96" s="5">
        <v>0</v>
      </c>
      <c r="U96" s="5">
        <v>0</v>
      </c>
      <c r="V96" s="5">
        <v>1</v>
      </c>
      <c r="X96" s="8">
        <f>(dane3[[#This Row],[Wiek]]-$A$409)/$A$410</f>
        <v>0.71590909090909094</v>
      </c>
      <c r="Y96" s="8">
        <f>(dane3[[#This Row],[Ciśnienie krwi]]-$B$409)/$B$410</f>
        <v>0.15384615384615385</v>
      </c>
      <c r="Z96" s="8">
        <f>(dane3[[#This Row],[glukoza we krwi]]-$I$409)/$I$410</f>
        <v>0.1517094017094017</v>
      </c>
      <c r="AA96" s="8">
        <f>(dane3[[#This Row],[mocznik]]-$J$409)/$J$410</f>
        <v>0.16559691912708602</v>
      </c>
      <c r="AB96" s="8">
        <f>(dane3[[#This Row],[kreatynina]]-K$409)/K$410</f>
        <v>1.5873015873015876E-2</v>
      </c>
      <c r="AC96" s="8">
        <f>(dane3[[#This Row],[sód]]-L$409)/L$410</f>
        <v>0.83596214511041012</v>
      </c>
      <c r="AD96" s="8">
        <f>(dane3[[#This Row],[potas]]-M$409)/M$410</f>
        <v>4.49438202247191E-2</v>
      </c>
      <c r="AE96" s="8">
        <f>(dane3[[#This Row],[hemoglobina]]-N$409)/N$410</f>
        <v>0.57823129251700678</v>
      </c>
      <c r="AF96" s="8">
        <f>(dane3[[#This Row],[hematokryt]]-O$409)/O$410</f>
        <v>0.6</v>
      </c>
    </row>
    <row r="97" spans="1:32" x14ac:dyDescent="0.25">
      <c r="A97" s="5">
        <v>62</v>
      </c>
      <c r="B97" s="5">
        <v>90</v>
      </c>
      <c r="C97" s="9">
        <v>0.5</v>
      </c>
      <c r="D97" s="10">
        <v>0.2</v>
      </c>
      <c r="E97" s="5" t="s">
        <v>2</v>
      </c>
      <c r="F97" s="5">
        <v>1</v>
      </c>
      <c r="G97" s="5">
        <v>0</v>
      </c>
      <c r="H97" s="5">
        <v>0</v>
      </c>
      <c r="I97" s="5">
        <v>94</v>
      </c>
      <c r="J97" s="5">
        <v>25</v>
      </c>
      <c r="K97" s="5">
        <v>1.1000000000000001</v>
      </c>
      <c r="L97" s="5">
        <v>131</v>
      </c>
      <c r="M97" s="5">
        <v>3.7</v>
      </c>
      <c r="N97" s="10">
        <v>12.53</v>
      </c>
      <c r="O97" s="10">
        <v>38.869999999999997</v>
      </c>
      <c r="P97" s="5">
        <v>1</v>
      </c>
      <c r="Q97" s="5">
        <v>0</v>
      </c>
      <c r="R97" s="5">
        <v>0</v>
      </c>
      <c r="S97" s="5">
        <v>1</v>
      </c>
      <c r="T97" s="5">
        <v>1</v>
      </c>
      <c r="U97" s="5">
        <v>1</v>
      </c>
      <c r="V97" s="5">
        <v>1</v>
      </c>
      <c r="X97" s="8">
        <f>(dane3[[#This Row],[Wiek]]-$A$409)/$A$410</f>
        <v>0.68181818181818177</v>
      </c>
      <c r="Y97" s="8">
        <f>(dane3[[#This Row],[Ciśnienie krwi]]-$B$409)/$B$410</f>
        <v>0.30769230769230771</v>
      </c>
      <c r="Z97" s="8">
        <f>(dane3[[#This Row],[glukoza we krwi]]-$I$409)/$I$410</f>
        <v>0.15384615384615385</v>
      </c>
      <c r="AA97" s="8">
        <f>(dane3[[#This Row],[mocznik]]-$J$409)/$J$410</f>
        <v>6.0333761232349167E-2</v>
      </c>
      <c r="AB97" s="8">
        <f>(dane3[[#This Row],[kreatynina]]-K$409)/K$410</f>
        <v>9.2592592592592605E-3</v>
      </c>
      <c r="AC97" s="8">
        <f>(dane3[[#This Row],[sód]]-L$409)/L$410</f>
        <v>0.79810725552050477</v>
      </c>
      <c r="AD97" s="8">
        <f>(dane3[[#This Row],[potas]]-M$409)/M$410</f>
        <v>2.6966292134831465E-2</v>
      </c>
      <c r="AE97" s="8">
        <f>(dane3[[#This Row],[hemoglobina]]-N$409)/N$410</f>
        <v>0.64149659863945574</v>
      </c>
      <c r="AF97" s="8">
        <f>(dane3[[#This Row],[hematokryt]]-O$409)/O$410</f>
        <v>0.66377777777777769</v>
      </c>
    </row>
    <row r="98" spans="1:32" x14ac:dyDescent="0.25">
      <c r="A98" s="5">
        <v>60</v>
      </c>
      <c r="B98" s="5">
        <v>80</v>
      </c>
      <c r="C98" s="9">
        <v>0.25</v>
      </c>
      <c r="D98" s="10">
        <v>0.2</v>
      </c>
      <c r="E98" s="10">
        <v>0.2</v>
      </c>
      <c r="F98" s="5">
        <v>1</v>
      </c>
      <c r="G98" s="5">
        <v>0</v>
      </c>
      <c r="H98" s="5">
        <v>0</v>
      </c>
      <c r="I98" s="5">
        <v>172</v>
      </c>
      <c r="J98" s="5">
        <v>32</v>
      </c>
      <c r="K98" s="5">
        <v>2.7</v>
      </c>
      <c r="L98" s="10">
        <v>137.53</v>
      </c>
      <c r="M98" s="10">
        <v>4.63</v>
      </c>
      <c r="N98" s="5">
        <v>11.2</v>
      </c>
      <c r="O98" s="5">
        <v>36</v>
      </c>
      <c r="P98" s="5">
        <v>0</v>
      </c>
      <c r="Q98" s="5">
        <v>1</v>
      </c>
      <c r="R98" s="5">
        <v>1</v>
      </c>
      <c r="S98" s="5">
        <v>0</v>
      </c>
      <c r="T98" s="5">
        <v>0</v>
      </c>
      <c r="U98" s="5">
        <v>0</v>
      </c>
      <c r="V98" s="5">
        <v>1</v>
      </c>
      <c r="X98" s="8">
        <f>(dane3[[#This Row],[Wiek]]-$A$409)/$A$410</f>
        <v>0.65909090909090906</v>
      </c>
      <c r="Y98" s="8">
        <f>(dane3[[#This Row],[Ciśnienie krwi]]-$B$409)/$B$410</f>
        <v>0.23076923076923078</v>
      </c>
      <c r="Z98" s="8">
        <f>(dane3[[#This Row],[glukoza we krwi]]-$I$409)/$I$410</f>
        <v>0.32051282051282054</v>
      </c>
      <c r="AA98" s="8">
        <f>(dane3[[#This Row],[mocznik]]-$J$409)/$J$410</f>
        <v>7.8305519897304235E-2</v>
      </c>
      <c r="AB98" s="8">
        <f>(dane3[[#This Row],[kreatynina]]-K$409)/K$410</f>
        <v>3.0423280423280429E-2</v>
      </c>
      <c r="AC98" s="8">
        <f>(dane3[[#This Row],[sód]]-L$409)/L$410</f>
        <v>0.83930599369085179</v>
      </c>
      <c r="AD98" s="8">
        <f>(dane3[[#This Row],[potas]]-M$409)/M$410</f>
        <v>4.7865168539325841E-2</v>
      </c>
      <c r="AE98" s="8">
        <f>(dane3[[#This Row],[hemoglobina]]-N$409)/N$410</f>
        <v>0.55102040816326525</v>
      </c>
      <c r="AF98" s="8">
        <f>(dane3[[#This Row],[hematokryt]]-O$409)/O$410</f>
        <v>0.6</v>
      </c>
    </row>
    <row r="99" spans="1:32" x14ac:dyDescent="0.25">
      <c r="A99" s="5">
        <v>65</v>
      </c>
      <c r="B99" s="5">
        <v>60</v>
      </c>
      <c r="C99" s="9">
        <v>0.5</v>
      </c>
      <c r="D99" s="10">
        <v>0.2</v>
      </c>
      <c r="E99" s="5" t="s">
        <v>2</v>
      </c>
      <c r="F99" s="5">
        <v>1</v>
      </c>
      <c r="G99" s="5">
        <v>0</v>
      </c>
      <c r="H99" s="5">
        <v>0</v>
      </c>
      <c r="I99" s="5">
        <v>91</v>
      </c>
      <c r="J99" s="5">
        <v>51</v>
      </c>
      <c r="K99" s="5">
        <v>2.2000000000000002</v>
      </c>
      <c r="L99" s="5">
        <v>132</v>
      </c>
      <c r="M99" s="5">
        <v>3.8</v>
      </c>
      <c r="N99" s="5">
        <v>10</v>
      </c>
      <c r="O99" s="5">
        <v>32</v>
      </c>
      <c r="P99" s="5">
        <v>1</v>
      </c>
      <c r="Q99" s="5">
        <v>1</v>
      </c>
      <c r="R99" s="5">
        <v>0</v>
      </c>
      <c r="S99" s="5">
        <v>0</v>
      </c>
      <c r="T99" s="5">
        <v>1</v>
      </c>
      <c r="U99" s="5">
        <v>0</v>
      </c>
      <c r="V99" s="5">
        <v>1</v>
      </c>
      <c r="X99" s="8">
        <f>(dane3[[#This Row],[Wiek]]-$A$409)/$A$410</f>
        <v>0.71590909090909094</v>
      </c>
      <c r="Y99" s="8">
        <f>(dane3[[#This Row],[Ciśnienie krwi]]-$B$409)/$B$410</f>
        <v>7.6923076923076927E-2</v>
      </c>
      <c r="Z99" s="8">
        <f>(dane3[[#This Row],[glukoza we krwi]]-$I$409)/$I$410</f>
        <v>0.14743589743589744</v>
      </c>
      <c r="AA99" s="8">
        <f>(dane3[[#This Row],[mocznik]]-$J$409)/$J$410</f>
        <v>0.12708600770218229</v>
      </c>
      <c r="AB99" s="8">
        <f>(dane3[[#This Row],[kreatynina]]-K$409)/K$410</f>
        <v>2.3809523809523815E-2</v>
      </c>
      <c r="AC99" s="8">
        <f>(dane3[[#This Row],[sód]]-L$409)/L$410</f>
        <v>0.80441640378548895</v>
      </c>
      <c r="AD99" s="8">
        <f>(dane3[[#This Row],[potas]]-M$409)/M$410</f>
        <v>2.921348314606741E-2</v>
      </c>
      <c r="AE99" s="8">
        <f>(dane3[[#This Row],[hemoglobina]]-N$409)/N$410</f>
        <v>0.46938775510204078</v>
      </c>
      <c r="AF99" s="8">
        <f>(dane3[[#This Row],[hematokryt]]-O$409)/O$410</f>
        <v>0.51111111111111107</v>
      </c>
    </row>
    <row r="100" spans="1:32" x14ac:dyDescent="0.25">
      <c r="A100" s="5">
        <v>50</v>
      </c>
      <c r="B100" s="5">
        <v>140</v>
      </c>
      <c r="C100" s="9">
        <v>0.62</v>
      </c>
      <c r="D100" s="10">
        <v>0.2</v>
      </c>
      <c r="E100" s="10">
        <v>0.52</v>
      </c>
      <c r="F100" s="5">
        <v>0.77</v>
      </c>
      <c r="G100" s="5">
        <v>0</v>
      </c>
      <c r="H100" s="5">
        <v>0</v>
      </c>
      <c r="I100" s="5">
        <v>101</v>
      </c>
      <c r="J100" s="5">
        <v>106</v>
      </c>
      <c r="K100" s="5">
        <v>6.5</v>
      </c>
      <c r="L100" s="5">
        <v>135</v>
      </c>
      <c r="M100" s="5">
        <v>4.3</v>
      </c>
      <c r="N100" s="5">
        <v>6.2</v>
      </c>
      <c r="O100" s="5">
        <v>18</v>
      </c>
      <c r="P100" s="5">
        <v>1</v>
      </c>
      <c r="Q100" s="5">
        <v>1</v>
      </c>
      <c r="R100" s="5">
        <v>0</v>
      </c>
      <c r="S100" s="5">
        <v>0</v>
      </c>
      <c r="T100" s="5">
        <v>0</v>
      </c>
      <c r="U100" s="5">
        <v>1</v>
      </c>
      <c r="V100" s="5">
        <v>1</v>
      </c>
      <c r="X100" s="8">
        <f>(dane3[[#This Row],[Wiek]]-$A$409)/$A$410</f>
        <v>0.54545454545454541</v>
      </c>
      <c r="Y100" s="8">
        <f>(dane3[[#This Row],[Ciśnienie krwi]]-$B$409)/$B$410</f>
        <v>0.69230769230769229</v>
      </c>
      <c r="Z100" s="8">
        <f>(dane3[[#This Row],[glukoza we krwi]]-$I$409)/$I$410</f>
        <v>0.16880341880341881</v>
      </c>
      <c r="AA100" s="8">
        <f>(dane3[[#This Row],[mocznik]]-$J$409)/$J$410</f>
        <v>0.26829268292682928</v>
      </c>
      <c r="AB100" s="8">
        <f>(dane3[[#This Row],[kreatynina]]-K$409)/K$410</f>
        <v>8.0687830687830683E-2</v>
      </c>
      <c r="AC100" s="8">
        <f>(dane3[[#This Row],[sód]]-L$409)/L$410</f>
        <v>0.82334384858044163</v>
      </c>
      <c r="AD100" s="8">
        <f>(dane3[[#This Row],[potas]]-M$409)/M$410</f>
        <v>4.0449438202247189E-2</v>
      </c>
      <c r="AE100" s="8">
        <f>(dane3[[#This Row],[hemoglobina]]-N$409)/N$410</f>
        <v>0.21088435374149658</v>
      </c>
      <c r="AF100" s="8">
        <f>(dane3[[#This Row],[hematokryt]]-O$409)/O$410</f>
        <v>0.2</v>
      </c>
    </row>
    <row r="101" spans="1:32" x14ac:dyDescent="0.25">
      <c r="A101" s="5">
        <v>56</v>
      </c>
      <c r="B101" s="5">
        <v>180</v>
      </c>
      <c r="C101" s="9">
        <v>0.62</v>
      </c>
      <c r="D101" s="5">
        <v>0</v>
      </c>
      <c r="E101" s="10">
        <v>0.8</v>
      </c>
      <c r="F101" s="5">
        <v>0</v>
      </c>
      <c r="G101" s="5">
        <v>0</v>
      </c>
      <c r="H101" s="5">
        <v>0</v>
      </c>
      <c r="I101" s="5">
        <v>298</v>
      </c>
      <c r="J101" s="5">
        <v>24</v>
      </c>
      <c r="K101" s="5">
        <v>1.2</v>
      </c>
      <c r="L101" s="5">
        <v>139</v>
      </c>
      <c r="M101" s="5">
        <v>3.9</v>
      </c>
      <c r="N101" s="5">
        <v>11.2</v>
      </c>
      <c r="O101" s="5">
        <v>32</v>
      </c>
      <c r="P101" s="5">
        <v>1</v>
      </c>
      <c r="Q101" s="5">
        <v>1</v>
      </c>
      <c r="R101" s="5">
        <v>0</v>
      </c>
      <c r="S101" s="5">
        <v>0</v>
      </c>
      <c r="T101" s="5">
        <v>1</v>
      </c>
      <c r="U101" s="5">
        <v>0</v>
      </c>
      <c r="V101" s="5">
        <v>1</v>
      </c>
      <c r="X101" s="8">
        <f>(dane3[[#This Row],[Wiek]]-$A$409)/$A$410</f>
        <v>0.61363636363636365</v>
      </c>
      <c r="Y101" s="8">
        <f>(dane3[[#This Row],[Ciśnienie krwi]]-$B$409)/$B$410</f>
        <v>1</v>
      </c>
      <c r="Z101" s="8">
        <f>(dane3[[#This Row],[glukoza we krwi]]-$I$409)/$I$410</f>
        <v>0.58974358974358976</v>
      </c>
      <c r="AA101" s="8">
        <f>(dane3[[#This Row],[mocznik]]-$J$409)/$J$410</f>
        <v>5.7766367137355584E-2</v>
      </c>
      <c r="AB101" s="8">
        <f>(dane3[[#This Row],[kreatynina]]-K$409)/K$410</f>
        <v>1.0582010582010581E-2</v>
      </c>
      <c r="AC101" s="8">
        <f>(dane3[[#This Row],[sód]]-L$409)/L$410</f>
        <v>0.8485804416403786</v>
      </c>
      <c r="AD101" s="8">
        <f>(dane3[[#This Row],[potas]]-M$409)/M$410</f>
        <v>3.1460674157303366E-2</v>
      </c>
      <c r="AE101" s="8">
        <f>(dane3[[#This Row],[hemoglobina]]-N$409)/N$410</f>
        <v>0.55102040816326525</v>
      </c>
      <c r="AF101" s="8">
        <f>(dane3[[#This Row],[hematokryt]]-O$409)/O$410</f>
        <v>0.51111111111111107</v>
      </c>
    </row>
    <row r="102" spans="1:32" x14ac:dyDescent="0.25">
      <c r="A102" s="5">
        <v>34</v>
      </c>
      <c r="B102" s="5">
        <v>70</v>
      </c>
      <c r="C102" s="9">
        <v>0.5</v>
      </c>
      <c r="D102" s="10">
        <v>0.8</v>
      </c>
      <c r="E102" s="5" t="s">
        <v>2</v>
      </c>
      <c r="F102" s="5">
        <v>0</v>
      </c>
      <c r="G102" s="5">
        <v>0</v>
      </c>
      <c r="H102" s="5">
        <v>0</v>
      </c>
      <c r="I102" s="5">
        <v>153</v>
      </c>
      <c r="J102" s="5">
        <v>22</v>
      </c>
      <c r="K102" s="5">
        <v>0.9</v>
      </c>
      <c r="L102" s="5">
        <v>133</v>
      </c>
      <c r="M102" s="5">
        <v>3.8</v>
      </c>
      <c r="N102" s="10">
        <v>12.53</v>
      </c>
      <c r="O102" s="10">
        <v>38.869999999999997</v>
      </c>
      <c r="P102" s="5">
        <v>0</v>
      </c>
      <c r="Q102" s="5">
        <v>0</v>
      </c>
      <c r="R102" s="5">
        <v>0</v>
      </c>
      <c r="S102" s="5">
        <v>1</v>
      </c>
      <c r="T102" s="5">
        <v>1</v>
      </c>
      <c r="U102" s="5">
        <v>0</v>
      </c>
      <c r="V102" s="5">
        <v>1</v>
      </c>
      <c r="X102" s="8">
        <f>(dane3[[#This Row],[Wiek]]-$A$409)/$A$410</f>
        <v>0.36363636363636365</v>
      </c>
      <c r="Y102" s="8">
        <f>(dane3[[#This Row],[Ciśnienie krwi]]-$B$409)/$B$410</f>
        <v>0.15384615384615385</v>
      </c>
      <c r="Z102" s="8">
        <f>(dane3[[#This Row],[glukoza we krwi]]-$I$409)/$I$410</f>
        <v>0.27991452991452992</v>
      </c>
      <c r="AA102" s="8">
        <f>(dane3[[#This Row],[mocznik]]-$J$409)/$J$410</f>
        <v>5.2631578947368418E-2</v>
      </c>
      <c r="AB102" s="8">
        <f>(dane3[[#This Row],[kreatynina]]-K$409)/K$410</f>
        <v>6.6137566137566143E-3</v>
      </c>
      <c r="AC102" s="8">
        <f>(dane3[[#This Row],[sód]]-L$409)/L$410</f>
        <v>0.81072555205047314</v>
      </c>
      <c r="AD102" s="8">
        <f>(dane3[[#This Row],[potas]]-M$409)/M$410</f>
        <v>2.921348314606741E-2</v>
      </c>
      <c r="AE102" s="8">
        <f>(dane3[[#This Row],[hemoglobina]]-N$409)/N$410</f>
        <v>0.64149659863945574</v>
      </c>
      <c r="AF102" s="8">
        <f>(dane3[[#This Row],[hematokryt]]-O$409)/O$410</f>
        <v>0.66377777777777769</v>
      </c>
    </row>
    <row r="103" spans="1:32" x14ac:dyDescent="0.25">
      <c r="A103" s="5">
        <v>71</v>
      </c>
      <c r="B103" s="5">
        <v>90</v>
      </c>
      <c r="C103" s="9">
        <v>0.5</v>
      </c>
      <c r="D103" s="10">
        <v>0.4</v>
      </c>
      <c r="E103" s="5" t="s">
        <v>2</v>
      </c>
      <c r="F103" s="5">
        <v>0</v>
      </c>
      <c r="G103" s="5">
        <v>1</v>
      </c>
      <c r="H103" s="5">
        <v>1</v>
      </c>
      <c r="I103" s="5">
        <v>88</v>
      </c>
      <c r="J103" s="5">
        <v>80</v>
      </c>
      <c r="K103" s="5">
        <v>4.4000000000000004</v>
      </c>
      <c r="L103" s="5">
        <v>139</v>
      </c>
      <c r="M103" s="5">
        <v>5.7</v>
      </c>
      <c r="N103" s="5">
        <v>11.3</v>
      </c>
      <c r="O103" s="5">
        <v>33</v>
      </c>
      <c r="P103" s="5">
        <v>0</v>
      </c>
      <c r="Q103" s="5">
        <v>0</v>
      </c>
      <c r="R103" s="5">
        <v>0</v>
      </c>
      <c r="S103" s="5">
        <v>1</v>
      </c>
      <c r="T103" s="5">
        <v>0</v>
      </c>
      <c r="U103" s="5">
        <v>0</v>
      </c>
      <c r="V103" s="5">
        <v>1</v>
      </c>
      <c r="X103" s="8">
        <f>(dane3[[#This Row],[Wiek]]-$A$409)/$A$410</f>
        <v>0.78409090909090906</v>
      </c>
      <c r="Y103" s="8">
        <f>(dane3[[#This Row],[Ciśnienie krwi]]-$B$409)/$B$410</f>
        <v>0.30769230769230771</v>
      </c>
      <c r="Z103" s="8">
        <f>(dane3[[#This Row],[glukoza we krwi]]-$I$409)/$I$410</f>
        <v>0.14102564102564102</v>
      </c>
      <c r="AA103" s="8">
        <f>(dane3[[#This Row],[mocznik]]-$J$409)/$J$410</f>
        <v>0.20154043645699615</v>
      </c>
      <c r="AB103" s="8">
        <f>(dane3[[#This Row],[kreatynina]]-K$409)/K$410</f>
        <v>5.2910052910052914E-2</v>
      </c>
      <c r="AC103" s="8">
        <f>(dane3[[#This Row],[sód]]-L$409)/L$410</f>
        <v>0.8485804416403786</v>
      </c>
      <c r="AD103" s="8">
        <f>(dane3[[#This Row],[potas]]-M$409)/M$410</f>
        <v>7.1910112359550568E-2</v>
      </c>
      <c r="AE103" s="8">
        <f>(dane3[[#This Row],[hemoglobina]]-N$409)/N$410</f>
        <v>0.55782312925170074</v>
      </c>
      <c r="AF103" s="8">
        <f>(dane3[[#This Row],[hematokryt]]-O$409)/O$410</f>
        <v>0.53333333333333333</v>
      </c>
    </row>
    <row r="104" spans="1:32" x14ac:dyDescent="0.25">
      <c r="A104" s="5">
        <v>17</v>
      </c>
      <c r="B104" s="5">
        <v>60</v>
      </c>
      <c r="C104" s="9">
        <v>0.25</v>
      </c>
      <c r="D104" s="5">
        <v>0</v>
      </c>
      <c r="E104" s="5" t="s">
        <v>2</v>
      </c>
      <c r="F104" s="5">
        <v>1</v>
      </c>
      <c r="G104" s="5">
        <v>0</v>
      </c>
      <c r="H104" s="5">
        <v>0</v>
      </c>
      <c r="I104" s="5">
        <v>92</v>
      </c>
      <c r="J104" s="5">
        <v>32</v>
      </c>
      <c r="K104" s="5">
        <v>2.1</v>
      </c>
      <c r="L104" s="5">
        <v>141</v>
      </c>
      <c r="M104" s="5">
        <v>4.2</v>
      </c>
      <c r="N104" s="5">
        <v>13.9</v>
      </c>
      <c r="O104" s="5">
        <v>52</v>
      </c>
      <c r="P104" s="5">
        <v>0</v>
      </c>
      <c r="Q104" s="5">
        <v>0</v>
      </c>
      <c r="R104" s="5">
        <v>0</v>
      </c>
      <c r="S104" s="5">
        <v>1</v>
      </c>
      <c r="T104" s="5">
        <v>0</v>
      </c>
      <c r="U104" s="5">
        <v>0</v>
      </c>
      <c r="V104" s="5">
        <v>1</v>
      </c>
      <c r="X104" s="8">
        <f>(dane3[[#This Row],[Wiek]]-$A$409)/$A$410</f>
        <v>0.17045454545454544</v>
      </c>
      <c r="Y104" s="8">
        <f>(dane3[[#This Row],[Ciśnienie krwi]]-$B$409)/$B$410</f>
        <v>7.6923076923076927E-2</v>
      </c>
      <c r="Z104" s="8">
        <f>(dane3[[#This Row],[glukoza we krwi]]-$I$409)/$I$410</f>
        <v>0.14957264957264957</v>
      </c>
      <c r="AA104" s="8">
        <f>(dane3[[#This Row],[mocznik]]-$J$409)/$J$410</f>
        <v>7.8305519897304235E-2</v>
      </c>
      <c r="AB104" s="8">
        <f>(dane3[[#This Row],[kreatynina]]-K$409)/K$410</f>
        <v>2.2486772486772492E-2</v>
      </c>
      <c r="AC104" s="8">
        <f>(dane3[[#This Row],[sód]]-L$409)/L$410</f>
        <v>0.86119873817034698</v>
      </c>
      <c r="AD104" s="8">
        <f>(dane3[[#This Row],[potas]]-M$409)/M$410</f>
        <v>3.8202247191011243E-2</v>
      </c>
      <c r="AE104" s="8">
        <f>(dane3[[#This Row],[hemoglobina]]-N$409)/N$410</f>
        <v>0.73469387755102045</v>
      </c>
      <c r="AF104" s="8">
        <f>(dane3[[#This Row],[hematokryt]]-O$409)/O$410</f>
        <v>0.9555555555555556</v>
      </c>
    </row>
    <row r="105" spans="1:32" x14ac:dyDescent="0.25">
      <c r="A105" s="5">
        <v>76</v>
      </c>
      <c r="B105" s="5">
        <v>70</v>
      </c>
      <c r="C105" s="9">
        <v>0.5</v>
      </c>
      <c r="D105" s="10">
        <v>0.4</v>
      </c>
      <c r="E105" s="5" t="s">
        <v>2</v>
      </c>
      <c r="F105" s="5">
        <v>0</v>
      </c>
      <c r="G105" s="5">
        <v>1</v>
      </c>
      <c r="H105" s="5">
        <v>0</v>
      </c>
      <c r="I105" s="5">
        <v>226</v>
      </c>
      <c r="J105" s="5">
        <v>217</v>
      </c>
      <c r="K105" s="5">
        <v>10.199999999999999</v>
      </c>
      <c r="L105" s="10">
        <v>137.53</v>
      </c>
      <c r="M105" s="10">
        <v>4.63</v>
      </c>
      <c r="N105" s="5">
        <v>10.199999999999999</v>
      </c>
      <c r="O105" s="5">
        <v>36</v>
      </c>
      <c r="P105" s="5">
        <v>1</v>
      </c>
      <c r="Q105" s="5">
        <v>0</v>
      </c>
      <c r="R105" s="5">
        <v>0</v>
      </c>
      <c r="S105" s="5">
        <v>0</v>
      </c>
      <c r="T105" s="5">
        <v>1</v>
      </c>
      <c r="U105" s="5">
        <v>1</v>
      </c>
      <c r="V105" s="5">
        <v>1</v>
      </c>
      <c r="X105" s="8">
        <f>(dane3[[#This Row],[Wiek]]-$A$409)/$A$410</f>
        <v>0.84090909090909094</v>
      </c>
      <c r="Y105" s="8">
        <f>(dane3[[#This Row],[Ciśnienie krwi]]-$B$409)/$B$410</f>
        <v>0.15384615384615385</v>
      </c>
      <c r="Z105" s="8">
        <f>(dane3[[#This Row],[glukoza we krwi]]-$I$409)/$I$410</f>
        <v>0.4358974358974359</v>
      </c>
      <c r="AA105" s="8">
        <f>(dane3[[#This Row],[mocznik]]-$J$409)/$J$410</f>
        <v>0.55327342747111685</v>
      </c>
      <c r="AB105" s="8">
        <f>(dane3[[#This Row],[kreatynina]]-K$409)/K$410</f>
        <v>0.12962962962962962</v>
      </c>
      <c r="AC105" s="8">
        <f>(dane3[[#This Row],[sód]]-L$409)/L$410</f>
        <v>0.83930599369085179</v>
      </c>
      <c r="AD105" s="8">
        <f>(dane3[[#This Row],[potas]]-M$409)/M$410</f>
        <v>4.7865168539325841E-2</v>
      </c>
      <c r="AE105" s="8">
        <f>(dane3[[#This Row],[hemoglobina]]-N$409)/N$410</f>
        <v>0.48299319727891149</v>
      </c>
      <c r="AF105" s="8">
        <f>(dane3[[#This Row],[hematokryt]]-O$409)/O$410</f>
        <v>0.6</v>
      </c>
    </row>
    <row r="106" spans="1:32" x14ac:dyDescent="0.25">
      <c r="A106" s="5">
        <v>55</v>
      </c>
      <c r="B106" s="5">
        <v>90</v>
      </c>
      <c r="C106" s="9">
        <v>0.62</v>
      </c>
      <c r="D106" s="10">
        <v>0.2</v>
      </c>
      <c r="E106" s="10">
        <v>0.52</v>
      </c>
      <c r="F106" s="5">
        <v>0.77</v>
      </c>
      <c r="G106" s="5">
        <v>0</v>
      </c>
      <c r="H106" s="5">
        <v>0</v>
      </c>
      <c r="I106" s="5">
        <v>143</v>
      </c>
      <c r="J106" s="5">
        <v>88</v>
      </c>
      <c r="K106" s="5">
        <v>2</v>
      </c>
      <c r="L106" s="10">
        <v>137.53</v>
      </c>
      <c r="M106" s="10">
        <v>4.63</v>
      </c>
      <c r="N106" s="10">
        <v>12.53</v>
      </c>
      <c r="O106" s="10">
        <v>38.869999999999997</v>
      </c>
      <c r="P106" s="5">
        <v>1</v>
      </c>
      <c r="Q106" s="5">
        <v>1</v>
      </c>
      <c r="R106" s="5">
        <v>0</v>
      </c>
      <c r="S106" s="5">
        <v>0</v>
      </c>
      <c r="T106" s="5">
        <v>1</v>
      </c>
      <c r="U106" s="5">
        <v>0</v>
      </c>
      <c r="V106" s="5">
        <v>1</v>
      </c>
      <c r="X106" s="8">
        <f>(dane3[[#This Row],[Wiek]]-$A$409)/$A$410</f>
        <v>0.60227272727272729</v>
      </c>
      <c r="Y106" s="8">
        <f>(dane3[[#This Row],[Ciśnienie krwi]]-$B$409)/$B$410</f>
        <v>0.30769230769230771</v>
      </c>
      <c r="Z106" s="8">
        <f>(dane3[[#This Row],[glukoza we krwi]]-$I$409)/$I$410</f>
        <v>0.25854700854700857</v>
      </c>
      <c r="AA106" s="8">
        <f>(dane3[[#This Row],[mocznik]]-$J$409)/$J$410</f>
        <v>0.22207958921694479</v>
      </c>
      <c r="AB106" s="8">
        <f>(dane3[[#This Row],[kreatynina]]-K$409)/K$410</f>
        <v>2.1164021164021166E-2</v>
      </c>
      <c r="AC106" s="8">
        <f>(dane3[[#This Row],[sód]]-L$409)/L$410</f>
        <v>0.83930599369085179</v>
      </c>
      <c r="AD106" s="8">
        <f>(dane3[[#This Row],[potas]]-M$409)/M$410</f>
        <v>4.7865168539325841E-2</v>
      </c>
      <c r="AE106" s="8">
        <f>(dane3[[#This Row],[hemoglobina]]-N$409)/N$410</f>
        <v>0.64149659863945574</v>
      </c>
      <c r="AF106" s="8">
        <f>(dane3[[#This Row],[hematokryt]]-O$409)/O$410</f>
        <v>0.66377777777777769</v>
      </c>
    </row>
    <row r="107" spans="1:32" x14ac:dyDescent="0.25">
      <c r="A107" s="5">
        <v>65</v>
      </c>
      <c r="B107" s="5">
        <v>80</v>
      </c>
      <c r="C107" s="9">
        <v>0.5</v>
      </c>
      <c r="D107" s="5">
        <v>0</v>
      </c>
      <c r="E107" s="5" t="s">
        <v>2</v>
      </c>
      <c r="F107" s="5">
        <v>1</v>
      </c>
      <c r="G107" s="5">
        <v>0</v>
      </c>
      <c r="H107" s="5">
        <v>0</v>
      </c>
      <c r="I107" s="5">
        <v>115</v>
      </c>
      <c r="J107" s="5">
        <v>32</v>
      </c>
      <c r="K107" s="5">
        <v>11.5</v>
      </c>
      <c r="L107" s="5">
        <v>139</v>
      </c>
      <c r="M107" s="5">
        <v>4</v>
      </c>
      <c r="N107" s="5">
        <v>14.1</v>
      </c>
      <c r="O107" s="5">
        <v>42</v>
      </c>
      <c r="P107" s="5">
        <v>0</v>
      </c>
      <c r="Q107" s="5">
        <v>0</v>
      </c>
      <c r="R107" s="5">
        <v>0</v>
      </c>
      <c r="S107" s="5">
        <v>1</v>
      </c>
      <c r="T107" s="5">
        <v>0</v>
      </c>
      <c r="U107" s="5">
        <v>0</v>
      </c>
      <c r="V107" s="5">
        <v>1</v>
      </c>
      <c r="X107" s="8">
        <f>(dane3[[#This Row],[Wiek]]-$A$409)/$A$410</f>
        <v>0.71590909090909094</v>
      </c>
      <c r="Y107" s="8">
        <f>(dane3[[#This Row],[Ciśnienie krwi]]-$B$409)/$B$410</f>
        <v>0.23076923076923078</v>
      </c>
      <c r="Z107" s="8">
        <f>(dane3[[#This Row],[glukoza we krwi]]-$I$409)/$I$410</f>
        <v>0.19871794871794871</v>
      </c>
      <c r="AA107" s="8">
        <f>(dane3[[#This Row],[mocznik]]-$J$409)/$J$410</f>
        <v>7.8305519897304235E-2</v>
      </c>
      <c r="AB107" s="8">
        <f>(dane3[[#This Row],[kreatynina]]-K$409)/K$410</f>
        <v>0.14682539682539683</v>
      </c>
      <c r="AC107" s="8">
        <f>(dane3[[#This Row],[sód]]-L$409)/L$410</f>
        <v>0.8485804416403786</v>
      </c>
      <c r="AD107" s="8">
        <f>(dane3[[#This Row],[potas]]-M$409)/M$410</f>
        <v>3.3707865168539325E-2</v>
      </c>
      <c r="AE107" s="8">
        <f>(dane3[[#This Row],[hemoglobina]]-N$409)/N$410</f>
        <v>0.7482993197278911</v>
      </c>
      <c r="AF107" s="8">
        <f>(dane3[[#This Row],[hematokryt]]-O$409)/O$410</f>
        <v>0.73333333333333328</v>
      </c>
    </row>
    <row r="108" spans="1:32" x14ac:dyDescent="0.25">
      <c r="A108" s="5">
        <v>50</v>
      </c>
      <c r="B108" s="5">
        <v>90</v>
      </c>
      <c r="C108" s="9">
        <v>0.62</v>
      </c>
      <c r="D108" s="10">
        <v>0.2</v>
      </c>
      <c r="E108" s="10">
        <v>0.52</v>
      </c>
      <c r="F108" s="5">
        <v>0.77</v>
      </c>
      <c r="G108" s="5">
        <v>0</v>
      </c>
      <c r="H108" s="5">
        <v>0</v>
      </c>
      <c r="I108" s="5">
        <v>89</v>
      </c>
      <c r="J108" s="5">
        <v>118</v>
      </c>
      <c r="K108" s="5">
        <v>6.1</v>
      </c>
      <c r="L108" s="5">
        <v>127</v>
      </c>
      <c r="M108" s="5">
        <v>4.4000000000000004</v>
      </c>
      <c r="N108" s="5">
        <v>6</v>
      </c>
      <c r="O108" s="5">
        <v>17</v>
      </c>
      <c r="P108" s="5">
        <v>1</v>
      </c>
      <c r="Q108" s="5">
        <v>1</v>
      </c>
      <c r="R108" s="5">
        <v>0</v>
      </c>
      <c r="S108" s="5">
        <v>1</v>
      </c>
      <c r="T108" s="5">
        <v>1</v>
      </c>
      <c r="U108" s="5">
        <v>1</v>
      </c>
      <c r="V108" s="5">
        <v>1</v>
      </c>
      <c r="X108" s="8">
        <f>(dane3[[#This Row],[Wiek]]-$A$409)/$A$410</f>
        <v>0.54545454545454541</v>
      </c>
      <c r="Y108" s="8">
        <f>(dane3[[#This Row],[Ciśnienie krwi]]-$B$409)/$B$410</f>
        <v>0.30769230769230771</v>
      </c>
      <c r="Z108" s="8">
        <f>(dane3[[#This Row],[glukoza we krwi]]-$I$409)/$I$410</f>
        <v>0.14316239316239315</v>
      </c>
      <c r="AA108" s="8">
        <f>(dane3[[#This Row],[mocznik]]-$J$409)/$J$410</f>
        <v>0.29910141206675223</v>
      </c>
      <c r="AB108" s="8">
        <f>(dane3[[#This Row],[kreatynina]]-K$409)/K$410</f>
        <v>7.5396825396825393E-2</v>
      </c>
      <c r="AC108" s="8">
        <f>(dane3[[#This Row],[sód]]-L$409)/L$410</f>
        <v>0.77287066246056779</v>
      </c>
      <c r="AD108" s="8">
        <f>(dane3[[#This Row],[potas]]-M$409)/M$410</f>
        <v>4.2696629213483155E-2</v>
      </c>
      <c r="AE108" s="8">
        <f>(dane3[[#This Row],[hemoglobina]]-N$409)/N$410</f>
        <v>0.19727891156462582</v>
      </c>
      <c r="AF108" s="8">
        <f>(dane3[[#This Row],[hematokryt]]-O$409)/O$410</f>
        <v>0.17777777777777778</v>
      </c>
    </row>
    <row r="109" spans="1:32" x14ac:dyDescent="0.25">
      <c r="A109" s="5">
        <v>55</v>
      </c>
      <c r="B109" s="5">
        <v>100</v>
      </c>
      <c r="C109" s="9">
        <v>0.5</v>
      </c>
      <c r="D109" s="10">
        <v>0.2</v>
      </c>
      <c r="E109" s="10">
        <v>0.8</v>
      </c>
      <c r="F109" s="5">
        <v>0.77</v>
      </c>
      <c r="G109" s="5">
        <v>0</v>
      </c>
      <c r="H109" s="5">
        <v>0</v>
      </c>
      <c r="I109" s="5">
        <v>297</v>
      </c>
      <c r="J109" s="5">
        <v>53</v>
      </c>
      <c r="K109" s="5">
        <v>2.8</v>
      </c>
      <c r="L109" s="5">
        <v>139</v>
      </c>
      <c r="M109" s="5">
        <v>4.5</v>
      </c>
      <c r="N109" s="5">
        <v>11.2</v>
      </c>
      <c r="O109" s="5">
        <v>34</v>
      </c>
      <c r="P109" s="5">
        <v>1</v>
      </c>
      <c r="Q109" s="5">
        <v>1</v>
      </c>
      <c r="R109" s="5">
        <v>0</v>
      </c>
      <c r="S109" s="5">
        <v>1</v>
      </c>
      <c r="T109" s="5">
        <v>0</v>
      </c>
      <c r="U109" s="5">
        <v>0</v>
      </c>
      <c r="V109" s="5">
        <v>1</v>
      </c>
      <c r="X109" s="8">
        <f>(dane3[[#This Row],[Wiek]]-$A$409)/$A$410</f>
        <v>0.60227272727272729</v>
      </c>
      <c r="Y109" s="8">
        <f>(dane3[[#This Row],[Ciśnienie krwi]]-$B$409)/$B$410</f>
        <v>0.38461538461538464</v>
      </c>
      <c r="Z109" s="8">
        <f>(dane3[[#This Row],[glukoza we krwi]]-$I$409)/$I$410</f>
        <v>0.58760683760683763</v>
      </c>
      <c r="AA109" s="8">
        <f>(dane3[[#This Row],[mocznik]]-$J$409)/$J$410</f>
        <v>0.13222079589216945</v>
      </c>
      <c r="AB109" s="8">
        <f>(dane3[[#This Row],[kreatynina]]-K$409)/K$410</f>
        <v>3.1746031746031744E-2</v>
      </c>
      <c r="AC109" s="8">
        <f>(dane3[[#This Row],[sód]]-L$409)/L$410</f>
        <v>0.8485804416403786</v>
      </c>
      <c r="AD109" s="8">
        <f>(dane3[[#This Row],[potas]]-M$409)/M$410</f>
        <v>4.49438202247191E-2</v>
      </c>
      <c r="AE109" s="8">
        <f>(dane3[[#This Row],[hemoglobina]]-N$409)/N$410</f>
        <v>0.55102040816326525</v>
      </c>
      <c r="AF109" s="8">
        <f>(dane3[[#This Row],[hematokryt]]-O$409)/O$410</f>
        <v>0.55555555555555558</v>
      </c>
    </row>
    <row r="110" spans="1:32" x14ac:dyDescent="0.25">
      <c r="A110" s="5">
        <v>45</v>
      </c>
      <c r="B110" s="5">
        <v>80</v>
      </c>
      <c r="C110" s="9">
        <v>0.5</v>
      </c>
      <c r="D110" s="5">
        <v>0</v>
      </c>
      <c r="E110" s="5" t="s">
        <v>2</v>
      </c>
      <c r="F110" s="5">
        <v>0</v>
      </c>
      <c r="G110" s="5">
        <v>0</v>
      </c>
      <c r="H110" s="5">
        <v>0</v>
      </c>
      <c r="I110" s="5">
        <v>107</v>
      </c>
      <c r="J110" s="5">
        <v>15</v>
      </c>
      <c r="K110" s="5">
        <v>1</v>
      </c>
      <c r="L110" s="5">
        <v>141</v>
      </c>
      <c r="M110" s="5">
        <v>4.2</v>
      </c>
      <c r="N110" s="5">
        <v>11.8</v>
      </c>
      <c r="O110" s="5">
        <v>37</v>
      </c>
      <c r="P110" s="5">
        <v>0</v>
      </c>
      <c r="Q110" s="5">
        <v>0</v>
      </c>
      <c r="R110" s="5">
        <v>0</v>
      </c>
      <c r="S110" s="5">
        <v>1</v>
      </c>
      <c r="T110" s="5">
        <v>0</v>
      </c>
      <c r="U110" s="5">
        <v>0</v>
      </c>
      <c r="V110" s="5">
        <v>1</v>
      </c>
      <c r="X110" s="8">
        <f>(dane3[[#This Row],[Wiek]]-$A$409)/$A$410</f>
        <v>0.48863636363636365</v>
      </c>
      <c r="Y110" s="8">
        <f>(dane3[[#This Row],[Ciśnienie krwi]]-$B$409)/$B$410</f>
        <v>0.23076923076923078</v>
      </c>
      <c r="Z110" s="8">
        <f>(dane3[[#This Row],[glukoza we krwi]]-$I$409)/$I$410</f>
        <v>0.18162393162393162</v>
      </c>
      <c r="AA110" s="8">
        <f>(dane3[[#This Row],[mocznik]]-$J$409)/$J$410</f>
        <v>3.4659820282413351E-2</v>
      </c>
      <c r="AB110" s="8">
        <f>(dane3[[#This Row],[kreatynina]]-K$409)/K$410</f>
        <v>7.9365079365079361E-3</v>
      </c>
      <c r="AC110" s="8">
        <f>(dane3[[#This Row],[sód]]-L$409)/L$410</f>
        <v>0.86119873817034698</v>
      </c>
      <c r="AD110" s="8">
        <f>(dane3[[#This Row],[potas]]-M$409)/M$410</f>
        <v>3.8202247191011243E-2</v>
      </c>
      <c r="AE110" s="8">
        <f>(dane3[[#This Row],[hemoglobina]]-N$409)/N$410</f>
        <v>0.59183673469387754</v>
      </c>
      <c r="AF110" s="8">
        <f>(dane3[[#This Row],[hematokryt]]-O$409)/O$410</f>
        <v>0.62222222222222223</v>
      </c>
    </row>
    <row r="111" spans="1:32" x14ac:dyDescent="0.25">
      <c r="A111" s="5">
        <v>54</v>
      </c>
      <c r="B111" s="5">
        <v>70</v>
      </c>
      <c r="C111" s="9">
        <v>0.62</v>
      </c>
      <c r="D111" s="10">
        <v>0.2</v>
      </c>
      <c r="E111" s="10">
        <v>0.52</v>
      </c>
      <c r="F111" s="5">
        <v>0.77</v>
      </c>
      <c r="G111" s="5">
        <v>0</v>
      </c>
      <c r="H111" s="5">
        <v>0</v>
      </c>
      <c r="I111" s="5">
        <v>233</v>
      </c>
      <c r="J111" s="5">
        <v>50.1</v>
      </c>
      <c r="K111" s="5">
        <v>1.9</v>
      </c>
      <c r="L111" s="10">
        <v>137.53</v>
      </c>
      <c r="M111" s="10">
        <v>4.63</v>
      </c>
      <c r="N111" s="5">
        <v>11.7</v>
      </c>
      <c r="O111" s="10">
        <v>38.869999999999997</v>
      </c>
      <c r="P111" s="5">
        <v>0</v>
      </c>
      <c r="Q111" s="5">
        <v>1</v>
      </c>
      <c r="R111" s="5">
        <v>0</v>
      </c>
      <c r="S111" s="5">
        <v>1</v>
      </c>
      <c r="T111" s="5">
        <v>0</v>
      </c>
      <c r="U111" s="5">
        <v>0</v>
      </c>
      <c r="V111" s="5">
        <v>1</v>
      </c>
      <c r="X111" s="8">
        <f>(dane3[[#This Row],[Wiek]]-$A$409)/$A$410</f>
        <v>0.59090909090909094</v>
      </c>
      <c r="Y111" s="8">
        <f>(dane3[[#This Row],[Ciśnienie krwi]]-$B$409)/$B$410</f>
        <v>0.15384615384615385</v>
      </c>
      <c r="Z111" s="8">
        <f>(dane3[[#This Row],[glukoza we krwi]]-$I$409)/$I$410</f>
        <v>0.45085470085470086</v>
      </c>
      <c r="AA111" s="8">
        <f>(dane3[[#This Row],[mocznik]]-$J$409)/$J$410</f>
        <v>0.12477535301668806</v>
      </c>
      <c r="AB111" s="8">
        <f>(dane3[[#This Row],[kreatynina]]-K$409)/K$410</f>
        <v>1.9841269841269844E-2</v>
      </c>
      <c r="AC111" s="8">
        <f>(dane3[[#This Row],[sód]]-L$409)/L$410</f>
        <v>0.83930599369085179</v>
      </c>
      <c r="AD111" s="8">
        <f>(dane3[[#This Row],[potas]]-M$409)/M$410</f>
        <v>4.7865168539325841E-2</v>
      </c>
      <c r="AE111" s="8">
        <f>(dane3[[#This Row],[hemoglobina]]-N$409)/N$410</f>
        <v>0.58503401360544216</v>
      </c>
      <c r="AF111" s="8">
        <f>(dane3[[#This Row],[hematokryt]]-O$409)/O$410</f>
        <v>0.66377777777777769</v>
      </c>
    </row>
    <row r="112" spans="1:32" x14ac:dyDescent="0.25">
      <c r="A112" s="5">
        <v>63</v>
      </c>
      <c r="B112" s="5">
        <v>90</v>
      </c>
      <c r="C112" s="9">
        <v>0.5</v>
      </c>
      <c r="D112" s="5">
        <v>0</v>
      </c>
      <c r="E112" s="5" t="s">
        <v>2</v>
      </c>
      <c r="F112" s="5">
        <v>1</v>
      </c>
      <c r="G112" s="5">
        <v>0</v>
      </c>
      <c r="H112" s="5">
        <v>0</v>
      </c>
      <c r="I112" s="5">
        <v>123</v>
      </c>
      <c r="J112" s="5">
        <v>19</v>
      </c>
      <c r="K112" s="5">
        <v>2</v>
      </c>
      <c r="L112" s="5">
        <v>142</v>
      </c>
      <c r="M112" s="5">
        <v>3.8</v>
      </c>
      <c r="N112" s="5">
        <v>11.7</v>
      </c>
      <c r="O112" s="5">
        <v>34</v>
      </c>
      <c r="P112" s="5">
        <v>0</v>
      </c>
      <c r="Q112" s="5">
        <v>0</v>
      </c>
      <c r="R112" s="5">
        <v>0</v>
      </c>
      <c r="S112" s="5">
        <v>1</v>
      </c>
      <c r="T112" s="5">
        <v>0</v>
      </c>
      <c r="U112" s="5">
        <v>0</v>
      </c>
      <c r="V112" s="5">
        <v>1</v>
      </c>
      <c r="X112" s="8">
        <f>(dane3[[#This Row],[Wiek]]-$A$409)/$A$410</f>
        <v>0.69318181818181823</v>
      </c>
      <c r="Y112" s="8">
        <f>(dane3[[#This Row],[Ciśnienie krwi]]-$B$409)/$B$410</f>
        <v>0.30769230769230771</v>
      </c>
      <c r="Z112" s="8">
        <f>(dane3[[#This Row],[glukoza we krwi]]-$I$409)/$I$410</f>
        <v>0.21581196581196582</v>
      </c>
      <c r="AA112" s="8">
        <f>(dane3[[#This Row],[mocznik]]-$J$409)/$J$410</f>
        <v>4.4929396662387676E-2</v>
      </c>
      <c r="AB112" s="8">
        <f>(dane3[[#This Row],[kreatynina]]-K$409)/K$410</f>
        <v>2.1164021164021166E-2</v>
      </c>
      <c r="AC112" s="8">
        <f>(dane3[[#This Row],[sód]]-L$409)/L$410</f>
        <v>0.86750788643533128</v>
      </c>
      <c r="AD112" s="8">
        <f>(dane3[[#This Row],[potas]]-M$409)/M$410</f>
        <v>2.921348314606741E-2</v>
      </c>
      <c r="AE112" s="8">
        <f>(dane3[[#This Row],[hemoglobina]]-N$409)/N$410</f>
        <v>0.58503401360544216</v>
      </c>
      <c r="AF112" s="8">
        <f>(dane3[[#This Row],[hematokryt]]-O$409)/O$410</f>
        <v>0.55555555555555558</v>
      </c>
    </row>
    <row r="113" spans="1:32" x14ac:dyDescent="0.25">
      <c r="A113" s="5">
        <v>65</v>
      </c>
      <c r="B113" s="5">
        <v>80</v>
      </c>
      <c r="C113" s="9">
        <v>0.25</v>
      </c>
      <c r="D113" s="10">
        <v>0.6</v>
      </c>
      <c r="E113" s="10">
        <v>0.6</v>
      </c>
      <c r="F113" s="5">
        <v>1</v>
      </c>
      <c r="G113" s="5">
        <v>0</v>
      </c>
      <c r="H113" s="5">
        <v>0</v>
      </c>
      <c r="I113" s="5">
        <v>294</v>
      </c>
      <c r="J113" s="5">
        <v>71</v>
      </c>
      <c r="K113" s="5">
        <v>4.4000000000000004</v>
      </c>
      <c r="L113" s="5">
        <v>128</v>
      </c>
      <c r="M113" s="5">
        <v>5.4</v>
      </c>
      <c r="N113" s="5">
        <v>10</v>
      </c>
      <c r="O113" s="5">
        <v>32</v>
      </c>
      <c r="P113" s="5">
        <v>1</v>
      </c>
      <c r="Q113" s="5">
        <v>1</v>
      </c>
      <c r="R113" s="5">
        <v>1</v>
      </c>
      <c r="S113" s="5">
        <v>1</v>
      </c>
      <c r="T113" s="5">
        <v>0</v>
      </c>
      <c r="U113" s="5">
        <v>0</v>
      </c>
      <c r="V113" s="5">
        <v>1</v>
      </c>
      <c r="X113" s="8">
        <f>(dane3[[#This Row],[Wiek]]-$A$409)/$A$410</f>
        <v>0.71590909090909094</v>
      </c>
      <c r="Y113" s="8">
        <f>(dane3[[#This Row],[Ciśnienie krwi]]-$B$409)/$B$410</f>
        <v>0.23076923076923078</v>
      </c>
      <c r="Z113" s="8">
        <f>(dane3[[#This Row],[glukoza we krwi]]-$I$409)/$I$410</f>
        <v>0.58119658119658124</v>
      </c>
      <c r="AA113" s="8">
        <f>(dane3[[#This Row],[mocznik]]-$J$409)/$J$410</f>
        <v>0.17843388960205392</v>
      </c>
      <c r="AB113" s="8">
        <f>(dane3[[#This Row],[kreatynina]]-K$409)/K$410</f>
        <v>5.2910052910052914E-2</v>
      </c>
      <c r="AC113" s="8">
        <f>(dane3[[#This Row],[sód]]-L$409)/L$410</f>
        <v>0.77917981072555209</v>
      </c>
      <c r="AD113" s="8">
        <f>(dane3[[#This Row],[potas]]-M$409)/M$410</f>
        <v>6.5168539325842711E-2</v>
      </c>
      <c r="AE113" s="8">
        <f>(dane3[[#This Row],[hemoglobina]]-N$409)/N$410</f>
        <v>0.46938775510204078</v>
      </c>
      <c r="AF113" s="8">
        <f>(dane3[[#This Row],[hematokryt]]-O$409)/O$410</f>
        <v>0.51111111111111107</v>
      </c>
    </row>
    <row r="114" spans="1:32" x14ac:dyDescent="0.25">
      <c r="A114" s="10">
        <v>51.48</v>
      </c>
      <c r="B114" s="5">
        <v>60</v>
      </c>
      <c r="C114" s="9">
        <v>0.5</v>
      </c>
      <c r="D114" s="10">
        <v>0.6</v>
      </c>
      <c r="E114" s="5" t="s">
        <v>2</v>
      </c>
      <c r="F114" s="5">
        <v>0</v>
      </c>
      <c r="G114" s="5">
        <v>0</v>
      </c>
      <c r="H114" s="5">
        <v>0</v>
      </c>
      <c r="I114" s="10">
        <v>148.04</v>
      </c>
      <c r="J114" s="5">
        <v>34</v>
      </c>
      <c r="K114" s="5">
        <v>1.2</v>
      </c>
      <c r="L114" s="10">
        <v>137.53</v>
      </c>
      <c r="M114" s="10">
        <v>4.63</v>
      </c>
      <c r="N114" s="5">
        <v>10.8</v>
      </c>
      <c r="O114" s="5">
        <v>33</v>
      </c>
      <c r="P114" s="5">
        <v>0</v>
      </c>
      <c r="Q114" s="5">
        <v>0</v>
      </c>
      <c r="R114" s="5">
        <v>0</v>
      </c>
      <c r="S114" s="5">
        <v>1</v>
      </c>
      <c r="T114" s="5">
        <v>0</v>
      </c>
      <c r="U114" s="5">
        <v>0</v>
      </c>
      <c r="V114" s="5">
        <v>1</v>
      </c>
      <c r="X114" s="8">
        <f>(dane3[[#This Row],[Wiek]]-$A$409)/$A$410</f>
        <v>0.56227272727272726</v>
      </c>
      <c r="Y114" s="8">
        <f>(dane3[[#This Row],[Ciśnienie krwi]]-$B$409)/$B$410</f>
        <v>7.6923076923076927E-2</v>
      </c>
      <c r="Z114" s="8">
        <f>(dane3[[#This Row],[glukoza we krwi]]-$I$409)/$I$410</f>
        <v>0.26931623931623933</v>
      </c>
      <c r="AA114" s="8">
        <f>(dane3[[#This Row],[mocznik]]-$J$409)/$J$410</f>
        <v>8.3440308087291401E-2</v>
      </c>
      <c r="AB114" s="8">
        <f>(dane3[[#This Row],[kreatynina]]-K$409)/K$410</f>
        <v>1.0582010582010581E-2</v>
      </c>
      <c r="AC114" s="8">
        <f>(dane3[[#This Row],[sód]]-L$409)/L$410</f>
        <v>0.83930599369085179</v>
      </c>
      <c r="AD114" s="8">
        <f>(dane3[[#This Row],[potas]]-M$409)/M$410</f>
        <v>4.7865168539325841E-2</v>
      </c>
      <c r="AE114" s="8">
        <f>(dane3[[#This Row],[hemoglobina]]-N$409)/N$410</f>
        <v>0.52380952380952384</v>
      </c>
      <c r="AF114" s="8">
        <f>(dane3[[#This Row],[hematokryt]]-O$409)/O$410</f>
        <v>0.53333333333333333</v>
      </c>
    </row>
    <row r="115" spans="1:32" x14ac:dyDescent="0.25">
      <c r="A115" s="5">
        <v>61</v>
      </c>
      <c r="B115" s="5">
        <v>90</v>
      </c>
      <c r="C115" s="9">
        <v>0.5</v>
      </c>
      <c r="D115" s="5">
        <v>0</v>
      </c>
      <c r="E115" s="10">
        <v>0.4</v>
      </c>
      <c r="F115" s="5">
        <v>1</v>
      </c>
      <c r="G115" s="5">
        <v>0</v>
      </c>
      <c r="H115" s="5">
        <v>0</v>
      </c>
      <c r="I115" s="10">
        <v>148.04</v>
      </c>
      <c r="J115" s="10">
        <v>57.43</v>
      </c>
      <c r="K115" s="10">
        <v>3.07</v>
      </c>
      <c r="L115" s="10">
        <v>137.53</v>
      </c>
      <c r="M115" s="10">
        <v>4.63</v>
      </c>
      <c r="N115" s="10">
        <v>12.53</v>
      </c>
      <c r="O115" s="10">
        <v>38.869999999999997</v>
      </c>
      <c r="P115" s="5">
        <v>0</v>
      </c>
      <c r="Q115" s="5">
        <v>1</v>
      </c>
      <c r="R115" s="5">
        <v>0</v>
      </c>
      <c r="S115" s="5">
        <v>0</v>
      </c>
      <c r="T115" s="5">
        <v>0</v>
      </c>
      <c r="U115" s="5">
        <v>1</v>
      </c>
      <c r="V115" s="5">
        <v>1</v>
      </c>
      <c r="X115" s="8">
        <f>(dane3[[#This Row],[Wiek]]-$A$409)/$A$410</f>
        <v>0.67045454545454541</v>
      </c>
      <c r="Y115" s="8">
        <f>(dane3[[#This Row],[Ciśnienie krwi]]-$B$409)/$B$410</f>
        <v>0.30769230769230771</v>
      </c>
      <c r="Z115" s="8">
        <f>(dane3[[#This Row],[glukoza we krwi]]-$I$409)/$I$410</f>
        <v>0.26931623931623933</v>
      </c>
      <c r="AA115" s="8">
        <f>(dane3[[#This Row],[mocznik]]-$J$409)/$J$410</f>
        <v>0.14359435173299101</v>
      </c>
      <c r="AB115" s="8">
        <f>(dane3[[#This Row],[kreatynina]]-K$409)/K$410</f>
        <v>3.5317460317460317E-2</v>
      </c>
      <c r="AC115" s="8">
        <f>(dane3[[#This Row],[sód]]-L$409)/L$410</f>
        <v>0.83930599369085179</v>
      </c>
      <c r="AD115" s="8">
        <f>(dane3[[#This Row],[potas]]-M$409)/M$410</f>
        <v>4.7865168539325841E-2</v>
      </c>
      <c r="AE115" s="8">
        <f>(dane3[[#This Row],[hemoglobina]]-N$409)/N$410</f>
        <v>0.64149659863945574</v>
      </c>
      <c r="AF115" s="8">
        <f>(dane3[[#This Row],[hematokryt]]-O$409)/O$410</f>
        <v>0.66377777777777769</v>
      </c>
    </row>
    <row r="116" spans="1:32" x14ac:dyDescent="0.25">
      <c r="A116" s="5">
        <v>12</v>
      </c>
      <c r="B116" s="5">
        <v>60</v>
      </c>
      <c r="C116" s="9">
        <v>0.5</v>
      </c>
      <c r="D116" s="10">
        <v>0.6</v>
      </c>
      <c r="E116" s="5" t="s">
        <v>2</v>
      </c>
      <c r="F116" s="5">
        <v>0</v>
      </c>
      <c r="G116" s="5">
        <v>1</v>
      </c>
      <c r="H116" s="5">
        <v>0</v>
      </c>
      <c r="I116" s="10">
        <v>148.04</v>
      </c>
      <c r="J116" s="5">
        <v>51</v>
      </c>
      <c r="K116" s="5">
        <v>1.8</v>
      </c>
      <c r="L116" s="10">
        <v>137.53</v>
      </c>
      <c r="M116" s="10">
        <v>4.63</v>
      </c>
      <c r="N116" s="5">
        <v>12.1</v>
      </c>
      <c r="O116" s="10">
        <v>38.869999999999997</v>
      </c>
      <c r="P116" s="5">
        <v>0</v>
      </c>
      <c r="Q116" s="5">
        <v>0</v>
      </c>
      <c r="R116" s="5">
        <v>0</v>
      </c>
      <c r="S116" s="5">
        <v>1</v>
      </c>
      <c r="T116" s="5">
        <v>0</v>
      </c>
      <c r="U116" s="5">
        <v>0</v>
      </c>
      <c r="V116" s="5">
        <v>1</v>
      </c>
      <c r="X116" s="8">
        <f>(dane3[[#This Row],[Wiek]]-$A$409)/$A$410</f>
        <v>0.11363636363636363</v>
      </c>
      <c r="Y116" s="8">
        <f>(dane3[[#This Row],[Ciśnienie krwi]]-$B$409)/$B$410</f>
        <v>7.6923076923076927E-2</v>
      </c>
      <c r="Z116" s="8">
        <f>(dane3[[#This Row],[glukoza we krwi]]-$I$409)/$I$410</f>
        <v>0.26931623931623933</v>
      </c>
      <c r="AA116" s="8">
        <f>(dane3[[#This Row],[mocznik]]-$J$409)/$J$410</f>
        <v>0.12708600770218229</v>
      </c>
      <c r="AB116" s="8">
        <f>(dane3[[#This Row],[kreatynina]]-K$409)/K$410</f>
        <v>1.8518518518518517E-2</v>
      </c>
      <c r="AC116" s="8">
        <f>(dane3[[#This Row],[sód]]-L$409)/L$410</f>
        <v>0.83930599369085179</v>
      </c>
      <c r="AD116" s="8">
        <f>(dane3[[#This Row],[potas]]-M$409)/M$410</f>
        <v>4.7865168539325841E-2</v>
      </c>
      <c r="AE116" s="8">
        <f>(dane3[[#This Row],[hemoglobina]]-N$409)/N$410</f>
        <v>0.61224489795918358</v>
      </c>
      <c r="AF116" s="8">
        <f>(dane3[[#This Row],[hematokryt]]-O$409)/O$410</f>
        <v>0.66377777777777769</v>
      </c>
    </row>
    <row r="117" spans="1:32" x14ac:dyDescent="0.25">
      <c r="A117" s="5">
        <v>47</v>
      </c>
      <c r="B117" s="5">
        <v>80</v>
      </c>
      <c r="C117" s="9">
        <v>0.25</v>
      </c>
      <c r="D117" s="5">
        <v>0</v>
      </c>
      <c r="E117" s="5" t="s">
        <v>2</v>
      </c>
      <c r="F117" s="5">
        <v>0</v>
      </c>
      <c r="G117" s="5">
        <v>0</v>
      </c>
      <c r="H117" s="5">
        <v>0</v>
      </c>
      <c r="I117" s="10">
        <v>148.04</v>
      </c>
      <c r="J117" s="5">
        <v>28</v>
      </c>
      <c r="K117" s="5">
        <v>0.9</v>
      </c>
      <c r="L117" s="10">
        <v>137.53</v>
      </c>
      <c r="M117" s="10">
        <v>4.63</v>
      </c>
      <c r="N117" s="5">
        <v>12.4</v>
      </c>
      <c r="O117" s="5">
        <v>44</v>
      </c>
      <c r="P117" s="5">
        <v>0</v>
      </c>
      <c r="Q117" s="5">
        <v>0</v>
      </c>
      <c r="R117" s="5">
        <v>0</v>
      </c>
      <c r="S117" s="5">
        <v>1</v>
      </c>
      <c r="T117" s="5">
        <v>0</v>
      </c>
      <c r="U117" s="5">
        <v>1</v>
      </c>
      <c r="V117" s="5">
        <v>1</v>
      </c>
      <c r="X117" s="8">
        <f>(dane3[[#This Row],[Wiek]]-$A$409)/$A$410</f>
        <v>0.51136363636363635</v>
      </c>
      <c r="Y117" s="8">
        <f>(dane3[[#This Row],[Ciśnienie krwi]]-$B$409)/$B$410</f>
        <v>0.23076923076923078</v>
      </c>
      <c r="Z117" s="8">
        <f>(dane3[[#This Row],[glukoza we krwi]]-$I$409)/$I$410</f>
        <v>0.26931623931623933</v>
      </c>
      <c r="AA117" s="8">
        <f>(dane3[[#This Row],[mocznik]]-$J$409)/$J$410</f>
        <v>6.8035943517329917E-2</v>
      </c>
      <c r="AB117" s="8">
        <f>(dane3[[#This Row],[kreatynina]]-K$409)/K$410</f>
        <v>6.6137566137566143E-3</v>
      </c>
      <c r="AC117" s="8">
        <f>(dane3[[#This Row],[sód]]-L$409)/L$410</f>
        <v>0.83930599369085179</v>
      </c>
      <c r="AD117" s="8">
        <f>(dane3[[#This Row],[potas]]-M$409)/M$410</f>
        <v>4.7865168539325841E-2</v>
      </c>
      <c r="AE117" s="8">
        <f>(dane3[[#This Row],[hemoglobina]]-N$409)/N$410</f>
        <v>0.63265306122448983</v>
      </c>
      <c r="AF117" s="8">
        <f>(dane3[[#This Row],[hematokryt]]-O$409)/O$410</f>
        <v>0.77777777777777779</v>
      </c>
    </row>
    <row r="118" spans="1:32" x14ac:dyDescent="0.25">
      <c r="A118" s="10">
        <v>51.48</v>
      </c>
      <c r="B118" s="5">
        <v>70</v>
      </c>
      <c r="C118" s="9">
        <v>0.5</v>
      </c>
      <c r="D118" s="10">
        <v>0.8</v>
      </c>
      <c r="E118" s="5" t="s">
        <v>2</v>
      </c>
      <c r="F118" s="5">
        <v>1</v>
      </c>
      <c r="G118" s="5">
        <v>0</v>
      </c>
      <c r="H118" s="5">
        <v>0</v>
      </c>
      <c r="I118" s="5">
        <v>104</v>
      </c>
      <c r="J118" s="5">
        <v>16</v>
      </c>
      <c r="K118" s="5">
        <v>0.5</v>
      </c>
      <c r="L118" s="10">
        <v>137.53</v>
      </c>
      <c r="M118" s="10">
        <v>4.63</v>
      </c>
      <c r="N118" s="10">
        <v>12.53</v>
      </c>
      <c r="O118" s="10">
        <v>38.869999999999997</v>
      </c>
      <c r="P118" s="5">
        <v>0</v>
      </c>
      <c r="Q118" s="5">
        <v>0</v>
      </c>
      <c r="R118" s="5">
        <v>0</v>
      </c>
      <c r="S118" s="5">
        <v>1</v>
      </c>
      <c r="T118" s="5">
        <v>1</v>
      </c>
      <c r="U118" s="5">
        <v>0</v>
      </c>
      <c r="V118" s="5">
        <v>1</v>
      </c>
      <c r="X118" s="8">
        <f>(dane3[[#This Row],[Wiek]]-$A$409)/$A$410</f>
        <v>0.56227272727272726</v>
      </c>
      <c r="Y118" s="8">
        <f>(dane3[[#This Row],[Ciśnienie krwi]]-$B$409)/$B$410</f>
        <v>0.15384615384615385</v>
      </c>
      <c r="Z118" s="8">
        <f>(dane3[[#This Row],[glukoza we krwi]]-$I$409)/$I$410</f>
        <v>0.1752136752136752</v>
      </c>
      <c r="AA118" s="8">
        <f>(dane3[[#This Row],[mocznik]]-$J$409)/$J$410</f>
        <v>3.7227214377406934E-2</v>
      </c>
      <c r="AB118" s="8">
        <f>(dane3[[#This Row],[kreatynina]]-K$409)/K$410</f>
        <v>1.3227513227513225E-3</v>
      </c>
      <c r="AC118" s="8">
        <f>(dane3[[#This Row],[sód]]-L$409)/L$410</f>
        <v>0.83930599369085179</v>
      </c>
      <c r="AD118" s="8">
        <f>(dane3[[#This Row],[potas]]-M$409)/M$410</f>
        <v>4.7865168539325841E-2</v>
      </c>
      <c r="AE118" s="8">
        <f>(dane3[[#This Row],[hemoglobina]]-N$409)/N$410</f>
        <v>0.64149659863945574</v>
      </c>
      <c r="AF118" s="8">
        <f>(dane3[[#This Row],[hematokryt]]-O$409)/O$410</f>
        <v>0.66377777777777769</v>
      </c>
    </row>
    <row r="119" spans="1:32" x14ac:dyDescent="0.25">
      <c r="A119" s="10">
        <v>51.48</v>
      </c>
      <c r="B119" s="5">
        <v>70</v>
      </c>
      <c r="C119" s="9">
        <v>0.75</v>
      </c>
      <c r="D119" s="5">
        <v>0</v>
      </c>
      <c r="E119" s="5" t="s">
        <v>2</v>
      </c>
      <c r="F119" s="5">
        <v>0.77</v>
      </c>
      <c r="G119" s="5">
        <v>0</v>
      </c>
      <c r="H119" s="5">
        <v>0</v>
      </c>
      <c r="I119" s="5">
        <v>219</v>
      </c>
      <c r="J119" s="5">
        <v>36</v>
      </c>
      <c r="K119" s="5">
        <v>1.3</v>
      </c>
      <c r="L119" s="5">
        <v>139</v>
      </c>
      <c r="M119" s="5">
        <v>3.7</v>
      </c>
      <c r="N119" s="5">
        <v>12.5</v>
      </c>
      <c r="O119" s="5">
        <v>37</v>
      </c>
      <c r="P119" s="5">
        <v>0</v>
      </c>
      <c r="Q119" s="5">
        <v>0</v>
      </c>
      <c r="R119" s="5">
        <v>0</v>
      </c>
      <c r="S119" s="5">
        <v>1</v>
      </c>
      <c r="T119" s="5">
        <v>0</v>
      </c>
      <c r="U119" s="5">
        <v>0</v>
      </c>
      <c r="V119" s="5">
        <v>1</v>
      </c>
      <c r="X119" s="8">
        <f>(dane3[[#This Row],[Wiek]]-$A$409)/$A$410</f>
        <v>0.56227272727272726</v>
      </c>
      <c r="Y119" s="8">
        <f>(dane3[[#This Row],[Ciśnienie krwi]]-$B$409)/$B$410</f>
        <v>0.15384615384615385</v>
      </c>
      <c r="Z119" s="8">
        <f>(dane3[[#This Row],[glukoza we krwi]]-$I$409)/$I$410</f>
        <v>0.42094017094017094</v>
      </c>
      <c r="AA119" s="8">
        <f>(dane3[[#This Row],[mocznik]]-$J$409)/$J$410</f>
        <v>8.8575096277278567E-2</v>
      </c>
      <c r="AB119" s="8">
        <f>(dane3[[#This Row],[kreatynina]]-K$409)/K$410</f>
        <v>1.1904761904761906E-2</v>
      </c>
      <c r="AC119" s="8">
        <f>(dane3[[#This Row],[sód]]-L$409)/L$410</f>
        <v>0.8485804416403786</v>
      </c>
      <c r="AD119" s="8">
        <f>(dane3[[#This Row],[potas]]-M$409)/M$410</f>
        <v>2.6966292134831465E-2</v>
      </c>
      <c r="AE119" s="8">
        <f>(dane3[[#This Row],[hemoglobina]]-N$409)/N$410</f>
        <v>0.6394557823129251</v>
      </c>
      <c r="AF119" s="8">
        <f>(dane3[[#This Row],[hematokryt]]-O$409)/O$410</f>
        <v>0.62222222222222223</v>
      </c>
    </row>
    <row r="120" spans="1:32" x14ac:dyDescent="0.25">
      <c r="A120" s="5">
        <v>55</v>
      </c>
      <c r="B120" s="5">
        <v>70</v>
      </c>
      <c r="C120" s="9">
        <v>0.25</v>
      </c>
      <c r="D120" s="10">
        <v>0.6</v>
      </c>
      <c r="E120" s="5" t="s">
        <v>2</v>
      </c>
      <c r="F120" s="5">
        <v>1</v>
      </c>
      <c r="G120" s="5">
        <v>0</v>
      </c>
      <c r="H120" s="5">
        <v>0</v>
      </c>
      <c r="I120" s="5">
        <v>99</v>
      </c>
      <c r="J120" s="5">
        <v>25</v>
      </c>
      <c r="K120" s="5">
        <v>1.2</v>
      </c>
      <c r="L120" s="10">
        <v>137.53</v>
      </c>
      <c r="M120" s="10">
        <v>4.63</v>
      </c>
      <c r="N120" s="5">
        <v>11.4</v>
      </c>
      <c r="O120" s="10">
        <v>38.869999999999997</v>
      </c>
      <c r="P120" s="5">
        <v>0</v>
      </c>
      <c r="Q120" s="5">
        <v>0</v>
      </c>
      <c r="R120" s="5">
        <v>0</v>
      </c>
      <c r="S120" s="5">
        <v>0</v>
      </c>
      <c r="T120" s="5">
        <v>1</v>
      </c>
      <c r="U120" s="5">
        <v>0</v>
      </c>
      <c r="V120" s="5">
        <v>1</v>
      </c>
      <c r="X120" s="8">
        <f>(dane3[[#This Row],[Wiek]]-$A$409)/$A$410</f>
        <v>0.60227272727272729</v>
      </c>
      <c r="Y120" s="8">
        <f>(dane3[[#This Row],[Ciśnienie krwi]]-$B$409)/$B$410</f>
        <v>0.15384615384615385</v>
      </c>
      <c r="Z120" s="8">
        <f>(dane3[[#This Row],[glukoza we krwi]]-$I$409)/$I$410</f>
        <v>0.16452991452991453</v>
      </c>
      <c r="AA120" s="8">
        <f>(dane3[[#This Row],[mocznik]]-$J$409)/$J$410</f>
        <v>6.0333761232349167E-2</v>
      </c>
      <c r="AB120" s="8">
        <f>(dane3[[#This Row],[kreatynina]]-K$409)/K$410</f>
        <v>1.0582010582010581E-2</v>
      </c>
      <c r="AC120" s="8">
        <f>(dane3[[#This Row],[sód]]-L$409)/L$410</f>
        <v>0.83930599369085179</v>
      </c>
      <c r="AD120" s="8">
        <f>(dane3[[#This Row],[potas]]-M$409)/M$410</f>
        <v>4.7865168539325841E-2</v>
      </c>
      <c r="AE120" s="8">
        <f>(dane3[[#This Row],[hemoglobina]]-N$409)/N$410</f>
        <v>0.56462585034013602</v>
      </c>
      <c r="AF120" s="8">
        <f>(dane3[[#This Row],[hematokryt]]-O$409)/O$410</f>
        <v>0.66377777777777769</v>
      </c>
    </row>
    <row r="121" spans="1:32" x14ac:dyDescent="0.25">
      <c r="A121" s="5">
        <v>60</v>
      </c>
      <c r="B121" s="5">
        <v>70</v>
      </c>
      <c r="C121" s="9">
        <v>0.25</v>
      </c>
      <c r="D121" s="5">
        <v>0</v>
      </c>
      <c r="E121" s="5" t="s">
        <v>2</v>
      </c>
      <c r="F121" s="5">
        <v>1</v>
      </c>
      <c r="G121" s="5">
        <v>0</v>
      </c>
      <c r="H121" s="5">
        <v>0</v>
      </c>
      <c r="I121" s="5">
        <v>140</v>
      </c>
      <c r="J121" s="5">
        <v>27</v>
      </c>
      <c r="K121" s="5">
        <v>1.2</v>
      </c>
      <c r="L121" s="10">
        <v>137.53</v>
      </c>
      <c r="M121" s="10">
        <v>4.63</v>
      </c>
      <c r="N121" s="10">
        <v>12.53</v>
      </c>
      <c r="O121" s="10">
        <v>38.869999999999997</v>
      </c>
      <c r="P121" s="5">
        <v>0</v>
      </c>
      <c r="Q121" s="5">
        <v>0</v>
      </c>
      <c r="R121" s="5">
        <v>0</v>
      </c>
      <c r="S121" s="5">
        <v>1</v>
      </c>
      <c r="T121" s="5">
        <v>0</v>
      </c>
      <c r="U121" s="5">
        <v>0</v>
      </c>
      <c r="V121" s="5">
        <v>1</v>
      </c>
      <c r="X121" s="8">
        <f>(dane3[[#This Row],[Wiek]]-$A$409)/$A$410</f>
        <v>0.65909090909090906</v>
      </c>
      <c r="Y121" s="8">
        <f>(dane3[[#This Row],[Ciśnienie krwi]]-$B$409)/$B$410</f>
        <v>0.15384615384615385</v>
      </c>
      <c r="Z121" s="8">
        <f>(dane3[[#This Row],[glukoza we krwi]]-$I$409)/$I$410</f>
        <v>0.25213675213675213</v>
      </c>
      <c r="AA121" s="8">
        <f>(dane3[[#This Row],[mocznik]]-$J$409)/$J$410</f>
        <v>6.5468549422336333E-2</v>
      </c>
      <c r="AB121" s="8">
        <f>(dane3[[#This Row],[kreatynina]]-K$409)/K$410</f>
        <v>1.0582010582010581E-2</v>
      </c>
      <c r="AC121" s="8">
        <f>(dane3[[#This Row],[sód]]-L$409)/L$410</f>
        <v>0.83930599369085179</v>
      </c>
      <c r="AD121" s="8">
        <f>(dane3[[#This Row],[potas]]-M$409)/M$410</f>
        <v>4.7865168539325841E-2</v>
      </c>
      <c r="AE121" s="8">
        <f>(dane3[[#This Row],[hemoglobina]]-N$409)/N$410</f>
        <v>0.64149659863945574</v>
      </c>
      <c r="AF121" s="8">
        <f>(dane3[[#This Row],[hematokryt]]-O$409)/O$410</f>
        <v>0.66377777777777769</v>
      </c>
    </row>
    <row r="122" spans="1:32" x14ac:dyDescent="0.25">
      <c r="A122" s="5">
        <v>72</v>
      </c>
      <c r="B122" s="5">
        <v>90</v>
      </c>
      <c r="C122" s="9">
        <v>1</v>
      </c>
      <c r="D122" s="10">
        <v>0.2</v>
      </c>
      <c r="E122" s="10">
        <v>0.6</v>
      </c>
      <c r="F122" s="5">
        <v>1</v>
      </c>
      <c r="G122" s="5">
        <v>0</v>
      </c>
      <c r="H122" s="5">
        <v>0</v>
      </c>
      <c r="I122" s="5">
        <v>323</v>
      </c>
      <c r="J122" s="5">
        <v>40</v>
      </c>
      <c r="K122" s="5">
        <v>2.2000000000000002</v>
      </c>
      <c r="L122" s="5">
        <v>137</v>
      </c>
      <c r="M122" s="5">
        <v>5.3</v>
      </c>
      <c r="N122" s="5">
        <v>12.6</v>
      </c>
      <c r="O122" s="10">
        <v>38.869999999999997</v>
      </c>
      <c r="P122" s="5">
        <v>0</v>
      </c>
      <c r="Q122" s="5">
        <v>1</v>
      </c>
      <c r="R122" s="5">
        <v>1</v>
      </c>
      <c r="S122" s="5">
        <v>0</v>
      </c>
      <c r="T122" s="5">
        <v>0</v>
      </c>
      <c r="U122" s="5">
        <v>0</v>
      </c>
      <c r="V122" s="5">
        <v>1</v>
      </c>
      <c r="X122" s="8">
        <f>(dane3[[#This Row],[Wiek]]-$A$409)/$A$410</f>
        <v>0.79545454545454541</v>
      </c>
      <c r="Y122" s="8">
        <f>(dane3[[#This Row],[Ciśnienie krwi]]-$B$409)/$B$410</f>
        <v>0.30769230769230771</v>
      </c>
      <c r="Z122" s="8">
        <f>(dane3[[#This Row],[glukoza we krwi]]-$I$409)/$I$410</f>
        <v>0.64316239316239321</v>
      </c>
      <c r="AA122" s="8">
        <f>(dane3[[#This Row],[mocznik]]-$J$409)/$J$410</f>
        <v>9.8844672657252886E-2</v>
      </c>
      <c r="AB122" s="8">
        <f>(dane3[[#This Row],[kreatynina]]-K$409)/K$410</f>
        <v>2.3809523809523815E-2</v>
      </c>
      <c r="AC122" s="8">
        <f>(dane3[[#This Row],[sód]]-L$409)/L$410</f>
        <v>0.83596214511041012</v>
      </c>
      <c r="AD122" s="8">
        <f>(dane3[[#This Row],[potas]]-M$409)/M$410</f>
        <v>6.2921348314606731E-2</v>
      </c>
      <c r="AE122" s="8">
        <f>(dane3[[#This Row],[hemoglobina]]-N$409)/N$410</f>
        <v>0.64625850340136048</v>
      </c>
      <c r="AF122" s="8">
        <f>(dane3[[#This Row],[hematokryt]]-O$409)/O$410</f>
        <v>0.66377777777777769</v>
      </c>
    </row>
    <row r="123" spans="1:32" x14ac:dyDescent="0.25">
      <c r="A123" s="5">
        <v>54</v>
      </c>
      <c r="B123" s="5">
        <v>60</v>
      </c>
      <c r="C123" s="9">
        <v>0.62</v>
      </c>
      <c r="D123" s="10">
        <v>0.6</v>
      </c>
      <c r="E123" s="10">
        <v>0.52</v>
      </c>
      <c r="F123" s="5">
        <v>0.77</v>
      </c>
      <c r="G123" s="5">
        <v>0</v>
      </c>
      <c r="H123" s="5">
        <v>0</v>
      </c>
      <c r="I123" s="5">
        <v>125</v>
      </c>
      <c r="J123" s="5">
        <v>21</v>
      </c>
      <c r="K123" s="5">
        <v>1.3</v>
      </c>
      <c r="L123" s="5">
        <v>137</v>
      </c>
      <c r="M123" s="5">
        <v>3.4</v>
      </c>
      <c r="N123" s="5">
        <v>15</v>
      </c>
      <c r="O123" s="5">
        <v>46</v>
      </c>
      <c r="P123" s="5">
        <v>1</v>
      </c>
      <c r="Q123" s="5">
        <v>1</v>
      </c>
      <c r="R123" s="5">
        <v>0</v>
      </c>
      <c r="S123" s="5">
        <v>1</v>
      </c>
      <c r="T123" s="5">
        <v>1</v>
      </c>
      <c r="U123" s="5">
        <v>0</v>
      </c>
      <c r="V123" s="5">
        <v>1</v>
      </c>
      <c r="X123" s="8">
        <f>(dane3[[#This Row],[Wiek]]-$A$409)/$A$410</f>
        <v>0.59090909090909094</v>
      </c>
      <c r="Y123" s="8">
        <f>(dane3[[#This Row],[Ciśnienie krwi]]-$B$409)/$B$410</f>
        <v>7.6923076923076927E-2</v>
      </c>
      <c r="Z123" s="8">
        <f>(dane3[[#This Row],[glukoza we krwi]]-$I$409)/$I$410</f>
        <v>0.22008547008547008</v>
      </c>
      <c r="AA123" s="8">
        <f>(dane3[[#This Row],[mocznik]]-$J$409)/$J$410</f>
        <v>5.0064184852374842E-2</v>
      </c>
      <c r="AB123" s="8">
        <f>(dane3[[#This Row],[kreatynina]]-K$409)/K$410</f>
        <v>1.1904761904761906E-2</v>
      </c>
      <c r="AC123" s="8">
        <f>(dane3[[#This Row],[sód]]-L$409)/L$410</f>
        <v>0.83596214511041012</v>
      </c>
      <c r="AD123" s="8">
        <f>(dane3[[#This Row],[potas]]-M$409)/M$410</f>
        <v>2.0224719101123594E-2</v>
      </c>
      <c r="AE123" s="8">
        <f>(dane3[[#This Row],[hemoglobina]]-N$409)/N$410</f>
        <v>0.80952380952380953</v>
      </c>
      <c r="AF123" s="8">
        <f>(dane3[[#This Row],[hematokryt]]-O$409)/O$410</f>
        <v>0.82222222222222219</v>
      </c>
    </row>
    <row r="124" spans="1:32" x14ac:dyDescent="0.25">
      <c r="A124" s="5">
        <v>34</v>
      </c>
      <c r="B124" s="5">
        <v>70</v>
      </c>
      <c r="C124" s="9">
        <v>0.62</v>
      </c>
      <c r="D124" s="10">
        <v>0.2</v>
      </c>
      <c r="E124" s="10">
        <v>0.52</v>
      </c>
      <c r="F124" s="5">
        <v>0.77</v>
      </c>
      <c r="G124" s="5">
        <v>0</v>
      </c>
      <c r="H124" s="5">
        <v>0</v>
      </c>
      <c r="I124" s="10">
        <v>148.04</v>
      </c>
      <c r="J124" s="5">
        <v>219</v>
      </c>
      <c r="K124" s="5">
        <v>12.2</v>
      </c>
      <c r="L124" s="5">
        <v>130</v>
      </c>
      <c r="M124" s="5">
        <v>3.8</v>
      </c>
      <c r="N124" s="5">
        <v>6</v>
      </c>
      <c r="O124" s="10">
        <v>38.869999999999997</v>
      </c>
      <c r="P124" s="5">
        <v>1</v>
      </c>
      <c r="Q124" s="5">
        <v>0</v>
      </c>
      <c r="R124" s="5">
        <v>0</v>
      </c>
      <c r="S124" s="5">
        <v>1</v>
      </c>
      <c r="T124" s="5">
        <v>0</v>
      </c>
      <c r="U124" s="5">
        <v>1</v>
      </c>
      <c r="V124" s="5">
        <v>1</v>
      </c>
      <c r="X124" s="8">
        <f>(dane3[[#This Row],[Wiek]]-$A$409)/$A$410</f>
        <v>0.36363636363636365</v>
      </c>
      <c r="Y124" s="8">
        <f>(dane3[[#This Row],[Ciśnienie krwi]]-$B$409)/$B$410</f>
        <v>0.15384615384615385</v>
      </c>
      <c r="Z124" s="8">
        <f>(dane3[[#This Row],[glukoza we krwi]]-$I$409)/$I$410</f>
        <v>0.26931623931623933</v>
      </c>
      <c r="AA124" s="8">
        <f>(dane3[[#This Row],[mocznik]]-$J$409)/$J$410</f>
        <v>0.55840821566110399</v>
      </c>
      <c r="AB124" s="8">
        <f>(dane3[[#This Row],[kreatynina]]-K$409)/K$410</f>
        <v>0.15608465608465608</v>
      </c>
      <c r="AC124" s="8">
        <f>(dane3[[#This Row],[sód]]-L$409)/L$410</f>
        <v>0.79179810725552047</v>
      </c>
      <c r="AD124" s="8">
        <f>(dane3[[#This Row],[potas]]-M$409)/M$410</f>
        <v>2.921348314606741E-2</v>
      </c>
      <c r="AE124" s="8">
        <f>(dane3[[#This Row],[hemoglobina]]-N$409)/N$410</f>
        <v>0.19727891156462582</v>
      </c>
      <c r="AF124" s="8">
        <f>(dane3[[#This Row],[hematokryt]]-O$409)/O$410</f>
        <v>0.66377777777777769</v>
      </c>
    </row>
    <row r="125" spans="1:32" x14ac:dyDescent="0.25">
      <c r="A125" s="5">
        <v>43</v>
      </c>
      <c r="B125" s="5">
        <v>80</v>
      </c>
      <c r="C125" s="9">
        <v>0.5</v>
      </c>
      <c r="D125" s="10">
        <v>0.4</v>
      </c>
      <c r="E125" s="10">
        <v>0.6</v>
      </c>
      <c r="F125" s="5">
        <v>0</v>
      </c>
      <c r="G125" s="5">
        <v>1</v>
      </c>
      <c r="H125" s="5">
        <v>1</v>
      </c>
      <c r="I125" s="10">
        <v>148.04</v>
      </c>
      <c r="J125" s="5">
        <v>30</v>
      </c>
      <c r="K125" s="5">
        <v>1.1000000000000001</v>
      </c>
      <c r="L125" s="10">
        <v>137.53</v>
      </c>
      <c r="M125" s="10">
        <v>4.63</v>
      </c>
      <c r="N125" s="5">
        <v>14</v>
      </c>
      <c r="O125" s="5">
        <v>42</v>
      </c>
      <c r="P125" s="5">
        <v>0</v>
      </c>
      <c r="Q125" s="5">
        <v>0</v>
      </c>
      <c r="R125" s="5">
        <v>0</v>
      </c>
      <c r="S125" s="5">
        <v>1</v>
      </c>
      <c r="T125" s="5">
        <v>0</v>
      </c>
      <c r="U125" s="5">
        <v>0</v>
      </c>
      <c r="V125" s="5">
        <v>1</v>
      </c>
      <c r="X125" s="8">
        <f>(dane3[[#This Row],[Wiek]]-$A$409)/$A$410</f>
        <v>0.46590909090909088</v>
      </c>
      <c r="Y125" s="8">
        <f>(dane3[[#This Row],[Ciśnienie krwi]]-$B$409)/$B$410</f>
        <v>0.23076923076923078</v>
      </c>
      <c r="Z125" s="8">
        <f>(dane3[[#This Row],[glukoza we krwi]]-$I$409)/$I$410</f>
        <v>0.26931623931623933</v>
      </c>
      <c r="AA125" s="8">
        <f>(dane3[[#This Row],[mocznik]]-$J$409)/$J$410</f>
        <v>7.3170731707317069E-2</v>
      </c>
      <c r="AB125" s="8">
        <f>(dane3[[#This Row],[kreatynina]]-K$409)/K$410</f>
        <v>9.2592592592592605E-3</v>
      </c>
      <c r="AC125" s="8">
        <f>(dane3[[#This Row],[sód]]-L$409)/L$410</f>
        <v>0.83930599369085179</v>
      </c>
      <c r="AD125" s="8">
        <f>(dane3[[#This Row],[potas]]-M$409)/M$410</f>
        <v>4.7865168539325841E-2</v>
      </c>
      <c r="AE125" s="8">
        <f>(dane3[[#This Row],[hemoglobina]]-N$409)/N$410</f>
        <v>0.74149659863945572</v>
      </c>
      <c r="AF125" s="8">
        <f>(dane3[[#This Row],[hematokryt]]-O$409)/O$410</f>
        <v>0.73333333333333328</v>
      </c>
    </row>
    <row r="126" spans="1:32" x14ac:dyDescent="0.25">
      <c r="A126" s="5">
        <v>65</v>
      </c>
      <c r="B126" s="5">
        <v>100</v>
      </c>
      <c r="C126" s="9">
        <v>0.5</v>
      </c>
      <c r="D126" s="5">
        <v>0</v>
      </c>
      <c r="E126" s="5" t="s">
        <v>2</v>
      </c>
      <c r="F126" s="5">
        <v>1</v>
      </c>
      <c r="G126" s="5">
        <v>0</v>
      </c>
      <c r="H126" s="5">
        <v>0</v>
      </c>
      <c r="I126" s="5">
        <v>90</v>
      </c>
      <c r="J126" s="5">
        <v>98</v>
      </c>
      <c r="K126" s="5">
        <v>2.5</v>
      </c>
      <c r="L126" s="10">
        <v>137.53</v>
      </c>
      <c r="M126" s="10">
        <v>4.63</v>
      </c>
      <c r="N126" s="5">
        <v>9.1</v>
      </c>
      <c r="O126" s="5">
        <v>28</v>
      </c>
      <c r="P126" s="5">
        <v>1</v>
      </c>
      <c r="Q126" s="5">
        <v>0</v>
      </c>
      <c r="R126" s="5">
        <v>0</v>
      </c>
      <c r="S126" s="5">
        <v>1</v>
      </c>
      <c r="T126" s="5">
        <v>0</v>
      </c>
      <c r="U126" s="5">
        <v>0</v>
      </c>
      <c r="V126" s="5">
        <v>1</v>
      </c>
      <c r="X126" s="8">
        <f>(dane3[[#This Row],[Wiek]]-$A$409)/$A$410</f>
        <v>0.71590909090909094</v>
      </c>
      <c r="Y126" s="8">
        <f>(dane3[[#This Row],[Ciśnienie krwi]]-$B$409)/$B$410</f>
        <v>0.38461538461538464</v>
      </c>
      <c r="Z126" s="8">
        <f>(dane3[[#This Row],[glukoza we krwi]]-$I$409)/$I$410</f>
        <v>0.14529914529914531</v>
      </c>
      <c r="AA126" s="8">
        <f>(dane3[[#This Row],[mocznik]]-$J$409)/$J$410</f>
        <v>0.24775353016688062</v>
      </c>
      <c r="AB126" s="8">
        <f>(dane3[[#This Row],[kreatynina]]-K$409)/K$410</f>
        <v>2.777777777777778E-2</v>
      </c>
      <c r="AC126" s="8">
        <f>(dane3[[#This Row],[sód]]-L$409)/L$410</f>
        <v>0.83930599369085179</v>
      </c>
      <c r="AD126" s="8">
        <f>(dane3[[#This Row],[potas]]-M$409)/M$410</f>
        <v>4.7865168539325841E-2</v>
      </c>
      <c r="AE126" s="8">
        <f>(dane3[[#This Row],[hemoglobina]]-N$409)/N$410</f>
        <v>0.4081632653061224</v>
      </c>
      <c r="AF126" s="8">
        <f>(dane3[[#This Row],[hematokryt]]-O$409)/O$410</f>
        <v>0.42222222222222222</v>
      </c>
    </row>
    <row r="127" spans="1:32" x14ac:dyDescent="0.25">
      <c r="A127" s="5">
        <v>72</v>
      </c>
      <c r="B127" s="5">
        <v>90</v>
      </c>
      <c r="C127" s="9">
        <v>0.62</v>
      </c>
      <c r="D127" s="10">
        <v>0.2</v>
      </c>
      <c r="E127" s="10">
        <v>0.52</v>
      </c>
      <c r="F127" s="5">
        <v>0.77</v>
      </c>
      <c r="G127" s="5">
        <v>0</v>
      </c>
      <c r="H127" s="5">
        <v>0</v>
      </c>
      <c r="I127" s="5">
        <v>308</v>
      </c>
      <c r="J127" s="5">
        <v>36</v>
      </c>
      <c r="K127" s="5">
        <v>2.5</v>
      </c>
      <c r="L127" s="5">
        <v>131</v>
      </c>
      <c r="M127" s="5">
        <v>4.3</v>
      </c>
      <c r="N127" s="10">
        <v>12.53</v>
      </c>
      <c r="O127" s="10">
        <v>38.869999999999997</v>
      </c>
      <c r="P127" s="5">
        <v>1</v>
      </c>
      <c r="Q127" s="5">
        <v>1</v>
      </c>
      <c r="R127" s="5">
        <v>0</v>
      </c>
      <c r="S127" s="5">
        <v>0</v>
      </c>
      <c r="T127" s="5">
        <v>0</v>
      </c>
      <c r="U127" s="5">
        <v>0</v>
      </c>
      <c r="V127" s="5">
        <v>1</v>
      </c>
      <c r="X127" s="8">
        <f>(dane3[[#This Row],[Wiek]]-$A$409)/$A$410</f>
        <v>0.79545454545454541</v>
      </c>
      <c r="Y127" s="8">
        <f>(dane3[[#This Row],[Ciśnienie krwi]]-$B$409)/$B$410</f>
        <v>0.30769230769230771</v>
      </c>
      <c r="Z127" s="8">
        <f>(dane3[[#This Row],[glukoza we krwi]]-$I$409)/$I$410</f>
        <v>0.61111111111111116</v>
      </c>
      <c r="AA127" s="8">
        <f>(dane3[[#This Row],[mocznik]]-$J$409)/$J$410</f>
        <v>8.8575096277278567E-2</v>
      </c>
      <c r="AB127" s="8">
        <f>(dane3[[#This Row],[kreatynina]]-K$409)/K$410</f>
        <v>2.777777777777778E-2</v>
      </c>
      <c r="AC127" s="8">
        <f>(dane3[[#This Row],[sód]]-L$409)/L$410</f>
        <v>0.79810725552050477</v>
      </c>
      <c r="AD127" s="8">
        <f>(dane3[[#This Row],[potas]]-M$409)/M$410</f>
        <v>4.0449438202247189E-2</v>
      </c>
      <c r="AE127" s="8">
        <f>(dane3[[#This Row],[hemoglobina]]-N$409)/N$410</f>
        <v>0.64149659863945574</v>
      </c>
      <c r="AF127" s="8">
        <f>(dane3[[#This Row],[hematokryt]]-O$409)/O$410</f>
        <v>0.66377777777777769</v>
      </c>
    </row>
    <row r="128" spans="1:32" x14ac:dyDescent="0.25">
      <c r="A128" s="5">
        <v>70</v>
      </c>
      <c r="B128" s="5">
        <v>90</v>
      </c>
      <c r="C128" s="9">
        <v>0.5</v>
      </c>
      <c r="D128" s="5">
        <v>0</v>
      </c>
      <c r="E128" s="5" t="s">
        <v>2</v>
      </c>
      <c r="F128" s="5">
        <v>1</v>
      </c>
      <c r="G128" s="5">
        <v>0</v>
      </c>
      <c r="H128" s="5">
        <v>0</v>
      </c>
      <c r="I128" s="5">
        <v>144</v>
      </c>
      <c r="J128" s="5">
        <v>125</v>
      </c>
      <c r="K128" s="5">
        <v>4</v>
      </c>
      <c r="L128" s="5">
        <v>136</v>
      </c>
      <c r="M128" s="5">
        <v>4.5999999999999996</v>
      </c>
      <c r="N128" s="5">
        <v>12</v>
      </c>
      <c r="O128" s="5">
        <v>37</v>
      </c>
      <c r="P128" s="5">
        <v>1</v>
      </c>
      <c r="Q128" s="5">
        <v>1</v>
      </c>
      <c r="R128" s="5">
        <v>0</v>
      </c>
      <c r="S128" s="5">
        <v>0</v>
      </c>
      <c r="T128" s="5">
        <v>1</v>
      </c>
      <c r="U128" s="5">
        <v>0</v>
      </c>
      <c r="V128" s="5">
        <v>1</v>
      </c>
      <c r="X128" s="8">
        <f>(dane3[[#This Row],[Wiek]]-$A$409)/$A$410</f>
        <v>0.77272727272727271</v>
      </c>
      <c r="Y128" s="8">
        <f>(dane3[[#This Row],[Ciśnienie krwi]]-$B$409)/$B$410</f>
        <v>0.30769230769230771</v>
      </c>
      <c r="Z128" s="8">
        <f>(dane3[[#This Row],[glukoza we krwi]]-$I$409)/$I$410</f>
        <v>0.2606837606837607</v>
      </c>
      <c r="AA128" s="8">
        <f>(dane3[[#This Row],[mocznik]]-$J$409)/$J$410</f>
        <v>0.31707317073170732</v>
      </c>
      <c r="AB128" s="8">
        <f>(dane3[[#This Row],[kreatynina]]-K$409)/K$410</f>
        <v>4.7619047619047623E-2</v>
      </c>
      <c r="AC128" s="8">
        <f>(dane3[[#This Row],[sód]]-L$409)/L$410</f>
        <v>0.82965299684542582</v>
      </c>
      <c r="AD128" s="8">
        <f>(dane3[[#This Row],[potas]]-M$409)/M$410</f>
        <v>4.7191011235955045E-2</v>
      </c>
      <c r="AE128" s="8">
        <f>(dane3[[#This Row],[hemoglobina]]-N$409)/N$410</f>
        <v>0.60544217687074831</v>
      </c>
      <c r="AF128" s="8">
        <f>(dane3[[#This Row],[hematokryt]]-O$409)/O$410</f>
        <v>0.62222222222222223</v>
      </c>
    </row>
    <row r="129" spans="1:32" x14ac:dyDescent="0.25">
      <c r="A129" s="5">
        <v>71</v>
      </c>
      <c r="B129" s="5">
        <v>60</v>
      </c>
      <c r="C129" s="9">
        <v>0.5</v>
      </c>
      <c r="D129" s="10">
        <v>0.8</v>
      </c>
      <c r="E129" s="5" t="s">
        <v>2</v>
      </c>
      <c r="F129" s="5">
        <v>1</v>
      </c>
      <c r="G129" s="5">
        <v>0</v>
      </c>
      <c r="H129" s="5">
        <v>0</v>
      </c>
      <c r="I129" s="5">
        <v>118</v>
      </c>
      <c r="J129" s="5">
        <v>125</v>
      </c>
      <c r="K129" s="5">
        <v>5.3</v>
      </c>
      <c r="L129" s="5">
        <v>136</v>
      </c>
      <c r="M129" s="5">
        <v>4.9000000000000004</v>
      </c>
      <c r="N129" s="5">
        <v>11.4</v>
      </c>
      <c r="O129" s="5">
        <v>35</v>
      </c>
      <c r="P129" s="5">
        <v>1</v>
      </c>
      <c r="Q129" s="5">
        <v>1</v>
      </c>
      <c r="R129" s="5">
        <v>0</v>
      </c>
      <c r="S129" s="5">
        <v>0</v>
      </c>
      <c r="T129" s="5">
        <v>1</v>
      </c>
      <c r="U129" s="5">
        <v>0</v>
      </c>
      <c r="V129" s="5">
        <v>1</v>
      </c>
      <c r="X129" s="8">
        <f>(dane3[[#This Row],[Wiek]]-$A$409)/$A$410</f>
        <v>0.78409090909090906</v>
      </c>
      <c r="Y129" s="8">
        <f>(dane3[[#This Row],[Ciśnienie krwi]]-$B$409)/$B$410</f>
        <v>7.6923076923076927E-2</v>
      </c>
      <c r="Z129" s="8">
        <f>(dane3[[#This Row],[glukoza we krwi]]-$I$409)/$I$410</f>
        <v>0.20512820512820512</v>
      </c>
      <c r="AA129" s="8">
        <f>(dane3[[#This Row],[mocznik]]-$J$409)/$J$410</f>
        <v>0.31707317073170732</v>
      </c>
      <c r="AB129" s="8">
        <f>(dane3[[#This Row],[kreatynina]]-K$409)/K$410</f>
        <v>6.4814814814814811E-2</v>
      </c>
      <c r="AC129" s="8">
        <f>(dane3[[#This Row],[sód]]-L$409)/L$410</f>
        <v>0.82965299684542582</v>
      </c>
      <c r="AD129" s="8">
        <f>(dane3[[#This Row],[potas]]-M$409)/M$410</f>
        <v>5.393258426966293E-2</v>
      </c>
      <c r="AE129" s="8">
        <f>(dane3[[#This Row],[hemoglobina]]-N$409)/N$410</f>
        <v>0.56462585034013602</v>
      </c>
      <c r="AF129" s="8">
        <f>(dane3[[#This Row],[hematokryt]]-O$409)/O$410</f>
        <v>0.57777777777777772</v>
      </c>
    </row>
    <row r="130" spans="1:32" x14ac:dyDescent="0.25">
      <c r="A130" s="5">
        <v>52</v>
      </c>
      <c r="B130" s="5">
        <v>90</v>
      </c>
      <c r="C130" s="9">
        <v>0.5</v>
      </c>
      <c r="D130" s="10">
        <v>0.8</v>
      </c>
      <c r="E130" s="10">
        <v>0.6</v>
      </c>
      <c r="F130" s="5">
        <v>0</v>
      </c>
      <c r="G130" s="5">
        <v>0</v>
      </c>
      <c r="H130" s="5">
        <v>0</v>
      </c>
      <c r="I130" s="5">
        <v>224</v>
      </c>
      <c r="J130" s="5">
        <v>166</v>
      </c>
      <c r="K130" s="5">
        <v>5.6</v>
      </c>
      <c r="L130" s="5">
        <v>133</v>
      </c>
      <c r="M130" s="5">
        <v>47</v>
      </c>
      <c r="N130" s="5">
        <v>8.1</v>
      </c>
      <c r="O130" s="5">
        <v>23</v>
      </c>
      <c r="P130" s="5">
        <v>1</v>
      </c>
      <c r="Q130" s="5">
        <v>1</v>
      </c>
      <c r="R130" s="5">
        <v>0</v>
      </c>
      <c r="S130" s="5">
        <v>1</v>
      </c>
      <c r="T130" s="5">
        <v>0</v>
      </c>
      <c r="U130" s="5">
        <v>1</v>
      </c>
      <c r="V130" s="5">
        <v>1</v>
      </c>
      <c r="X130" s="8">
        <f>(dane3[[#This Row],[Wiek]]-$A$409)/$A$410</f>
        <v>0.56818181818181823</v>
      </c>
      <c r="Y130" s="8">
        <f>(dane3[[#This Row],[Ciśnienie krwi]]-$B$409)/$B$410</f>
        <v>0.30769230769230771</v>
      </c>
      <c r="Z130" s="8">
        <f>(dane3[[#This Row],[glukoza we krwi]]-$I$409)/$I$410</f>
        <v>0.43162393162393164</v>
      </c>
      <c r="AA130" s="8">
        <f>(dane3[[#This Row],[mocznik]]-$J$409)/$J$410</f>
        <v>0.42233632862644416</v>
      </c>
      <c r="AB130" s="8">
        <f>(dane3[[#This Row],[kreatynina]]-K$409)/K$410</f>
        <v>6.8783068783068779E-2</v>
      </c>
      <c r="AC130" s="8">
        <f>(dane3[[#This Row],[sód]]-L$409)/L$410</f>
        <v>0.81072555205047314</v>
      </c>
      <c r="AD130" s="8">
        <f>(dane3[[#This Row],[potas]]-M$409)/M$410</f>
        <v>1</v>
      </c>
      <c r="AE130" s="8">
        <f>(dane3[[#This Row],[hemoglobina]]-N$409)/N$410</f>
        <v>0.3401360544217687</v>
      </c>
      <c r="AF130" s="8">
        <f>(dane3[[#This Row],[hematokryt]]-O$409)/O$410</f>
        <v>0.31111111111111112</v>
      </c>
    </row>
    <row r="131" spans="1:32" x14ac:dyDescent="0.25">
      <c r="A131" s="5">
        <v>75</v>
      </c>
      <c r="B131" s="5">
        <v>70</v>
      </c>
      <c r="C131" s="9">
        <v>1</v>
      </c>
      <c r="D131" s="10">
        <v>0.2</v>
      </c>
      <c r="E131" s="5" t="s">
        <v>2</v>
      </c>
      <c r="F131" s="5">
        <v>1</v>
      </c>
      <c r="G131" s="5">
        <v>0</v>
      </c>
      <c r="H131" s="5">
        <v>0</v>
      </c>
      <c r="I131" s="5">
        <v>158</v>
      </c>
      <c r="J131" s="5">
        <v>49</v>
      </c>
      <c r="K131" s="5">
        <v>1.4</v>
      </c>
      <c r="L131" s="5">
        <v>135</v>
      </c>
      <c r="M131" s="5">
        <v>4.7</v>
      </c>
      <c r="N131" s="5">
        <v>11.1</v>
      </c>
      <c r="O131" s="10">
        <v>38.869999999999997</v>
      </c>
      <c r="P131" s="5">
        <v>1</v>
      </c>
      <c r="Q131" s="5">
        <v>0</v>
      </c>
      <c r="R131" s="5">
        <v>0</v>
      </c>
      <c r="S131" s="5">
        <v>0</v>
      </c>
      <c r="T131" s="5">
        <v>1</v>
      </c>
      <c r="U131" s="5">
        <v>0</v>
      </c>
      <c r="V131" s="5">
        <v>1</v>
      </c>
      <c r="X131" s="8">
        <f>(dane3[[#This Row],[Wiek]]-$A$409)/$A$410</f>
        <v>0.82954545454545459</v>
      </c>
      <c r="Y131" s="8">
        <f>(dane3[[#This Row],[Ciśnienie krwi]]-$B$409)/$B$410</f>
        <v>0.15384615384615385</v>
      </c>
      <c r="Z131" s="8">
        <f>(dane3[[#This Row],[glukoza we krwi]]-$I$409)/$I$410</f>
        <v>0.29059829059829062</v>
      </c>
      <c r="AA131" s="8">
        <f>(dane3[[#This Row],[mocznik]]-$J$409)/$J$410</f>
        <v>0.12195121951219512</v>
      </c>
      <c r="AB131" s="8">
        <f>(dane3[[#This Row],[kreatynina]]-K$409)/K$410</f>
        <v>1.3227513227513227E-2</v>
      </c>
      <c r="AC131" s="8">
        <f>(dane3[[#This Row],[sód]]-L$409)/L$410</f>
        <v>0.82334384858044163</v>
      </c>
      <c r="AD131" s="8">
        <f>(dane3[[#This Row],[potas]]-M$409)/M$410</f>
        <v>4.9438202247191018E-2</v>
      </c>
      <c r="AE131" s="8">
        <f>(dane3[[#This Row],[hemoglobina]]-N$409)/N$410</f>
        <v>0.54421768707482987</v>
      </c>
      <c r="AF131" s="8">
        <f>(dane3[[#This Row],[hematokryt]]-O$409)/O$410</f>
        <v>0.66377777777777769</v>
      </c>
    </row>
    <row r="132" spans="1:32" x14ac:dyDescent="0.25">
      <c r="A132" s="5">
        <v>50</v>
      </c>
      <c r="B132" s="5">
        <v>90</v>
      </c>
      <c r="C132" s="9">
        <v>0.25</v>
      </c>
      <c r="D132" s="10">
        <v>0.4</v>
      </c>
      <c r="E132" s="5" t="s">
        <v>2</v>
      </c>
      <c r="F132" s="5">
        <v>0</v>
      </c>
      <c r="G132" s="5">
        <v>1</v>
      </c>
      <c r="H132" s="5">
        <v>1</v>
      </c>
      <c r="I132" s="5">
        <v>128</v>
      </c>
      <c r="J132" s="5">
        <v>208</v>
      </c>
      <c r="K132" s="5">
        <v>9.1999999999999993</v>
      </c>
      <c r="L132" s="5">
        <v>134</v>
      </c>
      <c r="M132" s="5">
        <v>4.8</v>
      </c>
      <c r="N132" s="5">
        <v>8.1999999999999993</v>
      </c>
      <c r="O132" s="5">
        <v>22</v>
      </c>
      <c r="P132" s="5">
        <v>0</v>
      </c>
      <c r="Q132" s="5">
        <v>0</v>
      </c>
      <c r="R132" s="5">
        <v>0</v>
      </c>
      <c r="S132" s="5">
        <v>0</v>
      </c>
      <c r="T132" s="5">
        <v>1</v>
      </c>
      <c r="U132" s="5">
        <v>1</v>
      </c>
      <c r="V132" s="5">
        <v>1</v>
      </c>
      <c r="X132" s="8">
        <f>(dane3[[#This Row],[Wiek]]-$A$409)/$A$410</f>
        <v>0.54545454545454541</v>
      </c>
      <c r="Y132" s="8">
        <f>(dane3[[#This Row],[Ciśnienie krwi]]-$B$409)/$B$410</f>
        <v>0.30769230769230771</v>
      </c>
      <c r="Z132" s="8">
        <f>(dane3[[#This Row],[glukoza we krwi]]-$I$409)/$I$410</f>
        <v>0.2264957264957265</v>
      </c>
      <c r="AA132" s="8">
        <f>(dane3[[#This Row],[mocznik]]-$J$409)/$J$410</f>
        <v>0.53016688061617456</v>
      </c>
      <c r="AB132" s="8">
        <f>(dane3[[#This Row],[kreatynina]]-K$409)/K$410</f>
        <v>0.1164021164021164</v>
      </c>
      <c r="AC132" s="8">
        <f>(dane3[[#This Row],[sód]]-L$409)/L$410</f>
        <v>0.81703470031545744</v>
      </c>
      <c r="AD132" s="8">
        <f>(dane3[[#This Row],[potas]]-M$409)/M$410</f>
        <v>5.1685393258426963E-2</v>
      </c>
      <c r="AE132" s="8">
        <f>(dane3[[#This Row],[hemoglobina]]-N$409)/N$410</f>
        <v>0.34693877551020402</v>
      </c>
      <c r="AF132" s="8">
        <f>(dane3[[#This Row],[hematokryt]]-O$409)/O$410</f>
        <v>0.28888888888888886</v>
      </c>
    </row>
    <row r="133" spans="1:32" x14ac:dyDescent="0.25">
      <c r="A133" s="5">
        <v>5</v>
      </c>
      <c r="B133" s="5">
        <v>50</v>
      </c>
      <c r="C133" s="9">
        <v>0.25</v>
      </c>
      <c r="D133" s="5">
        <v>0</v>
      </c>
      <c r="E133" s="5" t="s">
        <v>2</v>
      </c>
      <c r="F133" s="5">
        <v>1</v>
      </c>
      <c r="G133" s="5">
        <v>0</v>
      </c>
      <c r="H133" s="5">
        <v>0</v>
      </c>
      <c r="I133" s="10">
        <v>148.04</v>
      </c>
      <c r="J133" s="5">
        <v>25</v>
      </c>
      <c r="K133" s="5">
        <v>0.6</v>
      </c>
      <c r="L133" s="10">
        <v>137.53</v>
      </c>
      <c r="M133" s="10">
        <v>4.63</v>
      </c>
      <c r="N133" s="5">
        <v>11.8</v>
      </c>
      <c r="O133" s="5">
        <v>36</v>
      </c>
      <c r="P133" s="5">
        <v>0</v>
      </c>
      <c r="Q133" s="5">
        <v>0</v>
      </c>
      <c r="R133" s="5">
        <v>0</v>
      </c>
      <c r="S133" s="5">
        <v>1</v>
      </c>
      <c r="T133" s="5">
        <v>0</v>
      </c>
      <c r="U133" s="5">
        <v>0</v>
      </c>
      <c r="V133" s="5">
        <v>1</v>
      </c>
      <c r="X133" s="8">
        <f>(dane3[[#This Row],[Wiek]]-$A$409)/$A$410</f>
        <v>3.4090909090909088E-2</v>
      </c>
      <c r="Y133" s="8">
        <f>(dane3[[#This Row],[Ciśnienie krwi]]-$B$409)/$B$410</f>
        <v>0</v>
      </c>
      <c r="Z133" s="8">
        <f>(dane3[[#This Row],[glukoza we krwi]]-$I$409)/$I$410</f>
        <v>0.26931623931623933</v>
      </c>
      <c r="AA133" s="8">
        <f>(dane3[[#This Row],[mocznik]]-$J$409)/$J$410</f>
        <v>6.0333761232349167E-2</v>
      </c>
      <c r="AB133" s="8">
        <f>(dane3[[#This Row],[kreatynina]]-K$409)/K$410</f>
        <v>2.6455026455026449E-3</v>
      </c>
      <c r="AC133" s="8">
        <f>(dane3[[#This Row],[sód]]-L$409)/L$410</f>
        <v>0.83930599369085179</v>
      </c>
      <c r="AD133" s="8">
        <f>(dane3[[#This Row],[potas]]-M$409)/M$410</f>
        <v>4.7865168539325841E-2</v>
      </c>
      <c r="AE133" s="8">
        <f>(dane3[[#This Row],[hemoglobina]]-N$409)/N$410</f>
        <v>0.59183673469387754</v>
      </c>
      <c r="AF133" s="8">
        <f>(dane3[[#This Row],[hematokryt]]-O$409)/O$410</f>
        <v>0.6</v>
      </c>
    </row>
    <row r="134" spans="1:32" x14ac:dyDescent="0.25">
      <c r="A134" s="5">
        <v>50</v>
      </c>
      <c r="B134" s="10">
        <v>76.47</v>
      </c>
      <c r="C134" s="9">
        <v>0.62</v>
      </c>
      <c r="D134" s="10">
        <v>0.2</v>
      </c>
      <c r="E134" s="10">
        <v>0.52</v>
      </c>
      <c r="F134" s="5">
        <v>0.77</v>
      </c>
      <c r="G134" s="5">
        <v>0</v>
      </c>
      <c r="H134" s="5">
        <v>0</v>
      </c>
      <c r="I134" s="5">
        <v>219</v>
      </c>
      <c r="J134" s="5">
        <v>176</v>
      </c>
      <c r="K134" s="5">
        <v>13.8</v>
      </c>
      <c r="L134" s="5">
        <v>136</v>
      </c>
      <c r="M134" s="5">
        <v>4.5</v>
      </c>
      <c r="N134" s="5">
        <v>8.6</v>
      </c>
      <c r="O134" s="5">
        <v>24</v>
      </c>
      <c r="P134" s="5">
        <v>1</v>
      </c>
      <c r="Q134" s="5">
        <v>0</v>
      </c>
      <c r="R134" s="5">
        <v>0</v>
      </c>
      <c r="S134" s="5">
        <v>1</v>
      </c>
      <c r="T134" s="5">
        <v>1</v>
      </c>
      <c r="U134" s="5">
        <v>1</v>
      </c>
      <c r="V134" s="5">
        <v>1</v>
      </c>
      <c r="X134" s="8">
        <f>(dane3[[#This Row],[Wiek]]-$A$409)/$A$410</f>
        <v>0.54545454545454541</v>
      </c>
      <c r="Y134" s="8">
        <f>(dane3[[#This Row],[Ciśnienie krwi]]-$B$409)/$B$410</f>
        <v>0.20361538461538461</v>
      </c>
      <c r="Z134" s="8">
        <f>(dane3[[#This Row],[glukoza we krwi]]-$I$409)/$I$410</f>
        <v>0.42094017094017094</v>
      </c>
      <c r="AA134" s="8">
        <f>(dane3[[#This Row],[mocznik]]-$J$409)/$J$410</f>
        <v>0.44801026957637996</v>
      </c>
      <c r="AB134" s="8">
        <f>(dane3[[#This Row],[kreatynina]]-K$409)/K$410</f>
        <v>0.17724867724867727</v>
      </c>
      <c r="AC134" s="8">
        <f>(dane3[[#This Row],[sód]]-L$409)/L$410</f>
        <v>0.82965299684542582</v>
      </c>
      <c r="AD134" s="8">
        <f>(dane3[[#This Row],[potas]]-M$409)/M$410</f>
        <v>4.49438202247191E-2</v>
      </c>
      <c r="AE134" s="8">
        <f>(dane3[[#This Row],[hemoglobina]]-N$409)/N$410</f>
        <v>0.37414965986394555</v>
      </c>
      <c r="AF134" s="8">
        <f>(dane3[[#This Row],[hematokryt]]-O$409)/O$410</f>
        <v>0.33333333333333331</v>
      </c>
    </row>
    <row r="135" spans="1:32" x14ac:dyDescent="0.25">
      <c r="A135" s="5">
        <v>70</v>
      </c>
      <c r="B135" s="5">
        <v>100</v>
      </c>
      <c r="C135" s="9">
        <v>0.5</v>
      </c>
      <c r="D135" s="10">
        <v>0.8</v>
      </c>
      <c r="E135" s="5" t="s">
        <v>2</v>
      </c>
      <c r="F135" s="5">
        <v>1</v>
      </c>
      <c r="G135" s="5">
        <v>0</v>
      </c>
      <c r="H135" s="5">
        <v>0</v>
      </c>
      <c r="I135" s="5">
        <v>118</v>
      </c>
      <c r="J135" s="5">
        <v>125</v>
      </c>
      <c r="K135" s="5">
        <v>5.3</v>
      </c>
      <c r="L135" s="5">
        <v>136</v>
      </c>
      <c r="M135" s="5">
        <v>4.9000000000000004</v>
      </c>
      <c r="N135" s="5">
        <v>12</v>
      </c>
      <c r="O135" s="5">
        <v>37</v>
      </c>
      <c r="P135" s="5">
        <v>1</v>
      </c>
      <c r="Q135" s="5">
        <v>0</v>
      </c>
      <c r="R135" s="5">
        <v>0</v>
      </c>
      <c r="S135" s="5">
        <v>1</v>
      </c>
      <c r="T135" s="5">
        <v>0</v>
      </c>
      <c r="U135" s="5">
        <v>0</v>
      </c>
      <c r="V135" s="5">
        <v>1</v>
      </c>
      <c r="X135" s="8">
        <f>(dane3[[#This Row],[Wiek]]-$A$409)/$A$410</f>
        <v>0.77272727272727271</v>
      </c>
      <c r="Y135" s="8">
        <f>(dane3[[#This Row],[Ciśnienie krwi]]-$B$409)/$B$410</f>
        <v>0.38461538461538464</v>
      </c>
      <c r="Z135" s="8">
        <f>(dane3[[#This Row],[glukoza we krwi]]-$I$409)/$I$410</f>
        <v>0.20512820512820512</v>
      </c>
      <c r="AA135" s="8">
        <f>(dane3[[#This Row],[mocznik]]-$J$409)/$J$410</f>
        <v>0.31707317073170732</v>
      </c>
      <c r="AB135" s="8">
        <f>(dane3[[#This Row],[kreatynina]]-K$409)/K$410</f>
        <v>6.4814814814814811E-2</v>
      </c>
      <c r="AC135" s="8">
        <f>(dane3[[#This Row],[sód]]-L$409)/L$410</f>
        <v>0.82965299684542582</v>
      </c>
      <c r="AD135" s="8">
        <f>(dane3[[#This Row],[potas]]-M$409)/M$410</f>
        <v>5.393258426966293E-2</v>
      </c>
      <c r="AE135" s="8">
        <f>(dane3[[#This Row],[hemoglobina]]-N$409)/N$410</f>
        <v>0.60544217687074831</v>
      </c>
      <c r="AF135" s="8">
        <f>(dane3[[#This Row],[hematokryt]]-O$409)/O$410</f>
        <v>0.62222222222222223</v>
      </c>
    </row>
    <row r="136" spans="1:32" x14ac:dyDescent="0.25">
      <c r="A136" s="5">
        <v>47</v>
      </c>
      <c r="B136" s="5">
        <v>100</v>
      </c>
      <c r="C136" s="9">
        <v>0.25</v>
      </c>
      <c r="D136" s="10">
        <v>0.2</v>
      </c>
      <c r="E136" s="10">
        <v>0.52</v>
      </c>
      <c r="F136" s="5">
        <v>0.77</v>
      </c>
      <c r="G136" s="5">
        <v>0</v>
      </c>
      <c r="H136" s="5">
        <v>0</v>
      </c>
      <c r="I136" s="5">
        <v>122</v>
      </c>
      <c r="J136" s="10">
        <v>57.43</v>
      </c>
      <c r="K136" s="5">
        <v>16.899999999999999</v>
      </c>
      <c r="L136" s="5">
        <v>138</v>
      </c>
      <c r="M136" s="5">
        <v>5.2</v>
      </c>
      <c r="N136" s="5">
        <v>10.8</v>
      </c>
      <c r="O136" s="5">
        <v>33</v>
      </c>
      <c r="P136" s="5">
        <v>0</v>
      </c>
      <c r="Q136" s="5">
        <v>1</v>
      </c>
      <c r="R136" s="5">
        <v>0</v>
      </c>
      <c r="S136" s="5">
        <v>1</v>
      </c>
      <c r="T136" s="5">
        <v>0</v>
      </c>
      <c r="U136" s="5">
        <v>0</v>
      </c>
      <c r="V136" s="5">
        <v>1</v>
      </c>
      <c r="X136" s="8">
        <f>(dane3[[#This Row],[Wiek]]-$A$409)/$A$410</f>
        <v>0.51136363636363635</v>
      </c>
      <c r="Y136" s="8">
        <f>(dane3[[#This Row],[Ciśnienie krwi]]-$B$409)/$B$410</f>
        <v>0.38461538461538464</v>
      </c>
      <c r="Z136" s="8">
        <f>(dane3[[#This Row],[glukoza we krwi]]-$I$409)/$I$410</f>
        <v>0.21367521367521367</v>
      </c>
      <c r="AA136" s="8">
        <f>(dane3[[#This Row],[mocznik]]-$J$409)/$J$410</f>
        <v>0.14359435173299101</v>
      </c>
      <c r="AB136" s="8">
        <f>(dane3[[#This Row],[kreatynina]]-K$409)/K$410</f>
        <v>0.21825396825396828</v>
      </c>
      <c r="AC136" s="8">
        <f>(dane3[[#This Row],[sód]]-L$409)/L$410</f>
        <v>0.8422712933753943</v>
      </c>
      <c r="AD136" s="8">
        <f>(dane3[[#This Row],[potas]]-M$409)/M$410</f>
        <v>6.0674157303370793E-2</v>
      </c>
      <c r="AE136" s="8">
        <f>(dane3[[#This Row],[hemoglobina]]-N$409)/N$410</f>
        <v>0.52380952380952384</v>
      </c>
      <c r="AF136" s="8">
        <f>(dane3[[#This Row],[hematokryt]]-O$409)/O$410</f>
        <v>0.53333333333333333</v>
      </c>
    </row>
    <row r="137" spans="1:32" x14ac:dyDescent="0.25">
      <c r="A137" s="5">
        <v>48</v>
      </c>
      <c r="B137" s="5">
        <v>80</v>
      </c>
      <c r="C137" s="9">
        <v>0.5</v>
      </c>
      <c r="D137" s="5">
        <v>0</v>
      </c>
      <c r="E137" s="10">
        <v>0.4</v>
      </c>
      <c r="F137" s="5">
        <v>1</v>
      </c>
      <c r="G137" s="5">
        <v>0</v>
      </c>
      <c r="H137" s="5">
        <v>0</v>
      </c>
      <c r="I137" s="5">
        <v>214</v>
      </c>
      <c r="J137" s="5">
        <v>24</v>
      </c>
      <c r="K137" s="5">
        <v>1.3</v>
      </c>
      <c r="L137" s="5">
        <v>140</v>
      </c>
      <c r="M137" s="5">
        <v>4</v>
      </c>
      <c r="N137" s="5">
        <v>13.2</v>
      </c>
      <c r="O137" s="5">
        <v>39</v>
      </c>
      <c r="P137" s="5">
        <v>0</v>
      </c>
      <c r="Q137" s="5">
        <v>1</v>
      </c>
      <c r="R137" s="5">
        <v>0</v>
      </c>
      <c r="S137" s="5">
        <v>0</v>
      </c>
      <c r="T137" s="5">
        <v>0</v>
      </c>
      <c r="U137" s="5">
        <v>0</v>
      </c>
      <c r="V137" s="5">
        <v>1</v>
      </c>
      <c r="X137" s="8">
        <f>(dane3[[#This Row],[Wiek]]-$A$409)/$A$410</f>
        <v>0.52272727272727271</v>
      </c>
      <c r="Y137" s="8">
        <f>(dane3[[#This Row],[Ciśnienie krwi]]-$B$409)/$B$410</f>
        <v>0.23076923076923078</v>
      </c>
      <c r="Z137" s="8">
        <f>(dane3[[#This Row],[glukoza we krwi]]-$I$409)/$I$410</f>
        <v>0.41025641025641024</v>
      </c>
      <c r="AA137" s="8">
        <f>(dane3[[#This Row],[mocznik]]-$J$409)/$J$410</f>
        <v>5.7766367137355584E-2</v>
      </c>
      <c r="AB137" s="8">
        <f>(dane3[[#This Row],[kreatynina]]-K$409)/K$410</f>
        <v>1.1904761904761906E-2</v>
      </c>
      <c r="AC137" s="8">
        <f>(dane3[[#This Row],[sód]]-L$409)/L$410</f>
        <v>0.85488958990536279</v>
      </c>
      <c r="AD137" s="8">
        <f>(dane3[[#This Row],[potas]]-M$409)/M$410</f>
        <v>3.3707865168539325E-2</v>
      </c>
      <c r="AE137" s="8">
        <f>(dane3[[#This Row],[hemoglobina]]-N$409)/N$410</f>
        <v>0.68707482993197266</v>
      </c>
      <c r="AF137" s="8">
        <f>(dane3[[#This Row],[hematokryt]]-O$409)/O$410</f>
        <v>0.66666666666666663</v>
      </c>
    </row>
    <row r="138" spans="1:32" x14ac:dyDescent="0.25">
      <c r="A138" s="5">
        <v>46</v>
      </c>
      <c r="B138" s="5">
        <v>90</v>
      </c>
      <c r="C138" s="9">
        <v>0.75</v>
      </c>
      <c r="D138" s="10">
        <v>0.2</v>
      </c>
      <c r="E138" s="10">
        <v>0.52</v>
      </c>
      <c r="F138" s="5">
        <v>1</v>
      </c>
      <c r="G138" s="5">
        <v>0</v>
      </c>
      <c r="H138" s="5">
        <v>0</v>
      </c>
      <c r="I138" s="5">
        <v>213</v>
      </c>
      <c r="J138" s="5">
        <v>68</v>
      </c>
      <c r="K138" s="5">
        <v>2.8</v>
      </c>
      <c r="L138" s="5">
        <v>146</v>
      </c>
      <c r="M138" s="5">
        <v>6.3</v>
      </c>
      <c r="N138" s="5">
        <v>9.3000000000000007</v>
      </c>
      <c r="O138" s="10">
        <v>38.869999999999997</v>
      </c>
      <c r="P138" s="5">
        <v>1</v>
      </c>
      <c r="Q138" s="5">
        <v>1</v>
      </c>
      <c r="R138" s="5">
        <v>0</v>
      </c>
      <c r="S138" s="5">
        <v>1</v>
      </c>
      <c r="T138" s="5">
        <v>0</v>
      </c>
      <c r="U138" s="5">
        <v>0</v>
      </c>
      <c r="V138" s="5">
        <v>1</v>
      </c>
      <c r="X138" s="8">
        <f>(dane3[[#This Row],[Wiek]]-$A$409)/$A$410</f>
        <v>0.5</v>
      </c>
      <c r="Y138" s="8">
        <f>(dane3[[#This Row],[Ciśnienie krwi]]-$B$409)/$B$410</f>
        <v>0.30769230769230771</v>
      </c>
      <c r="Z138" s="8">
        <f>(dane3[[#This Row],[glukoza we krwi]]-$I$409)/$I$410</f>
        <v>0.40811965811965811</v>
      </c>
      <c r="AA138" s="8">
        <f>(dane3[[#This Row],[mocznik]]-$J$409)/$J$410</f>
        <v>0.17073170731707318</v>
      </c>
      <c r="AB138" s="8">
        <f>(dane3[[#This Row],[kreatynina]]-K$409)/K$410</f>
        <v>3.1746031746031744E-2</v>
      </c>
      <c r="AC138" s="8">
        <f>(dane3[[#This Row],[sód]]-L$409)/L$410</f>
        <v>0.89274447949526814</v>
      </c>
      <c r="AD138" s="8">
        <f>(dane3[[#This Row],[potas]]-M$409)/M$410</f>
        <v>8.5393258426966281E-2</v>
      </c>
      <c r="AE138" s="8">
        <f>(dane3[[#This Row],[hemoglobina]]-N$409)/N$410</f>
        <v>0.42176870748299322</v>
      </c>
      <c r="AF138" s="8">
        <f>(dane3[[#This Row],[hematokryt]]-O$409)/O$410</f>
        <v>0.66377777777777769</v>
      </c>
    </row>
    <row r="139" spans="1:32" x14ac:dyDescent="0.25">
      <c r="A139" s="5">
        <v>45</v>
      </c>
      <c r="B139" s="5">
        <v>60</v>
      </c>
      <c r="C139" s="9">
        <v>0.25</v>
      </c>
      <c r="D139" s="10">
        <v>0.4</v>
      </c>
      <c r="E139" s="5" t="s">
        <v>2</v>
      </c>
      <c r="F139" s="5">
        <v>0</v>
      </c>
      <c r="G139" s="5">
        <v>1</v>
      </c>
      <c r="H139" s="5">
        <v>0</v>
      </c>
      <c r="I139" s="5">
        <v>268</v>
      </c>
      <c r="J139" s="5">
        <v>86</v>
      </c>
      <c r="K139" s="5">
        <v>4</v>
      </c>
      <c r="L139" s="5">
        <v>134</v>
      </c>
      <c r="M139" s="5">
        <v>5.0999999999999996</v>
      </c>
      <c r="N139" s="5">
        <v>10</v>
      </c>
      <c r="O139" s="5">
        <v>29</v>
      </c>
      <c r="P139" s="5">
        <v>1</v>
      </c>
      <c r="Q139" s="5">
        <v>1</v>
      </c>
      <c r="R139" s="5">
        <v>0</v>
      </c>
      <c r="S139" s="5">
        <v>1</v>
      </c>
      <c r="T139" s="5">
        <v>0</v>
      </c>
      <c r="U139" s="5">
        <v>0</v>
      </c>
      <c r="V139" s="5">
        <v>1</v>
      </c>
      <c r="X139" s="8">
        <f>(dane3[[#This Row],[Wiek]]-$A$409)/$A$410</f>
        <v>0.48863636363636365</v>
      </c>
      <c r="Y139" s="8">
        <f>(dane3[[#This Row],[Ciśnienie krwi]]-$B$409)/$B$410</f>
        <v>7.6923076923076927E-2</v>
      </c>
      <c r="Z139" s="8">
        <f>(dane3[[#This Row],[glukoza we krwi]]-$I$409)/$I$410</f>
        <v>0.52564102564102566</v>
      </c>
      <c r="AA139" s="8">
        <f>(dane3[[#This Row],[mocznik]]-$J$409)/$J$410</f>
        <v>0.21694480102695765</v>
      </c>
      <c r="AB139" s="8">
        <f>(dane3[[#This Row],[kreatynina]]-K$409)/K$410</f>
        <v>4.7619047619047623E-2</v>
      </c>
      <c r="AC139" s="8">
        <f>(dane3[[#This Row],[sód]]-L$409)/L$410</f>
        <v>0.81703470031545744</v>
      </c>
      <c r="AD139" s="8">
        <f>(dane3[[#This Row],[potas]]-M$409)/M$410</f>
        <v>5.842696629213482E-2</v>
      </c>
      <c r="AE139" s="8">
        <f>(dane3[[#This Row],[hemoglobina]]-N$409)/N$410</f>
        <v>0.46938775510204078</v>
      </c>
      <c r="AF139" s="8">
        <f>(dane3[[#This Row],[hematokryt]]-O$409)/O$410</f>
        <v>0.44444444444444442</v>
      </c>
    </row>
    <row r="140" spans="1:32" x14ac:dyDescent="0.25">
      <c r="A140" s="5">
        <v>73</v>
      </c>
      <c r="B140" s="10">
        <v>76.47</v>
      </c>
      <c r="C140" s="9">
        <v>0.25</v>
      </c>
      <c r="D140" s="10">
        <v>0.2</v>
      </c>
      <c r="E140" s="5" t="s">
        <v>2</v>
      </c>
      <c r="F140" s="5">
        <v>0.77</v>
      </c>
      <c r="G140" s="5">
        <v>0</v>
      </c>
      <c r="H140" s="5">
        <v>0</v>
      </c>
      <c r="I140" s="5">
        <v>95</v>
      </c>
      <c r="J140" s="5">
        <v>51</v>
      </c>
      <c r="K140" s="5">
        <v>1.6</v>
      </c>
      <c r="L140" s="5">
        <v>142</v>
      </c>
      <c r="M140" s="5">
        <v>3.5</v>
      </c>
      <c r="N140" s="10">
        <v>12.53</v>
      </c>
      <c r="O140" s="10">
        <v>38.869999999999997</v>
      </c>
      <c r="P140" s="5">
        <v>0</v>
      </c>
      <c r="Q140" s="5" t="s">
        <v>70</v>
      </c>
      <c r="R140" s="5">
        <v>0</v>
      </c>
      <c r="S140" s="5">
        <v>1</v>
      </c>
      <c r="T140" s="5">
        <v>0</v>
      </c>
      <c r="U140" s="5">
        <v>0</v>
      </c>
      <c r="V140" s="5">
        <v>1</v>
      </c>
      <c r="X140" s="8">
        <f>(dane3[[#This Row],[Wiek]]-$A$409)/$A$410</f>
        <v>0.80681818181818177</v>
      </c>
      <c r="Y140" s="8">
        <f>(dane3[[#This Row],[Ciśnienie krwi]]-$B$409)/$B$410</f>
        <v>0.20361538461538461</v>
      </c>
      <c r="Z140" s="8">
        <f>(dane3[[#This Row],[glukoza we krwi]]-$I$409)/$I$410</f>
        <v>0.15598290598290598</v>
      </c>
      <c r="AA140" s="8">
        <f>(dane3[[#This Row],[mocznik]]-$J$409)/$J$410</f>
        <v>0.12708600770218229</v>
      </c>
      <c r="AB140" s="8">
        <f>(dane3[[#This Row],[kreatynina]]-K$409)/K$410</f>
        <v>1.5873015873015876E-2</v>
      </c>
      <c r="AC140" s="8">
        <f>(dane3[[#This Row],[sód]]-L$409)/L$410</f>
        <v>0.86750788643533128</v>
      </c>
      <c r="AD140" s="8">
        <f>(dane3[[#This Row],[potas]]-M$409)/M$410</f>
        <v>2.247191011235955E-2</v>
      </c>
      <c r="AE140" s="8">
        <f>(dane3[[#This Row],[hemoglobina]]-N$409)/N$410</f>
        <v>0.64149659863945574</v>
      </c>
      <c r="AF140" s="8">
        <f>(dane3[[#This Row],[hematokryt]]-O$409)/O$410</f>
        <v>0.66377777777777769</v>
      </c>
    </row>
    <row r="141" spans="1:32" x14ac:dyDescent="0.25">
      <c r="A141" s="5">
        <v>41</v>
      </c>
      <c r="B141" s="5">
        <v>70</v>
      </c>
      <c r="C141" s="9">
        <v>0.5</v>
      </c>
      <c r="D141" s="10">
        <v>0.4</v>
      </c>
      <c r="E141" s="5" t="s">
        <v>2</v>
      </c>
      <c r="F141" s="5">
        <v>0</v>
      </c>
      <c r="G141" s="5">
        <v>0</v>
      </c>
      <c r="H141" s="5">
        <v>1</v>
      </c>
      <c r="I141" s="10">
        <v>148.04</v>
      </c>
      <c r="J141" s="5">
        <v>68</v>
      </c>
      <c r="K141" s="5">
        <v>2.8</v>
      </c>
      <c r="L141" s="5">
        <v>132</v>
      </c>
      <c r="M141" s="5">
        <v>4.0999999999999996</v>
      </c>
      <c r="N141" s="5">
        <v>11.1</v>
      </c>
      <c r="O141" s="5">
        <v>33</v>
      </c>
      <c r="P141" s="5">
        <v>1</v>
      </c>
      <c r="Q141" s="5">
        <v>0</v>
      </c>
      <c r="R141" s="5">
        <v>0</v>
      </c>
      <c r="S141" s="5">
        <v>1</v>
      </c>
      <c r="T141" s="5">
        <v>1</v>
      </c>
      <c r="U141" s="5">
        <v>1</v>
      </c>
      <c r="V141" s="5">
        <v>1</v>
      </c>
      <c r="X141" s="8">
        <f>(dane3[[#This Row],[Wiek]]-$A$409)/$A$410</f>
        <v>0.44318181818181818</v>
      </c>
      <c r="Y141" s="8">
        <f>(dane3[[#This Row],[Ciśnienie krwi]]-$B$409)/$B$410</f>
        <v>0.15384615384615385</v>
      </c>
      <c r="Z141" s="8">
        <f>(dane3[[#This Row],[glukoza we krwi]]-$I$409)/$I$410</f>
        <v>0.26931623931623933</v>
      </c>
      <c r="AA141" s="8">
        <f>(dane3[[#This Row],[mocznik]]-$J$409)/$J$410</f>
        <v>0.17073170731707318</v>
      </c>
      <c r="AB141" s="8">
        <f>(dane3[[#This Row],[kreatynina]]-K$409)/K$410</f>
        <v>3.1746031746031744E-2</v>
      </c>
      <c r="AC141" s="8">
        <f>(dane3[[#This Row],[sód]]-L$409)/L$410</f>
        <v>0.80441640378548895</v>
      </c>
      <c r="AD141" s="8">
        <f>(dane3[[#This Row],[potas]]-M$409)/M$410</f>
        <v>3.595505617977527E-2</v>
      </c>
      <c r="AE141" s="8">
        <f>(dane3[[#This Row],[hemoglobina]]-N$409)/N$410</f>
        <v>0.54421768707482987</v>
      </c>
      <c r="AF141" s="8">
        <f>(dane3[[#This Row],[hematokryt]]-O$409)/O$410</f>
        <v>0.53333333333333333</v>
      </c>
    </row>
    <row r="142" spans="1:32" x14ac:dyDescent="0.25">
      <c r="A142" s="5">
        <v>69</v>
      </c>
      <c r="B142" s="5">
        <v>70</v>
      </c>
      <c r="C142" s="9">
        <v>0.25</v>
      </c>
      <c r="D142" s="5">
        <v>0</v>
      </c>
      <c r="E142" s="10">
        <v>0.8</v>
      </c>
      <c r="F142" s="5">
        <v>1</v>
      </c>
      <c r="G142" s="5">
        <v>0</v>
      </c>
      <c r="H142" s="5">
        <v>0</v>
      </c>
      <c r="I142" s="5">
        <v>256</v>
      </c>
      <c r="J142" s="5">
        <v>40</v>
      </c>
      <c r="K142" s="5">
        <v>1.2</v>
      </c>
      <c r="L142" s="5">
        <v>142</v>
      </c>
      <c r="M142" s="5">
        <v>5.6</v>
      </c>
      <c r="N142" s="10">
        <v>12.53</v>
      </c>
      <c r="O142" s="10">
        <v>38.869999999999997</v>
      </c>
      <c r="P142" s="5">
        <v>0</v>
      </c>
      <c r="Q142" s="5">
        <v>0</v>
      </c>
      <c r="R142" s="5">
        <v>0</v>
      </c>
      <c r="S142" s="5">
        <v>1</v>
      </c>
      <c r="T142" s="5">
        <v>0</v>
      </c>
      <c r="U142" s="5">
        <v>0</v>
      </c>
      <c r="V142" s="5">
        <v>1</v>
      </c>
      <c r="X142" s="8">
        <f>(dane3[[#This Row],[Wiek]]-$A$409)/$A$410</f>
        <v>0.76136363636363635</v>
      </c>
      <c r="Y142" s="8">
        <f>(dane3[[#This Row],[Ciśnienie krwi]]-$B$409)/$B$410</f>
        <v>0.15384615384615385</v>
      </c>
      <c r="Z142" s="8">
        <f>(dane3[[#This Row],[glukoza we krwi]]-$I$409)/$I$410</f>
        <v>0.5</v>
      </c>
      <c r="AA142" s="8">
        <f>(dane3[[#This Row],[mocznik]]-$J$409)/$J$410</f>
        <v>9.8844672657252886E-2</v>
      </c>
      <c r="AB142" s="8">
        <f>(dane3[[#This Row],[kreatynina]]-K$409)/K$410</f>
        <v>1.0582010582010581E-2</v>
      </c>
      <c r="AC142" s="8">
        <f>(dane3[[#This Row],[sód]]-L$409)/L$410</f>
        <v>0.86750788643533128</v>
      </c>
      <c r="AD142" s="8">
        <f>(dane3[[#This Row],[potas]]-M$409)/M$410</f>
        <v>6.9662921348314602E-2</v>
      </c>
      <c r="AE142" s="8">
        <f>(dane3[[#This Row],[hemoglobina]]-N$409)/N$410</f>
        <v>0.64149659863945574</v>
      </c>
      <c r="AF142" s="8">
        <f>(dane3[[#This Row],[hematokryt]]-O$409)/O$410</f>
        <v>0.66377777777777769</v>
      </c>
    </row>
    <row r="143" spans="1:32" x14ac:dyDescent="0.25">
      <c r="A143" s="5">
        <v>67</v>
      </c>
      <c r="B143" s="5">
        <v>70</v>
      </c>
      <c r="C143" s="9">
        <v>0.25</v>
      </c>
      <c r="D143" s="10">
        <v>0.2</v>
      </c>
      <c r="E143" s="5" t="s">
        <v>2</v>
      </c>
      <c r="F143" s="5">
        <v>1</v>
      </c>
      <c r="G143" s="5">
        <v>0</v>
      </c>
      <c r="H143" s="5">
        <v>0</v>
      </c>
      <c r="I143" s="10">
        <v>148.04</v>
      </c>
      <c r="J143" s="5">
        <v>106</v>
      </c>
      <c r="K143" s="5">
        <v>6</v>
      </c>
      <c r="L143" s="5">
        <v>137</v>
      </c>
      <c r="M143" s="5">
        <v>4.9000000000000004</v>
      </c>
      <c r="N143" s="5">
        <v>6.1</v>
      </c>
      <c r="O143" s="5">
        <v>19</v>
      </c>
      <c r="P143" s="5">
        <v>1</v>
      </c>
      <c r="Q143" s="5">
        <v>0</v>
      </c>
      <c r="R143" s="5">
        <v>0</v>
      </c>
      <c r="S143" s="5">
        <v>1</v>
      </c>
      <c r="T143" s="5">
        <v>0</v>
      </c>
      <c r="U143" s="5">
        <v>1</v>
      </c>
      <c r="V143" s="5">
        <v>1</v>
      </c>
      <c r="X143" s="8">
        <f>(dane3[[#This Row],[Wiek]]-$A$409)/$A$410</f>
        <v>0.73863636363636365</v>
      </c>
      <c r="Y143" s="8">
        <f>(dane3[[#This Row],[Ciśnienie krwi]]-$B$409)/$B$410</f>
        <v>0.15384615384615385</v>
      </c>
      <c r="Z143" s="8">
        <f>(dane3[[#This Row],[glukoza we krwi]]-$I$409)/$I$410</f>
        <v>0.26931623931623933</v>
      </c>
      <c r="AA143" s="8">
        <f>(dane3[[#This Row],[mocznik]]-$J$409)/$J$410</f>
        <v>0.26829268292682928</v>
      </c>
      <c r="AB143" s="8">
        <f>(dane3[[#This Row],[kreatynina]]-K$409)/K$410</f>
        <v>7.407407407407407E-2</v>
      </c>
      <c r="AC143" s="8">
        <f>(dane3[[#This Row],[sód]]-L$409)/L$410</f>
        <v>0.83596214511041012</v>
      </c>
      <c r="AD143" s="8">
        <f>(dane3[[#This Row],[potas]]-M$409)/M$410</f>
        <v>5.393258426966293E-2</v>
      </c>
      <c r="AE143" s="8">
        <f>(dane3[[#This Row],[hemoglobina]]-N$409)/N$410</f>
        <v>0.20408163265306117</v>
      </c>
      <c r="AF143" s="8">
        <f>(dane3[[#This Row],[hematokryt]]-O$409)/O$410</f>
        <v>0.22222222222222221</v>
      </c>
    </row>
    <row r="144" spans="1:32" x14ac:dyDescent="0.25">
      <c r="A144" s="5">
        <v>72</v>
      </c>
      <c r="B144" s="5">
        <v>90</v>
      </c>
      <c r="C144" s="9">
        <v>0.62</v>
      </c>
      <c r="D144" s="10">
        <v>0.2</v>
      </c>
      <c r="E144" s="10">
        <v>0.52</v>
      </c>
      <c r="F144" s="5">
        <v>0.77</v>
      </c>
      <c r="G144" s="5">
        <v>0</v>
      </c>
      <c r="H144" s="5">
        <v>0</v>
      </c>
      <c r="I144" s="5">
        <v>84</v>
      </c>
      <c r="J144" s="5">
        <v>145</v>
      </c>
      <c r="K144" s="5">
        <v>7.1</v>
      </c>
      <c r="L144" s="5">
        <v>135</v>
      </c>
      <c r="M144" s="5">
        <v>5.3</v>
      </c>
      <c r="N144" s="10">
        <v>12.53</v>
      </c>
      <c r="O144" s="10">
        <v>38.869999999999997</v>
      </c>
      <c r="P144" s="5">
        <v>0</v>
      </c>
      <c r="Q144" s="5">
        <v>1</v>
      </c>
      <c r="R144" s="5">
        <v>0</v>
      </c>
      <c r="S144" s="5">
        <v>1</v>
      </c>
      <c r="T144" s="5">
        <v>0</v>
      </c>
      <c r="U144" s="5">
        <v>0</v>
      </c>
      <c r="V144" s="5">
        <v>1</v>
      </c>
      <c r="X144" s="8">
        <f>(dane3[[#This Row],[Wiek]]-$A$409)/$A$410</f>
        <v>0.79545454545454541</v>
      </c>
      <c r="Y144" s="8">
        <f>(dane3[[#This Row],[Ciśnienie krwi]]-$B$409)/$B$410</f>
        <v>0.30769230769230771</v>
      </c>
      <c r="Z144" s="8">
        <f>(dane3[[#This Row],[glukoza we krwi]]-$I$409)/$I$410</f>
        <v>0.13247863247863248</v>
      </c>
      <c r="AA144" s="8">
        <f>(dane3[[#This Row],[mocznik]]-$J$409)/$J$410</f>
        <v>0.36842105263157893</v>
      </c>
      <c r="AB144" s="8">
        <f>(dane3[[#This Row],[kreatynina]]-K$409)/K$410</f>
        <v>8.8624338624338619E-2</v>
      </c>
      <c r="AC144" s="8">
        <f>(dane3[[#This Row],[sód]]-L$409)/L$410</f>
        <v>0.82334384858044163</v>
      </c>
      <c r="AD144" s="8">
        <f>(dane3[[#This Row],[potas]]-M$409)/M$410</f>
        <v>6.2921348314606731E-2</v>
      </c>
      <c r="AE144" s="8">
        <f>(dane3[[#This Row],[hemoglobina]]-N$409)/N$410</f>
        <v>0.64149659863945574</v>
      </c>
      <c r="AF144" s="8">
        <f>(dane3[[#This Row],[hematokryt]]-O$409)/O$410</f>
        <v>0.66377777777777769</v>
      </c>
    </row>
    <row r="145" spans="1:32" x14ac:dyDescent="0.25">
      <c r="A145" s="5">
        <v>41</v>
      </c>
      <c r="B145" s="5">
        <v>80</v>
      </c>
      <c r="C145" s="9">
        <v>0.5</v>
      </c>
      <c r="D145" s="10">
        <v>0.2</v>
      </c>
      <c r="E145" s="10">
        <v>0.8</v>
      </c>
      <c r="F145" s="5">
        <v>1</v>
      </c>
      <c r="G145" s="5">
        <v>0</v>
      </c>
      <c r="H145" s="5">
        <v>0</v>
      </c>
      <c r="I145" s="5">
        <v>210</v>
      </c>
      <c r="J145" s="5">
        <v>165</v>
      </c>
      <c r="K145" s="5">
        <v>18</v>
      </c>
      <c r="L145" s="5">
        <v>135</v>
      </c>
      <c r="M145" s="5">
        <v>4.7</v>
      </c>
      <c r="N145" s="10">
        <v>12.53</v>
      </c>
      <c r="O145" s="10">
        <v>38.869999999999997</v>
      </c>
      <c r="P145" s="5">
        <v>0</v>
      </c>
      <c r="Q145" s="5">
        <v>1</v>
      </c>
      <c r="R145" s="5">
        <v>0</v>
      </c>
      <c r="S145" s="5">
        <v>1</v>
      </c>
      <c r="T145" s="5">
        <v>0</v>
      </c>
      <c r="U145" s="5">
        <v>0</v>
      </c>
      <c r="V145" s="5">
        <v>1</v>
      </c>
      <c r="X145" s="8">
        <f>(dane3[[#This Row],[Wiek]]-$A$409)/$A$410</f>
        <v>0.44318181818181818</v>
      </c>
      <c r="Y145" s="8">
        <f>(dane3[[#This Row],[Ciśnienie krwi]]-$B$409)/$B$410</f>
        <v>0.23076923076923078</v>
      </c>
      <c r="Z145" s="8">
        <f>(dane3[[#This Row],[glukoza we krwi]]-$I$409)/$I$410</f>
        <v>0.40170940170940173</v>
      </c>
      <c r="AA145" s="8">
        <f>(dane3[[#This Row],[mocznik]]-$J$409)/$J$410</f>
        <v>0.41976893453145059</v>
      </c>
      <c r="AB145" s="8">
        <f>(dane3[[#This Row],[kreatynina]]-K$409)/K$410</f>
        <v>0.23280423280423285</v>
      </c>
      <c r="AC145" s="8">
        <f>(dane3[[#This Row],[sód]]-L$409)/L$410</f>
        <v>0.82334384858044163</v>
      </c>
      <c r="AD145" s="8">
        <f>(dane3[[#This Row],[potas]]-M$409)/M$410</f>
        <v>4.9438202247191018E-2</v>
      </c>
      <c r="AE145" s="8">
        <f>(dane3[[#This Row],[hemoglobina]]-N$409)/N$410</f>
        <v>0.64149659863945574</v>
      </c>
      <c r="AF145" s="8">
        <f>(dane3[[#This Row],[hematokryt]]-O$409)/O$410</f>
        <v>0.66377777777777769</v>
      </c>
    </row>
    <row r="146" spans="1:32" x14ac:dyDescent="0.25">
      <c r="A146" s="5">
        <v>60</v>
      </c>
      <c r="B146" s="5">
        <v>90</v>
      </c>
      <c r="C146" s="9">
        <v>0.25</v>
      </c>
      <c r="D146" s="10">
        <v>0.4</v>
      </c>
      <c r="E146" s="5" t="s">
        <v>2</v>
      </c>
      <c r="F146" s="5">
        <v>1</v>
      </c>
      <c r="G146" s="5">
        <v>0</v>
      </c>
      <c r="H146" s="5">
        <v>0</v>
      </c>
      <c r="I146" s="5">
        <v>105</v>
      </c>
      <c r="J146" s="5">
        <v>53</v>
      </c>
      <c r="K146" s="5">
        <v>2.2999999999999998</v>
      </c>
      <c r="L146" s="5">
        <v>136</v>
      </c>
      <c r="M146" s="5">
        <v>5.2</v>
      </c>
      <c r="N146" s="5">
        <v>11.1</v>
      </c>
      <c r="O146" s="5">
        <v>33</v>
      </c>
      <c r="P146" s="5">
        <v>0</v>
      </c>
      <c r="Q146" s="5">
        <v>0</v>
      </c>
      <c r="R146" s="5">
        <v>0</v>
      </c>
      <c r="S146" s="5">
        <v>1</v>
      </c>
      <c r="T146" s="5">
        <v>0</v>
      </c>
      <c r="U146" s="5">
        <v>0</v>
      </c>
      <c r="V146" s="5">
        <v>1</v>
      </c>
      <c r="X146" s="8">
        <f>(dane3[[#This Row],[Wiek]]-$A$409)/$A$410</f>
        <v>0.65909090909090906</v>
      </c>
      <c r="Y146" s="8">
        <f>(dane3[[#This Row],[Ciśnienie krwi]]-$B$409)/$B$410</f>
        <v>0.30769230769230771</v>
      </c>
      <c r="Z146" s="8">
        <f>(dane3[[#This Row],[glukoza we krwi]]-$I$409)/$I$410</f>
        <v>0.17735042735042736</v>
      </c>
      <c r="AA146" s="8">
        <f>(dane3[[#This Row],[mocznik]]-$J$409)/$J$410</f>
        <v>0.13222079589216945</v>
      </c>
      <c r="AB146" s="8">
        <f>(dane3[[#This Row],[kreatynina]]-K$409)/K$410</f>
        <v>2.5132275132275134E-2</v>
      </c>
      <c r="AC146" s="8">
        <f>(dane3[[#This Row],[sód]]-L$409)/L$410</f>
        <v>0.82965299684542582</v>
      </c>
      <c r="AD146" s="8">
        <f>(dane3[[#This Row],[potas]]-M$409)/M$410</f>
        <v>6.0674157303370793E-2</v>
      </c>
      <c r="AE146" s="8">
        <f>(dane3[[#This Row],[hemoglobina]]-N$409)/N$410</f>
        <v>0.54421768707482987</v>
      </c>
      <c r="AF146" s="8">
        <f>(dane3[[#This Row],[hematokryt]]-O$409)/O$410</f>
        <v>0.53333333333333333</v>
      </c>
    </row>
    <row r="147" spans="1:32" x14ac:dyDescent="0.25">
      <c r="A147" s="5">
        <v>57</v>
      </c>
      <c r="B147" s="5">
        <v>90</v>
      </c>
      <c r="C147" s="9">
        <v>0.5</v>
      </c>
      <c r="D147" s="10">
        <v>1</v>
      </c>
      <c r="E147" s="5" t="s">
        <v>2</v>
      </c>
      <c r="F147" s="5">
        <v>0</v>
      </c>
      <c r="G147" s="5">
        <v>0</v>
      </c>
      <c r="H147" s="5">
        <v>1</v>
      </c>
      <c r="I147" s="10">
        <v>148.04</v>
      </c>
      <c r="J147" s="5">
        <v>322</v>
      </c>
      <c r="K147" s="5">
        <v>13</v>
      </c>
      <c r="L147" s="5">
        <v>126</v>
      </c>
      <c r="M147" s="5">
        <v>4.8</v>
      </c>
      <c r="N147" s="5">
        <v>8</v>
      </c>
      <c r="O147" s="5">
        <v>24</v>
      </c>
      <c r="P147" s="5">
        <v>1</v>
      </c>
      <c r="Q147" s="5">
        <v>1</v>
      </c>
      <c r="R147" s="5">
        <v>1</v>
      </c>
      <c r="S147" s="5">
        <v>0</v>
      </c>
      <c r="T147" s="5">
        <v>1</v>
      </c>
      <c r="U147" s="5">
        <v>1</v>
      </c>
      <c r="V147" s="5">
        <v>1</v>
      </c>
      <c r="X147" s="8">
        <f>(dane3[[#This Row],[Wiek]]-$A$409)/$A$410</f>
        <v>0.625</v>
      </c>
      <c r="Y147" s="8">
        <f>(dane3[[#This Row],[Ciśnienie krwi]]-$B$409)/$B$410</f>
        <v>0.30769230769230771</v>
      </c>
      <c r="Z147" s="8">
        <f>(dane3[[#This Row],[glukoza we krwi]]-$I$409)/$I$410</f>
        <v>0.26931623931623933</v>
      </c>
      <c r="AA147" s="8">
        <f>(dane3[[#This Row],[mocznik]]-$J$409)/$J$410</f>
        <v>0.82284980744544289</v>
      </c>
      <c r="AB147" s="8">
        <f>(dane3[[#This Row],[kreatynina]]-K$409)/K$410</f>
        <v>0.16666666666666669</v>
      </c>
      <c r="AC147" s="8">
        <f>(dane3[[#This Row],[sód]]-L$409)/L$410</f>
        <v>0.7665615141955836</v>
      </c>
      <c r="AD147" s="8">
        <f>(dane3[[#This Row],[potas]]-M$409)/M$410</f>
        <v>5.1685393258426963E-2</v>
      </c>
      <c r="AE147" s="8">
        <f>(dane3[[#This Row],[hemoglobina]]-N$409)/N$410</f>
        <v>0.33333333333333331</v>
      </c>
      <c r="AF147" s="8">
        <f>(dane3[[#This Row],[hematokryt]]-O$409)/O$410</f>
        <v>0.33333333333333331</v>
      </c>
    </row>
    <row r="148" spans="1:32" x14ac:dyDescent="0.25">
      <c r="A148" s="5">
        <v>53</v>
      </c>
      <c r="B148" s="5">
        <v>100</v>
      </c>
      <c r="C148" s="9">
        <v>0.25</v>
      </c>
      <c r="D148" s="10">
        <v>0.2</v>
      </c>
      <c r="E148" s="10">
        <v>0.6</v>
      </c>
      <c r="F148" s="5">
        <v>1</v>
      </c>
      <c r="G148" s="5">
        <v>0</v>
      </c>
      <c r="H148" s="5">
        <v>0</v>
      </c>
      <c r="I148" s="5">
        <v>213</v>
      </c>
      <c r="J148" s="5">
        <v>23</v>
      </c>
      <c r="K148" s="5">
        <v>1</v>
      </c>
      <c r="L148" s="5">
        <v>139</v>
      </c>
      <c r="M148" s="5">
        <v>4</v>
      </c>
      <c r="N148" s="10">
        <v>12.53</v>
      </c>
      <c r="O148" s="10">
        <v>38.869999999999997</v>
      </c>
      <c r="P148" s="5">
        <v>0</v>
      </c>
      <c r="Q148" s="5">
        <v>1</v>
      </c>
      <c r="R148" s="5">
        <v>0</v>
      </c>
      <c r="S148" s="5">
        <v>1</v>
      </c>
      <c r="T148" s="5">
        <v>0</v>
      </c>
      <c r="U148" s="5">
        <v>0</v>
      </c>
      <c r="V148" s="5">
        <v>1</v>
      </c>
      <c r="X148" s="8">
        <f>(dane3[[#This Row],[Wiek]]-$A$409)/$A$410</f>
        <v>0.57954545454545459</v>
      </c>
      <c r="Y148" s="8">
        <f>(dane3[[#This Row],[Ciśnienie krwi]]-$B$409)/$B$410</f>
        <v>0.38461538461538464</v>
      </c>
      <c r="Z148" s="8">
        <f>(dane3[[#This Row],[glukoza we krwi]]-$I$409)/$I$410</f>
        <v>0.40811965811965811</v>
      </c>
      <c r="AA148" s="8">
        <f>(dane3[[#This Row],[mocznik]]-$J$409)/$J$410</f>
        <v>5.5198973042362001E-2</v>
      </c>
      <c r="AB148" s="8">
        <f>(dane3[[#This Row],[kreatynina]]-K$409)/K$410</f>
        <v>7.9365079365079361E-3</v>
      </c>
      <c r="AC148" s="8">
        <f>(dane3[[#This Row],[sód]]-L$409)/L$410</f>
        <v>0.8485804416403786</v>
      </c>
      <c r="AD148" s="8">
        <f>(dane3[[#This Row],[potas]]-M$409)/M$410</f>
        <v>3.3707865168539325E-2</v>
      </c>
      <c r="AE148" s="8">
        <f>(dane3[[#This Row],[hemoglobina]]-N$409)/N$410</f>
        <v>0.64149659863945574</v>
      </c>
      <c r="AF148" s="8">
        <f>(dane3[[#This Row],[hematokryt]]-O$409)/O$410</f>
        <v>0.66377777777777769</v>
      </c>
    </row>
    <row r="149" spans="1:32" x14ac:dyDescent="0.25">
      <c r="A149" s="5">
        <v>60</v>
      </c>
      <c r="B149" s="5">
        <v>60</v>
      </c>
      <c r="C149" s="9">
        <v>0.25</v>
      </c>
      <c r="D149" s="10">
        <v>0.6</v>
      </c>
      <c r="E149" s="10">
        <v>0.2</v>
      </c>
      <c r="F149" s="5">
        <v>0</v>
      </c>
      <c r="G149" s="5">
        <v>1</v>
      </c>
      <c r="H149" s="5">
        <v>0</v>
      </c>
      <c r="I149" s="5">
        <v>288</v>
      </c>
      <c r="J149" s="5">
        <v>36</v>
      </c>
      <c r="K149" s="5">
        <v>1.7</v>
      </c>
      <c r="L149" s="5">
        <v>130</v>
      </c>
      <c r="M149" s="5">
        <v>3</v>
      </c>
      <c r="N149" s="5">
        <v>7.9</v>
      </c>
      <c r="O149" s="5">
        <v>25</v>
      </c>
      <c r="P149" s="5">
        <v>1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5">
        <v>1</v>
      </c>
      <c r="X149" s="8">
        <f>(dane3[[#This Row],[Wiek]]-$A$409)/$A$410</f>
        <v>0.65909090909090906</v>
      </c>
      <c r="Y149" s="8">
        <f>(dane3[[#This Row],[Ciśnienie krwi]]-$B$409)/$B$410</f>
        <v>7.6923076923076927E-2</v>
      </c>
      <c r="Z149" s="8">
        <f>(dane3[[#This Row],[glukoza we krwi]]-$I$409)/$I$410</f>
        <v>0.56837606837606836</v>
      </c>
      <c r="AA149" s="8">
        <f>(dane3[[#This Row],[mocznik]]-$J$409)/$J$410</f>
        <v>8.8575096277278567E-2</v>
      </c>
      <c r="AB149" s="8">
        <f>(dane3[[#This Row],[kreatynina]]-K$409)/K$410</f>
        <v>1.7195767195767195E-2</v>
      </c>
      <c r="AC149" s="8">
        <f>(dane3[[#This Row],[sód]]-L$409)/L$410</f>
        <v>0.79179810725552047</v>
      </c>
      <c r="AD149" s="8">
        <f>(dane3[[#This Row],[potas]]-M$409)/M$410</f>
        <v>1.1235955056179775E-2</v>
      </c>
      <c r="AE149" s="8">
        <f>(dane3[[#This Row],[hemoglobina]]-N$409)/N$410</f>
        <v>0.32653061224489799</v>
      </c>
      <c r="AF149" s="8">
        <f>(dane3[[#This Row],[hematokryt]]-O$409)/O$410</f>
        <v>0.35555555555555557</v>
      </c>
    </row>
    <row r="150" spans="1:32" x14ac:dyDescent="0.25">
      <c r="A150" s="5">
        <v>69</v>
      </c>
      <c r="B150" s="5">
        <v>60</v>
      </c>
      <c r="C150" s="9">
        <v>0.62</v>
      </c>
      <c r="D150" s="10">
        <v>0.2</v>
      </c>
      <c r="E150" s="10">
        <v>0.52</v>
      </c>
      <c r="F150" s="5">
        <v>0.77</v>
      </c>
      <c r="G150" s="5">
        <v>0</v>
      </c>
      <c r="H150" s="5">
        <v>0</v>
      </c>
      <c r="I150" s="5">
        <v>171</v>
      </c>
      <c r="J150" s="5">
        <v>26</v>
      </c>
      <c r="K150" s="5">
        <v>48.1</v>
      </c>
      <c r="L150" s="10">
        <v>137.53</v>
      </c>
      <c r="M150" s="10">
        <v>4.63</v>
      </c>
      <c r="N150" s="10">
        <v>12.53</v>
      </c>
      <c r="O150" s="10">
        <v>38.869999999999997</v>
      </c>
      <c r="P150" s="5">
        <v>1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1</v>
      </c>
      <c r="X150" s="8">
        <f>(dane3[[#This Row],[Wiek]]-$A$409)/$A$410</f>
        <v>0.76136363636363635</v>
      </c>
      <c r="Y150" s="8">
        <f>(dane3[[#This Row],[Ciśnienie krwi]]-$B$409)/$B$410</f>
        <v>7.6923076923076927E-2</v>
      </c>
      <c r="Z150" s="8">
        <f>(dane3[[#This Row],[glukoza we krwi]]-$I$409)/$I$410</f>
        <v>0.31837606837606836</v>
      </c>
      <c r="AA150" s="8">
        <f>(dane3[[#This Row],[mocznik]]-$J$409)/$J$410</f>
        <v>6.290115532734275E-2</v>
      </c>
      <c r="AB150" s="8">
        <f>(dane3[[#This Row],[kreatynina]]-K$409)/K$410</f>
        <v>0.63095238095238104</v>
      </c>
      <c r="AC150" s="8">
        <f>(dane3[[#This Row],[sód]]-L$409)/L$410</f>
        <v>0.83930599369085179</v>
      </c>
      <c r="AD150" s="8">
        <f>(dane3[[#This Row],[potas]]-M$409)/M$410</f>
        <v>4.7865168539325841E-2</v>
      </c>
      <c r="AE150" s="8">
        <f>(dane3[[#This Row],[hemoglobina]]-N$409)/N$410</f>
        <v>0.64149659863945574</v>
      </c>
      <c r="AF150" s="8">
        <f>(dane3[[#This Row],[hematokryt]]-O$409)/O$410</f>
        <v>0.66377777777777769</v>
      </c>
    </row>
    <row r="151" spans="1:32" x14ac:dyDescent="0.25">
      <c r="A151" s="5">
        <v>65</v>
      </c>
      <c r="B151" s="5">
        <v>70</v>
      </c>
      <c r="C151" s="9">
        <v>0.75</v>
      </c>
      <c r="D151" s="10">
        <v>0.2</v>
      </c>
      <c r="E151" s="5" t="s">
        <v>2</v>
      </c>
      <c r="F151" s="5">
        <v>0</v>
      </c>
      <c r="G151" s="5">
        <v>0</v>
      </c>
      <c r="H151" s="5">
        <v>0</v>
      </c>
      <c r="I151" s="5">
        <v>139</v>
      </c>
      <c r="J151" s="5">
        <v>29</v>
      </c>
      <c r="K151" s="5">
        <v>1</v>
      </c>
      <c r="L151" s="10">
        <v>137.53</v>
      </c>
      <c r="M151" s="10">
        <v>4.63</v>
      </c>
      <c r="N151" s="5">
        <v>10.5</v>
      </c>
      <c r="O151" s="5">
        <v>32</v>
      </c>
      <c r="P151" s="5">
        <v>1</v>
      </c>
      <c r="Q151" s="5">
        <v>0</v>
      </c>
      <c r="R151" s="5">
        <v>0</v>
      </c>
      <c r="S151" s="5">
        <v>1</v>
      </c>
      <c r="T151" s="5">
        <v>1</v>
      </c>
      <c r="U151" s="5">
        <v>0</v>
      </c>
      <c r="V151" s="5">
        <v>1</v>
      </c>
      <c r="X151" s="8">
        <f>(dane3[[#This Row],[Wiek]]-$A$409)/$A$410</f>
        <v>0.71590909090909094</v>
      </c>
      <c r="Y151" s="8">
        <f>(dane3[[#This Row],[Ciśnienie krwi]]-$B$409)/$B$410</f>
        <v>0.15384615384615385</v>
      </c>
      <c r="Z151" s="8">
        <f>(dane3[[#This Row],[glukoza we krwi]]-$I$409)/$I$410</f>
        <v>0.25</v>
      </c>
      <c r="AA151" s="8">
        <f>(dane3[[#This Row],[mocznik]]-$J$409)/$J$410</f>
        <v>7.0603337612323486E-2</v>
      </c>
      <c r="AB151" s="8">
        <f>(dane3[[#This Row],[kreatynina]]-K$409)/K$410</f>
        <v>7.9365079365079361E-3</v>
      </c>
      <c r="AC151" s="8">
        <f>(dane3[[#This Row],[sód]]-L$409)/L$410</f>
        <v>0.83930599369085179</v>
      </c>
      <c r="AD151" s="8">
        <f>(dane3[[#This Row],[potas]]-M$409)/M$410</f>
        <v>4.7865168539325841E-2</v>
      </c>
      <c r="AE151" s="8">
        <f>(dane3[[#This Row],[hemoglobina]]-N$409)/N$410</f>
        <v>0.50340136054421769</v>
      </c>
      <c r="AF151" s="8">
        <f>(dane3[[#This Row],[hematokryt]]-O$409)/O$410</f>
        <v>0.51111111111111107</v>
      </c>
    </row>
    <row r="152" spans="1:32" x14ac:dyDescent="0.25">
      <c r="A152" s="5">
        <v>8</v>
      </c>
      <c r="B152" s="5">
        <v>60</v>
      </c>
      <c r="C152" s="9">
        <v>1</v>
      </c>
      <c r="D152" s="10">
        <v>0.6</v>
      </c>
      <c r="E152" s="5" t="s">
        <v>2</v>
      </c>
      <c r="F152" s="5">
        <v>1</v>
      </c>
      <c r="G152" s="5">
        <v>0</v>
      </c>
      <c r="H152" s="5">
        <v>0</v>
      </c>
      <c r="I152" s="5">
        <v>78</v>
      </c>
      <c r="J152" s="5">
        <v>27</v>
      </c>
      <c r="K152" s="5">
        <v>0.9</v>
      </c>
      <c r="L152" s="10">
        <v>137.53</v>
      </c>
      <c r="M152" s="10">
        <v>4.63</v>
      </c>
      <c r="N152" s="5">
        <v>12.3</v>
      </c>
      <c r="O152" s="5">
        <v>41</v>
      </c>
      <c r="P152" s="5">
        <v>0</v>
      </c>
      <c r="Q152" s="5">
        <v>0</v>
      </c>
      <c r="R152" s="5">
        <v>0</v>
      </c>
      <c r="S152" s="5">
        <v>0</v>
      </c>
      <c r="T152" s="5">
        <v>1</v>
      </c>
      <c r="U152" s="5">
        <v>0</v>
      </c>
      <c r="V152" s="5">
        <v>1</v>
      </c>
      <c r="X152" s="8">
        <f>(dane3[[#This Row],[Wiek]]-$A$409)/$A$410</f>
        <v>6.8181818181818177E-2</v>
      </c>
      <c r="Y152" s="8">
        <f>(dane3[[#This Row],[Ciśnienie krwi]]-$B$409)/$B$410</f>
        <v>7.6923076923076927E-2</v>
      </c>
      <c r="Z152" s="8">
        <f>(dane3[[#This Row],[glukoza we krwi]]-$I$409)/$I$410</f>
        <v>0.11965811965811966</v>
      </c>
      <c r="AA152" s="8">
        <f>(dane3[[#This Row],[mocznik]]-$J$409)/$J$410</f>
        <v>6.5468549422336333E-2</v>
      </c>
      <c r="AB152" s="8">
        <f>(dane3[[#This Row],[kreatynina]]-K$409)/K$410</f>
        <v>6.6137566137566143E-3</v>
      </c>
      <c r="AC152" s="8">
        <f>(dane3[[#This Row],[sód]]-L$409)/L$410</f>
        <v>0.83930599369085179</v>
      </c>
      <c r="AD152" s="8">
        <f>(dane3[[#This Row],[potas]]-M$409)/M$410</f>
        <v>4.7865168539325841E-2</v>
      </c>
      <c r="AE152" s="8">
        <f>(dane3[[#This Row],[hemoglobina]]-N$409)/N$410</f>
        <v>0.62585034013605445</v>
      </c>
      <c r="AF152" s="8">
        <f>(dane3[[#This Row],[hematokryt]]-O$409)/O$410</f>
        <v>0.71111111111111114</v>
      </c>
    </row>
    <row r="153" spans="1:32" x14ac:dyDescent="0.25">
      <c r="A153" s="5">
        <v>76</v>
      </c>
      <c r="B153" s="5">
        <v>90</v>
      </c>
      <c r="C153" s="9">
        <v>0.62</v>
      </c>
      <c r="D153" s="10">
        <v>0.2</v>
      </c>
      <c r="E153" s="10">
        <v>0.52</v>
      </c>
      <c r="F153" s="5">
        <v>0.77</v>
      </c>
      <c r="G153" s="5">
        <v>0</v>
      </c>
      <c r="H153" s="5">
        <v>0</v>
      </c>
      <c r="I153" s="5">
        <v>172</v>
      </c>
      <c r="J153" s="5">
        <v>46</v>
      </c>
      <c r="K153" s="5">
        <v>1.7</v>
      </c>
      <c r="L153" s="5">
        <v>141</v>
      </c>
      <c r="M153" s="5">
        <v>5.5</v>
      </c>
      <c r="N153" s="5">
        <v>9.6</v>
      </c>
      <c r="O153" s="5">
        <v>30</v>
      </c>
      <c r="P153" s="5">
        <v>1</v>
      </c>
      <c r="Q153" s="5">
        <v>1</v>
      </c>
      <c r="R153" s="5">
        <v>0</v>
      </c>
      <c r="S153" s="5">
        <v>1</v>
      </c>
      <c r="T153" s="5">
        <v>0</v>
      </c>
      <c r="U153" s="5">
        <v>1</v>
      </c>
      <c r="V153" s="5">
        <v>1</v>
      </c>
      <c r="X153" s="8">
        <f>(dane3[[#This Row],[Wiek]]-$A$409)/$A$410</f>
        <v>0.84090909090909094</v>
      </c>
      <c r="Y153" s="8">
        <f>(dane3[[#This Row],[Ciśnienie krwi]]-$B$409)/$B$410</f>
        <v>0.30769230769230771</v>
      </c>
      <c r="Z153" s="8">
        <f>(dane3[[#This Row],[glukoza we krwi]]-$I$409)/$I$410</f>
        <v>0.32051282051282054</v>
      </c>
      <c r="AA153" s="8">
        <f>(dane3[[#This Row],[mocznik]]-$J$409)/$J$410</f>
        <v>0.11424903722721438</v>
      </c>
      <c r="AB153" s="8">
        <f>(dane3[[#This Row],[kreatynina]]-K$409)/K$410</f>
        <v>1.7195767195767195E-2</v>
      </c>
      <c r="AC153" s="8">
        <f>(dane3[[#This Row],[sód]]-L$409)/L$410</f>
        <v>0.86119873817034698</v>
      </c>
      <c r="AD153" s="8">
        <f>(dane3[[#This Row],[potas]]-M$409)/M$410</f>
        <v>6.741573033707865E-2</v>
      </c>
      <c r="AE153" s="8">
        <f>(dane3[[#This Row],[hemoglobina]]-N$409)/N$410</f>
        <v>0.44217687074829931</v>
      </c>
      <c r="AF153" s="8">
        <f>(dane3[[#This Row],[hematokryt]]-O$409)/O$410</f>
        <v>0.46666666666666667</v>
      </c>
    </row>
    <row r="154" spans="1:32" x14ac:dyDescent="0.25">
      <c r="A154" s="5">
        <v>39</v>
      </c>
      <c r="B154" s="5">
        <v>70</v>
      </c>
      <c r="C154" s="9">
        <v>0.25</v>
      </c>
      <c r="D154" s="5">
        <v>0</v>
      </c>
      <c r="E154" s="5" t="s">
        <v>2</v>
      </c>
      <c r="F154" s="5">
        <v>1</v>
      </c>
      <c r="G154" s="5">
        <v>0</v>
      </c>
      <c r="H154" s="5">
        <v>0</v>
      </c>
      <c r="I154" s="5">
        <v>121</v>
      </c>
      <c r="J154" s="5">
        <v>20</v>
      </c>
      <c r="K154" s="5">
        <v>0.8</v>
      </c>
      <c r="L154" s="5">
        <v>133</v>
      </c>
      <c r="M154" s="5">
        <v>3.5</v>
      </c>
      <c r="N154" s="5">
        <v>10.9</v>
      </c>
      <c r="O154" s="5">
        <v>32</v>
      </c>
      <c r="P154" s="5">
        <v>0</v>
      </c>
      <c r="Q154" s="5">
        <v>1</v>
      </c>
      <c r="R154" s="5">
        <v>0</v>
      </c>
      <c r="S154" s="5">
        <v>1</v>
      </c>
      <c r="T154" s="5">
        <v>0</v>
      </c>
      <c r="U154" s="5">
        <v>0</v>
      </c>
      <c r="V154" s="5">
        <v>1</v>
      </c>
      <c r="X154" s="8">
        <f>(dane3[[#This Row],[Wiek]]-$A$409)/$A$410</f>
        <v>0.42045454545454547</v>
      </c>
      <c r="Y154" s="8">
        <f>(dane3[[#This Row],[Ciśnienie krwi]]-$B$409)/$B$410</f>
        <v>0.15384615384615385</v>
      </c>
      <c r="Z154" s="8">
        <f>(dane3[[#This Row],[glukoza we krwi]]-$I$409)/$I$410</f>
        <v>0.21153846153846154</v>
      </c>
      <c r="AA154" s="8">
        <f>(dane3[[#This Row],[mocznik]]-$J$409)/$J$410</f>
        <v>4.7496790757381259E-2</v>
      </c>
      <c r="AB154" s="8">
        <f>(dane3[[#This Row],[kreatynina]]-K$409)/K$410</f>
        <v>5.2910052910052916E-3</v>
      </c>
      <c r="AC154" s="8">
        <f>(dane3[[#This Row],[sód]]-L$409)/L$410</f>
        <v>0.81072555205047314</v>
      </c>
      <c r="AD154" s="8">
        <f>(dane3[[#This Row],[potas]]-M$409)/M$410</f>
        <v>2.247191011235955E-2</v>
      </c>
      <c r="AE154" s="8">
        <f>(dane3[[#This Row],[hemoglobina]]-N$409)/N$410</f>
        <v>0.53061224489795922</v>
      </c>
      <c r="AF154" s="8">
        <f>(dane3[[#This Row],[hematokryt]]-O$409)/O$410</f>
        <v>0.51111111111111107</v>
      </c>
    </row>
    <row r="155" spans="1:32" x14ac:dyDescent="0.25">
      <c r="A155" s="5">
        <v>55</v>
      </c>
      <c r="B155" s="5">
        <v>90</v>
      </c>
      <c r="C155" s="9">
        <v>0.25</v>
      </c>
      <c r="D155" s="10">
        <v>0.4</v>
      </c>
      <c r="E155" s="10">
        <v>0.2</v>
      </c>
      <c r="F155" s="5">
        <v>0</v>
      </c>
      <c r="G155" s="5">
        <v>0</v>
      </c>
      <c r="H155" s="5">
        <v>0</v>
      </c>
      <c r="I155" s="5">
        <v>273</v>
      </c>
      <c r="J155" s="5">
        <v>235</v>
      </c>
      <c r="K155" s="5">
        <v>14.2</v>
      </c>
      <c r="L155" s="5">
        <v>132</v>
      </c>
      <c r="M155" s="5">
        <v>3.4</v>
      </c>
      <c r="N155" s="5">
        <v>8.3000000000000007</v>
      </c>
      <c r="O155" s="5">
        <v>22</v>
      </c>
      <c r="P155" s="5">
        <v>1</v>
      </c>
      <c r="Q155" s="5">
        <v>1</v>
      </c>
      <c r="R155" s="5">
        <v>0</v>
      </c>
      <c r="S155" s="5">
        <v>0</v>
      </c>
      <c r="T155" s="5">
        <v>1</v>
      </c>
      <c r="U155" s="5">
        <v>1</v>
      </c>
      <c r="V155" s="5">
        <v>1</v>
      </c>
      <c r="X155" s="8">
        <f>(dane3[[#This Row],[Wiek]]-$A$409)/$A$410</f>
        <v>0.60227272727272729</v>
      </c>
      <c r="Y155" s="8">
        <f>(dane3[[#This Row],[Ciśnienie krwi]]-$B$409)/$B$410</f>
        <v>0.30769230769230771</v>
      </c>
      <c r="Z155" s="8">
        <f>(dane3[[#This Row],[glukoza we krwi]]-$I$409)/$I$410</f>
        <v>0.53632478632478631</v>
      </c>
      <c r="AA155" s="8">
        <f>(dane3[[#This Row],[mocznik]]-$J$409)/$J$410</f>
        <v>0.59948652118100132</v>
      </c>
      <c r="AB155" s="8">
        <f>(dane3[[#This Row],[kreatynina]]-K$409)/K$410</f>
        <v>0.18253968253968253</v>
      </c>
      <c r="AC155" s="8">
        <f>(dane3[[#This Row],[sód]]-L$409)/L$410</f>
        <v>0.80441640378548895</v>
      </c>
      <c r="AD155" s="8">
        <f>(dane3[[#This Row],[potas]]-M$409)/M$410</f>
        <v>2.0224719101123594E-2</v>
      </c>
      <c r="AE155" s="8">
        <f>(dane3[[#This Row],[hemoglobina]]-N$409)/N$410</f>
        <v>0.35374149659863952</v>
      </c>
      <c r="AF155" s="8">
        <f>(dane3[[#This Row],[hematokryt]]-O$409)/O$410</f>
        <v>0.28888888888888886</v>
      </c>
    </row>
    <row r="156" spans="1:32" x14ac:dyDescent="0.25">
      <c r="A156" s="5">
        <v>56</v>
      </c>
      <c r="B156" s="5">
        <v>90</v>
      </c>
      <c r="C156" s="9">
        <v>0</v>
      </c>
      <c r="D156" s="10">
        <v>0.8</v>
      </c>
      <c r="E156" s="10">
        <v>0.6</v>
      </c>
      <c r="F156" s="5">
        <v>0</v>
      </c>
      <c r="G156" s="5">
        <v>0</v>
      </c>
      <c r="H156" s="5">
        <v>0</v>
      </c>
      <c r="I156" s="5">
        <v>242</v>
      </c>
      <c r="J156" s="5">
        <v>132</v>
      </c>
      <c r="K156" s="5">
        <v>16.399999999999999</v>
      </c>
      <c r="L156" s="5">
        <v>140</v>
      </c>
      <c r="M156" s="5">
        <v>4.2</v>
      </c>
      <c r="N156" s="5">
        <v>8.4</v>
      </c>
      <c r="O156" s="5">
        <v>26</v>
      </c>
      <c r="P156" s="5">
        <v>1</v>
      </c>
      <c r="Q156" s="5">
        <v>1</v>
      </c>
      <c r="R156" s="5">
        <v>0</v>
      </c>
      <c r="S156" s="5">
        <v>0</v>
      </c>
      <c r="T156" s="5">
        <v>1</v>
      </c>
      <c r="U156" s="5">
        <v>1</v>
      </c>
      <c r="V156" s="5">
        <v>1</v>
      </c>
      <c r="X156" s="8">
        <f>(dane3[[#This Row],[Wiek]]-$A$409)/$A$410</f>
        <v>0.61363636363636365</v>
      </c>
      <c r="Y156" s="8">
        <f>(dane3[[#This Row],[Ciśnienie krwi]]-$B$409)/$B$410</f>
        <v>0.30769230769230771</v>
      </c>
      <c r="Z156" s="8">
        <f>(dane3[[#This Row],[glukoza we krwi]]-$I$409)/$I$410</f>
        <v>0.47008547008547008</v>
      </c>
      <c r="AA156" s="8">
        <f>(dane3[[#This Row],[mocznik]]-$J$409)/$J$410</f>
        <v>0.33504492939666236</v>
      </c>
      <c r="AB156" s="8">
        <f>(dane3[[#This Row],[kreatynina]]-K$409)/K$410</f>
        <v>0.21164021164021163</v>
      </c>
      <c r="AC156" s="8">
        <f>(dane3[[#This Row],[sód]]-L$409)/L$410</f>
        <v>0.85488958990536279</v>
      </c>
      <c r="AD156" s="8">
        <f>(dane3[[#This Row],[potas]]-M$409)/M$410</f>
        <v>3.8202247191011243E-2</v>
      </c>
      <c r="AE156" s="8">
        <f>(dane3[[#This Row],[hemoglobina]]-N$409)/N$410</f>
        <v>0.36054421768707484</v>
      </c>
      <c r="AF156" s="8">
        <f>(dane3[[#This Row],[hematokryt]]-O$409)/O$410</f>
        <v>0.37777777777777777</v>
      </c>
    </row>
    <row r="157" spans="1:32" x14ac:dyDescent="0.25">
      <c r="A157" s="5">
        <v>50</v>
      </c>
      <c r="B157" s="5">
        <v>70</v>
      </c>
      <c r="C157" s="9">
        <v>0.75</v>
      </c>
      <c r="D157" s="10">
        <v>0.6</v>
      </c>
      <c r="E157" s="5" t="s">
        <v>2</v>
      </c>
      <c r="F157" s="5">
        <v>1</v>
      </c>
      <c r="G157" s="5">
        <v>1</v>
      </c>
      <c r="H157" s="5">
        <v>1</v>
      </c>
      <c r="I157" s="5">
        <v>123</v>
      </c>
      <c r="J157" s="5">
        <v>40</v>
      </c>
      <c r="K157" s="5">
        <v>1.8</v>
      </c>
      <c r="L157" s="10">
        <v>137.53</v>
      </c>
      <c r="M157" s="10">
        <v>4.63</v>
      </c>
      <c r="N157" s="5">
        <v>11.1</v>
      </c>
      <c r="O157" s="5">
        <v>36</v>
      </c>
      <c r="P157" s="5">
        <v>0</v>
      </c>
      <c r="Q157" s="5">
        <v>0</v>
      </c>
      <c r="R157" s="5">
        <v>0</v>
      </c>
      <c r="S157" s="5">
        <v>1</v>
      </c>
      <c r="T157" s="5">
        <v>0</v>
      </c>
      <c r="U157" s="5">
        <v>0</v>
      </c>
      <c r="V157" s="5">
        <v>1</v>
      </c>
      <c r="X157" s="8">
        <f>(dane3[[#This Row],[Wiek]]-$A$409)/$A$410</f>
        <v>0.54545454545454541</v>
      </c>
      <c r="Y157" s="8">
        <f>(dane3[[#This Row],[Ciśnienie krwi]]-$B$409)/$B$410</f>
        <v>0.15384615384615385</v>
      </c>
      <c r="Z157" s="8">
        <f>(dane3[[#This Row],[glukoza we krwi]]-$I$409)/$I$410</f>
        <v>0.21581196581196582</v>
      </c>
      <c r="AA157" s="8">
        <f>(dane3[[#This Row],[mocznik]]-$J$409)/$J$410</f>
        <v>9.8844672657252886E-2</v>
      </c>
      <c r="AB157" s="8">
        <f>(dane3[[#This Row],[kreatynina]]-K$409)/K$410</f>
        <v>1.8518518518518517E-2</v>
      </c>
      <c r="AC157" s="8">
        <f>(dane3[[#This Row],[sód]]-L$409)/L$410</f>
        <v>0.83930599369085179</v>
      </c>
      <c r="AD157" s="8">
        <f>(dane3[[#This Row],[potas]]-M$409)/M$410</f>
        <v>4.7865168539325841E-2</v>
      </c>
      <c r="AE157" s="8">
        <f>(dane3[[#This Row],[hemoglobina]]-N$409)/N$410</f>
        <v>0.54421768707482987</v>
      </c>
      <c r="AF157" s="8">
        <f>(dane3[[#This Row],[hematokryt]]-O$409)/O$410</f>
        <v>0.6</v>
      </c>
    </row>
    <row r="158" spans="1:32" x14ac:dyDescent="0.25">
      <c r="A158" s="5">
        <v>66</v>
      </c>
      <c r="B158" s="5">
        <v>90</v>
      </c>
      <c r="C158" s="9">
        <v>0.5</v>
      </c>
      <c r="D158" s="10">
        <v>0.4</v>
      </c>
      <c r="E158" s="5" t="s">
        <v>2</v>
      </c>
      <c r="F158" s="5">
        <v>1</v>
      </c>
      <c r="G158" s="5">
        <v>0</v>
      </c>
      <c r="H158" s="5">
        <v>1</v>
      </c>
      <c r="I158" s="5">
        <v>153</v>
      </c>
      <c r="J158" s="5">
        <v>76</v>
      </c>
      <c r="K158" s="5">
        <v>3.3</v>
      </c>
      <c r="L158" s="10">
        <v>137.53</v>
      </c>
      <c r="M158" s="10">
        <v>4.63</v>
      </c>
      <c r="N158" s="10">
        <v>12.53</v>
      </c>
      <c r="O158" s="10">
        <v>38.869999999999997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1</v>
      </c>
      <c r="X158" s="8">
        <f>(dane3[[#This Row],[Wiek]]-$A$409)/$A$410</f>
        <v>0.72727272727272729</v>
      </c>
      <c r="Y158" s="8">
        <f>(dane3[[#This Row],[Ciśnienie krwi]]-$B$409)/$B$410</f>
        <v>0.30769230769230771</v>
      </c>
      <c r="Z158" s="8">
        <f>(dane3[[#This Row],[glukoza we krwi]]-$I$409)/$I$410</f>
        <v>0.27991452991452992</v>
      </c>
      <c r="AA158" s="8">
        <f>(dane3[[#This Row],[mocznik]]-$J$409)/$J$410</f>
        <v>0.19127086007702182</v>
      </c>
      <c r="AB158" s="8">
        <f>(dane3[[#This Row],[kreatynina]]-K$409)/K$410</f>
        <v>3.8359788359788365E-2</v>
      </c>
      <c r="AC158" s="8">
        <f>(dane3[[#This Row],[sód]]-L$409)/L$410</f>
        <v>0.83930599369085179</v>
      </c>
      <c r="AD158" s="8">
        <f>(dane3[[#This Row],[potas]]-M$409)/M$410</f>
        <v>4.7865168539325841E-2</v>
      </c>
      <c r="AE158" s="8">
        <f>(dane3[[#This Row],[hemoglobina]]-N$409)/N$410</f>
        <v>0.64149659863945574</v>
      </c>
      <c r="AF158" s="8">
        <f>(dane3[[#This Row],[hematokryt]]-O$409)/O$410</f>
        <v>0.66377777777777769</v>
      </c>
    </row>
    <row r="159" spans="1:32" x14ac:dyDescent="0.25">
      <c r="A159" s="5">
        <v>62</v>
      </c>
      <c r="B159" s="5">
        <v>70</v>
      </c>
      <c r="C159" s="9">
        <v>1</v>
      </c>
      <c r="D159" s="10">
        <v>0.6</v>
      </c>
      <c r="E159" s="5" t="s">
        <v>2</v>
      </c>
      <c r="F159" s="5">
        <v>0</v>
      </c>
      <c r="G159" s="5">
        <v>0</v>
      </c>
      <c r="H159" s="5">
        <v>0</v>
      </c>
      <c r="I159" s="5">
        <v>122</v>
      </c>
      <c r="J159" s="5">
        <v>42</v>
      </c>
      <c r="K159" s="5">
        <v>1.7</v>
      </c>
      <c r="L159" s="5">
        <v>136</v>
      </c>
      <c r="M159" s="5">
        <v>4.7</v>
      </c>
      <c r="N159" s="5">
        <v>12.6</v>
      </c>
      <c r="O159" s="5">
        <v>39</v>
      </c>
      <c r="P159" s="5">
        <v>1</v>
      </c>
      <c r="Q159" s="5">
        <v>1</v>
      </c>
      <c r="R159" s="5">
        <v>0</v>
      </c>
      <c r="S159" s="5">
        <v>1</v>
      </c>
      <c r="T159" s="5">
        <v>0</v>
      </c>
      <c r="U159" s="5">
        <v>0</v>
      </c>
      <c r="V159" s="5">
        <v>1</v>
      </c>
      <c r="X159" s="8">
        <f>(dane3[[#This Row],[Wiek]]-$A$409)/$A$410</f>
        <v>0.68181818181818177</v>
      </c>
      <c r="Y159" s="8">
        <f>(dane3[[#This Row],[Ciśnienie krwi]]-$B$409)/$B$410</f>
        <v>0.15384615384615385</v>
      </c>
      <c r="Z159" s="8">
        <f>(dane3[[#This Row],[glukoza we krwi]]-$I$409)/$I$410</f>
        <v>0.21367521367521367</v>
      </c>
      <c r="AA159" s="8">
        <f>(dane3[[#This Row],[mocznik]]-$J$409)/$J$410</f>
        <v>0.10397946084724005</v>
      </c>
      <c r="AB159" s="8">
        <f>(dane3[[#This Row],[kreatynina]]-K$409)/K$410</f>
        <v>1.7195767195767195E-2</v>
      </c>
      <c r="AC159" s="8">
        <f>(dane3[[#This Row],[sód]]-L$409)/L$410</f>
        <v>0.82965299684542582</v>
      </c>
      <c r="AD159" s="8">
        <f>(dane3[[#This Row],[potas]]-M$409)/M$410</f>
        <v>4.9438202247191018E-2</v>
      </c>
      <c r="AE159" s="8">
        <f>(dane3[[#This Row],[hemoglobina]]-N$409)/N$410</f>
        <v>0.64625850340136048</v>
      </c>
      <c r="AF159" s="8">
        <f>(dane3[[#This Row],[hematokryt]]-O$409)/O$410</f>
        <v>0.66666666666666663</v>
      </c>
    </row>
    <row r="160" spans="1:32" x14ac:dyDescent="0.25">
      <c r="A160" s="5">
        <v>71</v>
      </c>
      <c r="B160" s="5">
        <v>60</v>
      </c>
      <c r="C160" s="9">
        <v>0.75</v>
      </c>
      <c r="D160" s="10">
        <v>0.6</v>
      </c>
      <c r="E160" s="10">
        <v>0.4</v>
      </c>
      <c r="F160" s="5">
        <v>1</v>
      </c>
      <c r="G160" s="5">
        <v>1</v>
      </c>
      <c r="H160" s="5">
        <v>0</v>
      </c>
      <c r="I160" s="5">
        <v>424</v>
      </c>
      <c r="J160" s="5">
        <v>48</v>
      </c>
      <c r="K160" s="5">
        <v>1.5</v>
      </c>
      <c r="L160" s="5">
        <v>132</v>
      </c>
      <c r="M160" s="5">
        <v>4</v>
      </c>
      <c r="N160" s="5">
        <v>10.9</v>
      </c>
      <c r="O160" s="5">
        <v>31</v>
      </c>
      <c r="P160" s="5">
        <v>1</v>
      </c>
      <c r="Q160" s="5">
        <v>1</v>
      </c>
      <c r="R160" s="5">
        <v>1</v>
      </c>
      <c r="S160" s="5">
        <v>1</v>
      </c>
      <c r="T160" s="5">
        <v>0</v>
      </c>
      <c r="U160" s="5">
        <v>0</v>
      </c>
      <c r="V160" s="5">
        <v>1</v>
      </c>
      <c r="X160" s="8">
        <f>(dane3[[#This Row],[Wiek]]-$A$409)/$A$410</f>
        <v>0.78409090909090906</v>
      </c>
      <c r="Y160" s="8">
        <f>(dane3[[#This Row],[Ciśnienie krwi]]-$B$409)/$B$410</f>
        <v>7.6923076923076927E-2</v>
      </c>
      <c r="Z160" s="8">
        <f>(dane3[[#This Row],[glukoza we krwi]]-$I$409)/$I$410</f>
        <v>0.85897435897435892</v>
      </c>
      <c r="AA160" s="8">
        <f>(dane3[[#This Row],[mocznik]]-$J$409)/$J$410</f>
        <v>0.11938382541720154</v>
      </c>
      <c r="AB160" s="8">
        <f>(dane3[[#This Row],[kreatynina]]-K$409)/K$410</f>
        <v>1.4550264550264553E-2</v>
      </c>
      <c r="AC160" s="8">
        <f>(dane3[[#This Row],[sód]]-L$409)/L$410</f>
        <v>0.80441640378548895</v>
      </c>
      <c r="AD160" s="8">
        <f>(dane3[[#This Row],[potas]]-M$409)/M$410</f>
        <v>3.3707865168539325E-2</v>
      </c>
      <c r="AE160" s="8">
        <f>(dane3[[#This Row],[hemoglobina]]-N$409)/N$410</f>
        <v>0.53061224489795922</v>
      </c>
      <c r="AF160" s="8">
        <f>(dane3[[#This Row],[hematokryt]]-O$409)/O$410</f>
        <v>0.48888888888888887</v>
      </c>
    </row>
    <row r="161" spans="1:32" x14ac:dyDescent="0.25">
      <c r="A161" s="5">
        <v>59</v>
      </c>
      <c r="B161" s="5">
        <v>80</v>
      </c>
      <c r="C161" s="9">
        <v>0.25</v>
      </c>
      <c r="D161" s="10">
        <v>0.2</v>
      </c>
      <c r="E161" s="5" t="s">
        <v>2</v>
      </c>
      <c r="F161" s="5">
        <v>1</v>
      </c>
      <c r="G161" s="5">
        <v>0</v>
      </c>
      <c r="H161" s="5">
        <v>0</v>
      </c>
      <c r="I161" s="5">
        <v>303</v>
      </c>
      <c r="J161" s="5">
        <v>35</v>
      </c>
      <c r="K161" s="5">
        <v>1.3</v>
      </c>
      <c r="L161" s="5">
        <v>122</v>
      </c>
      <c r="M161" s="5">
        <v>3.5</v>
      </c>
      <c r="N161" s="5">
        <v>10.4</v>
      </c>
      <c r="O161" s="5">
        <v>35</v>
      </c>
      <c r="P161" s="5">
        <v>0</v>
      </c>
      <c r="Q161" s="5">
        <v>1</v>
      </c>
      <c r="R161" s="5">
        <v>0</v>
      </c>
      <c r="S161" s="5">
        <v>0</v>
      </c>
      <c r="T161" s="5">
        <v>0</v>
      </c>
      <c r="U161" s="5">
        <v>0</v>
      </c>
      <c r="V161" s="5">
        <v>1</v>
      </c>
      <c r="X161" s="8">
        <f>(dane3[[#This Row],[Wiek]]-$A$409)/$A$410</f>
        <v>0.64772727272727271</v>
      </c>
      <c r="Y161" s="8">
        <f>(dane3[[#This Row],[Ciśnienie krwi]]-$B$409)/$B$410</f>
        <v>0.23076923076923078</v>
      </c>
      <c r="Z161" s="8">
        <f>(dane3[[#This Row],[glukoza we krwi]]-$I$409)/$I$410</f>
        <v>0.6004273504273504</v>
      </c>
      <c r="AA161" s="8">
        <f>(dane3[[#This Row],[mocznik]]-$J$409)/$J$410</f>
        <v>8.6007702182284984E-2</v>
      </c>
      <c r="AB161" s="8">
        <f>(dane3[[#This Row],[kreatynina]]-K$409)/K$410</f>
        <v>1.1904761904761906E-2</v>
      </c>
      <c r="AC161" s="8">
        <f>(dane3[[#This Row],[sód]]-L$409)/L$410</f>
        <v>0.74132492113564674</v>
      </c>
      <c r="AD161" s="8">
        <f>(dane3[[#This Row],[potas]]-M$409)/M$410</f>
        <v>2.247191011235955E-2</v>
      </c>
      <c r="AE161" s="8">
        <f>(dane3[[#This Row],[hemoglobina]]-N$409)/N$410</f>
        <v>0.49659863945578231</v>
      </c>
      <c r="AF161" s="8">
        <f>(dane3[[#This Row],[hematokryt]]-O$409)/O$410</f>
        <v>0.57777777777777772</v>
      </c>
    </row>
    <row r="162" spans="1:32" x14ac:dyDescent="0.25">
      <c r="A162" s="5">
        <v>81</v>
      </c>
      <c r="B162" s="5">
        <v>60</v>
      </c>
      <c r="C162" s="9">
        <v>0.62</v>
      </c>
      <c r="D162" s="10">
        <v>0.2</v>
      </c>
      <c r="E162" s="10">
        <v>0.52</v>
      </c>
      <c r="F162" s="5">
        <v>0.77</v>
      </c>
      <c r="G162" s="5">
        <v>0</v>
      </c>
      <c r="H162" s="5">
        <v>0</v>
      </c>
      <c r="I162" s="5">
        <v>148</v>
      </c>
      <c r="J162" s="5">
        <v>39</v>
      </c>
      <c r="K162" s="5">
        <v>2.1</v>
      </c>
      <c r="L162" s="5">
        <v>147</v>
      </c>
      <c r="M162" s="5">
        <v>4.2</v>
      </c>
      <c r="N162" s="5">
        <v>10.9</v>
      </c>
      <c r="O162" s="5">
        <v>35</v>
      </c>
      <c r="P162" s="5">
        <v>1</v>
      </c>
      <c r="Q162" s="5">
        <v>1</v>
      </c>
      <c r="R162" s="5">
        <v>1</v>
      </c>
      <c r="S162" s="5">
        <v>0</v>
      </c>
      <c r="T162" s="5">
        <v>1</v>
      </c>
      <c r="U162" s="5">
        <v>0</v>
      </c>
      <c r="V162" s="5">
        <v>1</v>
      </c>
      <c r="X162" s="8">
        <f>(dane3[[#This Row],[Wiek]]-$A$409)/$A$410</f>
        <v>0.89772727272727271</v>
      </c>
      <c r="Y162" s="8">
        <f>(dane3[[#This Row],[Ciśnienie krwi]]-$B$409)/$B$410</f>
        <v>7.6923076923076927E-2</v>
      </c>
      <c r="Z162" s="8">
        <f>(dane3[[#This Row],[glukoza we krwi]]-$I$409)/$I$410</f>
        <v>0.26923076923076922</v>
      </c>
      <c r="AA162" s="8">
        <f>(dane3[[#This Row],[mocznik]]-$J$409)/$J$410</f>
        <v>9.6277278562259302E-2</v>
      </c>
      <c r="AB162" s="8">
        <f>(dane3[[#This Row],[kreatynina]]-K$409)/K$410</f>
        <v>2.2486772486772492E-2</v>
      </c>
      <c r="AC162" s="8">
        <f>(dane3[[#This Row],[sód]]-L$409)/L$410</f>
        <v>0.89905362776025233</v>
      </c>
      <c r="AD162" s="8">
        <f>(dane3[[#This Row],[potas]]-M$409)/M$410</f>
        <v>3.8202247191011243E-2</v>
      </c>
      <c r="AE162" s="8">
        <f>(dane3[[#This Row],[hemoglobina]]-N$409)/N$410</f>
        <v>0.53061224489795922</v>
      </c>
      <c r="AF162" s="8">
        <f>(dane3[[#This Row],[hematokryt]]-O$409)/O$410</f>
        <v>0.57777777777777772</v>
      </c>
    </row>
    <row r="163" spans="1:32" x14ac:dyDescent="0.25">
      <c r="A163" s="5">
        <v>62</v>
      </c>
      <c r="B163" s="10">
        <v>76.47</v>
      </c>
      <c r="C163" s="9">
        <v>0.5</v>
      </c>
      <c r="D163" s="10">
        <v>0.6</v>
      </c>
      <c r="E163" s="5" t="s">
        <v>2</v>
      </c>
      <c r="F163" s="5">
        <v>0.77</v>
      </c>
      <c r="G163" s="5">
        <v>0</v>
      </c>
      <c r="H163" s="5">
        <v>0</v>
      </c>
      <c r="I163" s="10">
        <v>148.04</v>
      </c>
      <c r="J163" s="10">
        <v>57.43</v>
      </c>
      <c r="K163" s="10">
        <v>3.07</v>
      </c>
      <c r="L163" s="10">
        <v>137.53</v>
      </c>
      <c r="M163" s="10">
        <v>4.63</v>
      </c>
      <c r="N163" s="5">
        <v>14.3</v>
      </c>
      <c r="O163" s="5">
        <v>42</v>
      </c>
      <c r="P163" s="5">
        <v>1</v>
      </c>
      <c r="Q163" s="5">
        <v>1</v>
      </c>
      <c r="R163" s="5">
        <v>0</v>
      </c>
      <c r="S163" s="5">
        <v>1</v>
      </c>
      <c r="T163" s="5">
        <v>0</v>
      </c>
      <c r="U163" s="5">
        <v>0</v>
      </c>
      <c r="V163" s="5">
        <v>1</v>
      </c>
      <c r="X163" s="8">
        <f>(dane3[[#This Row],[Wiek]]-$A$409)/$A$410</f>
        <v>0.68181818181818177</v>
      </c>
      <c r="Y163" s="8">
        <f>(dane3[[#This Row],[Ciśnienie krwi]]-$B$409)/$B$410</f>
        <v>0.20361538461538461</v>
      </c>
      <c r="Z163" s="8">
        <f>(dane3[[#This Row],[glukoza we krwi]]-$I$409)/$I$410</f>
        <v>0.26931623931623933</v>
      </c>
      <c r="AA163" s="8">
        <f>(dane3[[#This Row],[mocznik]]-$J$409)/$J$410</f>
        <v>0.14359435173299101</v>
      </c>
      <c r="AB163" s="8">
        <f>(dane3[[#This Row],[kreatynina]]-K$409)/K$410</f>
        <v>3.5317460317460317E-2</v>
      </c>
      <c r="AC163" s="8">
        <f>(dane3[[#This Row],[sód]]-L$409)/L$410</f>
        <v>0.83930599369085179</v>
      </c>
      <c r="AD163" s="8">
        <f>(dane3[[#This Row],[potas]]-M$409)/M$410</f>
        <v>4.7865168539325841E-2</v>
      </c>
      <c r="AE163" s="8">
        <f>(dane3[[#This Row],[hemoglobina]]-N$409)/N$410</f>
        <v>0.76190476190476197</v>
      </c>
      <c r="AF163" s="8">
        <f>(dane3[[#This Row],[hematokryt]]-O$409)/O$410</f>
        <v>0.73333333333333328</v>
      </c>
    </row>
    <row r="164" spans="1:32" x14ac:dyDescent="0.25">
      <c r="A164" s="5">
        <v>59</v>
      </c>
      <c r="B164" s="5">
        <v>70</v>
      </c>
      <c r="C164" s="9">
        <v>0.62</v>
      </c>
      <c r="D164" s="10">
        <v>0.2</v>
      </c>
      <c r="E164" s="10">
        <v>0.52</v>
      </c>
      <c r="F164" s="5">
        <v>0.77</v>
      </c>
      <c r="G164" s="5">
        <v>0</v>
      </c>
      <c r="H164" s="5">
        <v>0</v>
      </c>
      <c r="I164" s="5">
        <v>204</v>
      </c>
      <c r="J164" s="5">
        <v>34</v>
      </c>
      <c r="K164" s="5">
        <v>1.5</v>
      </c>
      <c r="L164" s="5">
        <v>124</v>
      </c>
      <c r="M164" s="5">
        <v>4.0999999999999996</v>
      </c>
      <c r="N164" s="5">
        <v>9.8000000000000007</v>
      </c>
      <c r="O164" s="5">
        <v>37</v>
      </c>
      <c r="P164" s="5">
        <v>0</v>
      </c>
      <c r="Q164" s="5">
        <v>1</v>
      </c>
      <c r="R164" s="5">
        <v>0</v>
      </c>
      <c r="S164" s="5">
        <v>1</v>
      </c>
      <c r="T164" s="5">
        <v>0</v>
      </c>
      <c r="U164" s="5">
        <v>0</v>
      </c>
      <c r="V164" s="5">
        <v>1</v>
      </c>
      <c r="X164" s="8">
        <f>(dane3[[#This Row],[Wiek]]-$A$409)/$A$410</f>
        <v>0.64772727272727271</v>
      </c>
      <c r="Y164" s="8">
        <f>(dane3[[#This Row],[Ciśnienie krwi]]-$B$409)/$B$410</f>
        <v>0.15384615384615385</v>
      </c>
      <c r="Z164" s="8">
        <f>(dane3[[#This Row],[glukoza we krwi]]-$I$409)/$I$410</f>
        <v>0.3888888888888889</v>
      </c>
      <c r="AA164" s="8">
        <f>(dane3[[#This Row],[mocznik]]-$J$409)/$J$410</f>
        <v>8.3440308087291401E-2</v>
      </c>
      <c r="AB164" s="8">
        <f>(dane3[[#This Row],[kreatynina]]-K$409)/K$410</f>
        <v>1.4550264550264553E-2</v>
      </c>
      <c r="AC164" s="8">
        <f>(dane3[[#This Row],[sód]]-L$409)/L$410</f>
        <v>0.75394321766561512</v>
      </c>
      <c r="AD164" s="8">
        <f>(dane3[[#This Row],[potas]]-M$409)/M$410</f>
        <v>3.595505617977527E-2</v>
      </c>
      <c r="AE164" s="8">
        <f>(dane3[[#This Row],[hemoglobina]]-N$409)/N$410</f>
        <v>0.45578231292517013</v>
      </c>
      <c r="AF164" s="8">
        <f>(dane3[[#This Row],[hematokryt]]-O$409)/O$410</f>
        <v>0.62222222222222223</v>
      </c>
    </row>
    <row r="165" spans="1:32" x14ac:dyDescent="0.25">
      <c r="A165" s="5">
        <v>46</v>
      </c>
      <c r="B165" s="5">
        <v>80</v>
      </c>
      <c r="C165" s="9">
        <v>0.25</v>
      </c>
      <c r="D165" s="5">
        <v>0</v>
      </c>
      <c r="E165" s="5" t="s">
        <v>2</v>
      </c>
      <c r="F165" s="5">
        <v>1</v>
      </c>
      <c r="G165" s="5">
        <v>0</v>
      </c>
      <c r="H165" s="5">
        <v>0</v>
      </c>
      <c r="I165" s="5">
        <v>160</v>
      </c>
      <c r="J165" s="5">
        <v>40</v>
      </c>
      <c r="K165" s="5">
        <v>2</v>
      </c>
      <c r="L165" s="5">
        <v>140</v>
      </c>
      <c r="M165" s="5">
        <v>4.0999999999999996</v>
      </c>
      <c r="N165" s="5">
        <v>9</v>
      </c>
      <c r="O165" s="5">
        <v>27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1</v>
      </c>
      <c r="X165" s="8">
        <f>(dane3[[#This Row],[Wiek]]-$A$409)/$A$410</f>
        <v>0.5</v>
      </c>
      <c r="Y165" s="8">
        <f>(dane3[[#This Row],[Ciśnienie krwi]]-$B$409)/$B$410</f>
        <v>0.23076923076923078</v>
      </c>
      <c r="Z165" s="8">
        <f>(dane3[[#This Row],[glukoza we krwi]]-$I$409)/$I$410</f>
        <v>0.29487179487179488</v>
      </c>
      <c r="AA165" s="8">
        <f>(dane3[[#This Row],[mocznik]]-$J$409)/$J$410</f>
        <v>9.8844672657252886E-2</v>
      </c>
      <c r="AB165" s="8">
        <f>(dane3[[#This Row],[kreatynina]]-K$409)/K$410</f>
        <v>2.1164021164021166E-2</v>
      </c>
      <c r="AC165" s="8">
        <f>(dane3[[#This Row],[sód]]-L$409)/L$410</f>
        <v>0.85488958990536279</v>
      </c>
      <c r="AD165" s="8">
        <f>(dane3[[#This Row],[potas]]-M$409)/M$410</f>
        <v>3.595505617977527E-2</v>
      </c>
      <c r="AE165" s="8">
        <f>(dane3[[#This Row],[hemoglobina]]-N$409)/N$410</f>
        <v>0.40136054421768708</v>
      </c>
      <c r="AF165" s="8">
        <f>(dane3[[#This Row],[hematokryt]]-O$409)/O$410</f>
        <v>0.4</v>
      </c>
    </row>
    <row r="166" spans="1:32" x14ac:dyDescent="0.25">
      <c r="A166" s="5">
        <v>14</v>
      </c>
      <c r="B166" s="10">
        <v>76.47</v>
      </c>
      <c r="C166" s="9">
        <v>0.5</v>
      </c>
      <c r="D166" s="5">
        <v>0</v>
      </c>
      <c r="E166" s="5" t="s">
        <v>2</v>
      </c>
      <c r="F166" s="5">
        <v>0.77</v>
      </c>
      <c r="G166" s="5">
        <v>0</v>
      </c>
      <c r="H166" s="5">
        <v>0</v>
      </c>
      <c r="I166" s="5">
        <v>192</v>
      </c>
      <c r="J166" s="5">
        <v>15</v>
      </c>
      <c r="K166" s="5">
        <v>0.8</v>
      </c>
      <c r="L166" s="5">
        <v>137</v>
      </c>
      <c r="M166" s="5">
        <v>4.2</v>
      </c>
      <c r="N166" s="5">
        <v>14.3</v>
      </c>
      <c r="O166" s="5">
        <v>40</v>
      </c>
      <c r="P166" s="5">
        <v>0</v>
      </c>
      <c r="Q166" s="5">
        <v>1</v>
      </c>
      <c r="R166" s="5">
        <v>0</v>
      </c>
      <c r="S166" s="5">
        <v>0</v>
      </c>
      <c r="T166" s="5">
        <v>1</v>
      </c>
      <c r="U166" s="5">
        <v>0</v>
      </c>
      <c r="V166" s="5">
        <v>1</v>
      </c>
      <c r="X166" s="8">
        <f>(dane3[[#This Row],[Wiek]]-$A$409)/$A$410</f>
        <v>0.13636363636363635</v>
      </c>
      <c r="Y166" s="8">
        <f>(dane3[[#This Row],[Ciśnienie krwi]]-$B$409)/$B$410</f>
        <v>0.20361538461538461</v>
      </c>
      <c r="Z166" s="8">
        <f>(dane3[[#This Row],[glukoza we krwi]]-$I$409)/$I$410</f>
        <v>0.36324786324786323</v>
      </c>
      <c r="AA166" s="8">
        <f>(dane3[[#This Row],[mocznik]]-$J$409)/$J$410</f>
        <v>3.4659820282413351E-2</v>
      </c>
      <c r="AB166" s="8">
        <f>(dane3[[#This Row],[kreatynina]]-K$409)/K$410</f>
        <v>5.2910052910052916E-3</v>
      </c>
      <c r="AC166" s="8">
        <f>(dane3[[#This Row],[sód]]-L$409)/L$410</f>
        <v>0.83596214511041012</v>
      </c>
      <c r="AD166" s="8">
        <f>(dane3[[#This Row],[potas]]-M$409)/M$410</f>
        <v>3.8202247191011243E-2</v>
      </c>
      <c r="AE166" s="8">
        <f>(dane3[[#This Row],[hemoglobina]]-N$409)/N$410</f>
        <v>0.76190476190476197</v>
      </c>
      <c r="AF166" s="8">
        <f>(dane3[[#This Row],[hematokryt]]-O$409)/O$410</f>
        <v>0.68888888888888888</v>
      </c>
    </row>
    <row r="167" spans="1:32" x14ac:dyDescent="0.25">
      <c r="A167" s="5">
        <v>60</v>
      </c>
      <c r="B167" s="5">
        <v>80</v>
      </c>
      <c r="C167" s="9">
        <v>0.75</v>
      </c>
      <c r="D167" s="5">
        <v>0</v>
      </c>
      <c r="E167" s="10">
        <v>0.4</v>
      </c>
      <c r="F167" s="5">
        <v>0.77</v>
      </c>
      <c r="G167" s="5">
        <v>0</v>
      </c>
      <c r="H167" s="5">
        <v>0</v>
      </c>
      <c r="I167" s="10">
        <v>148.04</v>
      </c>
      <c r="J167" s="10">
        <v>57.43</v>
      </c>
      <c r="K167" s="10">
        <v>3.07</v>
      </c>
      <c r="L167" s="10">
        <v>137.53</v>
      </c>
      <c r="M167" s="10">
        <v>4.63</v>
      </c>
      <c r="N167" s="10">
        <v>12.53</v>
      </c>
      <c r="O167" s="10">
        <v>38.869999999999997</v>
      </c>
      <c r="P167" s="5">
        <v>0</v>
      </c>
      <c r="Q167" s="5">
        <v>1</v>
      </c>
      <c r="R167" s="5">
        <v>0</v>
      </c>
      <c r="S167" s="5">
        <v>1</v>
      </c>
      <c r="T167" s="5">
        <v>0</v>
      </c>
      <c r="U167" s="5">
        <v>0</v>
      </c>
      <c r="V167" s="5">
        <v>1</v>
      </c>
      <c r="X167" s="8">
        <f>(dane3[[#This Row],[Wiek]]-$A$409)/$A$410</f>
        <v>0.65909090909090906</v>
      </c>
      <c r="Y167" s="8">
        <f>(dane3[[#This Row],[Ciśnienie krwi]]-$B$409)/$B$410</f>
        <v>0.23076923076923078</v>
      </c>
      <c r="Z167" s="8">
        <f>(dane3[[#This Row],[glukoza we krwi]]-$I$409)/$I$410</f>
        <v>0.26931623931623933</v>
      </c>
      <c r="AA167" s="8">
        <f>(dane3[[#This Row],[mocznik]]-$J$409)/$J$410</f>
        <v>0.14359435173299101</v>
      </c>
      <c r="AB167" s="8">
        <f>(dane3[[#This Row],[kreatynina]]-K$409)/K$410</f>
        <v>3.5317460317460317E-2</v>
      </c>
      <c r="AC167" s="8">
        <f>(dane3[[#This Row],[sód]]-L$409)/L$410</f>
        <v>0.83930599369085179</v>
      </c>
      <c r="AD167" s="8">
        <f>(dane3[[#This Row],[potas]]-M$409)/M$410</f>
        <v>4.7865168539325841E-2</v>
      </c>
      <c r="AE167" s="8">
        <f>(dane3[[#This Row],[hemoglobina]]-N$409)/N$410</f>
        <v>0.64149659863945574</v>
      </c>
      <c r="AF167" s="8">
        <f>(dane3[[#This Row],[hematokryt]]-O$409)/O$410</f>
        <v>0.66377777777777769</v>
      </c>
    </row>
    <row r="168" spans="1:32" x14ac:dyDescent="0.25">
      <c r="A168" s="5">
        <v>27</v>
      </c>
      <c r="B168" s="5">
        <v>60</v>
      </c>
      <c r="C168" s="9">
        <v>0.62</v>
      </c>
      <c r="D168" s="10">
        <v>0.2</v>
      </c>
      <c r="E168" s="10">
        <v>0.52</v>
      </c>
      <c r="F168" s="5">
        <v>0.77</v>
      </c>
      <c r="G168" s="5">
        <v>0</v>
      </c>
      <c r="H168" s="5">
        <v>0</v>
      </c>
      <c r="I168" s="5">
        <v>76</v>
      </c>
      <c r="J168" s="5">
        <v>44</v>
      </c>
      <c r="K168" s="5">
        <v>3.9</v>
      </c>
      <c r="L168" s="5">
        <v>127</v>
      </c>
      <c r="M168" s="5">
        <v>4.3</v>
      </c>
      <c r="N168" s="10">
        <v>12.53</v>
      </c>
      <c r="O168" s="10">
        <v>38.869999999999997</v>
      </c>
      <c r="P168" s="5">
        <v>0</v>
      </c>
      <c r="Q168" s="5">
        <v>0</v>
      </c>
      <c r="R168" s="5">
        <v>0</v>
      </c>
      <c r="S168" s="5">
        <v>0</v>
      </c>
      <c r="T168" s="5">
        <v>1</v>
      </c>
      <c r="U168" s="5">
        <v>1</v>
      </c>
      <c r="V168" s="5">
        <v>1</v>
      </c>
      <c r="X168" s="8">
        <f>(dane3[[#This Row],[Wiek]]-$A$409)/$A$410</f>
        <v>0.28409090909090912</v>
      </c>
      <c r="Y168" s="8">
        <f>(dane3[[#This Row],[Ciśnienie krwi]]-$B$409)/$B$410</f>
        <v>7.6923076923076927E-2</v>
      </c>
      <c r="Z168" s="8">
        <f>(dane3[[#This Row],[glukoza we krwi]]-$I$409)/$I$410</f>
        <v>0.11538461538461539</v>
      </c>
      <c r="AA168" s="8">
        <f>(dane3[[#This Row],[mocznik]]-$J$409)/$J$410</f>
        <v>0.10911424903722722</v>
      </c>
      <c r="AB168" s="8">
        <f>(dane3[[#This Row],[kreatynina]]-K$409)/K$410</f>
        <v>4.6296296296296301E-2</v>
      </c>
      <c r="AC168" s="8">
        <f>(dane3[[#This Row],[sód]]-L$409)/L$410</f>
        <v>0.77287066246056779</v>
      </c>
      <c r="AD168" s="8">
        <f>(dane3[[#This Row],[potas]]-M$409)/M$410</f>
        <v>4.0449438202247189E-2</v>
      </c>
      <c r="AE168" s="8">
        <f>(dane3[[#This Row],[hemoglobina]]-N$409)/N$410</f>
        <v>0.64149659863945574</v>
      </c>
      <c r="AF168" s="8">
        <f>(dane3[[#This Row],[hematokryt]]-O$409)/O$410</f>
        <v>0.66377777777777769</v>
      </c>
    </row>
    <row r="169" spans="1:32" x14ac:dyDescent="0.25">
      <c r="A169" s="5">
        <v>34</v>
      </c>
      <c r="B169" s="5">
        <v>70</v>
      </c>
      <c r="C169" s="9">
        <v>0.75</v>
      </c>
      <c r="D169" s="5">
        <v>0</v>
      </c>
      <c r="E169" s="5" t="s">
        <v>2</v>
      </c>
      <c r="F169" s="5">
        <v>1</v>
      </c>
      <c r="G169" s="5">
        <v>0</v>
      </c>
      <c r="H169" s="5">
        <v>0</v>
      </c>
      <c r="I169" s="5">
        <v>139</v>
      </c>
      <c r="J169" s="5">
        <v>19</v>
      </c>
      <c r="K169" s="5">
        <v>0.9</v>
      </c>
      <c r="L169" s="10">
        <v>137.53</v>
      </c>
      <c r="M169" s="10">
        <v>4.63</v>
      </c>
      <c r="N169" s="5">
        <v>12.7</v>
      </c>
      <c r="O169" s="5">
        <v>42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1</v>
      </c>
      <c r="X169" s="8">
        <f>(dane3[[#This Row],[Wiek]]-$A$409)/$A$410</f>
        <v>0.36363636363636365</v>
      </c>
      <c r="Y169" s="8">
        <f>(dane3[[#This Row],[Ciśnienie krwi]]-$B$409)/$B$410</f>
        <v>0.15384615384615385</v>
      </c>
      <c r="Z169" s="8">
        <f>(dane3[[#This Row],[glukoza we krwi]]-$I$409)/$I$410</f>
        <v>0.25</v>
      </c>
      <c r="AA169" s="8">
        <f>(dane3[[#This Row],[mocznik]]-$J$409)/$J$410</f>
        <v>4.4929396662387676E-2</v>
      </c>
      <c r="AB169" s="8">
        <f>(dane3[[#This Row],[kreatynina]]-K$409)/K$410</f>
        <v>6.6137566137566143E-3</v>
      </c>
      <c r="AC169" s="8">
        <f>(dane3[[#This Row],[sód]]-L$409)/L$410</f>
        <v>0.83930599369085179</v>
      </c>
      <c r="AD169" s="8">
        <f>(dane3[[#This Row],[potas]]-M$409)/M$410</f>
        <v>4.7865168539325841E-2</v>
      </c>
      <c r="AE169" s="8">
        <f>(dane3[[#This Row],[hemoglobina]]-N$409)/N$410</f>
        <v>0.65306122448979587</v>
      </c>
      <c r="AF169" s="8">
        <f>(dane3[[#This Row],[hematokryt]]-O$409)/O$410</f>
        <v>0.73333333333333328</v>
      </c>
    </row>
    <row r="170" spans="1:32" x14ac:dyDescent="0.25">
      <c r="A170" s="5">
        <v>65</v>
      </c>
      <c r="B170" s="5">
        <v>70</v>
      </c>
      <c r="C170" s="9">
        <v>0.5</v>
      </c>
      <c r="D170" s="10">
        <v>0.8</v>
      </c>
      <c r="E170" s="10">
        <v>0.8</v>
      </c>
      <c r="F170" s="5">
        <v>1</v>
      </c>
      <c r="G170" s="5">
        <v>1</v>
      </c>
      <c r="H170" s="5">
        <v>0</v>
      </c>
      <c r="I170" s="5">
        <v>307</v>
      </c>
      <c r="J170" s="5">
        <v>28</v>
      </c>
      <c r="K170" s="5">
        <v>1.5</v>
      </c>
      <c r="L170" s="10">
        <v>137.53</v>
      </c>
      <c r="M170" s="10">
        <v>4.63</v>
      </c>
      <c r="N170" s="5">
        <v>11</v>
      </c>
      <c r="O170" s="5">
        <v>39</v>
      </c>
      <c r="P170" s="5">
        <v>1</v>
      </c>
      <c r="Q170" s="5">
        <v>1</v>
      </c>
      <c r="R170" s="5">
        <v>0</v>
      </c>
      <c r="S170" s="5">
        <v>1</v>
      </c>
      <c r="T170" s="5">
        <v>0</v>
      </c>
      <c r="U170" s="5">
        <v>0</v>
      </c>
      <c r="V170" s="5">
        <v>1</v>
      </c>
      <c r="X170" s="8">
        <f>(dane3[[#This Row],[Wiek]]-$A$409)/$A$410</f>
        <v>0.71590909090909094</v>
      </c>
      <c r="Y170" s="8">
        <f>(dane3[[#This Row],[Ciśnienie krwi]]-$B$409)/$B$410</f>
        <v>0.15384615384615385</v>
      </c>
      <c r="Z170" s="8">
        <f>(dane3[[#This Row],[glukoza we krwi]]-$I$409)/$I$410</f>
        <v>0.60897435897435892</v>
      </c>
      <c r="AA170" s="8">
        <f>(dane3[[#This Row],[mocznik]]-$J$409)/$J$410</f>
        <v>6.8035943517329917E-2</v>
      </c>
      <c r="AB170" s="8">
        <f>(dane3[[#This Row],[kreatynina]]-K$409)/K$410</f>
        <v>1.4550264550264553E-2</v>
      </c>
      <c r="AC170" s="8">
        <f>(dane3[[#This Row],[sód]]-L$409)/L$410</f>
        <v>0.83930599369085179</v>
      </c>
      <c r="AD170" s="8">
        <f>(dane3[[#This Row],[potas]]-M$409)/M$410</f>
        <v>4.7865168539325841E-2</v>
      </c>
      <c r="AE170" s="8">
        <f>(dane3[[#This Row],[hemoglobina]]-N$409)/N$410</f>
        <v>0.53741496598639449</v>
      </c>
      <c r="AF170" s="8">
        <f>(dane3[[#This Row],[hematokryt]]-O$409)/O$410</f>
        <v>0.66666666666666663</v>
      </c>
    </row>
    <row r="171" spans="1:32" x14ac:dyDescent="0.25">
      <c r="A171" s="10">
        <v>51.48</v>
      </c>
      <c r="B171" s="5">
        <v>70</v>
      </c>
      <c r="C171" s="9">
        <v>0.25</v>
      </c>
      <c r="D171" s="5">
        <v>0</v>
      </c>
      <c r="E171" s="10">
        <v>0.4</v>
      </c>
      <c r="F171" s="5">
        <v>1</v>
      </c>
      <c r="G171" s="5">
        <v>0</v>
      </c>
      <c r="H171" s="5">
        <v>0</v>
      </c>
      <c r="I171" s="5">
        <v>220</v>
      </c>
      <c r="J171" s="5">
        <v>68</v>
      </c>
      <c r="K171" s="5">
        <v>2.8</v>
      </c>
      <c r="L171" s="10">
        <v>137.53</v>
      </c>
      <c r="M171" s="10">
        <v>4.63</v>
      </c>
      <c r="N171" s="5">
        <v>8.6999999999999993</v>
      </c>
      <c r="O171" s="5">
        <v>27</v>
      </c>
      <c r="P171" s="5">
        <v>1</v>
      </c>
      <c r="Q171" s="5">
        <v>1</v>
      </c>
      <c r="R171" s="5">
        <v>0</v>
      </c>
      <c r="S171" s="5">
        <v>1</v>
      </c>
      <c r="T171" s="5">
        <v>0</v>
      </c>
      <c r="U171" s="5">
        <v>1</v>
      </c>
      <c r="V171" s="5">
        <v>1</v>
      </c>
      <c r="X171" s="8">
        <f>(dane3[[#This Row],[Wiek]]-$A$409)/$A$410</f>
        <v>0.56227272727272726</v>
      </c>
      <c r="Y171" s="8">
        <f>(dane3[[#This Row],[Ciśnienie krwi]]-$B$409)/$B$410</f>
        <v>0.15384615384615385</v>
      </c>
      <c r="Z171" s="8">
        <f>(dane3[[#This Row],[glukoza we krwi]]-$I$409)/$I$410</f>
        <v>0.42307692307692307</v>
      </c>
      <c r="AA171" s="8">
        <f>(dane3[[#This Row],[mocznik]]-$J$409)/$J$410</f>
        <v>0.17073170731707318</v>
      </c>
      <c r="AB171" s="8">
        <f>(dane3[[#This Row],[kreatynina]]-K$409)/K$410</f>
        <v>3.1746031746031744E-2</v>
      </c>
      <c r="AC171" s="8">
        <f>(dane3[[#This Row],[sód]]-L$409)/L$410</f>
        <v>0.83930599369085179</v>
      </c>
      <c r="AD171" s="8">
        <f>(dane3[[#This Row],[potas]]-M$409)/M$410</f>
        <v>4.7865168539325841E-2</v>
      </c>
      <c r="AE171" s="8">
        <f>(dane3[[#This Row],[hemoglobina]]-N$409)/N$410</f>
        <v>0.38095238095238088</v>
      </c>
      <c r="AF171" s="8">
        <f>(dane3[[#This Row],[hematokryt]]-O$409)/O$410</f>
        <v>0.4</v>
      </c>
    </row>
    <row r="172" spans="1:32" x14ac:dyDescent="0.25">
      <c r="A172" s="5">
        <v>66</v>
      </c>
      <c r="B172" s="5">
        <v>70</v>
      </c>
      <c r="C172" s="9">
        <v>0.5</v>
      </c>
      <c r="D172" s="10">
        <v>0.4</v>
      </c>
      <c r="E172" s="10">
        <v>1</v>
      </c>
      <c r="F172" s="5">
        <v>1</v>
      </c>
      <c r="G172" s="5">
        <v>0</v>
      </c>
      <c r="H172" s="5">
        <v>0</v>
      </c>
      <c r="I172" s="5">
        <v>447</v>
      </c>
      <c r="J172" s="5">
        <v>41</v>
      </c>
      <c r="K172" s="5">
        <v>1.7</v>
      </c>
      <c r="L172" s="5">
        <v>131</v>
      </c>
      <c r="M172" s="5">
        <v>3.9</v>
      </c>
      <c r="N172" s="5">
        <v>12.5</v>
      </c>
      <c r="O172" s="5">
        <v>33</v>
      </c>
      <c r="P172" s="5">
        <v>1</v>
      </c>
      <c r="Q172" s="5">
        <v>1</v>
      </c>
      <c r="R172" s="5">
        <v>0</v>
      </c>
      <c r="S172" s="5">
        <v>1</v>
      </c>
      <c r="T172" s="5">
        <v>0</v>
      </c>
      <c r="U172" s="5">
        <v>0</v>
      </c>
      <c r="V172" s="5">
        <v>1</v>
      </c>
      <c r="X172" s="8">
        <f>(dane3[[#This Row],[Wiek]]-$A$409)/$A$410</f>
        <v>0.72727272727272729</v>
      </c>
      <c r="Y172" s="8">
        <f>(dane3[[#This Row],[Ciśnienie krwi]]-$B$409)/$B$410</f>
        <v>0.15384615384615385</v>
      </c>
      <c r="Z172" s="8">
        <f>(dane3[[#This Row],[glukoza we krwi]]-$I$409)/$I$410</f>
        <v>0.90811965811965811</v>
      </c>
      <c r="AA172" s="8">
        <f>(dane3[[#This Row],[mocznik]]-$J$409)/$J$410</f>
        <v>0.10141206675224647</v>
      </c>
      <c r="AB172" s="8">
        <f>(dane3[[#This Row],[kreatynina]]-K$409)/K$410</f>
        <v>1.7195767195767195E-2</v>
      </c>
      <c r="AC172" s="8">
        <f>(dane3[[#This Row],[sód]]-L$409)/L$410</f>
        <v>0.79810725552050477</v>
      </c>
      <c r="AD172" s="8">
        <f>(dane3[[#This Row],[potas]]-M$409)/M$410</f>
        <v>3.1460674157303366E-2</v>
      </c>
      <c r="AE172" s="8">
        <f>(dane3[[#This Row],[hemoglobina]]-N$409)/N$410</f>
        <v>0.6394557823129251</v>
      </c>
      <c r="AF172" s="8">
        <f>(dane3[[#This Row],[hematokryt]]-O$409)/O$410</f>
        <v>0.53333333333333333</v>
      </c>
    </row>
    <row r="173" spans="1:32" x14ac:dyDescent="0.25">
      <c r="A173" s="5">
        <v>83</v>
      </c>
      <c r="B173" s="5">
        <v>70</v>
      </c>
      <c r="C173" s="9">
        <v>0.75</v>
      </c>
      <c r="D173" s="10">
        <v>0.6</v>
      </c>
      <c r="E173" s="5" t="s">
        <v>2</v>
      </c>
      <c r="F173" s="5">
        <v>1</v>
      </c>
      <c r="G173" s="5">
        <v>0</v>
      </c>
      <c r="H173" s="5">
        <v>0</v>
      </c>
      <c r="I173" s="5">
        <v>102</v>
      </c>
      <c r="J173" s="5">
        <v>60</v>
      </c>
      <c r="K173" s="5">
        <v>2.6</v>
      </c>
      <c r="L173" s="5">
        <v>115</v>
      </c>
      <c r="M173" s="5">
        <v>5.7</v>
      </c>
      <c r="N173" s="5">
        <v>8.6999999999999993</v>
      </c>
      <c r="O173" s="5">
        <v>26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  <c r="U173" s="5">
        <v>1</v>
      </c>
      <c r="V173" s="5">
        <v>1</v>
      </c>
      <c r="X173" s="8">
        <f>(dane3[[#This Row],[Wiek]]-$A$409)/$A$410</f>
        <v>0.92045454545454541</v>
      </c>
      <c r="Y173" s="8">
        <f>(dane3[[#This Row],[Ciśnienie krwi]]-$B$409)/$B$410</f>
        <v>0.15384615384615385</v>
      </c>
      <c r="Z173" s="8">
        <f>(dane3[[#This Row],[glukoza we krwi]]-$I$409)/$I$410</f>
        <v>0.17094017094017094</v>
      </c>
      <c r="AA173" s="8">
        <f>(dane3[[#This Row],[mocznik]]-$J$409)/$J$410</f>
        <v>0.15019255455712452</v>
      </c>
      <c r="AB173" s="8">
        <f>(dane3[[#This Row],[kreatynina]]-K$409)/K$410</f>
        <v>2.9100529100529106E-2</v>
      </c>
      <c r="AC173" s="8">
        <f>(dane3[[#This Row],[sód]]-L$409)/L$410</f>
        <v>0.69716088328075709</v>
      </c>
      <c r="AD173" s="8">
        <f>(dane3[[#This Row],[potas]]-M$409)/M$410</f>
        <v>7.1910112359550568E-2</v>
      </c>
      <c r="AE173" s="8">
        <f>(dane3[[#This Row],[hemoglobina]]-N$409)/N$410</f>
        <v>0.38095238095238088</v>
      </c>
      <c r="AF173" s="8">
        <f>(dane3[[#This Row],[hematokryt]]-O$409)/O$410</f>
        <v>0.37777777777777777</v>
      </c>
    </row>
    <row r="174" spans="1:32" x14ac:dyDescent="0.25">
      <c r="A174" s="5">
        <v>62</v>
      </c>
      <c r="B174" s="5">
        <v>80</v>
      </c>
      <c r="C174" s="9">
        <v>0.25</v>
      </c>
      <c r="D174" s="10">
        <v>0.2</v>
      </c>
      <c r="E174" s="10">
        <v>0.4</v>
      </c>
      <c r="F174" s="5">
        <v>0.77</v>
      </c>
      <c r="G174" s="5">
        <v>0</v>
      </c>
      <c r="H174" s="5">
        <v>0</v>
      </c>
      <c r="I174" s="5">
        <v>309</v>
      </c>
      <c r="J174" s="5">
        <v>113</v>
      </c>
      <c r="K174" s="5">
        <v>2.9</v>
      </c>
      <c r="L174" s="5">
        <v>130</v>
      </c>
      <c r="M174" s="5">
        <v>2.5</v>
      </c>
      <c r="N174" s="5">
        <v>10.6</v>
      </c>
      <c r="O174" s="5">
        <v>34</v>
      </c>
      <c r="P174" s="5">
        <v>0</v>
      </c>
      <c r="Q174" s="5">
        <v>0</v>
      </c>
      <c r="R174" s="5">
        <v>0</v>
      </c>
      <c r="S174" s="5">
        <v>1</v>
      </c>
      <c r="T174" s="5">
        <v>0</v>
      </c>
      <c r="U174" s="5">
        <v>0</v>
      </c>
      <c r="V174" s="5">
        <v>1</v>
      </c>
      <c r="X174" s="8">
        <f>(dane3[[#This Row],[Wiek]]-$A$409)/$A$410</f>
        <v>0.68181818181818177</v>
      </c>
      <c r="Y174" s="8">
        <f>(dane3[[#This Row],[Ciśnienie krwi]]-$B$409)/$B$410</f>
        <v>0.23076923076923078</v>
      </c>
      <c r="Z174" s="8">
        <f>(dane3[[#This Row],[glukoza we krwi]]-$I$409)/$I$410</f>
        <v>0.61324786324786329</v>
      </c>
      <c r="AA174" s="8">
        <f>(dane3[[#This Row],[mocznik]]-$J$409)/$J$410</f>
        <v>0.28626444159178432</v>
      </c>
      <c r="AB174" s="8">
        <f>(dane3[[#This Row],[kreatynina]]-K$409)/K$410</f>
        <v>3.3068783068783074E-2</v>
      </c>
      <c r="AC174" s="8">
        <f>(dane3[[#This Row],[sód]]-L$409)/L$410</f>
        <v>0.79179810725552047</v>
      </c>
      <c r="AD174" s="8">
        <f>(dane3[[#This Row],[potas]]-M$409)/M$410</f>
        <v>0</v>
      </c>
      <c r="AE174" s="8">
        <f>(dane3[[#This Row],[hemoglobina]]-N$409)/N$410</f>
        <v>0.51020408163265307</v>
      </c>
      <c r="AF174" s="8">
        <f>(dane3[[#This Row],[hematokryt]]-O$409)/O$410</f>
        <v>0.55555555555555558</v>
      </c>
    </row>
    <row r="175" spans="1:32" x14ac:dyDescent="0.25">
      <c r="A175" s="5">
        <v>17</v>
      </c>
      <c r="B175" s="5">
        <v>70</v>
      </c>
      <c r="C175" s="9">
        <v>0.5</v>
      </c>
      <c r="D175" s="10">
        <v>0.2</v>
      </c>
      <c r="E175" s="5" t="s">
        <v>2</v>
      </c>
      <c r="F175" s="5">
        <v>1</v>
      </c>
      <c r="G175" s="5">
        <v>0</v>
      </c>
      <c r="H175" s="5">
        <v>0</v>
      </c>
      <c r="I175" s="5">
        <v>22</v>
      </c>
      <c r="J175" s="5">
        <v>1.5</v>
      </c>
      <c r="K175" s="5">
        <v>7.3</v>
      </c>
      <c r="L175" s="5">
        <v>145</v>
      </c>
      <c r="M175" s="5">
        <v>2.8</v>
      </c>
      <c r="N175" s="5">
        <v>13.1</v>
      </c>
      <c r="O175" s="5">
        <v>41</v>
      </c>
      <c r="P175" s="5">
        <v>0</v>
      </c>
      <c r="Q175" s="5">
        <v>0</v>
      </c>
      <c r="R175" s="5">
        <v>0</v>
      </c>
      <c r="S175" s="5">
        <v>1</v>
      </c>
      <c r="T175" s="5">
        <v>0</v>
      </c>
      <c r="U175" s="5">
        <v>0</v>
      </c>
      <c r="V175" s="5">
        <v>1</v>
      </c>
      <c r="X175" s="8">
        <f>(dane3[[#This Row],[Wiek]]-$A$409)/$A$410</f>
        <v>0.17045454545454544</v>
      </c>
      <c r="Y175" s="8">
        <f>(dane3[[#This Row],[Ciśnienie krwi]]-$B$409)/$B$410</f>
        <v>0.15384615384615385</v>
      </c>
      <c r="Z175" s="8">
        <f>(dane3[[#This Row],[glukoza we krwi]]-$I$409)/$I$410</f>
        <v>0</v>
      </c>
      <c r="AA175" s="8">
        <f>(dane3[[#This Row],[mocznik]]-$J$409)/$J$410</f>
        <v>0</v>
      </c>
      <c r="AB175" s="8">
        <f>(dane3[[#This Row],[kreatynina]]-K$409)/K$410</f>
        <v>9.1269841269841265E-2</v>
      </c>
      <c r="AC175" s="8">
        <f>(dane3[[#This Row],[sód]]-L$409)/L$410</f>
        <v>0.88643533123028395</v>
      </c>
      <c r="AD175" s="8">
        <f>(dane3[[#This Row],[potas]]-M$409)/M$410</f>
        <v>6.741573033707861E-3</v>
      </c>
      <c r="AE175" s="8">
        <f>(dane3[[#This Row],[hemoglobina]]-N$409)/N$410</f>
        <v>0.68027210884353739</v>
      </c>
      <c r="AF175" s="8">
        <f>(dane3[[#This Row],[hematokryt]]-O$409)/O$410</f>
        <v>0.71111111111111114</v>
      </c>
    </row>
    <row r="176" spans="1:32" x14ac:dyDescent="0.25">
      <c r="A176" s="5">
        <v>54</v>
      </c>
      <c r="B176" s="5">
        <v>70</v>
      </c>
      <c r="C176" s="9">
        <v>0.62</v>
      </c>
      <c r="D176" s="10">
        <v>0.2</v>
      </c>
      <c r="E176" s="10">
        <v>0.52</v>
      </c>
      <c r="F176" s="5">
        <v>0.77</v>
      </c>
      <c r="G176" s="5">
        <v>0</v>
      </c>
      <c r="H176" s="5">
        <v>0</v>
      </c>
      <c r="I176" s="5">
        <v>111</v>
      </c>
      <c r="J176" s="5">
        <v>146</v>
      </c>
      <c r="K176" s="5">
        <v>7.5</v>
      </c>
      <c r="L176" s="5">
        <v>141</v>
      </c>
      <c r="M176" s="5">
        <v>4.7</v>
      </c>
      <c r="N176" s="5">
        <v>11</v>
      </c>
      <c r="O176" s="5">
        <v>35</v>
      </c>
      <c r="P176" s="5">
        <v>0</v>
      </c>
      <c r="Q176" s="5">
        <v>0</v>
      </c>
      <c r="R176" s="5">
        <v>0</v>
      </c>
      <c r="S176" s="5">
        <v>1</v>
      </c>
      <c r="T176" s="5">
        <v>0</v>
      </c>
      <c r="U176" s="5">
        <v>0</v>
      </c>
      <c r="V176" s="5">
        <v>1</v>
      </c>
      <c r="X176" s="8">
        <f>(dane3[[#This Row],[Wiek]]-$A$409)/$A$410</f>
        <v>0.59090909090909094</v>
      </c>
      <c r="Y176" s="8">
        <f>(dane3[[#This Row],[Ciśnienie krwi]]-$B$409)/$B$410</f>
        <v>0.15384615384615385</v>
      </c>
      <c r="Z176" s="8">
        <f>(dane3[[#This Row],[glukoza we krwi]]-$I$409)/$I$410</f>
        <v>0.19017094017094016</v>
      </c>
      <c r="AA176" s="8">
        <f>(dane3[[#This Row],[mocznik]]-$J$409)/$J$410</f>
        <v>0.37098844672657255</v>
      </c>
      <c r="AB176" s="8">
        <f>(dane3[[#This Row],[kreatynina]]-K$409)/K$410</f>
        <v>9.3915343915343924E-2</v>
      </c>
      <c r="AC176" s="8">
        <f>(dane3[[#This Row],[sód]]-L$409)/L$410</f>
        <v>0.86119873817034698</v>
      </c>
      <c r="AD176" s="8">
        <f>(dane3[[#This Row],[potas]]-M$409)/M$410</f>
        <v>4.9438202247191018E-2</v>
      </c>
      <c r="AE176" s="8">
        <f>(dane3[[#This Row],[hemoglobina]]-N$409)/N$410</f>
        <v>0.53741496598639449</v>
      </c>
      <c r="AF176" s="8">
        <f>(dane3[[#This Row],[hematokryt]]-O$409)/O$410</f>
        <v>0.57777777777777772</v>
      </c>
    </row>
    <row r="177" spans="1:32" x14ac:dyDescent="0.25">
      <c r="A177" s="5">
        <v>60</v>
      </c>
      <c r="B177" s="5">
        <v>50</v>
      </c>
      <c r="C177" s="9">
        <v>0.25</v>
      </c>
      <c r="D177" s="5">
        <v>0</v>
      </c>
      <c r="E177" s="5" t="s">
        <v>2</v>
      </c>
      <c r="F177" s="5">
        <v>1</v>
      </c>
      <c r="G177" s="5">
        <v>0</v>
      </c>
      <c r="H177" s="5">
        <v>0</v>
      </c>
      <c r="I177" s="5">
        <v>261</v>
      </c>
      <c r="J177" s="5">
        <v>58</v>
      </c>
      <c r="K177" s="5">
        <v>2.2000000000000002</v>
      </c>
      <c r="L177" s="5">
        <v>113</v>
      </c>
      <c r="M177" s="5">
        <v>3</v>
      </c>
      <c r="N177" s="10">
        <v>12.53</v>
      </c>
      <c r="O177" s="10">
        <v>38.869999999999997</v>
      </c>
      <c r="P177" s="5">
        <v>1</v>
      </c>
      <c r="Q177" s="5">
        <v>0</v>
      </c>
      <c r="R177" s="5">
        <v>0</v>
      </c>
      <c r="S177" s="5">
        <v>1</v>
      </c>
      <c r="T177" s="5">
        <v>0</v>
      </c>
      <c r="U177" s="5">
        <v>0</v>
      </c>
      <c r="V177" s="5">
        <v>1</v>
      </c>
      <c r="X177" s="8">
        <f>(dane3[[#This Row],[Wiek]]-$A$409)/$A$410</f>
        <v>0.65909090909090906</v>
      </c>
      <c r="Y177" s="8">
        <f>(dane3[[#This Row],[Ciśnienie krwi]]-$B$409)/$B$410</f>
        <v>0</v>
      </c>
      <c r="Z177" s="8">
        <f>(dane3[[#This Row],[glukoza we krwi]]-$I$409)/$I$410</f>
        <v>0.51068376068376065</v>
      </c>
      <c r="AA177" s="8">
        <f>(dane3[[#This Row],[mocznik]]-$J$409)/$J$410</f>
        <v>0.14505776636713735</v>
      </c>
      <c r="AB177" s="8">
        <f>(dane3[[#This Row],[kreatynina]]-K$409)/K$410</f>
        <v>2.3809523809523815E-2</v>
      </c>
      <c r="AC177" s="8">
        <f>(dane3[[#This Row],[sód]]-L$409)/L$410</f>
        <v>0.68454258675078861</v>
      </c>
      <c r="AD177" s="8">
        <f>(dane3[[#This Row],[potas]]-M$409)/M$410</f>
        <v>1.1235955056179775E-2</v>
      </c>
      <c r="AE177" s="8">
        <f>(dane3[[#This Row],[hemoglobina]]-N$409)/N$410</f>
        <v>0.64149659863945574</v>
      </c>
      <c r="AF177" s="8">
        <f>(dane3[[#This Row],[hematokryt]]-O$409)/O$410</f>
        <v>0.66377777777777769</v>
      </c>
    </row>
    <row r="178" spans="1:32" x14ac:dyDescent="0.25">
      <c r="A178" s="5">
        <v>21</v>
      </c>
      <c r="B178" s="5">
        <v>90</v>
      </c>
      <c r="C178" s="9">
        <v>0.25</v>
      </c>
      <c r="D178" s="10">
        <v>0.8</v>
      </c>
      <c r="E178" s="5" t="s">
        <v>2</v>
      </c>
      <c r="F178" s="5">
        <v>0</v>
      </c>
      <c r="G178" s="5">
        <v>1</v>
      </c>
      <c r="H178" s="5">
        <v>1</v>
      </c>
      <c r="I178" s="5">
        <v>107</v>
      </c>
      <c r="J178" s="5">
        <v>40</v>
      </c>
      <c r="K178" s="5">
        <v>1.7</v>
      </c>
      <c r="L178" s="5">
        <v>125</v>
      </c>
      <c r="M178" s="5">
        <v>3.5</v>
      </c>
      <c r="N178" s="5">
        <v>8.3000000000000007</v>
      </c>
      <c r="O178" s="5">
        <v>23</v>
      </c>
      <c r="P178" s="5">
        <v>0</v>
      </c>
      <c r="Q178" s="5">
        <v>0</v>
      </c>
      <c r="R178" s="5">
        <v>0</v>
      </c>
      <c r="S178" s="5">
        <v>1</v>
      </c>
      <c r="T178" s="5">
        <v>0</v>
      </c>
      <c r="U178" s="5">
        <v>1</v>
      </c>
      <c r="V178" s="5">
        <v>1</v>
      </c>
      <c r="X178" s="8">
        <f>(dane3[[#This Row],[Wiek]]-$A$409)/$A$410</f>
        <v>0.21590909090909091</v>
      </c>
      <c r="Y178" s="8">
        <f>(dane3[[#This Row],[Ciśnienie krwi]]-$B$409)/$B$410</f>
        <v>0.30769230769230771</v>
      </c>
      <c r="Z178" s="8">
        <f>(dane3[[#This Row],[glukoza we krwi]]-$I$409)/$I$410</f>
        <v>0.18162393162393162</v>
      </c>
      <c r="AA178" s="8">
        <f>(dane3[[#This Row],[mocznik]]-$J$409)/$J$410</f>
        <v>9.8844672657252886E-2</v>
      </c>
      <c r="AB178" s="8">
        <f>(dane3[[#This Row],[kreatynina]]-K$409)/K$410</f>
        <v>1.7195767195767195E-2</v>
      </c>
      <c r="AC178" s="8">
        <f>(dane3[[#This Row],[sód]]-L$409)/L$410</f>
        <v>0.76025236593059942</v>
      </c>
      <c r="AD178" s="8">
        <f>(dane3[[#This Row],[potas]]-M$409)/M$410</f>
        <v>2.247191011235955E-2</v>
      </c>
      <c r="AE178" s="8">
        <f>(dane3[[#This Row],[hemoglobina]]-N$409)/N$410</f>
        <v>0.35374149659863952</v>
      </c>
      <c r="AF178" s="8">
        <f>(dane3[[#This Row],[hematokryt]]-O$409)/O$410</f>
        <v>0.31111111111111112</v>
      </c>
    </row>
    <row r="179" spans="1:32" x14ac:dyDescent="0.25">
      <c r="A179" s="5">
        <v>65</v>
      </c>
      <c r="B179" s="5">
        <v>80</v>
      </c>
      <c r="C179" s="9">
        <v>0.5</v>
      </c>
      <c r="D179" s="10">
        <v>0.4</v>
      </c>
      <c r="E179" s="10">
        <v>0.2</v>
      </c>
      <c r="F179" s="5">
        <v>1</v>
      </c>
      <c r="G179" s="5">
        <v>1</v>
      </c>
      <c r="H179" s="5">
        <v>0</v>
      </c>
      <c r="I179" s="5">
        <v>215</v>
      </c>
      <c r="J179" s="5">
        <v>133</v>
      </c>
      <c r="K179" s="5">
        <v>2.5</v>
      </c>
      <c r="L179" s="10">
        <v>137.53</v>
      </c>
      <c r="M179" s="10">
        <v>4.63</v>
      </c>
      <c r="N179" s="5">
        <v>13.2</v>
      </c>
      <c r="O179" s="5">
        <v>41</v>
      </c>
      <c r="P179" s="5">
        <v>0</v>
      </c>
      <c r="Q179" s="5">
        <v>1</v>
      </c>
      <c r="R179" s="5">
        <v>0</v>
      </c>
      <c r="S179" s="5">
        <v>1</v>
      </c>
      <c r="T179" s="5">
        <v>0</v>
      </c>
      <c r="U179" s="5">
        <v>0</v>
      </c>
      <c r="V179" s="5">
        <v>1</v>
      </c>
      <c r="X179" s="8">
        <f>(dane3[[#This Row],[Wiek]]-$A$409)/$A$410</f>
        <v>0.71590909090909094</v>
      </c>
      <c r="Y179" s="8">
        <f>(dane3[[#This Row],[Ciśnienie krwi]]-$B$409)/$B$410</f>
        <v>0.23076923076923078</v>
      </c>
      <c r="Z179" s="8">
        <f>(dane3[[#This Row],[glukoza we krwi]]-$I$409)/$I$410</f>
        <v>0.41239316239316237</v>
      </c>
      <c r="AA179" s="8">
        <f>(dane3[[#This Row],[mocznik]]-$J$409)/$J$410</f>
        <v>0.33761232349165599</v>
      </c>
      <c r="AB179" s="8">
        <f>(dane3[[#This Row],[kreatynina]]-K$409)/K$410</f>
        <v>2.777777777777778E-2</v>
      </c>
      <c r="AC179" s="8">
        <f>(dane3[[#This Row],[sód]]-L$409)/L$410</f>
        <v>0.83930599369085179</v>
      </c>
      <c r="AD179" s="8">
        <f>(dane3[[#This Row],[potas]]-M$409)/M$410</f>
        <v>4.7865168539325841E-2</v>
      </c>
      <c r="AE179" s="8">
        <f>(dane3[[#This Row],[hemoglobina]]-N$409)/N$410</f>
        <v>0.68707482993197266</v>
      </c>
      <c r="AF179" s="8">
        <f>(dane3[[#This Row],[hematokryt]]-O$409)/O$410</f>
        <v>0.71111111111111114</v>
      </c>
    </row>
    <row r="180" spans="1:32" x14ac:dyDescent="0.25">
      <c r="A180" s="5">
        <v>42</v>
      </c>
      <c r="B180" s="5">
        <v>90</v>
      </c>
      <c r="C180" s="9">
        <v>0.75</v>
      </c>
      <c r="D180" s="10">
        <v>0.4</v>
      </c>
      <c r="E180" s="5" t="s">
        <v>2</v>
      </c>
      <c r="F180" s="5">
        <v>0</v>
      </c>
      <c r="G180" s="5">
        <v>1</v>
      </c>
      <c r="H180" s="5">
        <v>0</v>
      </c>
      <c r="I180" s="5">
        <v>93</v>
      </c>
      <c r="J180" s="5">
        <v>153</v>
      </c>
      <c r="K180" s="5">
        <v>2.7</v>
      </c>
      <c r="L180" s="5">
        <v>139</v>
      </c>
      <c r="M180" s="5">
        <v>4.3</v>
      </c>
      <c r="N180" s="5">
        <v>9.8000000000000007</v>
      </c>
      <c r="O180" s="5">
        <v>34</v>
      </c>
      <c r="P180" s="5">
        <v>0</v>
      </c>
      <c r="Q180" s="5">
        <v>0</v>
      </c>
      <c r="R180" s="5">
        <v>0</v>
      </c>
      <c r="S180" s="5">
        <v>0</v>
      </c>
      <c r="T180" s="5">
        <v>1</v>
      </c>
      <c r="U180" s="5">
        <v>1</v>
      </c>
      <c r="V180" s="5">
        <v>1</v>
      </c>
      <c r="X180" s="8">
        <f>(dane3[[#This Row],[Wiek]]-$A$409)/$A$410</f>
        <v>0.45454545454545453</v>
      </c>
      <c r="Y180" s="8">
        <f>(dane3[[#This Row],[Ciśnienie krwi]]-$B$409)/$B$410</f>
        <v>0.30769230769230771</v>
      </c>
      <c r="Z180" s="8">
        <f>(dane3[[#This Row],[glukoza we krwi]]-$I$409)/$I$410</f>
        <v>0.1517094017094017</v>
      </c>
      <c r="AA180" s="8">
        <f>(dane3[[#This Row],[mocznik]]-$J$409)/$J$410</f>
        <v>0.38896020539152759</v>
      </c>
      <c r="AB180" s="8">
        <f>(dane3[[#This Row],[kreatynina]]-K$409)/K$410</f>
        <v>3.0423280423280429E-2</v>
      </c>
      <c r="AC180" s="8">
        <f>(dane3[[#This Row],[sód]]-L$409)/L$410</f>
        <v>0.8485804416403786</v>
      </c>
      <c r="AD180" s="8">
        <f>(dane3[[#This Row],[potas]]-M$409)/M$410</f>
        <v>4.0449438202247189E-2</v>
      </c>
      <c r="AE180" s="8">
        <f>(dane3[[#This Row],[hemoglobina]]-N$409)/N$410</f>
        <v>0.45578231292517013</v>
      </c>
      <c r="AF180" s="8">
        <f>(dane3[[#This Row],[hematokryt]]-O$409)/O$410</f>
        <v>0.55555555555555558</v>
      </c>
    </row>
    <row r="181" spans="1:32" x14ac:dyDescent="0.25">
      <c r="A181" s="5">
        <v>72</v>
      </c>
      <c r="B181" s="5">
        <v>90</v>
      </c>
      <c r="C181" s="9">
        <v>0.25</v>
      </c>
      <c r="D181" s="10">
        <v>0.4</v>
      </c>
      <c r="E181" s="5" t="s">
        <v>2</v>
      </c>
      <c r="F181" s="5">
        <v>0</v>
      </c>
      <c r="G181" s="5">
        <v>1</v>
      </c>
      <c r="H181" s="5">
        <v>0</v>
      </c>
      <c r="I181" s="5">
        <v>124</v>
      </c>
      <c r="J181" s="5">
        <v>53</v>
      </c>
      <c r="K181" s="5">
        <v>2.2999999999999998</v>
      </c>
      <c r="L181" s="10">
        <v>137.53</v>
      </c>
      <c r="M181" s="10">
        <v>4.63</v>
      </c>
      <c r="N181" s="5">
        <v>11.9</v>
      </c>
      <c r="O181" s="5">
        <v>39</v>
      </c>
      <c r="P181" s="5">
        <v>0</v>
      </c>
      <c r="Q181" s="5">
        <v>0</v>
      </c>
      <c r="R181" s="5">
        <v>0</v>
      </c>
      <c r="S181" s="5">
        <v>1</v>
      </c>
      <c r="T181" s="5">
        <v>0</v>
      </c>
      <c r="U181" s="5">
        <v>0</v>
      </c>
      <c r="V181" s="5">
        <v>1</v>
      </c>
      <c r="X181" s="8">
        <f>(dane3[[#This Row],[Wiek]]-$A$409)/$A$410</f>
        <v>0.79545454545454541</v>
      </c>
      <c r="Y181" s="8">
        <f>(dane3[[#This Row],[Ciśnienie krwi]]-$B$409)/$B$410</f>
        <v>0.30769230769230771</v>
      </c>
      <c r="Z181" s="8">
        <f>(dane3[[#This Row],[glukoza we krwi]]-$I$409)/$I$410</f>
        <v>0.21794871794871795</v>
      </c>
      <c r="AA181" s="8">
        <f>(dane3[[#This Row],[mocznik]]-$J$409)/$J$410</f>
        <v>0.13222079589216945</v>
      </c>
      <c r="AB181" s="8">
        <f>(dane3[[#This Row],[kreatynina]]-K$409)/K$410</f>
        <v>2.5132275132275134E-2</v>
      </c>
      <c r="AC181" s="8">
        <f>(dane3[[#This Row],[sód]]-L$409)/L$410</f>
        <v>0.83930599369085179</v>
      </c>
      <c r="AD181" s="8">
        <f>(dane3[[#This Row],[potas]]-M$409)/M$410</f>
        <v>4.7865168539325841E-2</v>
      </c>
      <c r="AE181" s="8">
        <f>(dane3[[#This Row],[hemoglobina]]-N$409)/N$410</f>
        <v>0.59863945578231292</v>
      </c>
      <c r="AF181" s="8">
        <f>(dane3[[#This Row],[hematokryt]]-O$409)/O$410</f>
        <v>0.66666666666666663</v>
      </c>
    </row>
    <row r="182" spans="1:32" x14ac:dyDescent="0.25">
      <c r="A182" s="5">
        <v>73</v>
      </c>
      <c r="B182" s="5">
        <v>90</v>
      </c>
      <c r="C182" s="9">
        <v>0.25</v>
      </c>
      <c r="D182" s="10">
        <v>0.2</v>
      </c>
      <c r="E182" s="10">
        <v>0.8</v>
      </c>
      <c r="F182" s="5">
        <v>0</v>
      </c>
      <c r="G182" s="5">
        <v>1</v>
      </c>
      <c r="H182" s="5">
        <v>0</v>
      </c>
      <c r="I182" s="5">
        <v>234</v>
      </c>
      <c r="J182" s="5">
        <v>56</v>
      </c>
      <c r="K182" s="5">
        <v>1.9</v>
      </c>
      <c r="L182" s="10">
        <v>137.53</v>
      </c>
      <c r="M182" s="10">
        <v>4.63</v>
      </c>
      <c r="N182" s="5">
        <v>10.3</v>
      </c>
      <c r="O182" s="5">
        <v>28</v>
      </c>
      <c r="P182" s="5">
        <v>0</v>
      </c>
      <c r="Q182" s="5">
        <v>1</v>
      </c>
      <c r="R182" s="5">
        <v>0</v>
      </c>
      <c r="S182" s="5">
        <v>1</v>
      </c>
      <c r="T182" s="5">
        <v>0</v>
      </c>
      <c r="U182" s="5">
        <v>0</v>
      </c>
      <c r="V182" s="5">
        <v>1</v>
      </c>
      <c r="X182" s="8">
        <f>(dane3[[#This Row],[Wiek]]-$A$409)/$A$410</f>
        <v>0.80681818181818177</v>
      </c>
      <c r="Y182" s="8">
        <f>(dane3[[#This Row],[Ciśnienie krwi]]-$B$409)/$B$410</f>
        <v>0.30769230769230771</v>
      </c>
      <c r="Z182" s="8">
        <f>(dane3[[#This Row],[glukoza we krwi]]-$I$409)/$I$410</f>
        <v>0.45299145299145299</v>
      </c>
      <c r="AA182" s="8">
        <f>(dane3[[#This Row],[mocznik]]-$J$409)/$J$410</f>
        <v>0.13992297817715019</v>
      </c>
      <c r="AB182" s="8">
        <f>(dane3[[#This Row],[kreatynina]]-K$409)/K$410</f>
        <v>1.9841269841269844E-2</v>
      </c>
      <c r="AC182" s="8">
        <f>(dane3[[#This Row],[sód]]-L$409)/L$410</f>
        <v>0.83930599369085179</v>
      </c>
      <c r="AD182" s="8">
        <f>(dane3[[#This Row],[potas]]-M$409)/M$410</f>
        <v>4.7865168539325841E-2</v>
      </c>
      <c r="AE182" s="8">
        <f>(dane3[[#This Row],[hemoglobina]]-N$409)/N$410</f>
        <v>0.48979591836734698</v>
      </c>
      <c r="AF182" s="8">
        <f>(dane3[[#This Row],[hematokryt]]-O$409)/O$410</f>
        <v>0.42222222222222222</v>
      </c>
    </row>
    <row r="183" spans="1:32" x14ac:dyDescent="0.25">
      <c r="A183" s="5">
        <v>45</v>
      </c>
      <c r="B183" s="5">
        <v>70</v>
      </c>
      <c r="C183" s="9">
        <v>1</v>
      </c>
      <c r="D183" s="10">
        <v>0.4</v>
      </c>
      <c r="E183" s="5" t="s">
        <v>2</v>
      </c>
      <c r="F183" s="5">
        <v>0</v>
      </c>
      <c r="G183" s="5">
        <v>1</v>
      </c>
      <c r="H183" s="5">
        <v>0</v>
      </c>
      <c r="I183" s="5">
        <v>117</v>
      </c>
      <c r="J183" s="5">
        <v>52</v>
      </c>
      <c r="K183" s="5">
        <v>2.2000000000000002</v>
      </c>
      <c r="L183" s="5">
        <v>136</v>
      </c>
      <c r="M183" s="5">
        <v>3.8</v>
      </c>
      <c r="N183" s="5">
        <v>10</v>
      </c>
      <c r="O183" s="5">
        <v>30</v>
      </c>
      <c r="P183" s="5">
        <v>0</v>
      </c>
      <c r="Q183" s="5">
        <v>0</v>
      </c>
      <c r="R183" s="5">
        <v>0</v>
      </c>
      <c r="S183" s="5">
        <v>1</v>
      </c>
      <c r="T183" s="5">
        <v>0</v>
      </c>
      <c r="U183" s="5">
        <v>0</v>
      </c>
      <c r="V183" s="5">
        <v>1</v>
      </c>
      <c r="X183" s="8">
        <f>(dane3[[#This Row],[Wiek]]-$A$409)/$A$410</f>
        <v>0.48863636363636365</v>
      </c>
      <c r="Y183" s="8">
        <f>(dane3[[#This Row],[Ciśnienie krwi]]-$B$409)/$B$410</f>
        <v>0.15384615384615385</v>
      </c>
      <c r="Z183" s="8">
        <f>(dane3[[#This Row],[glukoza we krwi]]-$I$409)/$I$410</f>
        <v>0.20299145299145299</v>
      </c>
      <c r="AA183" s="8">
        <f>(dane3[[#This Row],[mocznik]]-$J$409)/$J$410</f>
        <v>0.12965340179717585</v>
      </c>
      <c r="AB183" s="8">
        <f>(dane3[[#This Row],[kreatynina]]-K$409)/K$410</f>
        <v>2.3809523809523815E-2</v>
      </c>
      <c r="AC183" s="8">
        <f>(dane3[[#This Row],[sód]]-L$409)/L$410</f>
        <v>0.82965299684542582</v>
      </c>
      <c r="AD183" s="8">
        <f>(dane3[[#This Row],[potas]]-M$409)/M$410</f>
        <v>2.921348314606741E-2</v>
      </c>
      <c r="AE183" s="8">
        <f>(dane3[[#This Row],[hemoglobina]]-N$409)/N$410</f>
        <v>0.46938775510204078</v>
      </c>
      <c r="AF183" s="8">
        <f>(dane3[[#This Row],[hematokryt]]-O$409)/O$410</f>
        <v>0.46666666666666667</v>
      </c>
    </row>
    <row r="184" spans="1:32" x14ac:dyDescent="0.25">
      <c r="A184" s="5">
        <v>61</v>
      </c>
      <c r="B184" s="5">
        <v>80</v>
      </c>
      <c r="C184" s="9">
        <v>0.75</v>
      </c>
      <c r="D184" s="5">
        <v>0</v>
      </c>
      <c r="E184" s="5" t="s">
        <v>2</v>
      </c>
      <c r="F184" s="5">
        <v>1</v>
      </c>
      <c r="G184" s="5">
        <v>0</v>
      </c>
      <c r="H184" s="5">
        <v>0</v>
      </c>
      <c r="I184" s="5">
        <v>131</v>
      </c>
      <c r="J184" s="5">
        <v>23</v>
      </c>
      <c r="K184" s="5">
        <v>0.8</v>
      </c>
      <c r="L184" s="5">
        <v>140</v>
      </c>
      <c r="M184" s="5">
        <v>4.0999999999999996</v>
      </c>
      <c r="N184" s="5">
        <v>11.3</v>
      </c>
      <c r="O184" s="5">
        <v>35</v>
      </c>
      <c r="P184" s="5">
        <v>0</v>
      </c>
      <c r="Q184" s="5">
        <v>0</v>
      </c>
      <c r="R184" s="5">
        <v>0</v>
      </c>
      <c r="S184" s="5">
        <v>1</v>
      </c>
      <c r="T184" s="5">
        <v>0</v>
      </c>
      <c r="U184" s="5">
        <v>0</v>
      </c>
      <c r="V184" s="5">
        <v>1</v>
      </c>
      <c r="X184" s="8">
        <f>(dane3[[#This Row],[Wiek]]-$A$409)/$A$410</f>
        <v>0.67045454545454541</v>
      </c>
      <c r="Y184" s="8">
        <f>(dane3[[#This Row],[Ciśnienie krwi]]-$B$409)/$B$410</f>
        <v>0.23076923076923078</v>
      </c>
      <c r="Z184" s="8">
        <f>(dane3[[#This Row],[glukoza we krwi]]-$I$409)/$I$410</f>
        <v>0.23290598290598291</v>
      </c>
      <c r="AA184" s="8">
        <f>(dane3[[#This Row],[mocznik]]-$J$409)/$J$410</f>
        <v>5.5198973042362001E-2</v>
      </c>
      <c r="AB184" s="8">
        <f>(dane3[[#This Row],[kreatynina]]-K$409)/K$410</f>
        <v>5.2910052910052916E-3</v>
      </c>
      <c r="AC184" s="8">
        <f>(dane3[[#This Row],[sód]]-L$409)/L$410</f>
        <v>0.85488958990536279</v>
      </c>
      <c r="AD184" s="8">
        <f>(dane3[[#This Row],[potas]]-M$409)/M$410</f>
        <v>3.595505617977527E-2</v>
      </c>
      <c r="AE184" s="8">
        <f>(dane3[[#This Row],[hemoglobina]]-N$409)/N$410</f>
        <v>0.55782312925170074</v>
      </c>
      <c r="AF184" s="8">
        <f>(dane3[[#This Row],[hematokryt]]-O$409)/O$410</f>
        <v>0.57777777777777772</v>
      </c>
    </row>
    <row r="185" spans="1:32" x14ac:dyDescent="0.25">
      <c r="A185" s="5">
        <v>30</v>
      </c>
      <c r="B185" s="5">
        <v>70</v>
      </c>
      <c r="C185" s="9">
        <v>0.5</v>
      </c>
      <c r="D185" s="5">
        <v>0</v>
      </c>
      <c r="E185" s="5" t="s">
        <v>2</v>
      </c>
      <c r="F185" s="5">
        <v>1</v>
      </c>
      <c r="G185" s="5">
        <v>0</v>
      </c>
      <c r="H185" s="5">
        <v>0</v>
      </c>
      <c r="I185" s="5">
        <v>101</v>
      </c>
      <c r="J185" s="5">
        <v>106</v>
      </c>
      <c r="K185" s="5">
        <v>6.5</v>
      </c>
      <c r="L185" s="5">
        <v>135</v>
      </c>
      <c r="M185" s="5">
        <v>4.3</v>
      </c>
      <c r="N185" s="10">
        <v>12.53</v>
      </c>
      <c r="O185" s="10">
        <v>38.869999999999997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1</v>
      </c>
      <c r="X185" s="8">
        <f>(dane3[[#This Row],[Wiek]]-$A$409)/$A$410</f>
        <v>0.31818181818181818</v>
      </c>
      <c r="Y185" s="8">
        <f>(dane3[[#This Row],[Ciśnienie krwi]]-$B$409)/$B$410</f>
        <v>0.15384615384615385</v>
      </c>
      <c r="Z185" s="8">
        <f>(dane3[[#This Row],[glukoza we krwi]]-$I$409)/$I$410</f>
        <v>0.16880341880341881</v>
      </c>
      <c r="AA185" s="8">
        <f>(dane3[[#This Row],[mocznik]]-$J$409)/$J$410</f>
        <v>0.26829268292682928</v>
      </c>
      <c r="AB185" s="8">
        <f>(dane3[[#This Row],[kreatynina]]-K$409)/K$410</f>
        <v>8.0687830687830683E-2</v>
      </c>
      <c r="AC185" s="8">
        <f>(dane3[[#This Row],[sód]]-L$409)/L$410</f>
        <v>0.82334384858044163</v>
      </c>
      <c r="AD185" s="8">
        <f>(dane3[[#This Row],[potas]]-M$409)/M$410</f>
        <v>4.0449438202247189E-2</v>
      </c>
      <c r="AE185" s="8">
        <f>(dane3[[#This Row],[hemoglobina]]-N$409)/N$410</f>
        <v>0.64149659863945574</v>
      </c>
      <c r="AF185" s="8">
        <f>(dane3[[#This Row],[hematokryt]]-O$409)/O$410</f>
        <v>0.66377777777777769</v>
      </c>
    </row>
    <row r="186" spans="1:32" x14ac:dyDescent="0.25">
      <c r="A186" s="5">
        <v>54</v>
      </c>
      <c r="B186" s="5">
        <v>60</v>
      </c>
      <c r="C186" s="9">
        <v>0.5</v>
      </c>
      <c r="D186" s="10">
        <v>0.6</v>
      </c>
      <c r="E186" s="10">
        <v>0.4</v>
      </c>
      <c r="F186" s="5">
        <v>0</v>
      </c>
      <c r="G186" s="5">
        <v>0</v>
      </c>
      <c r="H186" s="5">
        <v>0</v>
      </c>
      <c r="I186" s="5">
        <v>352</v>
      </c>
      <c r="J186" s="5">
        <v>137</v>
      </c>
      <c r="K186" s="5">
        <v>3.3</v>
      </c>
      <c r="L186" s="5">
        <v>133</v>
      </c>
      <c r="M186" s="5">
        <v>4.5</v>
      </c>
      <c r="N186" s="5">
        <v>11.3</v>
      </c>
      <c r="O186" s="5">
        <v>31</v>
      </c>
      <c r="P186" s="5">
        <v>1</v>
      </c>
      <c r="Q186" s="5">
        <v>1</v>
      </c>
      <c r="R186" s="5">
        <v>1</v>
      </c>
      <c r="S186" s="5">
        <v>0</v>
      </c>
      <c r="T186" s="5">
        <v>1</v>
      </c>
      <c r="U186" s="5">
        <v>0</v>
      </c>
      <c r="V186" s="5">
        <v>1</v>
      </c>
      <c r="X186" s="8">
        <f>(dane3[[#This Row],[Wiek]]-$A$409)/$A$410</f>
        <v>0.59090909090909094</v>
      </c>
      <c r="Y186" s="8">
        <f>(dane3[[#This Row],[Ciśnienie krwi]]-$B$409)/$B$410</f>
        <v>7.6923076923076927E-2</v>
      </c>
      <c r="Z186" s="8">
        <f>(dane3[[#This Row],[glukoza we krwi]]-$I$409)/$I$410</f>
        <v>0.70512820512820518</v>
      </c>
      <c r="AA186" s="8">
        <f>(dane3[[#This Row],[mocznik]]-$J$409)/$J$410</f>
        <v>0.34788189987163032</v>
      </c>
      <c r="AB186" s="8">
        <f>(dane3[[#This Row],[kreatynina]]-K$409)/K$410</f>
        <v>3.8359788359788365E-2</v>
      </c>
      <c r="AC186" s="8">
        <f>(dane3[[#This Row],[sód]]-L$409)/L$410</f>
        <v>0.81072555205047314</v>
      </c>
      <c r="AD186" s="8">
        <f>(dane3[[#This Row],[potas]]-M$409)/M$410</f>
        <v>4.49438202247191E-2</v>
      </c>
      <c r="AE186" s="8">
        <f>(dane3[[#This Row],[hemoglobina]]-N$409)/N$410</f>
        <v>0.55782312925170074</v>
      </c>
      <c r="AF186" s="8">
        <f>(dane3[[#This Row],[hematokryt]]-O$409)/O$410</f>
        <v>0.48888888888888887</v>
      </c>
    </row>
    <row r="187" spans="1:32" x14ac:dyDescent="0.25">
      <c r="A187" s="5">
        <v>4</v>
      </c>
      <c r="B187" s="10">
        <v>76.47</v>
      </c>
      <c r="C187" s="9">
        <v>0.75</v>
      </c>
      <c r="D187" s="10">
        <v>0.2</v>
      </c>
      <c r="E187" s="5" t="s">
        <v>2</v>
      </c>
      <c r="F187" s="5">
        <v>1</v>
      </c>
      <c r="G187" s="5">
        <v>0</v>
      </c>
      <c r="H187" s="5">
        <v>0</v>
      </c>
      <c r="I187" s="5">
        <v>99</v>
      </c>
      <c r="J187" s="5">
        <v>23</v>
      </c>
      <c r="K187" s="5">
        <v>0.6</v>
      </c>
      <c r="L187" s="5">
        <v>138</v>
      </c>
      <c r="M187" s="5">
        <v>4.4000000000000004</v>
      </c>
      <c r="N187" s="5">
        <v>12</v>
      </c>
      <c r="O187" s="5">
        <v>34</v>
      </c>
      <c r="P187" s="5">
        <v>0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1</v>
      </c>
      <c r="X187" s="8">
        <f>(dane3[[#This Row],[Wiek]]-$A$409)/$A$410</f>
        <v>2.2727272727272728E-2</v>
      </c>
      <c r="Y187" s="8">
        <f>(dane3[[#This Row],[Ciśnienie krwi]]-$B$409)/$B$410</f>
        <v>0.20361538461538461</v>
      </c>
      <c r="Z187" s="8">
        <f>(dane3[[#This Row],[glukoza we krwi]]-$I$409)/$I$410</f>
        <v>0.16452991452991453</v>
      </c>
      <c r="AA187" s="8">
        <f>(dane3[[#This Row],[mocznik]]-$J$409)/$J$410</f>
        <v>5.5198973042362001E-2</v>
      </c>
      <c r="AB187" s="8">
        <f>(dane3[[#This Row],[kreatynina]]-K$409)/K$410</f>
        <v>2.6455026455026449E-3</v>
      </c>
      <c r="AC187" s="8">
        <f>(dane3[[#This Row],[sód]]-L$409)/L$410</f>
        <v>0.8422712933753943</v>
      </c>
      <c r="AD187" s="8">
        <f>(dane3[[#This Row],[potas]]-M$409)/M$410</f>
        <v>4.2696629213483155E-2</v>
      </c>
      <c r="AE187" s="8">
        <f>(dane3[[#This Row],[hemoglobina]]-N$409)/N$410</f>
        <v>0.60544217687074831</v>
      </c>
      <c r="AF187" s="8">
        <f>(dane3[[#This Row],[hematokryt]]-O$409)/O$410</f>
        <v>0.55555555555555558</v>
      </c>
    </row>
    <row r="188" spans="1:32" x14ac:dyDescent="0.25">
      <c r="A188" s="5">
        <v>8</v>
      </c>
      <c r="B188" s="5">
        <v>50</v>
      </c>
      <c r="C188" s="9">
        <v>0.75</v>
      </c>
      <c r="D188" s="10">
        <v>0.8</v>
      </c>
      <c r="E188" s="5" t="s">
        <v>2</v>
      </c>
      <c r="F188" s="5">
        <v>1</v>
      </c>
      <c r="G188" s="5">
        <v>0</v>
      </c>
      <c r="H188" s="5">
        <v>0</v>
      </c>
      <c r="I188" s="10">
        <v>148.04</v>
      </c>
      <c r="J188" s="5">
        <v>46</v>
      </c>
      <c r="K188" s="5">
        <v>1</v>
      </c>
      <c r="L188" s="5">
        <v>135</v>
      </c>
      <c r="M188" s="5">
        <v>3.8</v>
      </c>
      <c r="N188" s="10">
        <v>12.53</v>
      </c>
      <c r="O188" s="10">
        <v>38.869999999999997</v>
      </c>
      <c r="P188" s="5">
        <v>0</v>
      </c>
      <c r="Q188" s="5">
        <v>0</v>
      </c>
      <c r="R188" s="5">
        <v>0</v>
      </c>
      <c r="S188" s="5">
        <v>1</v>
      </c>
      <c r="T188" s="5">
        <v>1</v>
      </c>
      <c r="U188" s="5">
        <v>0</v>
      </c>
      <c r="V188" s="5">
        <v>1</v>
      </c>
      <c r="X188" s="8">
        <f>(dane3[[#This Row],[Wiek]]-$A$409)/$A$410</f>
        <v>6.8181818181818177E-2</v>
      </c>
      <c r="Y188" s="8">
        <f>(dane3[[#This Row],[Ciśnienie krwi]]-$B$409)/$B$410</f>
        <v>0</v>
      </c>
      <c r="Z188" s="8">
        <f>(dane3[[#This Row],[glukoza we krwi]]-$I$409)/$I$410</f>
        <v>0.26931623931623933</v>
      </c>
      <c r="AA188" s="8">
        <f>(dane3[[#This Row],[mocznik]]-$J$409)/$J$410</f>
        <v>0.11424903722721438</v>
      </c>
      <c r="AB188" s="8">
        <f>(dane3[[#This Row],[kreatynina]]-K$409)/K$410</f>
        <v>7.9365079365079361E-3</v>
      </c>
      <c r="AC188" s="8">
        <f>(dane3[[#This Row],[sód]]-L$409)/L$410</f>
        <v>0.82334384858044163</v>
      </c>
      <c r="AD188" s="8">
        <f>(dane3[[#This Row],[potas]]-M$409)/M$410</f>
        <v>2.921348314606741E-2</v>
      </c>
      <c r="AE188" s="8">
        <f>(dane3[[#This Row],[hemoglobina]]-N$409)/N$410</f>
        <v>0.64149659863945574</v>
      </c>
      <c r="AF188" s="8">
        <f>(dane3[[#This Row],[hematokryt]]-O$409)/O$410</f>
        <v>0.66377777777777769</v>
      </c>
    </row>
    <row r="189" spans="1:32" x14ac:dyDescent="0.25">
      <c r="A189" s="5">
        <v>3</v>
      </c>
      <c r="B189" s="10">
        <v>76.47</v>
      </c>
      <c r="C189" s="9">
        <v>0.25</v>
      </c>
      <c r="D189" s="10">
        <v>0.4</v>
      </c>
      <c r="E189" s="5" t="s">
        <v>2</v>
      </c>
      <c r="F189" s="5">
        <v>1</v>
      </c>
      <c r="G189" s="5">
        <v>0</v>
      </c>
      <c r="H189" s="5">
        <v>0</v>
      </c>
      <c r="I189" s="10">
        <v>148.04</v>
      </c>
      <c r="J189" s="5">
        <v>22</v>
      </c>
      <c r="K189" s="5">
        <v>0.7</v>
      </c>
      <c r="L189" s="10">
        <v>137.53</v>
      </c>
      <c r="M189" s="10">
        <v>4.63</v>
      </c>
      <c r="N189" s="5">
        <v>10.7</v>
      </c>
      <c r="O189" s="5">
        <v>34</v>
      </c>
      <c r="P189" s="5">
        <v>0</v>
      </c>
      <c r="Q189" s="5">
        <v>0</v>
      </c>
      <c r="R189" s="5">
        <v>0</v>
      </c>
      <c r="S189" s="5">
        <v>1</v>
      </c>
      <c r="T189" s="5">
        <v>0</v>
      </c>
      <c r="U189" s="5">
        <v>0</v>
      </c>
      <c r="V189" s="5">
        <v>1</v>
      </c>
      <c r="X189" s="8">
        <f>(dane3[[#This Row],[Wiek]]-$A$409)/$A$410</f>
        <v>1.1363636363636364E-2</v>
      </c>
      <c r="Y189" s="8">
        <f>(dane3[[#This Row],[Ciśnienie krwi]]-$B$409)/$B$410</f>
        <v>0.20361538461538461</v>
      </c>
      <c r="Z189" s="8">
        <f>(dane3[[#This Row],[glukoza we krwi]]-$I$409)/$I$410</f>
        <v>0.26931623931623933</v>
      </c>
      <c r="AA189" s="8">
        <f>(dane3[[#This Row],[mocznik]]-$J$409)/$J$410</f>
        <v>5.2631578947368418E-2</v>
      </c>
      <c r="AB189" s="8">
        <f>(dane3[[#This Row],[kreatynina]]-K$409)/K$410</f>
        <v>3.968253968253968E-3</v>
      </c>
      <c r="AC189" s="8">
        <f>(dane3[[#This Row],[sód]]-L$409)/L$410</f>
        <v>0.83930599369085179</v>
      </c>
      <c r="AD189" s="8">
        <f>(dane3[[#This Row],[potas]]-M$409)/M$410</f>
        <v>4.7865168539325841E-2</v>
      </c>
      <c r="AE189" s="8">
        <f>(dane3[[#This Row],[hemoglobina]]-N$409)/N$410</f>
        <v>0.51700680272108834</v>
      </c>
      <c r="AF189" s="8">
        <f>(dane3[[#This Row],[hematokryt]]-O$409)/O$410</f>
        <v>0.55555555555555558</v>
      </c>
    </row>
    <row r="190" spans="1:32" x14ac:dyDescent="0.25">
      <c r="A190" s="5">
        <v>8</v>
      </c>
      <c r="B190" s="10">
        <v>76.47</v>
      </c>
      <c r="C190" s="9">
        <v>0.62</v>
      </c>
      <c r="D190" s="10">
        <v>0.2</v>
      </c>
      <c r="E190" s="10">
        <v>0.52</v>
      </c>
      <c r="F190" s="5">
        <v>0.77</v>
      </c>
      <c r="G190" s="5">
        <v>0</v>
      </c>
      <c r="H190" s="5">
        <v>0</v>
      </c>
      <c r="I190" s="5">
        <v>80</v>
      </c>
      <c r="J190" s="5">
        <v>66</v>
      </c>
      <c r="K190" s="5">
        <v>2.5</v>
      </c>
      <c r="L190" s="5">
        <v>142</v>
      </c>
      <c r="M190" s="5">
        <v>3.6</v>
      </c>
      <c r="N190" s="5">
        <v>12.2</v>
      </c>
      <c r="O190" s="5">
        <v>38</v>
      </c>
      <c r="P190" s="5">
        <v>0</v>
      </c>
      <c r="Q190" s="5" t="s">
        <v>70</v>
      </c>
      <c r="R190" s="5">
        <v>0</v>
      </c>
      <c r="S190" s="5">
        <v>1</v>
      </c>
      <c r="T190" s="5">
        <v>0</v>
      </c>
      <c r="U190" s="5">
        <v>0</v>
      </c>
      <c r="V190" s="5">
        <v>1</v>
      </c>
      <c r="X190" s="8">
        <f>(dane3[[#This Row],[Wiek]]-$A$409)/$A$410</f>
        <v>6.8181818181818177E-2</v>
      </c>
      <c r="Y190" s="8">
        <f>(dane3[[#This Row],[Ciśnienie krwi]]-$B$409)/$B$410</f>
        <v>0.20361538461538461</v>
      </c>
      <c r="Z190" s="8">
        <f>(dane3[[#This Row],[glukoza we krwi]]-$I$409)/$I$410</f>
        <v>0.12393162393162394</v>
      </c>
      <c r="AA190" s="8">
        <f>(dane3[[#This Row],[mocznik]]-$J$409)/$J$410</f>
        <v>0.16559691912708602</v>
      </c>
      <c r="AB190" s="8">
        <f>(dane3[[#This Row],[kreatynina]]-K$409)/K$410</f>
        <v>2.777777777777778E-2</v>
      </c>
      <c r="AC190" s="8">
        <f>(dane3[[#This Row],[sód]]-L$409)/L$410</f>
        <v>0.86750788643533128</v>
      </c>
      <c r="AD190" s="8">
        <f>(dane3[[#This Row],[potas]]-M$409)/M$410</f>
        <v>2.4719101123595509E-2</v>
      </c>
      <c r="AE190" s="8">
        <f>(dane3[[#This Row],[hemoglobina]]-N$409)/N$410</f>
        <v>0.61904761904761896</v>
      </c>
      <c r="AF190" s="8">
        <f>(dane3[[#This Row],[hematokryt]]-O$409)/O$410</f>
        <v>0.64444444444444449</v>
      </c>
    </row>
    <row r="191" spans="1:32" x14ac:dyDescent="0.25">
      <c r="A191" s="5">
        <v>64</v>
      </c>
      <c r="B191" s="5">
        <v>60</v>
      </c>
      <c r="C191" s="9">
        <v>0.25</v>
      </c>
      <c r="D191" s="10">
        <v>0.8</v>
      </c>
      <c r="E191" s="10">
        <v>0.2</v>
      </c>
      <c r="F191" s="5">
        <v>0</v>
      </c>
      <c r="G191" s="5">
        <v>0</v>
      </c>
      <c r="H191" s="5">
        <v>1</v>
      </c>
      <c r="I191" s="5">
        <v>239</v>
      </c>
      <c r="J191" s="5">
        <v>58</v>
      </c>
      <c r="K191" s="5">
        <v>4.3</v>
      </c>
      <c r="L191" s="5">
        <v>137</v>
      </c>
      <c r="M191" s="5">
        <v>5.4</v>
      </c>
      <c r="N191" s="5">
        <v>9.5</v>
      </c>
      <c r="O191" s="5">
        <v>29</v>
      </c>
      <c r="P191" s="5">
        <v>1</v>
      </c>
      <c r="Q191" s="5">
        <v>1</v>
      </c>
      <c r="R191" s="5">
        <v>0</v>
      </c>
      <c r="S191" s="5">
        <v>0</v>
      </c>
      <c r="T191" s="5">
        <v>1</v>
      </c>
      <c r="U191" s="5">
        <v>0</v>
      </c>
      <c r="V191" s="5">
        <v>1</v>
      </c>
      <c r="X191" s="8">
        <f>(dane3[[#This Row],[Wiek]]-$A$409)/$A$410</f>
        <v>0.70454545454545459</v>
      </c>
      <c r="Y191" s="8">
        <f>(dane3[[#This Row],[Ciśnienie krwi]]-$B$409)/$B$410</f>
        <v>7.6923076923076927E-2</v>
      </c>
      <c r="Z191" s="8">
        <f>(dane3[[#This Row],[glukoza we krwi]]-$I$409)/$I$410</f>
        <v>0.46367521367521369</v>
      </c>
      <c r="AA191" s="8">
        <f>(dane3[[#This Row],[mocznik]]-$J$409)/$J$410</f>
        <v>0.14505776636713735</v>
      </c>
      <c r="AB191" s="8">
        <f>(dane3[[#This Row],[kreatynina]]-K$409)/K$410</f>
        <v>5.1587301587301591E-2</v>
      </c>
      <c r="AC191" s="8">
        <f>(dane3[[#This Row],[sód]]-L$409)/L$410</f>
        <v>0.83596214511041012</v>
      </c>
      <c r="AD191" s="8">
        <f>(dane3[[#This Row],[potas]]-M$409)/M$410</f>
        <v>6.5168539325842711E-2</v>
      </c>
      <c r="AE191" s="8">
        <f>(dane3[[#This Row],[hemoglobina]]-N$409)/N$410</f>
        <v>0.43537414965986393</v>
      </c>
      <c r="AF191" s="8">
        <f>(dane3[[#This Row],[hematokryt]]-O$409)/O$410</f>
        <v>0.44444444444444442</v>
      </c>
    </row>
    <row r="192" spans="1:32" x14ac:dyDescent="0.25">
      <c r="A192" s="5">
        <v>6</v>
      </c>
      <c r="B192" s="5">
        <v>60</v>
      </c>
      <c r="C192" s="9">
        <v>0.25</v>
      </c>
      <c r="D192" s="10">
        <v>0.8</v>
      </c>
      <c r="E192" s="5" t="s">
        <v>2</v>
      </c>
      <c r="F192" s="5">
        <v>0</v>
      </c>
      <c r="G192" s="5">
        <v>0</v>
      </c>
      <c r="H192" s="5">
        <v>1</v>
      </c>
      <c r="I192" s="5">
        <v>94</v>
      </c>
      <c r="J192" s="5">
        <v>67</v>
      </c>
      <c r="K192" s="5">
        <v>1</v>
      </c>
      <c r="L192" s="5">
        <v>135</v>
      </c>
      <c r="M192" s="5">
        <v>4.9000000000000004</v>
      </c>
      <c r="N192" s="5">
        <v>9.9</v>
      </c>
      <c r="O192" s="5">
        <v>30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1</v>
      </c>
      <c r="X192" s="8">
        <f>(dane3[[#This Row],[Wiek]]-$A$409)/$A$410</f>
        <v>4.5454545454545456E-2</v>
      </c>
      <c r="Y192" s="8">
        <f>(dane3[[#This Row],[Ciśnienie krwi]]-$B$409)/$B$410</f>
        <v>7.6923076923076927E-2</v>
      </c>
      <c r="Z192" s="8">
        <f>(dane3[[#This Row],[glukoza we krwi]]-$I$409)/$I$410</f>
        <v>0.15384615384615385</v>
      </c>
      <c r="AA192" s="8">
        <f>(dane3[[#This Row],[mocznik]]-$J$409)/$J$410</f>
        <v>0.16816431322207959</v>
      </c>
      <c r="AB192" s="8">
        <f>(dane3[[#This Row],[kreatynina]]-K$409)/K$410</f>
        <v>7.9365079365079361E-3</v>
      </c>
      <c r="AC192" s="8">
        <f>(dane3[[#This Row],[sód]]-L$409)/L$410</f>
        <v>0.82334384858044163</v>
      </c>
      <c r="AD192" s="8">
        <f>(dane3[[#This Row],[potas]]-M$409)/M$410</f>
        <v>5.393258426966293E-2</v>
      </c>
      <c r="AE192" s="8">
        <f>(dane3[[#This Row],[hemoglobina]]-N$409)/N$410</f>
        <v>0.46258503401360546</v>
      </c>
      <c r="AF192" s="8">
        <f>(dane3[[#This Row],[hematokryt]]-O$409)/O$410</f>
        <v>0.46666666666666667</v>
      </c>
    </row>
    <row r="193" spans="1:32" x14ac:dyDescent="0.25">
      <c r="A193" s="10">
        <v>51.48</v>
      </c>
      <c r="B193" s="5">
        <v>70</v>
      </c>
      <c r="C193" s="9">
        <v>0.25</v>
      </c>
      <c r="D193" s="10">
        <v>0.6</v>
      </c>
      <c r="E193" s="5" t="s">
        <v>2</v>
      </c>
      <c r="F193" s="5">
        <v>1</v>
      </c>
      <c r="G193" s="5">
        <v>0</v>
      </c>
      <c r="H193" s="5">
        <v>0</v>
      </c>
      <c r="I193" s="5">
        <v>110</v>
      </c>
      <c r="J193" s="5">
        <v>115</v>
      </c>
      <c r="K193" s="5">
        <v>6</v>
      </c>
      <c r="L193" s="5">
        <v>134</v>
      </c>
      <c r="M193" s="5">
        <v>2.7</v>
      </c>
      <c r="N193" s="5">
        <v>9.1</v>
      </c>
      <c r="O193" s="5">
        <v>26</v>
      </c>
      <c r="P193" s="5">
        <v>1</v>
      </c>
      <c r="Q193" s="5">
        <v>1</v>
      </c>
      <c r="R193" s="5">
        <v>0</v>
      </c>
      <c r="S193" s="5">
        <v>0</v>
      </c>
      <c r="T193" s="5">
        <v>0</v>
      </c>
      <c r="U193" s="5">
        <v>0</v>
      </c>
      <c r="V193" s="5">
        <v>1</v>
      </c>
      <c r="X193" s="8">
        <f>(dane3[[#This Row],[Wiek]]-$A$409)/$A$410</f>
        <v>0.56227272727272726</v>
      </c>
      <c r="Y193" s="8">
        <f>(dane3[[#This Row],[Ciśnienie krwi]]-$B$409)/$B$410</f>
        <v>0.15384615384615385</v>
      </c>
      <c r="Z193" s="8">
        <f>(dane3[[#This Row],[glukoza we krwi]]-$I$409)/$I$410</f>
        <v>0.18803418803418803</v>
      </c>
      <c r="AA193" s="8">
        <f>(dane3[[#This Row],[mocznik]]-$J$409)/$J$410</f>
        <v>0.29139922978177152</v>
      </c>
      <c r="AB193" s="8">
        <f>(dane3[[#This Row],[kreatynina]]-K$409)/K$410</f>
        <v>7.407407407407407E-2</v>
      </c>
      <c r="AC193" s="8">
        <f>(dane3[[#This Row],[sód]]-L$409)/L$410</f>
        <v>0.81703470031545744</v>
      </c>
      <c r="AD193" s="8">
        <f>(dane3[[#This Row],[potas]]-M$409)/M$410</f>
        <v>4.494382022471914E-3</v>
      </c>
      <c r="AE193" s="8">
        <f>(dane3[[#This Row],[hemoglobina]]-N$409)/N$410</f>
        <v>0.4081632653061224</v>
      </c>
      <c r="AF193" s="8">
        <f>(dane3[[#This Row],[hematokryt]]-O$409)/O$410</f>
        <v>0.37777777777777777</v>
      </c>
    </row>
    <row r="194" spans="1:32" x14ac:dyDescent="0.25">
      <c r="A194" s="5">
        <v>46</v>
      </c>
      <c r="B194" s="5">
        <v>110</v>
      </c>
      <c r="C194" s="9">
        <v>0.5</v>
      </c>
      <c r="D194" s="5">
        <v>0</v>
      </c>
      <c r="E194" s="5" t="s">
        <v>2</v>
      </c>
      <c r="F194" s="5">
        <v>1</v>
      </c>
      <c r="G194" s="5">
        <v>0</v>
      </c>
      <c r="H194" s="5">
        <v>0</v>
      </c>
      <c r="I194" s="5">
        <v>130</v>
      </c>
      <c r="J194" s="5">
        <v>16</v>
      </c>
      <c r="K194" s="5">
        <v>0.9</v>
      </c>
      <c r="L194" s="10">
        <v>137.53</v>
      </c>
      <c r="M194" s="10">
        <v>4.63</v>
      </c>
      <c r="N194" s="10">
        <v>12.53</v>
      </c>
      <c r="O194" s="10">
        <v>38.869999999999997</v>
      </c>
      <c r="P194" s="5">
        <v>0</v>
      </c>
      <c r="Q194" s="5">
        <v>0</v>
      </c>
      <c r="R194" s="5">
        <v>0</v>
      </c>
      <c r="S194" s="5">
        <v>1</v>
      </c>
      <c r="T194" s="5">
        <v>0</v>
      </c>
      <c r="U194" s="5">
        <v>0</v>
      </c>
      <c r="V194" s="5">
        <v>1</v>
      </c>
      <c r="X194" s="8">
        <f>(dane3[[#This Row],[Wiek]]-$A$409)/$A$410</f>
        <v>0.5</v>
      </c>
      <c r="Y194" s="8">
        <f>(dane3[[#This Row],[Ciśnienie krwi]]-$B$409)/$B$410</f>
        <v>0.46153846153846156</v>
      </c>
      <c r="Z194" s="8">
        <f>(dane3[[#This Row],[glukoza we krwi]]-$I$409)/$I$410</f>
        <v>0.23076923076923078</v>
      </c>
      <c r="AA194" s="8">
        <f>(dane3[[#This Row],[mocznik]]-$J$409)/$J$410</f>
        <v>3.7227214377406934E-2</v>
      </c>
      <c r="AB194" s="8">
        <f>(dane3[[#This Row],[kreatynina]]-K$409)/K$410</f>
        <v>6.6137566137566143E-3</v>
      </c>
      <c r="AC194" s="8">
        <f>(dane3[[#This Row],[sód]]-L$409)/L$410</f>
        <v>0.83930599369085179</v>
      </c>
      <c r="AD194" s="8">
        <f>(dane3[[#This Row],[potas]]-M$409)/M$410</f>
        <v>4.7865168539325841E-2</v>
      </c>
      <c r="AE194" s="8">
        <f>(dane3[[#This Row],[hemoglobina]]-N$409)/N$410</f>
        <v>0.64149659863945574</v>
      </c>
      <c r="AF194" s="8">
        <f>(dane3[[#This Row],[hematokryt]]-O$409)/O$410</f>
        <v>0.66377777777777769</v>
      </c>
    </row>
    <row r="195" spans="1:32" x14ac:dyDescent="0.25">
      <c r="A195" s="5">
        <v>32</v>
      </c>
      <c r="B195" s="5">
        <v>90</v>
      </c>
      <c r="C195" s="9">
        <v>1</v>
      </c>
      <c r="D195" s="10">
        <v>0.2</v>
      </c>
      <c r="E195" s="5" t="s">
        <v>2</v>
      </c>
      <c r="F195" s="5">
        <v>0</v>
      </c>
      <c r="G195" s="5">
        <v>0</v>
      </c>
      <c r="H195" s="5">
        <v>0</v>
      </c>
      <c r="I195" s="10">
        <v>148.04</v>
      </c>
      <c r="J195" s="5">
        <v>223</v>
      </c>
      <c r="K195" s="5">
        <v>18.100000000000001</v>
      </c>
      <c r="L195" s="5">
        <v>113</v>
      </c>
      <c r="M195" s="5">
        <v>6.5</v>
      </c>
      <c r="N195" s="5">
        <v>5.5</v>
      </c>
      <c r="O195" s="5">
        <v>15</v>
      </c>
      <c r="P195" s="5">
        <v>1</v>
      </c>
      <c r="Q195" s="5">
        <v>1</v>
      </c>
      <c r="R195" s="5">
        <v>0</v>
      </c>
      <c r="S195" s="5">
        <v>0</v>
      </c>
      <c r="T195" s="5">
        <v>1</v>
      </c>
      <c r="U195" s="5">
        <v>1</v>
      </c>
      <c r="V195" s="5">
        <v>1</v>
      </c>
      <c r="X195" s="8">
        <f>(dane3[[#This Row],[Wiek]]-$A$409)/$A$410</f>
        <v>0.34090909090909088</v>
      </c>
      <c r="Y195" s="8">
        <f>(dane3[[#This Row],[Ciśnienie krwi]]-$B$409)/$B$410</f>
        <v>0.30769230769230771</v>
      </c>
      <c r="Z195" s="8">
        <f>(dane3[[#This Row],[glukoza we krwi]]-$I$409)/$I$410</f>
        <v>0.26931623931623933</v>
      </c>
      <c r="AA195" s="8">
        <f>(dane3[[#This Row],[mocznik]]-$J$409)/$J$410</f>
        <v>0.56867779204107827</v>
      </c>
      <c r="AB195" s="8">
        <f>(dane3[[#This Row],[kreatynina]]-K$409)/K$410</f>
        <v>0.23412698412698418</v>
      </c>
      <c r="AC195" s="8">
        <f>(dane3[[#This Row],[sód]]-L$409)/L$410</f>
        <v>0.68454258675078861</v>
      </c>
      <c r="AD195" s="8">
        <f>(dane3[[#This Row],[potas]]-M$409)/M$410</f>
        <v>8.98876404494382E-2</v>
      </c>
      <c r="AE195" s="8">
        <f>(dane3[[#This Row],[hemoglobina]]-N$409)/N$410</f>
        <v>0.16326530612244897</v>
      </c>
      <c r="AF195" s="8">
        <f>(dane3[[#This Row],[hematokryt]]-O$409)/O$410</f>
        <v>0.13333333333333333</v>
      </c>
    </row>
    <row r="196" spans="1:32" x14ac:dyDescent="0.25">
      <c r="A196" s="5">
        <v>80</v>
      </c>
      <c r="B196" s="5">
        <v>70</v>
      </c>
      <c r="C196" s="9">
        <v>0.25</v>
      </c>
      <c r="D196" s="10">
        <v>0.4</v>
      </c>
      <c r="E196" s="10">
        <v>0.52</v>
      </c>
      <c r="F196" s="5">
        <v>0</v>
      </c>
      <c r="G196" s="5">
        <v>0</v>
      </c>
      <c r="H196" s="5">
        <v>0</v>
      </c>
      <c r="I196" s="10">
        <v>148.04</v>
      </c>
      <c r="J196" s="5">
        <v>49</v>
      </c>
      <c r="K196" s="5">
        <v>1.2</v>
      </c>
      <c r="L196" s="10">
        <v>137.53</v>
      </c>
      <c r="M196" s="10">
        <v>4.63</v>
      </c>
      <c r="N196" s="10">
        <v>12.53</v>
      </c>
      <c r="O196" s="10">
        <v>38.869999999999997</v>
      </c>
      <c r="P196" s="5">
        <v>1</v>
      </c>
      <c r="Q196" s="5" t="s">
        <v>69</v>
      </c>
      <c r="R196" s="5">
        <v>0</v>
      </c>
      <c r="S196" s="5">
        <v>1</v>
      </c>
      <c r="T196" s="5">
        <v>0</v>
      </c>
      <c r="U196" s="5">
        <v>0</v>
      </c>
      <c r="V196" s="5">
        <v>1</v>
      </c>
      <c r="X196" s="8">
        <f>(dane3[[#This Row],[Wiek]]-$A$409)/$A$410</f>
        <v>0.88636363636363635</v>
      </c>
      <c r="Y196" s="8">
        <f>(dane3[[#This Row],[Ciśnienie krwi]]-$B$409)/$B$410</f>
        <v>0.15384615384615385</v>
      </c>
      <c r="Z196" s="8">
        <f>(dane3[[#This Row],[glukoza we krwi]]-$I$409)/$I$410</f>
        <v>0.26931623931623933</v>
      </c>
      <c r="AA196" s="8">
        <f>(dane3[[#This Row],[mocznik]]-$J$409)/$J$410</f>
        <v>0.12195121951219512</v>
      </c>
      <c r="AB196" s="8">
        <f>(dane3[[#This Row],[kreatynina]]-K$409)/K$410</f>
        <v>1.0582010582010581E-2</v>
      </c>
      <c r="AC196" s="8">
        <f>(dane3[[#This Row],[sód]]-L$409)/L$410</f>
        <v>0.83930599369085179</v>
      </c>
      <c r="AD196" s="8">
        <f>(dane3[[#This Row],[potas]]-M$409)/M$410</f>
        <v>4.7865168539325841E-2</v>
      </c>
      <c r="AE196" s="8">
        <f>(dane3[[#This Row],[hemoglobina]]-N$409)/N$410</f>
        <v>0.64149659863945574</v>
      </c>
      <c r="AF196" s="8">
        <f>(dane3[[#This Row],[hematokryt]]-O$409)/O$410</f>
        <v>0.66377777777777769</v>
      </c>
    </row>
    <row r="197" spans="1:32" x14ac:dyDescent="0.25">
      <c r="A197" s="5">
        <v>70</v>
      </c>
      <c r="B197" s="5">
        <v>90</v>
      </c>
      <c r="C197" s="9">
        <v>0.75</v>
      </c>
      <c r="D197" s="10">
        <v>0.4</v>
      </c>
      <c r="E197" s="10">
        <v>0.2</v>
      </c>
      <c r="F197" s="5">
        <v>0</v>
      </c>
      <c r="G197" s="5">
        <v>0</v>
      </c>
      <c r="H197" s="5">
        <v>1</v>
      </c>
      <c r="I197" s="5">
        <v>184</v>
      </c>
      <c r="J197" s="5">
        <v>98.6</v>
      </c>
      <c r="K197" s="5">
        <v>3.3</v>
      </c>
      <c r="L197" s="5">
        <v>138</v>
      </c>
      <c r="M197" s="5">
        <v>3.9</v>
      </c>
      <c r="N197" s="5">
        <v>5.8</v>
      </c>
      <c r="O197" s="10">
        <v>38.869999999999997</v>
      </c>
      <c r="P197" s="5">
        <v>1</v>
      </c>
      <c r="Q197" s="5">
        <v>1</v>
      </c>
      <c r="R197" s="5">
        <v>1</v>
      </c>
      <c r="S197" s="5">
        <v>0</v>
      </c>
      <c r="T197" s="5">
        <v>0</v>
      </c>
      <c r="U197" s="5">
        <v>0</v>
      </c>
      <c r="V197" s="5">
        <v>1</v>
      </c>
      <c r="X197" s="8">
        <f>(dane3[[#This Row],[Wiek]]-$A$409)/$A$410</f>
        <v>0.77272727272727271</v>
      </c>
      <c r="Y197" s="8">
        <f>(dane3[[#This Row],[Ciśnienie krwi]]-$B$409)/$B$410</f>
        <v>0.30769230769230771</v>
      </c>
      <c r="Z197" s="8">
        <f>(dane3[[#This Row],[glukoza we krwi]]-$I$409)/$I$410</f>
        <v>0.34615384615384615</v>
      </c>
      <c r="AA197" s="8">
        <f>(dane3[[#This Row],[mocznik]]-$J$409)/$J$410</f>
        <v>0.24929396662387676</v>
      </c>
      <c r="AB197" s="8">
        <f>(dane3[[#This Row],[kreatynina]]-K$409)/K$410</f>
        <v>3.8359788359788365E-2</v>
      </c>
      <c r="AC197" s="8">
        <f>(dane3[[#This Row],[sód]]-L$409)/L$410</f>
        <v>0.8422712933753943</v>
      </c>
      <c r="AD197" s="8">
        <f>(dane3[[#This Row],[potas]]-M$409)/M$410</f>
        <v>3.1460674157303366E-2</v>
      </c>
      <c r="AE197" s="8">
        <f>(dane3[[#This Row],[hemoglobina]]-N$409)/N$410</f>
        <v>0.18367346938775508</v>
      </c>
      <c r="AF197" s="8">
        <f>(dane3[[#This Row],[hematokryt]]-O$409)/O$410</f>
        <v>0.66377777777777769</v>
      </c>
    </row>
    <row r="198" spans="1:32" x14ac:dyDescent="0.25">
      <c r="A198" s="5">
        <v>49</v>
      </c>
      <c r="B198" s="5">
        <v>100</v>
      </c>
      <c r="C198" s="9">
        <v>0.25</v>
      </c>
      <c r="D198" s="10">
        <v>0.6</v>
      </c>
      <c r="E198" s="5" t="s">
        <v>2</v>
      </c>
      <c r="F198" s="5">
        <v>0</v>
      </c>
      <c r="G198" s="5">
        <v>0</v>
      </c>
      <c r="H198" s="5">
        <v>0</v>
      </c>
      <c r="I198" s="5">
        <v>129</v>
      </c>
      <c r="J198" s="5">
        <v>158</v>
      </c>
      <c r="K198" s="5">
        <v>11.8</v>
      </c>
      <c r="L198" s="5">
        <v>122</v>
      </c>
      <c r="M198" s="5">
        <v>3.2</v>
      </c>
      <c r="N198" s="5">
        <v>8.1</v>
      </c>
      <c r="O198" s="5">
        <v>24</v>
      </c>
      <c r="P198" s="5">
        <v>1</v>
      </c>
      <c r="Q198" s="5">
        <v>1</v>
      </c>
      <c r="R198" s="5">
        <v>0</v>
      </c>
      <c r="S198" s="5">
        <v>0</v>
      </c>
      <c r="T198" s="5">
        <v>1</v>
      </c>
      <c r="U198" s="5">
        <v>1</v>
      </c>
      <c r="V198" s="5">
        <v>1</v>
      </c>
      <c r="X198" s="8">
        <f>(dane3[[#This Row],[Wiek]]-$A$409)/$A$410</f>
        <v>0.53409090909090906</v>
      </c>
      <c r="Y198" s="8">
        <f>(dane3[[#This Row],[Ciśnienie krwi]]-$B$409)/$B$410</f>
        <v>0.38461538461538464</v>
      </c>
      <c r="Z198" s="8">
        <f>(dane3[[#This Row],[glukoza we krwi]]-$I$409)/$I$410</f>
        <v>0.22863247863247863</v>
      </c>
      <c r="AA198" s="8">
        <f>(dane3[[#This Row],[mocznik]]-$J$409)/$J$410</f>
        <v>0.40179717586649549</v>
      </c>
      <c r="AB198" s="8">
        <f>(dane3[[#This Row],[kreatynina]]-K$409)/K$410</f>
        <v>0.15079365079365081</v>
      </c>
      <c r="AC198" s="8">
        <f>(dane3[[#This Row],[sód]]-L$409)/L$410</f>
        <v>0.74132492113564674</v>
      </c>
      <c r="AD198" s="8">
        <f>(dane3[[#This Row],[potas]]-M$409)/M$410</f>
        <v>1.573033707865169E-2</v>
      </c>
      <c r="AE198" s="8">
        <f>(dane3[[#This Row],[hemoglobina]]-N$409)/N$410</f>
        <v>0.3401360544217687</v>
      </c>
      <c r="AF198" s="8">
        <f>(dane3[[#This Row],[hematokryt]]-O$409)/O$410</f>
        <v>0.33333333333333331</v>
      </c>
    </row>
    <row r="199" spans="1:32" x14ac:dyDescent="0.25">
      <c r="A199" s="5">
        <v>57</v>
      </c>
      <c r="B199" s="5">
        <v>80</v>
      </c>
      <c r="C199" s="9">
        <v>0.62</v>
      </c>
      <c r="D199" s="10">
        <v>0.2</v>
      </c>
      <c r="E199" s="10">
        <v>0.52</v>
      </c>
      <c r="F199" s="5">
        <v>0.77</v>
      </c>
      <c r="G199" s="5">
        <v>0</v>
      </c>
      <c r="H199" s="5">
        <v>0</v>
      </c>
      <c r="I199" s="10">
        <v>148.04</v>
      </c>
      <c r="J199" s="5">
        <v>111</v>
      </c>
      <c r="K199" s="5">
        <v>9.3000000000000007</v>
      </c>
      <c r="L199" s="5">
        <v>124</v>
      </c>
      <c r="M199" s="5">
        <v>5.3</v>
      </c>
      <c r="N199" s="5">
        <v>6.8</v>
      </c>
      <c r="O199" s="10">
        <v>38.869999999999997</v>
      </c>
      <c r="P199" s="5">
        <v>1</v>
      </c>
      <c r="Q199" s="5">
        <v>1</v>
      </c>
      <c r="R199" s="5">
        <v>0</v>
      </c>
      <c r="S199" s="5">
        <v>1</v>
      </c>
      <c r="T199" s="5">
        <v>0</v>
      </c>
      <c r="U199" s="5">
        <v>1</v>
      </c>
      <c r="V199" s="5">
        <v>1</v>
      </c>
      <c r="X199" s="8">
        <f>(dane3[[#This Row],[Wiek]]-$A$409)/$A$410</f>
        <v>0.625</v>
      </c>
      <c r="Y199" s="8">
        <f>(dane3[[#This Row],[Ciśnienie krwi]]-$B$409)/$B$410</f>
        <v>0.23076923076923078</v>
      </c>
      <c r="Z199" s="8">
        <f>(dane3[[#This Row],[glukoza we krwi]]-$I$409)/$I$410</f>
        <v>0.26931623931623933</v>
      </c>
      <c r="AA199" s="8">
        <f>(dane3[[#This Row],[mocznik]]-$J$409)/$J$410</f>
        <v>0.28112965340179719</v>
      </c>
      <c r="AB199" s="8">
        <f>(dane3[[#This Row],[kreatynina]]-K$409)/K$410</f>
        <v>0.11772486772486773</v>
      </c>
      <c r="AC199" s="8">
        <f>(dane3[[#This Row],[sód]]-L$409)/L$410</f>
        <v>0.75394321766561512</v>
      </c>
      <c r="AD199" s="8">
        <f>(dane3[[#This Row],[potas]]-M$409)/M$410</f>
        <v>6.2921348314606731E-2</v>
      </c>
      <c r="AE199" s="8">
        <f>(dane3[[#This Row],[hemoglobina]]-N$409)/N$410</f>
        <v>0.25170068027210879</v>
      </c>
      <c r="AF199" s="8">
        <f>(dane3[[#This Row],[hematokryt]]-O$409)/O$410</f>
        <v>0.66377777777777769</v>
      </c>
    </row>
    <row r="200" spans="1:32" x14ac:dyDescent="0.25">
      <c r="A200" s="5">
        <v>59</v>
      </c>
      <c r="B200" s="5">
        <v>100</v>
      </c>
      <c r="C200" s="9">
        <v>0.75</v>
      </c>
      <c r="D200" s="10">
        <v>0.8</v>
      </c>
      <c r="E200" s="10">
        <v>0.4</v>
      </c>
      <c r="F200" s="5">
        <v>1</v>
      </c>
      <c r="G200" s="5">
        <v>0</v>
      </c>
      <c r="H200" s="5">
        <v>0</v>
      </c>
      <c r="I200" s="5">
        <v>252</v>
      </c>
      <c r="J200" s="5">
        <v>40</v>
      </c>
      <c r="K200" s="5">
        <v>3.2</v>
      </c>
      <c r="L200" s="5">
        <v>137</v>
      </c>
      <c r="M200" s="5">
        <v>4.7</v>
      </c>
      <c r="N200" s="5">
        <v>11.2</v>
      </c>
      <c r="O200" s="5">
        <v>30</v>
      </c>
      <c r="P200" s="5">
        <v>1</v>
      </c>
      <c r="Q200" s="5">
        <v>1</v>
      </c>
      <c r="R200" s="5">
        <v>0</v>
      </c>
      <c r="S200" s="5">
        <v>0</v>
      </c>
      <c r="T200" s="5">
        <v>1</v>
      </c>
      <c r="U200" s="5">
        <v>0</v>
      </c>
      <c r="V200" s="5">
        <v>1</v>
      </c>
      <c r="X200" s="8">
        <f>(dane3[[#This Row],[Wiek]]-$A$409)/$A$410</f>
        <v>0.64772727272727271</v>
      </c>
      <c r="Y200" s="8">
        <f>(dane3[[#This Row],[Ciśnienie krwi]]-$B$409)/$B$410</f>
        <v>0.38461538461538464</v>
      </c>
      <c r="Z200" s="8">
        <f>(dane3[[#This Row],[glukoza we krwi]]-$I$409)/$I$410</f>
        <v>0.49145299145299143</v>
      </c>
      <c r="AA200" s="8">
        <f>(dane3[[#This Row],[mocznik]]-$J$409)/$J$410</f>
        <v>9.8844672657252886E-2</v>
      </c>
      <c r="AB200" s="8">
        <f>(dane3[[#This Row],[kreatynina]]-K$409)/K$410</f>
        <v>3.7037037037037042E-2</v>
      </c>
      <c r="AC200" s="8">
        <f>(dane3[[#This Row],[sód]]-L$409)/L$410</f>
        <v>0.83596214511041012</v>
      </c>
      <c r="AD200" s="8">
        <f>(dane3[[#This Row],[potas]]-M$409)/M$410</f>
        <v>4.9438202247191018E-2</v>
      </c>
      <c r="AE200" s="8">
        <f>(dane3[[#This Row],[hemoglobina]]-N$409)/N$410</f>
        <v>0.55102040816326525</v>
      </c>
      <c r="AF200" s="8">
        <f>(dane3[[#This Row],[hematokryt]]-O$409)/O$410</f>
        <v>0.46666666666666667</v>
      </c>
    </row>
    <row r="201" spans="1:32" x14ac:dyDescent="0.25">
      <c r="A201" s="5">
        <v>65</v>
      </c>
      <c r="B201" s="5">
        <v>80</v>
      </c>
      <c r="C201" s="9">
        <v>0.5</v>
      </c>
      <c r="D201" s="5">
        <v>0</v>
      </c>
      <c r="E201" s="5" t="s">
        <v>2</v>
      </c>
      <c r="F201" s="5">
        <v>1</v>
      </c>
      <c r="G201" s="5">
        <v>0</v>
      </c>
      <c r="H201" s="5">
        <v>0</v>
      </c>
      <c r="I201" s="5">
        <v>92</v>
      </c>
      <c r="J201" s="5">
        <v>37</v>
      </c>
      <c r="K201" s="5">
        <v>1.5</v>
      </c>
      <c r="L201" s="5">
        <v>140</v>
      </c>
      <c r="M201" s="5">
        <v>5.2</v>
      </c>
      <c r="N201" s="5">
        <v>8.8000000000000007</v>
      </c>
      <c r="O201" s="5">
        <v>25</v>
      </c>
      <c r="P201" s="5">
        <v>1</v>
      </c>
      <c r="Q201" s="5">
        <v>0</v>
      </c>
      <c r="R201" s="5">
        <v>1</v>
      </c>
      <c r="S201" s="5">
        <v>1</v>
      </c>
      <c r="T201" s="5">
        <v>1</v>
      </c>
      <c r="U201" s="5">
        <v>0</v>
      </c>
      <c r="V201" s="5">
        <v>1</v>
      </c>
      <c r="X201" s="8">
        <f>(dane3[[#This Row],[Wiek]]-$A$409)/$A$410</f>
        <v>0.71590909090909094</v>
      </c>
      <c r="Y201" s="8">
        <f>(dane3[[#This Row],[Ciśnienie krwi]]-$B$409)/$B$410</f>
        <v>0.23076923076923078</v>
      </c>
      <c r="Z201" s="8">
        <f>(dane3[[#This Row],[glukoza we krwi]]-$I$409)/$I$410</f>
        <v>0.14957264957264957</v>
      </c>
      <c r="AA201" s="8">
        <f>(dane3[[#This Row],[mocznik]]-$J$409)/$J$410</f>
        <v>9.114249037227215E-2</v>
      </c>
      <c r="AB201" s="8">
        <f>(dane3[[#This Row],[kreatynina]]-K$409)/K$410</f>
        <v>1.4550264550264553E-2</v>
      </c>
      <c r="AC201" s="8">
        <f>(dane3[[#This Row],[sód]]-L$409)/L$410</f>
        <v>0.85488958990536279</v>
      </c>
      <c r="AD201" s="8">
        <f>(dane3[[#This Row],[potas]]-M$409)/M$410</f>
        <v>6.0674157303370793E-2</v>
      </c>
      <c r="AE201" s="8">
        <f>(dane3[[#This Row],[hemoglobina]]-N$409)/N$410</f>
        <v>0.38775510204081637</v>
      </c>
      <c r="AF201" s="8">
        <f>(dane3[[#This Row],[hematokryt]]-O$409)/O$410</f>
        <v>0.35555555555555557</v>
      </c>
    </row>
    <row r="202" spans="1:32" x14ac:dyDescent="0.25">
      <c r="A202" s="5">
        <v>90</v>
      </c>
      <c r="B202" s="5">
        <v>90</v>
      </c>
      <c r="C202" s="9">
        <v>1</v>
      </c>
      <c r="D202" s="10">
        <v>0.2</v>
      </c>
      <c r="E202" s="5" t="s">
        <v>2</v>
      </c>
      <c r="F202" s="5">
        <v>1</v>
      </c>
      <c r="G202" s="5">
        <v>0</v>
      </c>
      <c r="H202" s="5">
        <v>0</v>
      </c>
      <c r="I202" s="5">
        <v>139</v>
      </c>
      <c r="J202" s="5">
        <v>89</v>
      </c>
      <c r="K202" s="5">
        <v>3</v>
      </c>
      <c r="L202" s="5">
        <v>140</v>
      </c>
      <c r="M202" s="5">
        <v>4.0999999999999996</v>
      </c>
      <c r="N202" s="5">
        <v>12</v>
      </c>
      <c r="O202" s="5">
        <v>37</v>
      </c>
      <c r="P202" s="5">
        <v>1</v>
      </c>
      <c r="Q202" s="5">
        <v>1</v>
      </c>
      <c r="R202" s="5">
        <v>0</v>
      </c>
      <c r="S202" s="5">
        <v>1</v>
      </c>
      <c r="T202" s="5">
        <v>0</v>
      </c>
      <c r="U202" s="5">
        <v>0</v>
      </c>
      <c r="V202" s="5">
        <v>1</v>
      </c>
      <c r="X202" s="8">
        <f>(dane3[[#This Row],[Wiek]]-$A$409)/$A$410</f>
        <v>1</v>
      </c>
      <c r="Y202" s="8">
        <f>(dane3[[#This Row],[Ciśnienie krwi]]-$B$409)/$B$410</f>
        <v>0.30769230769230771</v>
      </c>
      <c r="Z202" s="8">
        <f>(dane3[[#This Row],[glukoza we krwi]]-$I$409)/$I$410</f>
        <v>0.25</v>
      </c>
      <c r="AA202" s="8">
        <f>(dane3[[#This Row],[mocznik]]-$J$409)/$J$410</f>
        <v>0.22464698331193839</v>
      </c>
      <c r="AB202" s="8">
        <f>(dane3[[#This Row],[kreatynina]]-K$409)/K$410</f>
        <v>3.4391534391534397E-2</v>
      </c>
      <c r="AC202" s="8">
        <f>(dane3[[#This Row],[sód]]-L$409)/L$410</f>
        <v>0.85488958990536279</v>
      </c>
      <c r="AD202" s="8">
        <f>(dane3[[#This Row],[potas]]-M$409)/M$410</f>
        <v>3.595505617977527E-2</v>
      </c>
      <c r="AE202" s="8">
        <f>(dane3[[#This Row],[hemoglobina]]-N$409)/N$410</f>
        <v>0.60544217687074831</v>
      </c>
      <c r="AF202" s="8">
        <f>(dane3[[#This Row],[hematokryt]]-O$409)/O$410</f>
        <v>0.62222222222222223</v>
      </c>
    </row>
    <row r="203" spans="1:32" x14ac:dyDescent="0.25">
      <c r="A203" s="5">
        <v>64</v>
      </c>
      <c r="B203" s="5">
        <v>70</v>
      </c>
      <c r="C203" s="9">
        <v>0.62</v>
      </c>
      <c r="D203" s="10">
        <v>0.2</v>
      </c>
      <c r="E203" s="10">
        <v>0.52</v>
      </c>
      <c r="F203" s="5">
        <v>0.77</v>
      </c>
      <c r="G203" s="5">
        <v>0</v>
      </c>
      <c r="H203" s="5">
        <v>0</v>
      </c>
      <c r="I203" s="5">
        <v>113</v>
      </c>
      <c r="J203" s="5">
        <v>94</v>
      </c>
      <c r="K203" s="5">
        <v>7.3</v>
      </c>
      <c r="L203" s="5">
        <v>137</v>
      </c>
      <c r="M203" s="5">
        <v>4.3</v>
      </c>
      <c r="N203" s="5">
        <v>7.9</v>
      </c>
      <c r="O203" s="5">
        <v>21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X203" s="8">
        <f>(dane3[[#This Row],[Wiek]]-$A$409)/$A$410</f>
        <v>0.70454545454545459</v>
      </c>
      <c r="Y203" s="8">
        <f>(dane3[[#This Row],[Ciśnienie krwi]]-$B$409)/$B$410</f>
        <v>0.15384615384615385</v>
      </c>
      <c r="Z203" s="8">
        <f>(dane3[[#This Row],[glukoza we krwi]]-$I$409)/$I$410</f>
        <v>0.19444444444444445</v>
      </c>
      <c r="AA203" s="8">
        <f>(dane3[[#This Row],[mocznik]]-$J$409)/$J$410</f>
        <v>0.23748395378690629</v>
      </c>
      <c r="AB203" s="8">
        <f>(dane3[[#This Row],[kreatynina]]-K$409)/K$410</f>
        <v>9.1269841269841265E-2</v>
      </c>
      <c r="AC203" s="8">
        <f>(dane3[[#This Row],[sód]]-L$409)/L$410</f>
        <v>0.83596214511041012</v>
      </c>
      <c r="AD203" s="8">
        <f>(dane3[[#This Row],[potas]]-M$409)/M$410</f>
        <v>4.0449438202247189E-2</v>
      </c>
      <c r="AE203" s="8">
        <f>(dane3[[#This Row],[hemoglobina]]-N$409)/N$410</f>
        <v>0.32653061224489799</v>
      </c>
      <c r="AF203" s="8">
        <f>(dane3[[#This Row],[hematokryt]]-O$409)/O$410</f>
        <v>0.26666666666666666</v>
      </c>
    </row>
    <row r="204" spans="1:32" x14ac:dyDescent="0.25">
      <c r="A204" s="5">
        <v>78</v>
      </c>
      <c r="B204" s="5">
        <v>60</v>
      </c>
      <c r="C204" s="9">
        <v>0.62</v>
      </c>
      <c r="D204" s="10">
        <v>0.2</v>
      </c>
      <c r="E204" s="10">
        <v>0.52</v>
      </c>
      <c r="F204" s="5">
        <v>0.77</v>
      </c>
      <c r="G204" s="5">
        <v>0</v>
      </c>
      <c r="H204" s="5">
        <v>0</v>
      </c>
      <c r="I204" s="5">
        <v>114</v>
      </c>
      <c r="J204" s="5">
        <v>74</v>
      </c>
      <c r="K204" s="5">
        <v>2.9</v>
      </c>
      <c r="L204" s="5">
        <v>135</v>
      </c>
      <c r="M204" s="5">
        <v>5.9</v>
      </c>
      <c r="N204" s="5">
        <v>8</v>
      </c>
      <c r="O204" s="5">
        <v>24</v>
      </c>
      <c r="P204" s="5">
        <v>0</v>
      </c>
      <c r="Q204" s="5">
        <v>1</v>
      </c>
      <c r="R204" s="5">
        <v>0</v>
      </c>
      <c r="S204" s="5">
        <v>1</v>
      </c>
      <c r="T204" s="5">
        <v>0</v>
      </c>
      <c r="U204" s="5">
        <v>1</v>
      </c>
      <c r="V204" s="5">
        <v>1</v>
      </c>
      <c r="X204" s="8">
        <f>(dane3[[#This Row],[Wiek]]-$A$409)/$A$410</f>
        <v>0.86363636363636365</v>
      </c>
      <c r="Y204" s="8">
        <f>(dane3[[#This Row],[Ciśnienie krwi]]-$B$409)/$B$410</f>
        <v>7.6923076923076927E-2</v>
      </c>
      <c r="Z204" s="8">
        <f>(dane3[[#This Row],[glukoza we krwi]]-$I$409)/$I$410</f>
        <v>0.19658119658119658</v>
      </c>
      <c r="AA204" s="8">
        <f>(dane3[[#This Row],[mocznik]]-$J$409)/$J$410</f>
        <v>0.18613607188703465</v>
      </c>
      <c r="AB204" s="8">
        <f>(dane3[[#This Row],[kreatynina]]-K$409)/K$410</f>
        <v>3.3068783068783074E-2</v>
      </c>
      <c r="AC204" s="8">
        <f>(dane3[[#This Row],[sód]]-L$409)/L$410</f>
        <v>0.82334384858044163</v>
      </c>
      <c r="AD204" s="8">
        <f>(dane3[[#This Row],[potas]]-M$409)/M$410</f>
        <v>7.6404494382022486E-2</v>
      </c>
      <c r="AE204" s="8">
        <f>(dane3[[#This Row],[hemoglobina]]-N$409)/N$410</f>
        <v>0.33333333333333331</v>
      </c>
      <c r="AF204" s="8">
        <f>(dane3[[#This Row],[hematokryt]]-O$409)/O$410</f>
        <v>0.33333333333333331</v>
      </c>
    </row>
    <row r="205" spans="1:32" x14ac:dyDescent="0.25">
      <c r="A205" s="10">
        <v>51.48</v>
      </c>
      <c r="B205" s="5">
        <v>90</v>
      </c>
      <c r="C205" s="9">
        <v>0.62</v>
      </c>
      <c r="D205" s="10">
        <v>0.2</v>
      </c>
      <c r="E205" s="10">
        <v>0.52</v>
      </c>
      <c r="F205" s="5">
        <v>0.77</v>
      </c>
      <c r="G205" s="5">
        <v>0</v>
      </c>
      <c r="H205" s="5">
        <v>0</v>
      </c>
      <c r="I205" s="5">
        <v>207</v>
      </c>
      <c r="J205" s="5">
        <v>80</v>
      </c>
      <c r="K205" s="5">
        <v>6.8</v>
      </c>
      <c r="L205" s="5">
        <v>142</v>
      </c>
      <c r="M205" s="5">
        <v>5.5</v>
      </c>
      <c r="N205" s="5">
        <v>8.5</v>
      </c>
      <c r="O205" s="10">
        <v>38.869999999999997</v>
      </c>
      <c r="P205" s="5">
        <v>1</v>
      </c>
      <c r="Q205" s="5">
        <v>1</v>
      </c>
      <c r="R205" s="5">
        <v>0</v>
      </c>
      <c r="S205" s="5">
        <v>1</v>
      </c>
      <c r="T205" s="5">
        <v>0</v>
      </c>
      <c r="U205" s="5">
        <v>1</v>
      </c>
      <c r="V205" s="5">
        <v>1</v>
      </c>
      <c r="X205" s="8">
        <f>(dane3[[#This Row],[Wiek]]-$A$409)/$A$410</f>
        <v>0.56227272727272726</v>
      </c>
      <c r="Y205" s="8">
        <f>(dane3[[#This Row],[Ciśnienie krwi]]-$B$409)/$B$410</f>
        <v>0.30769230769230771</v>
      </c>
      <c r="Z205" s="8">
        <f>(dane3[[#This Row],[glukoza we krwi]]-$I$409)/$I$410</f>
        <v>0.39529914529914528</v>
      </c>
      <c r="AA205" s="8">
        <f>(dane3[[#This Row],[mocznik]]-$J$409)/$J$410</f>
        <v>0.20154043645699615</v>
      </c>
      <c r="AB205" s="8">
        <f>(dane3[[#This Row],[kreatynina]]-K$409)/K$410</f>
        <v>8.4656084656084651E-2</v>
      </c>
      <c r="AC205" s="8">
        <f>(dane3[[#This Row],[sód]]-L$409)/L$410</f>
        <v>0.86750788643533128</v>
      </c>
      <c r="AD205" s="8">
        <f>(dane3[[#This Row],[potas]]-M$409)/M$410</f>
        <v>6.741573033707865E-2</v>
      </c>
      <c r="AE205" s="8">
        <f>(dane3[[#This Row],[hemoglobina]]-N$409)/N$410</f>
        <v>0.36734693877551022</v>
      </c>
      <c r="AF205" s="8">
        <f>(dane3[[#This Row],[hematokryt]]-O$409)/O$410</f>
        <v>0.66377777777777769</v>
      </c>
    </row>
    <row r="206" spans="1:32" x14ac:dyDescent="0.25">
      <c r="A206" s="5">
        <v>65</v>
      </c>
      <c r="B206" s="5">
        <v>90</v>
      </c>
      <c r="C206" s="9">
        <v>0.25</v>
      </c>
      <c r="D206" s="10">
        <v>0.8</v>
      </c>
      <c r="E206" s="10">
        <v>0.4</v>
      </c>
      <c r="F206" s="5">
        <v>1</v>
      </c>
      <c r="G206" s="5">
        <v>0</v>
      </c>
      <c r="H206" s="5">
        <v>0</v>
      </c>
      <c r="I206" s="5">
        <v>172</v>
      </c>
      <c r="J206" s="5">
        <v>82</v>
      </c>
      <c r="K206" s="5">
        <v>13.5</v>
      </c>
      <c r="L206" s="5">
        <v>145</v>
      </c>
      <c r="M206" s="5">
        <v>6.3</v>
      </c>
      <c r="N206" s="5">
        <v>8.8000000000000007</v>
      </c>
      <c r="O206" s="5">
        <v>31</v>
      </c>
      <c r="P206" s="5">
        <v>1</v>
      </c>
      <c r="Q206" s="5">
        <v>1</v>
      </c>
      <c r="R206" s="5">
        <v>0</v>
      </c>
      <c r="S206" s="5">
        <v>1</v>
      </c>
      <c r="T206" s="5">
        <v>1</v>
      </c>
      <c r="U206" s="5">
        <v>1</v>
      </c>
      <c r="V206" s="5">
        <v>1</v>
      </c>
      <c r="X206" s="8">
        <f>(dane3[[#This Row],[Wiek]]-$A$409)/$A$410</f>
        <v>0.71590909090909094</v>
      </c>
      <c r="Y206" s="8">
        <f>(dane3[[#This Row],[Ciśnienie krwi]]-$B$409)/$B$410</f>
        <v>0.30769230769230771</v>
      </c>
      <c r="Z206" s="8">
        <f>(dane3[[#This Row],[glukoza we krwi]]-$I$409)/$I$410</f>
        <v>0.32051282051282054</v>
      </c>
      <c r="AA206" s="8">
        <f>(dane3[[#This Row],[mocznik]]-$J$409)/$J$410</f>
        <v>0.20667522464698332</v>
      </c>
      <c r="AB206" s="8">
        <f>(dane3[[#This Row],[kreatynina]]-K$409)/K$410</f>
        <v>0.17328042328042328</v>
      </c>
      <c r="AC206" s="8">
        <f>(dane3[[#This Row],[sód]]-L$409)/L$410</f>
        <v>0.88643533123028395</v>
      </c>
      <c r="AD206" s="8">
        <f>(dane3[[#This Row],[potas]]-M$409)/M$410</f>
        <v>8.5393258426966281E-2</v>
      </c>
      <c r="AE206" s="8">
        <f>(dane3[[#This Row],[hemoglobina]]-N$409)/N$410</f>
        <v>0.38775510204081637</v>
      </c>
      <c r="AF206" s="8">
        <f>(dane3[[#This Row],[hematokryt]]-O$409)/O$410</f>
        <v>0.48888888888888887</v>
      </c>
    </row>
    <row r="207" spans="1:32" x14ac:dyDescent="0.25">
      <c r="A207" s="5">
        <v>61</v>
      </c>
      <c r="B207" s="5">
        <v>70</v>
      </c>
      <c r="C207" s="9">
        <v>0.62</v>
      </c>
      <c r="D207" s="10">
        <v>0.2</v>
      </c>
      <c r="E207" s="10">
        <v>0.52</v>
      </c>
      <c r="F207" s="5">
        <v>0.77</v>
      </c>
      <c r="G207" s="5">
        <v>0</v>
      </c>
      <c r="H207" s="5">
        <v>0</v>
      </c>
      <c r="I207" s="5">
        <v>100</v>
      </c>
      <c r="J207" s="5">
        <v>28</v>
      </c>
      <c r="K207" s="5">
        <v>2.1</v>
      </c>
      <c r="L207" s="10">
        <v>137.53</v>
      </c>
      <c r="M207" s="10">
        <v>4.63</v>
      </c>
      <c r="N207" s="5">
        <v>12.6</v>
      </c>
      <c r="O207" s="5">
        <v>43</v>
      </c>
      <c r="P207" s="5">
        <v>1</v>
      </c>
      <c r="Q207" s="5">
        <v>1</v>
      </c>
      <c r="R207" s="5">
        <v>0</v>
      </c>
      <c r="S207" s="5">
        <v>1</v>
      </c>
      <c r="T207" s="5">
        <v>0</v>
      </c>
      <c r="U207" s="5">
        <v>0</v>
      </c>
      <c r="V207" s="5">
        <v>1</v>
      </c>
      <c r="X207" s="8">
        <f>(dane3[[#This Row],[Wiek]]-$A$409)/$A$410</f>
        <v>0.67045454545454541</v>
      </c>
      <c r="Y207" s="8">
        <f>(dane3[[#This Row],[Ciśnienie krwi]]-$B$409)/$B$410</f>
        <v>0.15384615384615385</v>
      </c>
      <c r="Z207" s="8">
        <f>(dane3[[#This Row],[glukoza we krwi]]-$I$409)/$I$410</f>
        <v>0.16666666666666666</v>
      </c>
      <c r="AA207" s="8">
        <f>(dane3[[#This Row],[mocznik]]-$J$409)/$J$410</f>
        <v>6.8035943517329917E-2</v>
      </c>
      <c r="AB207" s="8">
        <f>(dane3[[#This Row],[kreatynina]]-K$409)/K$410</f>
        <v>2.2486772486772492E-2</v>
      </c>
      <c r="AC207" s="8">
        <f>(dane3[[#This Row],[sód]]-L$409)/L$410</f>
        <v>0.83930599369085179</v>
      </c>
      <c r="AD207" s="8">
        <f>(dane3[[#This Row],[potas]]-M$409)/M$410</f>
        <v>4.7865168539325841E-2</v>
      </c>
      <c r="AE207" s="8">
        <f>(dane3[[#This Row],[hemoglobina]]-N$409)/N$410</f>
        <v>0.64625850340136048</v>
      </c>
      <c r="AF207" s="8">
        <f>(dane3[[#This Row],[hematokryt]]-O$409)/O$410</f>
        <v>0.75555555555555554</v>
      </c>
    </row>
    <row r="208" spans="1:32" x14ac:dyDescent="0.25">
      <c r="A208" s="5">
        <v>60</v>
      </c>
      <c r="B208" s="5">
        <v>70</v>
      </c>
      <c r="C208" s="9">
        <v>0.25</v>
      </c>
      <c r="D208" s="10">
        <v>0.2</v>
      </c>
      <c r="E208" s="5" t="s">
        <v>2</v>
      </c>
      <c r="F208" s="5">
        <v>1</v>
      </c>
      <c r="G208" s="5">
        <v>0</v>
      </c>
      <c r="H208" s="5">
        <v>0</v>
      </c>
      <c r="I208" s="5">
        <v>109</v>
      </c>
      <c r="J208" s="5">
        <v>96</v>
      </c>
      <c r="K208" s="5">
        <v>3.9</v>
      </c>
      <c r="L208" s="5">
        <v>135</v>
      </c>
      <c r="M208" s="5">
        <v>4</v>
      </c>
      <c r="N208" s="5">
        <v>13.8</v>
      </c>
      <c r="O208" s="5">
        <v>41</v>
      </c>
      <c r="P208" s="5">
        <v>1</v>
      </c>
      <c r="Q208" s="5">
        <v>0</v>
      </c>
      <c r="R208" s="5">
        <v>0</v>
      </c>
      <c r="S208" s="5">
        <v>1</v>
      </c>
      <c r="T208" s="5">
        <v>0</v>
      </c>
      <c r="U208" s="5">
        <v>0</v>
      </c>
      <c r="V208" s="5">
        <v>1</v>
      </c>
      <c r="X208" s="8">
        <f>(dane3[[#This Row],[Wiek]]-$A$409)/$A$410</f>
        <v>0.65909090909090906</v>
      </c>
      <c r="Y208" s="8">
        <f>(dane3[[#This Row],[Ciśnienie krwi]]-$B$409)/$B$410</f>
        <v>0.15384615384615385</v>
      </c>
      <c r="Z208" s="8">
        <f>(dane3[[#This Row],[glukoza we krwi]]-$I$409)/$I$410</f>
        <v>0.1858974358974359</v>
      </c>
      <c r="AA208" s="8">
        <f>(dane3[[#This Row],[mocznik]]-$J$409)/$J$410</f>
        <v>0.24261874197689345</v>
      </c>
      <c r="AB208" s="8">
        <f>(dane3[[#This Row],[kreatynina]]-K$409)/K$410</f>
        <v>4.6296296296296301E-2</v>
      </c>
      <c r="AC208" s="8">
        <f>(dane3[[#This Row],[sód]]-L$409)/L$410</f>
        <v>0.82334384858044163</v>
      </c>
      <c r="AD208" s="8">
        <f>(dane3[[#This Row],[potas]]-M$409)/M$410</f>
        <v>3.3707865168539325E-2</v>
      </c>
      <c r="AE208" s="8">
        <f>(dane3[[#This Row],[hemoglobina]]-N$409)/N$410</f>
        <v>0.72789115646258506</v>
      </c>
      <c r="AF208" s="8">
        <f>(dane3[[#This Row],[hematokryt]]-O$409)/O$410</f>
        <v>0.71111111111111114</v>
      </c>
    </row>
    <row r="209" spans="1:32" x14ac:dyDescent="0.25">
      <c r="A209" s="5">
        <v>50</v>
      </c>
      <c r="B209" s="5">
        <v>70</v>
      </c>
      <c r="C209" s="9">
        <v>0.25</v>
      </c>
      <c r="D209" s="5">
        <v>0</v>
      </c>
      <c r="E209" s="5" t="s">
        <v>2</v>
      </c>
      <c r="F209" s="5">
        <v>1</v>
      </c>
      <c r="G209" s="5">
        <v>0</v>
      </c>
      <c r="H209" s="5">
        <v>0</v>
      </c>
      <c r="I209" s="5">
        <v>230</v>
      </c>
      <c r="J209" s="5">
        <v>50</v>
      </c>
      <c r="K209" s="5">
        <v>2.2000000000000002</v>
      </c>
      <c r="L209" s="10">
        <v>137.53</v>
      </c>
      <c r="M209" s="10">
        <v>4.63</v>
      </c>
      <c r="N209" s="5">
        <v>12</v>
      </c>
      <c r="O209" s="5">
        <v>41</v>
      </c>
      <c r="P209" s="5">
        <v>1</v>
      </c>
      <c r="Q209" s="5">
        <v>1</v>
      </c>
      <c r="R209" s="5">
        <v>0</v>
      </c>
      <c r="S209" s="5">
        <v>1</v>
      </c>
      <c r="T209" s="5">
        <v>0</v>
      </c>
      <c r="U209" s="5">
        <v>0</v>
      </c>
      <c r="V209" s="5">
        <v>1</v>
      </c>
      <c r="X209" s="8">
        <f>(dane3[[#This Row],[Wiek]]-$A$409)/$A$410</f>
        <v>0.54545454545454541</v>
      </c>
      <c r="Y209" s="8">
        <f>(dane3[[#This Row],[Ciśnienie krwi]]-$B$409)/$B$410</f>
        <v>0.15384615384615385</v>
      </c>
      <c r="Z209" s="8">
        <f>(dane3[[#This Row],[glukoza we krwi]]-$I$409)/$I$410</f>
        <v>0.44444444444444442</v>
      </c>
      <c r="AA209" s="8">
        <f>(dane3[[#This Row],[mocznik]]-$J$409)/$J$410</f>
        <v>0.1245186136071887</v>
      </c>
      <c r="AB209" s="8">
        <f>(dane3[[#This Row],[kreatynina]]-K$409)/K$410</f>
        <v>2.3809523809523815E-2</v>
      </c>
      <c r="AC209" s="8">
        <f>(dane3[[#This Row],[sód]]-L$409)/L$410</f>
        <v>0.83930599369085179</v>
      </c>
      <c r="AD209" s="8">
        <f>(dane3[[#This Row],[potas]]-M$409)/M$410</f>
        <v>4.7865168539325841E-2</v>
      </c>
      <c r="AE209" s="8">
        <f>(dane3[[#This Row],[hemoglobina]]-N$409)/N$410</f>
        <v>0.60544217687074831</v>
      </c>
      <c r="AF209" s="8">
        <f>(dane3[[#This Row],[hematokryt]]-O$409)/O$410</f>
        <v>0.71111111111111114</v>
      </c>
    </row>
    <row r="210" spans="1:32" x14ac:dyDescent="0.25">
      <c r="A210" s="5">
        <v>67</v>
      </c>
      <c r="B210" s="5">
        <v>80</v>
      </c>
      <c r="C210" s="9">
        <v>0.62</v>
      </c>
      <c r="D210" s="10">
        <v>0.2</v>
      </c>
      <c r="E210" s="10">
        <v>0.52</v>
      </c>
      <c r="F210" s="5">
        <v>0.77</v>
      </c>
      <c r="G210" s="5">
        <v>0</v>
      </c>
      <c r="H210" s="5">
        <v>0</v>
      </c>
      <c r="I210" s="5">
        <v>341</v>
      </c>
      <c r="J210" s="5">
        <v>37</v>
      </c>
      <c r="K210" s="5">
        <v>1.5</v>
      </c>
      <c r="L210" s="10">
        <v>137.53</v>
      </c>
      <c r="M210" s="10">
        <v>4.63</v>
      </c>
      <c r="N210" s="5">
        <v>12.3</v>
      </c>
      <c r="O210" s="5">
        <v>41</v>
      </c>
      <c r="P210" s="5">
        <v>1</v>
      </c>
      <c r="Q210" s="5">
        <v>1</v>
      </c>
      <c r="R210" s="5">
        <v>0</v>
      </c>
      <c r="S210" s="5">
        <v>1</v>
      </c>
      <c r="T210" s="5">
        <v>0</v>
      </c>
      <c r="U210" s="5">
        <v>1</v>
      </c>
      <c r="V210" s="5">
        <v>1</v>
      </c>
      <c r="X210" s="8">
        <f>(dane3[[#This Row],[Wiek]]-$A$409)/$A$410</f>
        <v>0.73863636363636365</v>
      </c>
      <c r="Y210" s="8">
        <f>(dane3[[#This Row],[Ciśnienie krwi]]-$B$409)/$B$410</f>
        <v>0.23076923076923078</v>
      </c>
      <c r="Z210" s="8">
        <f>(dane3[[#This Row],[glukoza we krwi]]-$I$409)/$I$410</f>
        <v>0.68162393162393164</v>
      </c>
      <c r="AA210" s="8">
        <f>(dane3[[#This Row],[mocznik]]-$J$409)/$J$410</f>
        <v>9.114249037227215E-2</v>
      </c>
      <c r="AB210" s="8">
        <f>(dane3[[#This Row],[kreatynina]]-K$409)/K$410</f>
        <v>1.4550264550264553E-2</v>
      </c>
      <c r="AC210" s="8">
        <f>(dane3[[#This Row],[sód]]-L$409)/L$410</f>
        <v>0.83930599369085179</v>
      </c>
      <c r="AD210" s="8">
        <f>(dane3[[#This Row],[potas]]-M$409)/M$410</f>
        <v>4.7865168539325841E-2</v>
      </c>
      <c r="AE210" s="8">
        <f>(dane3[[#This Row],[hemoglobina]]-N$409)/N$410</f>
        <v>0.62585034013605445</v>
      </c>
      <c r="AF210" s="8">
        <f>(dane3[[#This Row],[hematokryt]]-O$409)/O$410</f>
        <v>0.71111111111111114</v>
      </c>
    </row>
    <row r="211" spans="1:32" x14ac:dyDescent="0.25">
      <c r="A211" s="5">
        <v>19</v>
      </c>
      <c r="B211" s="5">
        <v>70</v>
      </c>
      <c r="C211" s="9">
        <v>0.75</v>
      </c>
      <c r="D211" s="5">
        <v>0</v>
      </c>
      <c r="E211" s="5" t="s">
        <v>2</v>
      </c>
      <c r="F211" s="5">
        <v>1</v>
      </c>
      <c r="G211" s="5">
        <v>0</v>
      </c>
      <c r="H211" s="5">
        <v>0</v>
      </c>
      <c r="I211" s="10">
        <v>148.04</v>
      </c>
      <c r="J211" s="10">
        <v>57.43</v>
      </c>
      <c r="K211" s="10">
        <v>3.07</v>
      </c>
      <c r="L211" s="10">
        <v>137.53</v>
      </c>
      <c r="M211" s="10">
        <v>4.63</v>
      </c>
      <c r="N211" s="5">
        <v>11.5</v>
      </c>
      <c r="O211" s="10">
        <v>38.869999999999997</v>
      </c>
      <c r="P211" s="5">
        <v>0</v>
      </c>
      <c r="Q211" s="5">
        <v>0</v>
      </c>
      <c r="R211" s="5">
        <v>0</v>
      </c>
      <c r="S211" s="5">
        <v>1</v>
      </c>
      <c r="T211" s="5">
        <v>0</v>
      </c>
      <c r="U211" s="5">
        <v>0</v>
      </c>
      <c r="V211" s="5">
        <v>1</v>
      </c>
      <c r="X211" s="8">
        <f>(dane3[[#This Row],[Wiek]]-$A$409)/$A$410</f>
        <v>0.19318181818181818</v>
      </c>
      <c r="Y211" s="8">
        <f>(dane3[[#This Row],[Ciśnienie krwi]]-$B$409)/$B$410</f>
        <v>0.15384615384615385</v>
      </c>
      <c r="Z211" s="8">
        <f>(dane3[[#This Row],[glukoza we krwi]]-$I$409)/$I$410</f>
        <v>0.26931623931623933</v>
      </c>
      <c r="AA211" s="8">
        <f>(dane3[[#This Row],[mocznik]]-$J$409)/$J$410</f>
        <v>0.14359435173299101</v>
      </c>
      <c r="AB211" s="8">
        <f>(dane3[[#This Row],[kreatynina]]-K$409)/K$410</f>
        <v>3.5317460317460317E-2</v>
      </c>
      <c r="AC211" s="8">
        <f>(dane3[[#This Row],[sód]]-L$409)/L$410</f>
        <v>0.83930599369085179</v>
      </c>
      <c r="AD211" s="8">
        <f>(dane3[[#This Row],[potas]]-M$409)/M$410</f>
        <v>4.7865168539325841E-2</v>
      </c>
      <c r="AE211" s="8">
        <f>(dane3[[#This Row],[hemoglobina]]-N$409)/N$410</f>
        <v>0.5714285714285714</v>
      </c>
      <c r="AF211" s="8">
        <f>(dane3[[#This Row],[hematokryt]]-O$409)/O$410</f>
        <v>0.66377777777777769</v>
      </c>
    </row>
    <row r="212" spans="1:32" x14ac:dyDescent="0.25">
      <c r="A212" s="5">
        <v>59</v>
      </c>
      <c r="B212" s="5">
        <v>100</v>
      </c>
      <c r="C212" s="9">
        <v>0.5</v>
      </c>
      <c r="D212" s="10">
        <v>0.8</v>
      </c>
      <c r="E212" s="10">
        <v>0.4</v>
      </c>
      <c r="F212" s="5">
        <v>1</v>
      </c>
      <c r="G212" s="5">
        <v>0</v>
      </c>
      <c r="H212" s="5">
        <v>0</v>
      </c>
      <c r="I212" s="5">
        <v>255</v>
      </c>
      <c r="J212" s="5">
        <v>132</v>
      </c>
      <c r="K212" s="5">
        <v>12.8</v>
      </c>
      <c r="L212" s="5">
        <v>135</v>
      </c>
      <c r="M212" s="5">
        <v>5.7</v>
      </c>
      <c r="N212" s="5">
        <v>7.3</v>
      </c>
      <c r="O212" s="5">
        <v>20</v>
      </c>
      <c r="P212" s="5">
        <v>1</v>
      </c>
      <c r="Q212" s="5">
        <v>1</v>
      </c>
      <c r="R212" s="5">
        <v>1</v>
      </c>
      <c r="S212" s="5">
        <v>1</v>
      </c>
      <c r="T212" s="5">
        <v>0</v>
      </c>
      <c r="U212" s="5">
        <v>1</v>
      </c>
      <c r="V212" s="5">
        <v>1</v>
      </c>
      <c r="X212" s="8">
        <f>(dane3[[#This Row],[Wiek]]-$A$409)/$A$410</f>
        <v>0.64772727272727271</v>
      </c>
      <c r="Y212" s="8">
        <f>(dane3[[#This Row],[Ciśnienie krwi]]-$B$409)/$B$410</f>
        <v>0.38461538461538464</v>
      </c>
      <c r="Z212" s="8">
        <f>(dane3[[#This Row],[glukoza we krwi]]-$I$409)/$I$410</f>
        <v>0.49786324786324787</v>
      </c>
      <c r="AA212" s="8">
        <f>(dane3[[#This Row],[mocznik]]-$J$409)/$J$410</f>
        <v>0.33504492939666236</v>
      </c>
      <c r="AB212" s="8">
        <f>(dane3[[#This Row],[kreatynina]]-K$409)/K$410</f>
        <v>0.16402116402116404</v>
      </c>
      <c r="AC212" s="8">
        <f>(dane3[[#This Row],[sód]]-L$409)/L$410</f>
        <v>0.82334384858044163</v>
      </c>
      <c r="AD212" s="8">
        <f>(dane3[[#This Row],[potas]]-M$409)/M$410</f>
        <v>7.1910112359550568E-2</v>
      </c>
      <c r="AE212" s="8">
        <f>(dane3[[#This Row],[hemoglobina]]-N$409)/N$410</f>
        <v>0.28571428571428564</v>
      </c>
      <c r="AF212" s="8">
        <f>(dane3[[#This Row],[hematokryt]]-O$409)/O$410</f>
        <v>0.24444444444444444</v>
      </c>
    </row>
    <row r="213" spans="1:32" x14ac:dyDescent="0.25">
      <c r="A213" s="5">
        <v>54</v>
      </c>
      <c r="B213" s="5">
        <v>120</v>
      </c>
      <c r="C213" s="9">
        <v>0.5</v>
      </c>
      <c r="D213" s="5">
        <v>0</v>
      </c>
      <c r="E213" s="5" t="s">
        <v>2</v>
      </c>
      <c r="F213" s="5">
        <v>1</v>
      </c>
      <c r="G213" s="5">
        <v>0</v>
      </c>
      <c r="H213" s="5">
        <v>0</v>
      </c>
      <c r="I213" s="5">
        <v>103</v>
      </c>
      <c r="J213" s="5">
        <v>18</v>
      </c>
      <c r="K213" s="5">
        <v>1.2</v>
      </c>
      <c r="L213" s="10">
        <v>137.53</v>
      </c>
      <c r="M213" s="10">
        <v>4.63</v>
      </c>
      <c r="N213" s="10">
        <v>12.53</v>
      </c>
      <c r="O213" s="10">
        <v>38.869999999999997</v>
      </c>
      <c r="P213" s="5">
        <v>0</v>
      </c>
      <c r="Q213" s="5">
        <v>0</v>
      </c>
      <c r="R213" s="5">
        <v>0</v>
      </c>
      <c r="S213" s="5">
        <v>1</v>
      </c>
      <c r="T213" s="5">
        <v>0</v>
      </c>
      <c r="U213" s="5">
        <v>0</v>
      </c>
      <c r="V213" s="5">
        <v>1</v>
      </c>
      <c r="X213" s="8">
        <f>(dane3[[#This Row],[Wiek]]-$A$409)/$A$410</f>
        <v>0.59090909090909094</v>
      </c>
      <c r="Y213" s="8">
        <f>(dane3[[#This Row],[Ciśnienie krwi]]-$B$409)/$B$410</f>
        <v>0.53846153846153844</v>
      </c>
      <c r="Z213" s="8">
        <f>(dane3[[#This Row],[glukoza we krwi]]-$I$409)/$I$410</f>
        <v>0.17307692307692307</v>
      </c>
      <c r="AA213" s="8">
        <f>(dane3[[#This Row],[mocznik]]-$J$409)/$J$410</f>
        <v>4.2362002567394093E-2</v>
      </c>
      <c r="AB213" s="8">
        <f>(dane3[[#This Row],[kreatynina]]-K$409)/K$410</f>
        <v>1.0582010582010581E-2</v>
      </c>
      <c r="AC213" s="8">
        <f>(dane3[[#This Row],[sód]]-L$409)/L$410</f>
        <v>0.83930599369085179</v>
      </c>
      <c r="AD213" s="8">
        <f>(dane3[[#This Row],[potas]]-M$409)/M$410</f>
        <v>4.7865168539325841E-2</v>
      </c>
      <c r="AE213" s="8">
        <f>(dane3[[#This Row],[hemoglobina]]-N$409)/N$410</f>
        <v>0.64149659863945574</v>
      </c>
      <c r="AF213" s="8">
        <f>(dane3[[#This Row],[hematokryt]]-O$409)/O$410</f>
        <v>0.66377777777777769</v>
      </c>
    </row>
    <row r="214" spans="1:32" x14ac:dyDescent="0.25">
      <c r="A214" s="5">
        <v>40</v>
      </c>
      <c r="B214" s="5">
        <v>70</v>
      </c>
      <c r="C214" s="9">
        <v>0.5</v>
      </c>
      <c r="D214" s="10">
        <v>0.6</v>
      </c>
      <c r="E214" s="10">
        <v>0.8</v>
      </c>
      <c r="F214" s="5">
        <v>1</v>
      </c>
      <c r="G214" s="5">
        <v>0</v>
      </c>
      <c r="H214" s="5">
        <v>0</v>
      </c>
      <c r="I214" s="5">
        <v>253</v>
      </c>
      <c r="J214" s="5">
        <v>150</v>
      </c>
      <c r="K214" s="5">
        <v>11.9</v>
      </c>
      <c r="L214" s="5">
        <v>132</v>
      </c>
      <c r="M214" s="5">
        <v>5.6</v>
      </c>
      <c r="N214" s="5">
        <v>10.9</v>
      </c>
      <c r="O214" s="5">
        <v>31</v>
      </c>
      <c r="P214" s="5">
        <v>1</v>
      </c>
      <c r="Q214" s="5">
        <v>1</v>
      </c>
      <c r="R214" s="5">
        <v>0</v>
      </c>
      <c r="S214" s="5">
        <v>0</v>
      </c>
      <c r="T214" s="5">
        <v>1</v>
      </c>
      <c r="U214" s="5">
        <v>0</v>
      </c>
      <c r="V214" s="5">
        <v>1</v>
      </c>
      <c r="X214" s="8">
        <f>(dane3[[#This Row],[Wiek]]-$A$409)/$A$410</f>
        <v>0.43181818181818182</v>
      </c>
      <c r="Y214" s="8">
        <f>(dane3[[#This Row],[Ciśnienie krwi]]-$B$409)/$B$410</f>
        <v>0.15384615384615385</v>
      </c>
      <c r="Z214" s="8">
        <f>(dane3[[#This Row],[glukoza we krwi]]-$I$409)/$I$410</f>
        <v>0.49358974358974361</v>
      </c>
      <c r="AA214" s="8">
        <f>(dane3[[#This Row],[mocznik]]-$J$409)/$J$410</f>
        <v>0.38125802310654683</v>
      </c>
      <c r="AB214" s="8">
        <f>(dane3[[#This Row],[kreatynina]]-K$409)/K$410</f>
        <v>0.15211640211640212</v>
      </c>
      <c r="AC214" s="8">
        <f>(dane3[[#This Row],[sód]]-L$409)/L$410</f>
        <v>0.80441640378548895</v>
      </c>
      <c r="AD214" s="8">
        <f>(dane3[[#This Row],[potas]]-M$409)/M$410</f>
        <v>6.9662921348314602E-2</v>
      </c>
      <c r="AE214" s="8">
        <f>(dane3[[#This Row],[hemoglobina]]-N$409)/N$410</f>
        <v>0.53061224489795922</v>
      </c>
      <c r="AF214" s="8">
        <f>(dane3[[#This Row],[hematokryt]]-O$409)/O$410</f>
        <v>0.48888888888888887</v>
      </c>
    </row>
    <row r="215" spans="1:32" x14ac:dyDescent="0.25">
      <c r="A215" s="5">
        <v>55</v>
      </c>
      <c r="B215" s="5">
        <v>80</v>
      </c>
      <c r="C215" s="9">
        <v>0.25</v>
      </c>
      <c r="D215" s="10">
        <v>0.6</v>
      </c>
      <c r="E215" s="10">
        <v>0.2</v>
      </c>
      <c r="F215" s="5">
        <v>0</v>
      </c>
      <c r="G215" s="5">
        <v>1</v>
      </c>
      <c r="H215" s="5">
        <v>1</v>
      </c>
      <c r="I215" s="5">
        <v>214</v>
      </c>
      <c r="J215" s="5">
        <v>73</v>
      </c>
      <c r="K215" s="5">
        <v>3.9</v>
      </c>
      <c r="L215" s="5">
        <v>137</v>
      </c>
      <c r="M215" s="5">
        <v>4.9000000000000004</v>
      </c>
      <c r="N215" s="5">
        <v>10.9</v>
      </c>
      <c r="O215" s="5">
        <v>34</v>
      </c>
      <c r="P215" s="5">
        <v>1</v>
      </c>
      <c r="Q215" s="5">
        <v>1</v>
      </c>
      <c r="R215" s="5">
        <v>0</v>
      </c>
      <c r="S215" s="5">
        <v>1</v>
      </c>
      <c r="T215" s="5">
        <v>1</v>
      </c>
      <c r="U215" s="5">
        <v>0</v>
      </c>
      <c r="V215" s="5">
        <v>1</v>
      </c>
      <c r="X215" s="8">
        <f>(dane3[[#This Row],[Wiek]]-$A$409)/$A$410</f>
        <v>0.60227272727272729</v>
      </c>
      <c r="Y215" s="8">
        <f>(dane3[[#This Row],[Ciśnienie krwi]]-$B$409)/$B$410</f>
        <v>0.23076923076923078</v>
      </c>
      <c r="Z215" s="8">
        <f>(dane3[[#This Row],[glukoza we krwi]]-$I$409)/$I$410</f>
        <v>0.41025641025641024</v>
      </c>
      <c r="AA215" s="8">
        <f>(dane3[[#This Row],[mocznik]]-$J$409)/$J$410</f>
        <v>0.18356867779204109</v>
      </c>
      <c r="AB215" s="8">
        <f>(dane3[[#This Row],[kreatynina]]-K$409)/K$410</f>
        <v>4.6296296296296301E-2</v>
      </c>
      <c r="AC215" s="8">
        <f>(dane3[[#This Row],[sód]]-L$409)/L$410</f>
        <v>0.83596214511041012</v>
      </c>
      <c r="AD215" s="8">
        <f>(dane3[[#This Row],[potas]]-M$409)/M$410</f>
        <v>5.393258426966293E-2</v>
      </c>
      <c r="AE215" s="8">
        <f>(dane3[[#This Row],[hemoglobina]]-N$409)/N$410</f>
        <v>0.53061224489795922</v>
      </c>
      <c r="AF215" s="8">
        <f>(dane3[[#This Row],[hematokryt]]-O$409)/O$410</f>
        <v>0.55555555555555558</v>
      </c>
    </row>
    <row r="216" spans="1:32" x14ac:dyDescent="0.25">
      <c r="A216" s="5">
        <v>68</v>
      </c>
      <c r="B216" s="5">
        <v>80</v>
      </c>
      <c r="C216" s="9">
        <v>0.5</v>
      </c>
      <c r="D216" s="5">
        <v>0</v>
      </c>
      <c r="E216" s="5" t="s">
        <v>2</v>
      </c>
      <c r="F216" s="5">
        <v>0</v>
      </c>
      <c r="G216" s="5">
        <v>0</v>
      </c>
      <c r="H216" s="5">
        <v>0</v>
      </c>
      <c r="I216" s="5">
        <v>171</v>
      </c>
      <c r="J216" s="5">
        <v>30</v>
      </c>
      <c r="K216" s="5">
        <v>1</v>
      </c>
      <c r="L216" s="10">
        <v>137.53</v>
      </c>
      <c r="M216" s="10">
        <v>4.63</v>
      </c>
      <c r="N216" s="5">
        <v>13.7</v>
      </c>
      <c r="O216" s="5"/>
      <c r="P216" s="5">
        <v>0</v>
      </c>
      <c r="Q216" s="5">
        <v>1</v>
      </c>
      <c r="R216" s="5">
        <v>0</v>
      </c>
      <c r="S216" s="5">
        <v>1</v>
      </c>
      <c r="T216" s="5">
        <v>0</v>
      </c>
      <c r="U216" s="5">
        <v>0</v>
      </c>
      <c r="V216" s="5">
        <v>1</v>
      </c>
      <c r="X216" s="8">
        <f>(dane3[[#This Row],[Wiek]]-$A$409)/$A$410</f>
        <v>0.75</v>
      </c>
      <c r="Y216" s="8">
        <f>(dane3[[#This Row],[Ciśnienie krwi]]-$B$409)/$B$410</f>
        <v>0.23076923076923078</v>
      </c>
      <c r="Z216" s="8">
        <f>(dane3[[#This Row],[glukoza we krwi]]-$I$409)/$I$410</f>
        <v>0.31837606837606836</v>
      </c>
      <c r="AA216" s="8">
        <f>(dane3[[#This Row],[mocznik]]-$J$409)/$J$410</f>
        <v>7.3170731707317069E-2</v>
      </c>
      <c r="AB216" s="8">
        <f>(dane3[[#This Row],[kreatynina]]-K$409)/K$410</f>
        <v>7.9365079365079361E-3</v>
      </c>
      <c r="AC216" s="8">
        <f>(dane3[[#This Row],[sód]]-L$409)/L$410</f>
        <v>0.83930599369085179</v>
      </c>
      <c r="AD216" s="8">
        <f>(dane3[[#This Row],[potas]]-M$409)/M$410</f>
        <v>4.7865168539325841E-2</v>
      </c>
      <c r="AE216" s="8">
        <f>(dane3[[#This Row],[hemoglobina]]-N$409)/N$410</f>
        <v>0.72108843537414957</v>
      </c>
      <c r="AF216" s="8">
        <f>(dane3[[#This Row],[hematokryt]]-O$409)/O$410</f>
        <v>-0.2</v>
      </c>
    </row>
    <row r="217" spans="1:32" x14ac:dyDescent="0.25">
      <c r="A217" s="5">
        <v>2</v>
      </c>
      <c r="B217" s="10">
        <v>76.47</v>
      </c>
      <c r="C217" s="9">
        <v>0.25</v>
      </c>
      <c r="D217" s="10">
        <v>0.6</v>
      </c>
      <c r="E217" s="5" t="s">
        <v>2</v>
      </c>
      <c r="F217" s="5">
        <v>0</v>
      </c>
      <c r="G217" s="5">
        <v>0</v>
      </c>
      <c r="H217" s="5">
        <v>0</v>
      </c>
      <c r="I217" s="10">
        <v>148.04</v>
      </c>
      <c r="J217" s="10">
        <v>57.43</v>
      </c>
      <c r="K217" s="10">
        <v>3.07</v>
      </c>
      <c r="L217" s="10">
        <v>137.53</v>
      </c>
      <c r="M217" s="10">
        <v>4.63</v>
      </c>
      <c r="N217" s="10">
        <v>12.53</v>
      </c>
      <c r="O217" s="10">
        <v>38.869999999999997</v>
      </c>
      <c r="P217" s="5">
        <v>0</v>
      </c>
      <c r="Q217" s="5">
        <v>0</v>
      </c>
      <c r="R217" s="5">
        <v>0</v>
      </c>
      <c r="S217" s="5">
        <v>1</v>
      </c>
      <c r="T217" s="5">
        <v>1</v>
      </c>
      <c r="U217" s="5">
        <v>0</v>
      </c>
      <c r="V217" s="5">
        <v>1</v>
      </c>
      <c r="X217" s="8">
        <f>(dane3[[#This Row],[Wiek]]-$A$409)/$A$410</f>
        <v>0</v>
      </c>
      <c r="Y217" s="8">
        <f>(dane3[[#This Row],[Ciśnienie krwi]]-$B$409)/$B$410</f>
        <v>0.20361538461538461</v>
      </c>
      <c r="Z217" s="8">
        <f>(dane3[[#This Row],[glukoza we krwi]]-$I$409)/$I$410</f>
        <v>0.26931623931623933</v>
      </c>
      <c r="AA217" s="8">
        <f>(dane3[[#This Row],[mocznik]]-$J$409)/$J$410</f>
        <v>0.14359435173299101</v>
      </c>
      <c r="AB217" s="8">
        <f>(dane3[[#This Row],[kreatynina]]-K$409)/K$410</f>
        <v>3.5317460317460317E-2</v>
      </c>
      <c r="AC217" s="8">
        <f>(dane3[[#This Row],[sód]]-L$409)/L$410</f>
        <v>0.83930599369085179</v>
      </c>
      <c r="AD217" s="8">
        <f>(dane3[[#This Row],[potas]]-M$409)/M$410</f>
        <v>4.7865168539325841E-2</v>
      </c>
      <c r="AE217" s="8">
        <f>(dane3[[#This Row],[hemoglobina]]-N$409)/N$410</f>
        <v>0.64149659863945574</v>
      </c>
      <c r="AF217" s="8">
        <f>(dane3[[#This Row],[hematokryt]]-O$409)/O$410</f>
        <v>0.66377777777777769</v>
      </c>
    </row>
    <row r="218" spans="1:32" x14ac:dyDescent="0.25">
      <c r="A218" s="5">
        <v>64</v>
      </c>
      <c r="B218" s="5">
        <v>70</v>
      </c>
      <c r="C218" s="9">
        <v>0.25</v>
      </c>
      <c r="D218" s="5">
        <v>0</v>
      </c>
      <c r="E218" s="5" t="s">
        <v>2</v>
      </c>
      <c r="F218" s="5">
        <v>1</v>
      </c>
      <c r="G218" s="5">
        <v>0</v>
      </c>
      <c r="H218" s="5">
        <v>0</v>
      </c>
      <c r="I218" s="5">
        <v>107</v>
      </c>
      <c r="J218" s="5">
        <v>15</v>
      </c>
      <c r="K218" s="10">
        <v>3.07</v>
      </c>
      <c r="L218" s="10">
        <v>137.53</v>
      </c>
      <c r="M218" s="10">
        <v>4.63</v>
      </c>
      <c r="N218" s="5">
        <v>12.8</v>
      </c>
      <c r="O218" s="5">
        <v>38</v>
      </c>
      <c r="P218" s="5">
        <v>0</v>
      </c>
      <c r="Q218" s="5">
        <v>0</v>
      </c>
      <c r="R218" s="5">
        <v>0</v>
      </c>
      <c r="S218" s="5">
        <v>1</v>
      </c>
      <c r="T218" s="5">
        <v>0</v>
      </c>
      <c r="U218" s="5">
        <v>0</v>
      </c>
      <c r="V218" s="5">
        <v>1</v>
      </c>
      <c r="X218" s="8">
        <f>(dane3[[#This Row],[Wiek]]-$A$409)/$A$410</f>
        <v>0.70454545454545459</v>
      </c>
      <c r="Y218" s="8">
        <f>(dane3[[#This Row],[Ciśnienie krwi]]-$B$409)/$B$410</f>
        <v>0.15384615384615385</v>
      </c>
      <c r="Z218" s="8">
        <f>(dane3[[#This Row],[glukoza we krwi]]-$I$409)/$I$410</f>
        <v>0.18162393162393162</v>
      </c>
      <c r="AA218" s="8">
        <f>(dane3[[#This Row],[mocznik]]-$J$409)/$J$410</f>
        <v>3.4659820282413351E-2</v>
      </c>
      <c r="AB218" s="8">
        <f>(dane3[[#This Row],[kreatynina]]-K$409)/K$410</f>
        <v>3.5317460317460317E-2</v>
      </c>
      <c r="AC218" s="8">
        <f>(dane3[[#This Row],[sód]]-L$409)/L$410</f>
        <v>0.83930599369085179</v>
      </c>
      <c r="AD218" s="8">
        <f>(dane3[[#This Row],[potas]]-M$409)/M$410</f>
        <v>4.7865168539325841E-2</v>
      </c>
      <c r="AE218" s="8">
        <f>(dane3[[#This Row],[hemoglobina]]-N$409)/N$410</f>
        <v>0.65986394557823136</v>
      </c>
      <c r="AF218" s="8">
        <f>(dane3[[#This Row],[hematokryt]]-O$409)/O$410</f>
        <v>0.64444444444444449</v>
      </c>
    </row>
    <row r="219" spans="1:32" x14ac:dyDescent="0.25">
      <c r="A219" s="5">
        <v>63</v>
      </c>
      <c r="B219" s="5">
        <v>100</v>
      </c>
      <c r="C219" s="9">
        <v>0.25</v>
      </c>
      <c r="D219" s="10">
        <v>0.2</v>
      </c>
      <c r="E219" s="5" t="s">
        <v>2</v>
      </c>
      <c r="F219" s="5">
        <v>1</v>
      </c>
      <c r="G219" s="5">
        <v>0</v>
      </c>
      <c r="H219" s="5">
        <v>0</v>
      </c>
      <c r="I219" s="5">
        <v>78</v>
      </c>
      <c r="J219" s="5">
        <v>61</v>
      </c>
      <c r="K219" s="5">
        <v>1.8</v>
      </c>
      <c r="L219" s="5">
        <v>141</v>
      </c>
      <c r="M219" s="5">
        <v>4.4000000000000004</v>
      </c>
      <c r="N219" s="5">
        <v>12.2</v>
      </c>
      <c r="O219" s="5">
        <v>36</v>
      </c>
      <c r="P219" s="5">
        <v>0</v>
      </c>
      <c r="Q219" s="5">
        <v>1</v>
      </c>
      <c r="R219" s="5">
        <v>0</v>
      </c>
      <c r="S219" s="5">
        <v>1</v>
      </c>
      <c r="T219" s="5">
        <v>0</v>
      </c>
      <c r="U219" s="5">
        <v>0</v>
      </c>
      <c r="V219" s="5">
        <v>1</v>
      </c>
      <c r="X219" s="8">
        <f>(dane3[[#This Row],[Wiek]]-$A$409)/$A$410</f>
        <v>0.69318181818181823</v>
      </c>
      <c r="Y219" s="8">
        <f>(dane3[[#This Row],[Ciśnienie krwi]]-$B$409)/$B$410</f>
        <v>0.38461538461538464</v>
      </c>
      <c r="Z219" s="8">
        <f>(dane3[[#This Row],[glukoza we krwi]]-$I$409)/$I$410</f>
        <v>0.11965811965811966</v>
      </c>
      <c r="AA219" s="8">
        <f>(dane3[[#This Row],[mocznik]]-$J$409)/$J$410</f>
        <v>0.15275994865211809</v>
      </c>
      <c r="AB219" s="8">
        <f>(dane3[[#This Row],[kreatynina]]-K$409)/K$410</f>
        <v>1.8518518518518517E-2</v>
      </c>
      <c r="AC219" s="8">
        <f>(dane3[[#This Row],[sód]]-L$409)/L$410</f>
        <v>0.86119873817034698</v>
      </c>
      <c r="AD219" s="8">
        <f>(dane3[[#This Row],[potas]]-M$409)/M$410</f>
        <v>4.2696629213483155E-2</v>
      </c>
      <c r="AE219" s="8">
        <f>(dane3[[#This Row],[hemoglobina]]-N$409)/N$410</f>
        <v>0.61904761904761896</v>
      </c>
      <c r="AF219" s="8">
        <f>(dane3[[#This Row],[hematokryt]]-O$409)/O$410</f>
        <v>0.6</v>
      </c>
    </row>
    <row r="220" spans="1:32" x14ac:dyDescent="0.25">
      <c r="A220" s="5">
        <v>33</v>
      </c>
      <c r="B220" s="5">
        <v>90</v>
      </c>
      <c r="C220" s="9">
        <v>0.5</v>
      </c>
      <c r="D220" s="5">
        <v>0</v>
      </c>
      <c r="E220" s="5" t="s">
        <v>2</v>
      </c>
      <c r="F220" s="5">
        <v>1</v>
      </c>
      <c r="G220" s="5">
        <v>0</v>
      </c>
      <c r="H220" s="5">
        <v>0</v>
      </c>
      <c r="I220" s="5">
        <v>92</v>
      </c>
      <c r="J220" s="5">
        <v>19</v>
      </c>
      <c r="K220" s="5">
        <v>0.8</v>
      </c>
      <c r="L220" s="10">
        <v>137.53</v>
      </c>
      <c r="M220" s="10">
        <v>4.63</v>
      </c>
      <c r="N220" s="5">
        <v>11.8</v>
      </c>
      <c r="O220" s="5">
        <v>34</v>
      </c>
      <c r="P220" s="5">
        <v>0</v>
      </c>
      <c r="Q220" s="5">
        <v>0</v>
      </c>
      <c r="R220" s="5">
        <v>0</v>
      </c>
      <c r="S220" s="5">
        <v>1</v>
      </c>
      <c r="T220" s="5">
        <v>0</v>
      </c>
      <c r="U220" s="5">
        <v>0</v>
      </c>
      <c r="V220" s="5">
        <v>1</v>
      </c>
      <c r="X220" s="8">
        <f>(dane3[[#This Row],[Wiek]]-$A$409)/$A$410</f>
        <v>0.35227272727272729</v>
      </c>
      <c r="Y220" s="8">
        <f>(dane3[[#This Row],[Ciśnienie krwi]]-$B$409)/$B$410</f>
        <v>0.30769230769230771</v>
      </c>
      <c r="Z220" s="8">
        <f>(dane3[[#This Row],[glukoza we krwi]]-$I$409)/$I$410</f>
        <v>0.14957264957264957</v>
      </c>
      <c r="AA220" s="8">
        <f>(dane3[[#This Row],[mocznik]]-$J$409)/$J$410</f>
        <v>4.4929396662387676E-2</v>
      </c>
      <c r="AB220" s="8">
        <f>(dane3[[#This Row],[kreatynina]]-K$409)/K$410</f>
        <v>5.2910052910052916E-3</v>
      </c>
      <c r="AC220" s="8">
        <f>(dane3[[#This Row],[sód]]-L$409)/L$410</f>
        <v>0.83930599369085179</v>
      </c>
      <c r="AD220" s="8">
        <f>(dane3[[#This Row],[potas]]-M$409)/M$410</f>
        <v>4.7865168539325841E-2</v>
      </c>
      <c r="AE220" s="8">
        <f>(dane3[[#This Row],[hemoglobina]]-N$409)/N$410</f>
        <v>0.59183673469387754</v>
      </c>
      <c r="AF220" s="8">
        <f>(dane3[[#This Row],[hematokryt]]-O$409)/O$410</f>
        <v>0.55555555555555558</v>
      </c>
    </row>
    <row r="221" spans="1:32" x14ac:dyDescent="0.25">
      <c r="A221" s="5">
        <v>68</v>
      </c>
      <c r="B221" s="5">
        <v>90</v>
      </c>
      <c r="C221" s="9">
        <v>0.25</v>
      </c>
      <c r="D221" s="5">
        <v>0</v>
      </c>
      <c r="E221" s="5" t="s">
        <v>2</v>
      </c>
      <c r="F221" s="5">
        <v>1</v>
      </c>
      <c r="G221" s="5">
        <v>0</v>
      </c>
      <c r="H221" s="5">
        <v>0</v>
      </c>
      <c r="I221" s="5">
        <v>238</v>
      </c>
      <c r="J221" s="5">
        <v>57</v>
      </c>
      <c r="K221" s="5">
        <v>2.5</v>
      </c>
      <c r="L221" s="10">
        <v>137.53</v>
      </c>
      <c r="M221" s="10">
        <v>4.63</v>
      </c>
      <c r="N221" s="5">
        <v>9.8000000000000007</v>
      </c>
      <c r="O221" s="5">
        <v>28</v>
      </c>
      <c r="P221" s="5">
        <v>1</v>
      </c>
      <c r="Q221" s="5">
        <v>1</v>
      </c>
      <c r="R221" s="5">
        <v>0</v>
      </c>
      <c r="S221" s="5">
        <v>0</v>
      </c>
      <c r="T221" s="5">
        <v>0</v>
      </c>
      <c r="U221" s="5">
        <v>0</v>
      </c>
      <c r="V221" s="5">
        <v>1</v>
      </c>
      <c r="X221" s="8">
        <f>(dane3[[#This Row],[Wiek]]-$A$409)/$A$410</f>
        <v>0.75</v>
      </c>
      <c r="Y221" s="8">
        <f>(dane3[[#This Row],[Ciśnienie krwi]]-$B$409)/$B$410</f>
        <v>0.30769230769230771</v>
      </c>
      <c r="Z221" s="8">
        <f>(dane3[[#This Row],[glukoza we krwi]]-$I$409)/$I$410</f>
        <v>0.46153846153846156</v>
      </c>
      <c r="AA221" s="8">
        <f>(dane3[[#This Row],[mocznik]]-$J$409)/$J$410</f>
        <v>0.14249037227214378</v>
      </c>
      <c r="AB221" s="8">
        <f>(dane3[[#This Row],[kreatynina]]-K$409)/K$410</f>
        <v>2.777777777777778E-2</v>
      </c>
      <c r="AC221" s="8">
        <f>(dane3[[#This Row],[sód]]-L$409)/L$410</f>
        <v>0.83930599369085179</v>
      </c>
      <c r="AD221" s="8">
        <f>(dane3[[#This Row],[potas]]-M$409)/M$410</f>
        <v>4.7865168539325841E-2</v>
      </c>
      <c r="AE221" s="8">
        <f>(dane3[[#This Row],[hemoglobina]]-N$409)/N$410</f>
        <v>0.45578231292517013</v>
      </c>
      <c r="AF221" s="8">
        <f>(dane3[[#This Row],[hematokryt]]-O$409)/O$410</f>
        <v>0.42222222222222222</v>
      </c>
    </row>
    <row r="222" spans="1:32" x14ac:dyDescent="0.25">
      <c r="A222" s="5">
        <v>36</v>
      </c>
      <c r="B222" s="5">
        <v>80</v>
      </c>
      <c r="C222" s="9">
        <v>0.25</v>
      </c>
      <c r="D222" s="5">
        <v>0</v>
      </c>
      <c r="E222" s="5" t="s">
        <v>2</v>
      </c>
      <c r="F222" s="5">
        <v>1</v>
      </c>
      <c r="G222" s="5">
        <v>0</v>
      </c>
      <c r="H222" s="5">
        <v>0</v>
      </c>
      <c r="I222" s="5">
        <v>103</v>
      </c>
      <c r="J222" s="10">
        <v>57.43</v>
      </c>
      <c r="K222" s="10">
        <v>3.07</v>
      </c>
      <c r="L222" s="10">
        <v>137.53</v>
      </c>
      <c r="M222" s="10">
        <v>4.63</v>
      </c>
      <c r="N222" s="5">
        <v>11.9</v>
      </c>
      <c r="O222" s="5">
        <v>36</v>
      </c>
      <c r="P222" s="5">
        <v>0</v>
      </c>
      <c r="Q222" s="5">
        <v>0</v>
      </c>
      <c r="R222" s="5">
        <v>0</v>
      </c>
      <c r="S222" s="5">
        <v>1</v>
      </c>
      <c r="T222" s="5">
        <v>0</v>
      </c>
      <c r="U222" s="5">
        <v>0</v>
      </c>
      <c r="V222" s="5">
        <v>1</v>
      </c>
      <c r="X222" s="8">
        <f>(dane3[[#This Row],[Wiek]]-$A$409)/$A$410</f>
        <v>0.38636363636363635</v>
      </c>
      <c r="Y222" s="8">
        <f>(dane3[[#This Row],[Ciśnienie krwi]]-$B$409)/$B$410</f>
        <v>0.23076923076923078</v>
      </c>
      <c r="Z222" s="8">
        <f>(dane3[[#This Row],[glukoza we krwi]]-$I$409)/$I$410</f>
        <v>0.17307692307692307</v>
      </c>
      <c r="AA222" s="8">
        <f>(dane3[[#This Row],[mocznik]]-$J$409)/$J$410</f>
        <v>0.14359435173299101</v>
      </c>
      <c r="AB222" s="8">
        <f>(dane3[[#This Row],[kreatynina]]-K$409)/K$410</f>
        <v>3.5317460317460317E-2</v>
      </c>
      <c r="AC222" s="8">
        <f>(dane3[[#This Row],[sód]]-L$409)/L$410</f>
        <v>0.83930599369085179</v>
      </c>
      <c r="AD222" s="8">
        <f>(dane3[[#This Row],[potas]]-M$409)/M$410</f>
        <v>4.7865168539325841E-2</v>
      </c>
      <c r="AE222" s="8">
        <f>(dane3[[#This Row],[hemoglobina]]-N$409)/N$410</f>
        <v>0.59863945578231292</v>
      </c>
      <c r="AF222" s="8">
        <f>(dane3[[#This Row],[hematokryt]]-O$409)/O$410</f>
        <v>0.6</v>
      </c>
    </row>
    <row r="223" spans="1:32" x14ac:dyDescent="0.25">
      <c r="A223" s="5">
        <v>66</v>
      </c>
      <c r="B223" s="5">
        <v>70</v>
      </c>
      <c r="C223" s="9">
        <v>0.75</v>
      </c>
      <c r="D223" s="10">
        <v>0.2</v>
      </c>
      <c r="E223" s="5" t="s">
        <v>2</v>
      </c>
      <c r="F223" s="5">
        <v>0.77</v>
      </c>
      <c r="G223" s="5">
        <v>0</v>
      </c>
      <c r="H223" s="5">
        <v>0</v>
      </c>
      <c r="I223" s="5">
        <v>248</v>
      </c>
      <c r="J223" s="5">
        <v>30</v>
      </c>
      <c r="K223" s="5">
        <v>1.7</v>
      </c>
      <c r="L223" s="5">
        <v>138</v>
      </c>
      <c r="M223" s="5">
        <v>5.3</v>
      </c>
      <c r="N223" s="10">
        <v>12.53</v>
      </c>
      <c r="O223" s="10">
        <v>38.869999999999997</v>
      </c>
      <c r="P223" s="5">
        <v>1</v>
      </c>
      <c r="Q223" s="5">
        <v>1</v>
      </c>
      <c r="R223" s="5">
        <v>0</v>
      </c>
      <c r="S223" s="5">
        <v>1</v>
      </c>
      <c r="T223" s="5">
        <v>0</v>
      </c>
      <c r="U223" s="5">
        <v>0</v>
      </c>
      <c r="V223" s="5">
        <v>1</v>
      </c>
      <c r="X223" s="8">
        <f>(dane3[[#This Row],[Wiek]]-$A$409)/$A$410</f>
        <v>0.72727272727272729</v>
      </c>
      <c r="Y223" s="8">
        <f>(dane3[[#This Row],[Ciśnienie krwi]]-$B$409)/$B$410</f>
        <v>0.15384615384615385</v>
      </c>
      <c r="Z223" s="8">
        <f>(dane3[[#This Row],[glukoza we krwi]]-$I$409)/$I$410</f>
        <v>0.48290598290598291</v>
      </c>
      <c r="AA223" s="8">
        <f>(dane3[[#This Row],[mocznik]]-$J$409)/$J$410</f>
        <v>7.3170731707317069E-2</v>
      </c>
      <c r="AB223" s="8">
        <f>(dane3[[#This Row],[kreatynina]]-K$409)/K$410</f>
        <v>1.7195767195767195E-2</v>
      </c>
      <c r="AC223" s="8">
        <f>(dane3[[#This Row],[sód]]-L$409)/L$410</f>
        <v>0.8422712933753943</v>
      </c>
      <c r="AD223" s="8">
        <f>(dane3[[#This Row],[potas]]-M$409)/M$410</f>
        <v>6.2921348314606731E-2</v>
      </c>
      <c r="AE223" s="8">
        <f>(dane3[[#This Row],[hemoglobina]]-N$409)/N$410</f>
        <v>0.64149659863945574</v>
      </c>
      <c r="AF223" s="8">
        <f>(dane3[[#This Row],[hematokryt]]-O$409)/O$410</f>
        <v>0.66377777777777769</v>
      </c>
    </row>
    <row r="224" spans="1:32" x14ac:dyDescent="0.25">
      <c r="A224" s="5">
        <v>74</v>
      </c>
      <c r="B224" s="5">
        <v>60</v>
      </c>
      <c r="C224" s="9">
        <v>0.62</v>
      </c>
      <c r="D224" s="10">
        <v>0.2</v>
      </c>
      <c r="E224" s="10">
        <v>0.52</v>
      </c>
      <c r="F224" s="5">
        <v>0.77</v>
      </c>
      <c r="G224" s="5">
        <v>0</v>
      </c>
      <c r="H224" s="5">
        <v>0</v>
      </c>
      <c r="I224" s="5">
        <v>108</v>
      </c>
      <c r="J224" s="5">
        <v>68</v>
      </c>
      <c r="K224" s="5">
        <v>1.8</v>
      </c>
      <c r="L224" s="10">
        <v>137.53</v>
      </c>
      <c r="M224" s="10">
        <v>4.63</v>
      </c>
      <c r="N224" s="10">
        <v>12.53</v>
      </c>
      <c r="O224" s="10">
        <v>38.869999999999997</v>
      </c>
      <c r="P224" s="5">
        <v>1</v>
      </c>
      <c r="Q224" s="5">
        <v>1</v>
      </c>
      <c r="R224" s="5">
        <v>0</v>
      </c>
      <c r="S224" s="5">
        <v>1</v>
      </c>
      <c r="T224" s="5">
        <v>0</v>
      </c>
      <c r="U224" s="5">
        <v>0</v>
      </c>
      <c r="V224" s="5">
        <v>1</v>
      </c>
      <c r="X224" s="8">
        <f>(dane3[[#This Row],[Wiek]]-$A$409)/$A$410</f>
        <v>0.81818181818181823</v>
      </c>
      <c r="Y224" s="8">
        <f>(dane3[[#This Row],[Ciśnienie krwi]]-$B$409)/$B$410</f>
        <v>7.6923076923076927E-2</v>
      </c>
      <c r="Z224" s="8">
        <f>(dane3[[#This Row],[glukoza we krwi]]-$I$409)/$I$410</f>
        <v>0.18376068376068377</v>
      </c>
      <c r="AA224" s="8">
        <f>(dane3[[#This Row],[mocznik]]-$J$409)/$J$410</f>
        <v>0.17073170731707318</v>
      </c>
      <c r="AB224" s="8">
        <f>(dane3[[#This Row],[kreatynina]]-K$409)/K$410</f>
        <v>1.8518518518518517E-2</v>
      </c>
      <c r="AC224" s="8">
        <f>(dane3[[#This Row],[sód]]-L$409)/L$410</f>
        <v>0.83930599369085179</v>
      </c>
      <c r="AD224" s="8">
        <f>(dane3[[#This Row],[potas]]-M$409)/M$410</f>
        <v>4.7865168539325841E-2</v>
      </c>
      <c r="AE224" s="8">
        <f>(dane3[[#This Row],[hemoglobina]]-N$409)/N$410</f>
        <v>0.64149659863945574</v>
      </c>
      <c r="AF224" s="8">
        <f>(dane3[[#This Row],[hematokryt]]-O$409)/O$410</f>
        <v>0.66377777777777769</v>
      </c>
    </row>
    <row r="225" spans="1:32" x14ac:dyDescent="0.25">
      <c r="A225" s="5">
        <v>71</v>
      </c>
      <c r="B225" s="5">
        <v>90</v>
      </c>
      <c r="C225" s="9">
        <v>0.25</v>
      </c>
      <c r="D225" s="5">
        <v>0</v>
      </c>
      <c r="E225" s="10">
        <v>0.6</v>
      </c>
      <c r="F225" s="5">
        <v>1</v>
      </c>
      <c r="G225" s="5">
        <v>0</v>
      </c>
      <c r="H225" s="5">
        <v>0</v>
      </c>
      <c r="I225" s="5">
        <v>303</v>
      </c>
      <c r="J225" s="5">
        <v>30</v>
      </c>
      <c r="K225" s="5">
        <v>1.3</v>
      </c>
      <c r="L225" s="5">
        <v>136</v>
      </c>
      <c r="M225" s="5">
        <v>4.0999999999999996</v>
      </c>
      <c r="N225" s="5">
        <v>13</v>
      </c>
      <c r="O225" s="5">
        <v>38</v>
      </c>
      <c r="P225" s="5">
        <v>1</v>
      </c>
      <c r="Q225" s="5">
        <v>1</v>
      </c>
      <c r="R225" s="5">
        <v>0</v>
      </c>
      <c r="S225" s="5">
        <v>1</v>
      </c>
      <c r="T225" s="5">
        <v>0</v>
      </c>
      <c r="U225" s="5">
        <v>0</v>
      </c>
      <c r="V225" s="5">
        <v>1</v>
      </c>
      <c r="X225" s="8">
        <f>(dane3[[#This Row],[Wiek]]-$A$409)/$A$410</f>
        <v>0.78409090909090906</v>
      </c>
      <c r="Y225" s="8">
        <f>(dane3[[#This Row],[Ciśnienie krwi]]-$B$409)/$B$410</f>
        <v>0.30769230769230771</v>
      </c>
      <c r="Z225" s="8">
        <f>(dane3[[#This Row],[glukoza we krwi]]-$I$409)/$I$410</f>
        <v>0.6004273504273504</v>
      </c>
      <c r="AA225" s="8">
        <f>(dane3[[#This Row],[mocznik]]-$J$409)/$J$410</f>
        <v>7.3170731707317069E-2</v>
      </c>
      <c r="AB225" s="8">
        <f>(dane3[[#This Row],[kreatynina]]-K$409)/K$410</f>
        <v>1.1904761904761906E-2</v>
      </c>
      <c r="AC225" s="8">
        <f>(dane3[[#This Row],[sód]]-L$409)/L$410</f>
        <v>0.82965299684542582</v>
      </c>
      <c r="AD225" s="8">
        <f>(dane3[[#This Row],[potas]]-M$409)/M$410</f>
        <v>3.595505617977527E-2</v>
      </c>
      <c r="AE225" s="8">
        <f>(dane3[[#This Row],[hemoglobina]]-N$409)/N$410</f>
        <v>0.67346938775510201</v>
      </c>
      <c r="AF225" s="8">
        <f>(dane3[[#This Row],[hematokryt]]-O$409)/O$410</f>
        <v>0.64444444444444449</v>
      </c>
    </row>
    <row r="226" spans="1:32" x14ac:dyDescent="0.25">
      <c r="A226" s="5">
        <v>34</v>
      </c>
      <c r="B226" s="5">
        <v>60</v>
      </c>
      <c r="C226" s="9">
        <v>0.75</v>
      </c>
      <c r="D226" s="5">
        <v>0</v>
      </c>
      <c r="E226" s="5" t="s">
        <v>2</v>
      </c>
      <c r="F226" s="5">
        <v>1</v>
      </c>
      <c r="G226" s="5">
        <v>0</v>
      </c>
      <c r="H226" s="5">
        <v>0</v>
      </c>
      <c r="I226" s="5">
        <v>117</v>
      </c>
      <c r="J226" s="5">
        <v>28</v>
      </c>
      <c r="K226" s="5">
        <v>2.2000000000000002</v>
      </c>
      <c r="L226" s="5">
        <v>138</v>
      </c>
      <c r="M226" s="5">
        <v>3.8</v>
      </c>
      <c r="N226" s="10">
        <v>12.53</v>
      </c>
      <c r="O226" s="10">
        <v>38.869999999999997</v>
      </c>
      <c r="P226" s="5">
        <v>0</v>
      </c>
      <c r="Q226" s="5">
        <v>0</v>
      </c>
      <c r="R226" s="5">
        <v>0</v>
      </c>
      <c r="S226" s="5">
        <v>1</v>
      </c>
      <c r="T226" s="5">
        <v>1</v>
      </c>
      <c r="U226" s="5">
        <v>0</v>
      </c>
      <c r="V226" s="5">
        <v>1</v>
      </c>
      <c r="X226" s="8">
        <f>(dane3[[#This Row],[Wiek]]-$A$409)/$A$410</f>
        <v>0.36363636363636365</v>
      </c>
      <c r="Y226" s="8">
        <f>(dane3[[#This Row],[Ciśnienie krwi]]-$B$409)/$B$410</f>
        <v>7.6923076923076927E-2</v>
      </c>
      <c r="Z226" s="8">
        <f>(dane3[[#This Row],[glukoza we krwi]]-$I$409)/$I$410</f>
        <v>0.20299145299145299</v>
      </c>
      <c r="AA226" s="8">
        <f>(dane3[[#This Row],[mocznik]]-$J$409)/$J$410</f>
        <v>6.8035943517329917E-2</v>
      </c>
      <c r="AB226" s="8">
        <f>(dane3[[#This Row],[kreatynina]]-K$409)/K$410</f>
        <v>2.3809523809523815E-2</v>
      </c>
      <c r="AC226" s="8">
        <f>(dane3[[#This Row],[sód]]-L$409)/L$410</f>
        <v>0.8422712933753943</v>
      </c>
      <c r="AD226" s="8">
        <f>(dane3[[#This Row],[potas]]-M$409)/M$410</f>
        <v>2.921348314606741E-2</v>
      </c>
      <c r="AE226" s="8">
        <f>(dane3[[#This Row],[hemoglobina]]-N$409)/N$410</f>
        <v>0.64149659863945574</v>
      </c>
      <c r="AF226" s="8">
        <f>(dane3[[#This Row],[hematokryt]]-O$409)/O$410</f>
        <v>0.66377777777777769</v>
      </c>
    </row>
    <row r="227" spans="1:32" x14ac:dyDescent="0.25">
      <c r="A227" s="5">
        <v>60</v>
      </c>
      <c r="B227" s="5">
        <v>90</v>
      </c>
      <c r="C227" s="9">
        <v>0.25</v>
      </c>
      <c r="D227" s="10">
        <v>0.6</v>
      </c>
      <c r="E227" s="10">
        <v>1</v>
      </c>
      <c r="F227" s="5">
        <v>1</v>
      </c>
      <c r="G227" s="5">
        <v>0</v>
      </c>
      <c r="H227" s="5">
        <v>1</v>
      </c>
      <c r="I227" s="5">
        <v>490</v>
      </c>
      <c r="J227" s="5">
        <v>95</v>
      </c>
      <c r="K227" s="5">
        <v>2.7</v>
      </c>
      <c r="L227" s="5">
        <v>131</v>
      </c>
      <c r="M227" s="5">
        <v>3.8</v>
      </c>
      <c r="N227" s="5">
        <v>11.5</v>
      </c>
      <c r="O227" s="5">
        <v>35</v>
      </c>
      <c r="P227" s="5">
        <v>1</v>
      </c>
      <c r="Q227" s="5">
        <v>1</v>
      </c>
      <c r="R227" s="5">
        <v>0</v>
      </c>
      <c r="S227" s="5">
        <v>1</v>
      </c>
      <c r="T227" s="5">
        <v>0</v>
      </c>
      <c r="U227" s="5">
        <v>0</v>
      </c>
      <c r="V227" s="5">
        <v>1</v>
      </c>
      <c r="X227" s="8">
        <f>(dane3[[#This Row],[Wiek]]-$A$409)/$A$410</f>
        <v>0.65909090909090906</v>
      </c>
      <c r="Y227" s="8">
        <f>(dane3[[#This Row],[Ciśnienie krwi]]-$B$409)/$B$410</f>
        <v>0.30769230769230771</v>
      </c>
      <c r="Z227" s="8">
        <f>(dane3[[#This Row],[glukoza we krwi]]-$I$409)/$I$410</f>
        <v>1</v>
      </c>
      <c r="AA227" s="8">
        <f>(dane3[[#This Row],[mocznik]]-$J$409)/$J$410</f>
        <v>0.24005134788189988</v>
      </c>
      <c r="AB227" s="8">
        <f>(dane3[[#This Row],[kreatynina]]-K$409)/K$410</f>
        <v>3.0423280423280429E-2</v>
      </c>
      <c r="AC227" s="8">
        <f>(dane3[[#This Row],[sód]]-L$409)/L$410</f>
        <v>0.79810725552050477</v>
      </c>
      <c r="AD227" s="8">
        <f>(dane3[[#This Row],[potas]]-M$409)/M$410</f>
        <v>2.921348314606741E-2</v>
      </c>
      <c r="AE227" s="8">
        <f>(dane3[[#This Row],[hemoglobina]]-N$409)/N$410</f>
        <v>0.5714285714285714</v>
      </c>
      <c r="AF227" s="8">
        <f>(dane3[[#This Row],[hematokryt]]-O$409)/O$410</f>
        <v>0.57777777777777772</v>
      </c>
    </row>
    <row r="228" spans="1:32" x14ac:dyDescent="0.25">
      <c r="A228" s="5">
        <v>64</v>
      </c>
      <c r="B228" s="5">
        <v>100</v>
      </c>
      <c r="C228" s="9">
        <v>0.5</v>
      </c>
      <c r="D228" s="10">
        <v>0.8</v>
      </c>
      <c r="E228" s="10">
        <v>0.4</v>
      </c>
      <c r="F228" s="5">
        <v>0</v>
      </c>
      <c r="G228" s="5">
        <v>0</v>
      </c>
      <c r="H228" s="5">
        <v>1</v>
      </c>
      <c r="I228" s="5">
        <v>163</v>
      </c>
      <c r="J228" s="5">
        <v>54</v>
      </c>
      <c r="K228" s="5">
        <v>7.2</v>
      </c>
      <c r="L228" s="5">
        <v>140</v>
      </c>
      <c r="M228" s="5">
        <v>4.5999999999999996</v>
      </c>
      <c r="N228" s="5">
        <v>7.9</v>
      </c>
      <c r="O228" s="5">
        <v>26</v>
      </c>
      <c r="P228" s="5">
        <v>1</v>
      </c>
      <c r="Q228" s="5">
        <v>1</v>
      </c>
      <c r="R228" s="5">
        <v>0</v>
      </c>
      <c r="S228" s="5">
        <v>1</v>
      </c>
      <c r="T228" s="5">
        <v>1</v>
      </c>
      <c r="U228" s="5">
        <v>0</v>
      </c>
      <c r="V228" s="5">
        <v>1</v>
      </c>
      <c r="X228" s="8">
        <f>(dane3[[#This Row],[Wiek]]-$A$409)/$A$410</f>
        <v>0.70454545454545459</v>
      </c>
      <c r="Y228" s="8">
        <f>(dane3[[#This Row],[Ciśnienie krwi]]-$B$409)/$B$410</f>
        <v>0.38461538461538464</v>
      </c>
      <c r="Z228" s="8">
        <f>(dane3[[#This Row],[glukoza we krwi]]-$I$409)/$I$410</f>
        <v>0.30128205128205127</v>
      </c>
      <c r="AA228" s="8">
        <f>(dane3[[#This Row],[mocznik]]-$J$409)/$J$410</f>
        <v>0.13478818998716302</v>
      </c>
      <c r="AB228" s="8">
        <f>(dane3[[#This Row],[kreatynina]]-K$409)/K$410</f>
        <v>8.9947089947089956E-2</v>
      </c>
      <c r="AC228" s="8">
        <f>(dane3[[#This Row],[sód]]-L$409)/L$410</f>
        <v>0.85488958990536279</v>
      </c>
      <c r="AD228" s="8">
        <f>(dane3[[#This Row],[potas]]-M$409)/M$410</f>
        <v>4.7191011235955045E-2</v>
      </c>
      <c r="AE228" s="8">
        <f>(dane3[[#This Row],[hemoglobina]]-N$409)/N$410</f>
        <v>0.32653061224489799</v>
      </c>
      <c r="AF228" s="8">
        <f>(dane3[[#This Row],[hematokryt]]-O$409)/O$410</f>
        <v>0.37777777777777777</v>
      </c>
    </row>
    <row r="229" spans="1:32" x14ac:dyDescent="0.25">
      <c r="A229" s="5">
        <v>57</v>
      </c>
      <c r="B229" s="5">
        <v>80</v>
      </c>
      <c r="C229" s="9">
        <v>0.5</v>
      </c>
      <c r="D229" s="5">
        <v>0</v>
      </c>
      <c r="E229" s="5" t="s">
        <v>2</v>
      </c>
      <c r="F229" s="5">
        <v>1</v>
      </c>
      <c r="G229" s="5">
        <v>0</v>
      </c>
      <c r="H229" s="5">
        <v>0</v>
      </c>
      <c r="I229" s="5">
        <v>120</v>
      </c>
      <c r="J229" s="5">
        <v>48</v>
      </c>
      <c r="K229" s="5">
        <v>1.6</v>
      </c>
      <c r="L229" s="10">
        <v>137.53</v>
      </c>
      <c r="M229" s="10">
        <v>4.63</v>
      </c>
      <c r="N229" s="5">
        <v>11.3</v>
      </c>
      <c r="O229" s="5">
        <v>36</v>
      </c>
      <c r="P229" s="5">
        <v>1</v>
      </c>
      <c r="Q229" s="5">
        <v>1</v>
      </c>
      <c r="R229" s="5">
        <v>0</v>
      </c>
      <c r="S229" s="5">
        <v>1</v>
      </c>
      <c r="T229" s="5">
        <v>0</v>
      </c>
      <c r="U229" s="5">
        <v>0</v>
      </c>
      <c r="V229" s="5">
        <v>1</v>
      </c>
      <c r="X229" s="8">
        <f>(dane3[[#This Row],[Wiek]]-$A$409)/$A$410</f>
        <v>0.625</v>
      </c>
      <c r="Y229" s="8">
        <f>(dane3[[#This Row],[Ciśnienie krwi]]-$B$409)/$B$410</f>
        <v>0.23076923076923078</v>
      </c>
      <c r="Z229" s="8">
        <f>(dane3[[#This Row],[glukoza we krwi]]-$I$409)/$I$410</f>
        <v>0.20940170940170941</v>
      </c>
      <c r="AA229" s="8">
        <f>(dane3[[#This Row],[mocznik]]-$J$409)/$J$410</f>
        <v>0.11938382541720154</v>
      </c>
      <c r="AB229" s="8">
        <f>(dane3[[#This Row],[kreatynina]]-K$409)/K$410</f>
        <v>1.5873015873015876E-2</v>
      </c>
      <c r="AC229" s="8">
        <f>(dane3[[#This Row],[sód]]-L$409)/L$410</f>
        <v>0.83930599369085179</v>
      </c>
      <c r="AD229" s="8">
        <f>(dane3[[#This Row],[potas]]-M$409)/M$410</f>
        <v>4.7865168539325841E-2</v>
      </c>
      <c r="AE229" s="8">
        <f>(dane3[[#This Row],[hemoglobina]]-N$409)/N$410</f>
        <v>0.55782312925170074</v>
      </c>
      <c r="AF229" s="8">
        <f>(dane3[[#This Row],[hematokryt]]-O$409)/O$410</f>
        <v>0.6</v>
      </c>
    </row>
    <row r="230" spans="1:32" x14ac:dyDescent="0.25">
      <c r="A230" s="5">
        <v>60</v>
      </c>
      <c r="B230" s="5">
        <v>70</v>
      </c>
      <c r="C230" s="9">
        <v>0.62</v>
      </c>
      <c r="D230" s="10">
        <v>0.2</v>
      </c>
      <c r="E230" s="10">
        <v>0.52</v>
      </c>
      <c r="F230" s="5">
        <v>0.77</v>
      </c>
      <c r="G230" s="5">
        <v>0</v>
      </c>
      <c r="H230" s="5">
        <v>0</v>
      </c>
      <c r="I230" s="5">
        <v>124</v>
      </c>
      <c r="J230" s="5">
        <v>52</v>
      </c>
      <c r="K230" s="5">
        <v>2.5</v>
      </c>
      <c r="L230" s="10">
        <v>137.53</v>
      </c>
      <c r="M230" s="10">
        <v>4.63</v>
      </c>
      <c r="N230" s="10">
        <v>12.53</v>
      </c>
      <c r="O230" s="10">
        <v>38.869999999999997</v>
      </c>
      <c r="P230" s="5">
        <v>1</v>
      </c>
      <c r="Q230" s="5">
        <v>0</v>
      </c>
      <c r="R230" s="5">
        <v>0</v>
      </c>
      <c r="S230" s="5">
        <v>1</v>
      </c>
      <c r="T230" s="5">
        <v>0</v>
      </c>
      <c r="U230" s="5">
        <v>0</v>
      </c>
      <c r="V230" s="5">
        <v>1</v>
      </c>
      <c r="X230" s="8">
        <f>(dane3[[#This Row],[Wiek]]-$A$409)/$A$410</f>
        <v>0.65909090909090906</v>
      </c>
      <c r="Y230" s="8">
        <f>(dane3[[#This Row],[Ciśnienie krwi]]-$B$409)/$B$410</f>
        <v>0.15384615384615385</v>
      </c>
      <c r="Z230" s="8">
        <f>(dane3[[#This Row],[glukoza we krwi]]-$I$409)/$I$410</f>
        <v>0.21794871794871795</v>
      </c>
      <c r="AA230" s="8">
        <f>(dane3[[#This Row],[mocznik]]-$J$409)/$J$410</f>
        <v>0.12965340179717585</v>
      </c>
      <c r="AB230" s="8">
        <f>(dane3[[#This Row],[kreatynina]]-K$409)/K$410</f>
        <v>2.777777777777778E-2</v>
      </c>
      <c r="AC230" s="8">
        <f>(dane3[[#This Row],[sód]]-L$409)/L$410</f>
        <v>0.83930599369085179</v>
      </c>
      <c r="AD230" s="8">
        <f>(dane3[[#This Row],[potas]]-M$409)/M$410</f>
        <v>4.7865168539325841E-2</v>
      </c>
      <c r="AE230" s="8">
        <f>(dane3[[#This Row],[hemoglobina]]-N$409)/N$410</f>
        <v>0.64149659863945574</v>
      </c>
      <c r="AF230" s="8">
        <f>(dane3[[#This Row],[hematokryt]]-O$409)/O$410</f>
        <v>0.66377777777777769</v>
      </c>
    </row>
    <row r="231" spans="1:32" x14ac:dyDescent="0.25">
      <c r="A231" s="5">
        <v>59</v>
      </c>
      <c r="B231" s="5">
        <v>50</v>
      </c>
      <c r="C231" s="9">
        <v>0.25</v>
      </c>
      <c r="D231" s="10">
        <v>0.6</v>
      </c>
      <c r="E231" s="5" t="s">
        <v>2</v>
      </c>
      <c r="F231" s="5">
        <v>0</v>
      </c>
      <c r="G231" s="5">
        <v>0</v>
      </c>
      <c r="H231" s="5">
        <v>0</v>
      </c>
      <c r="I231" s="5">
        <v>241</v>
      </c>
      <c r="J231" s="5">
        <v>191</v>
      </c>
      <c r="K231" s="5">
        <v>12</v>
      </c>
      <c r="L231" s="5">
        <v>114</v>
      </c>
      <c r="M231" s="5">
        <v>2.9</v>
      </c>
      <c r="N231" s="5">
        <v>9.6</v>
      </c>
      <c r="O231" s="5">
        <v>31</v>
      </c>
      <c r="P231" s="5">
        <v>0</v>
      </c>
      <c r="Q231" s="5">
        <v>1</v>
      </c>
      <c r="R231" s="5">
        <v>0</v>
      </c>
      <c r="S231" s="5">
        <v>1</v>
      </c>
      <c r="T231" s="5">
        <v>1</v>
      </c>
      <c r="U231" s="5">
        <v>0</v>
      </c>
      <c r="V231" s="5">
        <v>1</v>
      </c>
      <c r="X231" s="8">
        <f>(dane3[[#This Row],[Wiek]]-$A$409)/$A$410</f>
        <v>0.64772727272727271</v>
      </c>
      <c r="Y231" s="8">
        <f>(dane3[[#This Row],[Ciśnienie krwi]]-$B$409)/$B$410</f>
        <v>0</v>
      </c>
      <c r="Z231" s="8">
        <f>(dane3[[#This Row],[glukoza we krwi]]-$I$409)/$I$410</f>
        <v>0.46794871794871795</v>
      </c>
      <c r="AA231" s="8">
        <f>(dane3[[#This Row],[mocznik]]-$J$409)/$J$410</f>
        <v>0.48652118100128372</v>
      </c>
      <c r="AB231" s="8">
        <f>(dane3[[#This Row],[kreatynina]]-K$409)/K$410</f>
        <v>0.15343915343915346</v>
      </c>
      <c r="AC231" s="8">
        <f>(dane3[[#This Row],[sód]]-L$409)/L$410</f>
        <v>0.69085173501577291</v>
      </c>
      <c r="AD231" s="8">
        <f>(dane3[[#This Row],[potas]]-M$409)/M$410</f>
        <v>8.9887640449438175E-3</v>
      </c>
      <c r="AE231" s="8">
        <f>(dane3[[#This Row],[hemoglobina]]-N$409)/N$410</f>
        <v>0.44217687074829931</v>
      </c>
      <c r="AF231" s="8">
        <f>(dane3[[#This Row],[hematokryt]]-O$409)/O$410</f>
        <v>0.48888888888888887</v>
      </c>
    </row>
    <row r="232" spans="1:32" x14ac:dyDescent="0.25">
      <c r="A232" s="5">
        <v>65</v>
      </c>
      <c r="B232" s="5">
        <v>60</v>
      </c>
      <c r="C232" s="9">
        <v>0.25</v>
      </c>
      <c r="D232" s="10">
        <v>0.4</v>
      </c>
      <c r="E232" s="5" t="s">
        <v>2</v>
      </c>
      <c r="F232" s="5">
        <v>0</v>
      </c>
      <c r="G232" s="5">
        <v>1</v>
      </c>
      <c r="H232" s="5">
        <v>0</v>
      </c>
      <c r="I232" s="5">
        <v>192</v>
      </c>
      <c r="J232" s="5">
        <v>17</v>
      </c>
      <c r="K232" s="5">
        <v>1.7</v>
      </c>
      <c r="L232" s="5">
        <v>130</v>
      </c>
      <c r="M232" s="5">
        <v>4.3</v>
      </c>
      <c r="N232" s="10">
        <v>12.53</v>
      </c>
      <c r="O232" s="10">
        <v>38.869999999999997</v>
      </c>
      <c r="P232" s="5">
        <v>1</v>
      </c>
      <c r="Q232" s="5">
        <v>1</v>
      </c>
      <c r="R232" s="5">
        <v>0</v>
      </c>
      <c r="S232" s="5">
        <v>0</v>
      </c>
      <c r="T232" s="5">
        <v>0</v>
      </c>
      <c r="U232" s="5">
        <v>0</v>
      </c>
      <c r="V232" s="5" t="s">
        <v>77</v>
      </c>
      <c r="X232" s="8">
        <f>(dane3[[#This Row],[Wiek]]-$A$409)/$A$410</f>
        <v>0.71590909090909094</v>
      </c>
      <c r="Y232" s="8">
        <f>(dane3[[#This Row],[Ciśnienie krwi]]-$B$409)/$B$410</f>
        <v>7.6923076923076927E-2</v>
      </c>
      <c r="Z232" s="8">
        <f>(dane3[[#This Row],[glukoza we krwi]]-$I$409)/$I$410</f>
        <v>0.36324786324786323</v>
      </c>
      <c r="AA232" s="8">
        <f>(dane3[[#This Row],[mocznik]]-$J$409)/$J$410</f>
        <v>3.9794608472400517E-2</v>
      </c>
      <c r="AB232" s="8">
        <f>(dane3[[#This Row],[kreatynina]]-K$409)/K$410</f>
        <v>1.7195767195767195E-2</v>
      </c>
      <c r="AC232" s="8">
        <f>(dane3[[#This Row],[sód]]-L$409)/L$410</f>
        <v>0.79179810725552047</v>
      </c>
      <c r="AD232" s="8">
        <f>(dane3[[#This Row],[potas]]-M$409)/M$410</f>
        <v>4.0449438202247189E-2</v>
      </c>
      <c r="AE232" s="8">
        <f>(dane3[[#This Row],[hemoglobina]]-N$409)/N$410</f>
        <v>0.64149659863945574</v>
      </c>
      <c r="AF232" s="8">
        <f>(dane3[[#This Row],[hematokryt]]-O$409)/O$410</f>
        <v>0.66377777777777769</v>
      </c>
    </row>
    <row r="233" spans="1:32" x14ac:dyDescent="0.25">
      <c r="A233" s="5">
        <v>60</v>
      </c>
      <c r="B233" s="5">
        <v>90</v>
      </c>
      <c r="C233" s="9">
        <v>0.62</v>
      </c>
      <c r="D233" s="10">
        <v>0.2</v>
      </c>
      <c r="E233" s="10">
        <v>0.52</v>
      </c>
      <c r="F233" s="5">
        <v>0.77</v>
      </c>
      <c r="G233" s="5">
        <v>0</v>
      </c>
      <c r="H233" s="5">
        <v>0</v>
      </c>
      <c r="I233" s="5">
        <v>269</v>
      </c>
      <c r="J233" s="5">
        <v>51</v>
      </c>
      <c r="K233" s="5">
        <v>2.8</v>
      </c>
      <c r="L233" s="5">
        <v>138</v>
      </c>
      <c r="M233" s="5">
        <v>3.7</v>
      </c>
      <c r="N233" s="5">
        <v>11.5</v>
      </c>
      <c r="O233" s="5">
        <v>35</v>
      </c>
      <c r="P233" s="5">
        <v>1</v>
      </c>
      <c r="Q233" s="5">
        <v>1</v>
      </c>
      <c r="R233" s="5">
        <v>1</v>
      </c>
      <c r="S233" s="5">
        <v>1</v>
      </c>
      <c r="T233" s="5">
        <v>1</v>
      </c>
      <c r="U233" s="5">
        <v>0</v>
      </c>
      <c r="V233" s="5">
        <v>1</v>
      </c>
      <c r="X233" s="8">
        <f>(dane3[[#This Row],[Wiek]]-$A$409)/$A$410</f>
        <v>0.65909090909090906</v>
      </c>
      <c r="Y233" s="8">
        <f>(dane3[[#This Row],[Ciśnienie krwi]]-$B$409)/$B$410</f>
        <v>0.30769230769230771</v>
      </c>
      <c r="Z233" s="8">
        <f>(dane3[[#This Row],[glukoza we krwi]]-$I$409)/$I$410</f>
        <v>0.52777777777777779</v>
      </c>
      <c r="AA233" s="8">
        <f>(dane3[[#This Row],[mocznik]]-$J$409)/$J$410</f>
        <v>0.12708600770218229</v>
      </c>
      <c r="AB233" s="8">
        <f>(dane3[[#This Row],[kreatynina]]-K$409)/K$410</f>
        <v>3.1746031746031744E-2</v>
      </c>
      <c r="AC233" s="8">
        <f>(dane3[[#This Row],[sód]]-L$409)/L$410</f>
        <v>0.8422712933753943</v>
      </c>
      <c r="AD233" s="8">
        <f>(dane3[[#This Row],[potas]]-M$409)/M$410</f>
        <v>2.6966292134831465E-2</v>
      </c>
      <c r="AE233" s="8">
        <f>(dane3[[#This Row],[hemoglobina]]-N$409)/N$410</f>
        <v>0.5714285714285714</v>
      </c>
      <c r="AF233" s="8">
        <f>(dane3[[#This Row],[hematokryt]]-O$409)/O$410</f>
        <v>0.57777777777777772</v>
      </c>
    </row>
    <row r="234" spans="1:32" x14ac:dyDescent="0.25">
      <c r="A234" s="5">
        <v>50</v>
      </c>
      <c r="B234" s="5">
        <v>90</v>
      </c>
      <c r="C234" s="9">
        <v>0.5</v>
      </c>
      <c r="D234" s="10">
        <v>0.2</v>
      </c>
      <c r="E234" s="5" t="s">
        <v>2</v>
      </c>
      <c r="F234" s="5">
        <v>0</v>
      </c>
      <c r="G234" s="5">
        <v>0</v>
      </c>
      <c r="H234" s="5">
        <v>0</v>
      </c>
      <c r="I234" s="10">
        <v>148.04</v>
      </c>
      <c r="J234" s="10">
        <v>57.43</v>
      </c>
      <c r="K234" s="10">
        <v>3.07</v>
      </c>
      <c r="L234" s="10">
        <v>137.53</v>
      </c>
      <c r="M234" s="10">
        <v>4.63</v>
      </c>
      <c r="N234" s="10">
        <v>12.53</v>
      </c>
      <c r="O234" s="10">
        <v>38.869999999999997</v>
      </c>
      <c r="P234" s="5">
        <v>0</v>
      </c>
      <c r="Q234" s="5">
        <v>0</v>
      </c>
      <c r="R234" s="5">
        <v>0</v>
      </c>
      <c r="S234" s="5">
        <v>1</v>
      </c>
      <c r="T234" s="5">
        <v>1</v>
      </c>
      <c r="U234" s="5">
        <v>0</v>
      </c>
      <c r="V234" s="5">
        <v>1</v>
      </c>
      <c r="X234" s="8">
        <f>(dane3[[#This Row],[Wiek]]-$A$409)/$A$410</f>
        <v>0.54545454545454541</v>
      </c>
      <c r="Y234" s="8">
        <f>(dane3[[#This Row],[Ciśnienie krwi]]-$B$409)/$B$410</f>
        <v>0.30769230769230771</v>
      </c>
      <c r="Z234" s="8">
        <f>(dane3[[#This Row],[glukoza we krwi]]-$I$409)/$I$410</f>
        <v>0.26931623931623933</v>
      </c>
      <c r="AA234" s="8">
        <f>(dane3[[#This Row],[mocznik]]-$J$409)/$J$410</f>
        <v>0.14359435173299101</v>
      </c>
      <c r="AB234" s="8">
        <f>(dane3[[#This Row],[kreatynina]]-K$409)/K$410</f>
        <v>3.5317460317460317E-2</v>
      </c>
      <c r="AC234" s="8">
        <f>(dane3[[#This Row],[sód]]-L$409)/L$410</f>
        <v>0.83930599369085179</v>
      </c>
      <c r="AD234" s="8">
        <f>(dane3[[#This Row],[potas]]-M$409)/M$410</f>
        <v>4.7865168539325841E-2</v>
      </c>
      <c r="AE234" s="8">
        <f>(dane3[[#This Row],[hemoglobina]]-N$409)/N$410</f>
        <v>0.64149659863945574</v>
      </c>
      <c r="AF234" s="8">
        <f>(dane3[[#This Row],[hematokryt]]-O$409)/O$410</f>
        <v>0.66377777777777769</v>
      </c>
    </row>
    <row r="235" spans="1:32" x14ac:dyDescent="0.25">
      <c r="A235" s="5">
        <v>51</v>
      </c>
      <c r="B235" s="5">
        <v>100</v>
      </c>
      <c r="C235" s="9">
        <v>0.5</v>
      </c>
      <c r="D235" s="10">
        <v>0.4</v>
      </c>
      <c r="E235" s="5" t="s">
        <v>2</v>
      </c>
      <c r="F235" s="5">
        <v>1</v>
      </c>
      <c r="G235" s="5">
        <v>0</v>
      </c>
      <c r="H235" s="5">
        <v>1</v>
      </c>
      <c r="I235" s="5">
        <v>93</v>
      </c>
      <c r="J235" s="5">
        <v>20</v>
      </c>
      <c r="K235" s="5">
        <v>1.6</v>
      </c>
      <c r="L235" s="5">
        <v>146</v>
      </c>
      <c r="M235" s="5">
        <v>4.5</v>
      </c>
      <c r="N235" s="10">
        <v>12.53</v>
      </c>
      <c r="O235" s="10">
        <v>38.869999999999997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1</v>
      </c>
      <c r="X235" s="8">
        <f>(dane3[[#This Row],[Wiek]]-$A$409)/$A$410</f>
        <v>0.55681818181818177</v>
      </c>
      <c r="Y235" s="8">
        <f>(dane3[[#This Row],[Ciśnienie krwi]]-$B$409)/$B$410</f>
        <v>0.38461538461538464</v>
      </c>
      <c r="Z235" s="8">
        <f>(dane3[[#This Row],[glukoza we krwi]]-$I$409)/$I$410</f>
        <v>0.1517094017094017</v>
      </c>
      <c r="AA235" s="8">
        <f>(dane3[[#This Row],[mocznik]]-$J$409)/$J$410</f>
        <v>4.7496790757381259E-2</v>
      </c>
      <c r="AB235" s="8">
        <f>(dane3[[#This Row],[kreatynina]]-K$409)/K$410</f>
        <v>1.5873015873015876E-2</v>
      </c>
      <c r="AC235" s="8">
        <f>(dane3[[#This Row],[sód]]-L$409)/L$410</f>
        <v>0.89274447949526814</v>
      </c>
      <c r="AD235" s="8">
        <f>(dane3[[#This Row],[potas]]-M$409)/M$410</f>
        <v>4.49438202247191E-2</v>
      </c>
      <c r="AE235" s="8">
        <f>(dane3[[#This Row],[hemoglobina]]-N$409)/N$410</f>
        <v>0.64149659863945574</v>
      </c>
      <c r="AF235" s="8">
        <f>(dane3[[#This Row],[hematokryt]]-O$409)/O$410</f>
        <v>0.66377777777777769</v>
      </c>
    </row>
    <row r="236" spans="1:32" x14ac:dyDescent="0.25">
      <c r="A236" s="5">
        <v>37</v>
      </c>
      <c r="B236" s="5">
        <v>100</v>
      </c>
      <c r="C236" s="9">
        <v>0.25</v>
      </c>
      <c r="D236" s="5">
        <v>0</v>
      </c>
      <c r="E236" s="5" t="s">
        <v>2</v>
      </c>
      <c r="F236" s="5">
        <v>1</v>
      </c>
      <c r="G236" s="5">
        <v>0</v>
      </c>
      <c r="H236" s="5">
        <v>0</v>
      </c>
      <c r="I236" s="10">
        <v>148.04</v>
      </c>
      <c r="J236" s="5">
        <v>19</v>
      </c>
      <c r="K236" s="5">
        <v>1.3</v>
      </c>
      <c r="L236" s="10">
        <v>137.53</v>
      </c>
      <c r="M236" s="10">
        <v>4.63</v>
      </c>
      <c r="N236" s="5">
        <v>15</v>
      </c>
      <c r="O236" s="5">
        <v>44</v>
      </c>
      <c r="P236" s="5">
        <v>1</v>
      </c>
      <c r="Q236" s="5">
        <v>0</v>
      </c>
      <c r="R236" s="5">
        <v>0</v>
      </c>
      <c r="S236" s="5">
        <v>1</v>
      </c>
      <c r="T236" s="5">
        <v>0</v>
      </c>
      <c r="U236" s="5">
        <v>0</v>
      </c>
      <c r="V236" s="5">
        <v>1</v>
      </c>
      <c r="X236" s="8">
        <f>(dane3[[#This Row],[Wiek]]-$A$409)/$A$410</f>
        <v>0.39772727272727271</v>
      </c>
      <c r="Y236" s="8">
        <f>(dane3[[#This Row],[Ciśnienie krwi]]-$B$409)/$B$410</f>
        <v>0.38461538461538464</v>
      </c>
      <c r="Z236" s="8">
        <f>(dane3[[#This Row],[glukoza we krwi]]-$I$409)/$I$410</f>
        <v>0.26931623931623933</v>
      </c>
      <c r="AA236" s="8">
        <f>(dane3[[#This Row],[mocznik]]-$J$409)/$J$410</f>
        <v>4.4929396662387676E-2</v>
      </c>
      <c r="AB236" s="8">
        <f>(dane3[[#This Row],[kreatynina]]-K$409)/K$410</f>
        <v>1.1904761904761906E-2</v>
      </c>
      <c r="AC236" s="8">
        <f>(dane3[[#This Row],[sód]]-L$409)/L$410</f>
        <v>0.83930599369085179</v>
      </c>
      <c r="AD236" s="8">
        <f>(dane3[[#This Row],[potas]]-M$409)/M$410</f>
        <v>4.7865168539325841E-2</v>
      </c>
      <c r="AE236" s="8">
        <f>(dane3[[#This Row],[hemoglobina]]-N$409)/N$410</f>
        <v>0.80952380952380953</v>
      </c>
      <c r="AF236" s="8">
        <f>(dane3[[#This Row],[hematokryt]]-O$409)/O$410</f>
        <v>0.77777777777777779</v>
      </c>
    </row>
    <row r="237" spans="1:32" x14ac:dyDescent="0.25">
      <c r="A237" s="5">
        <v>45</v>
      </c>
      <c r="B237" s="5">
        <v>70</v>
      </c>
      <c r="C237" s="9">
        <v>0.25</v>
      </c>
      <c r="D237" s="10">
        <v>0.4</v>
      </c>
      <c r="E237" s="5" t="s">
        <v>2</v>
      </c>
      <c r="F237" s="5">
        <v>1</v>
      </c>
      <c r="G237" s="5">
        <v>0</v>
      </c>
      <c r="H237" s="5">
        <v>0</v>
      </c>
      <c r="I237" s="5">
        <v>113</v>
      </c>
      <c r="J237" s="5">
        <v>93</v>
      </c>
      <c r="K237" s="5">
        <v>2.2999999999999998</v>
      </c>
      <c r="L237" s="10">
        <v>137.53</v>
      </c>
      <c r="M237" s="10">
        <v>4.63</v>
      </c>
      <c r="N237" s="5">
        <v>7.9</v>
      </c>
      <c r="O237" s="5">
        <v>26</v>
      </c>
      <c r="P237" s="5">
        <v>0</v>
      </c>
      <c r="Q237" s="5">
        <v>0</v>
      </c>
      <c r="R237" s="5">
        <v>1</v>
      </c>
      <c r="S237" s="5">
        <v>1</v>
      </c>
      <c r="T237" s="5">
        <v>0</v>
      </c>
      <c r="U237" s="5">
        <v>1</v>
      </c>
      <c r="V237" s="5">
        <v>1</v>
      </c>
      <c r="X237" s="8">
        <f>(dane3[[#This Row],[Wiek]]-$A$409)/$A$410</f>
        <v>0.48863636363636365</v>
      </c>
      <c r="Y237" s="8">
        <f>(dane3[[#This Row],[Ciśnienie krwi]]-$B$409)/$B$410</f>
        <v>0.15384615384615385</v>
      </c>
      <c r="Z237" s="8">
        <f>(dane3[[#This Row],[glukoza we krwi]]-$I$409)/$I$410</f>
        <v>0.19444444444444445</v>
      </c>
      <c r="AA237" s="8">
        <f>(dane3[[#This Row],[mocznik]]-$J$409)/$J$410</f>
        <v>0.23491655969191272</v>
      </c>
      <c r="AB237" s="8">
        <f>(dane3[[#This Row],[kreatynina]]-K$409)/K$410</f>
        <v>2.5132275132275134E-2</v>
      </c>
      <c r="AC237" s="8">
        <f>(dane3[[#This Row],[sód]]-L$409)/L$410</f>
        <v>0.83930599369085179</v>
      </c>
      <c r="AD237" s="8">
        <f>(dane3[[#This Row],[potas]]-M$409)/M$410</f>
        <v>4.7865168539325841E-2</v>
      </c>
      <c r="AE237" s="8">
        <f>(dane3[[#This Row],[hemoglobina]]-N$409)/N$410</f>
        <v>0.32653061224489799</v>
      </c>
      <c r="AF237" s="8">
        <f>(dane3[[#This Row],[hematokryt]]-O$409)/O$410</f>
        <v>0.37777777777777777</v>
      </c>
    </row>
    <row r="238" spans="1:32" x14ac:dyDescent="0.25">
      <c r="A238" s="5">
        <v>65</v>
      </c>
      <c r="B238" s="5">
        <v>80</v>
      </c>
      <c r="C238" s="9">
        <v>0.62</v>
      </c>
      <c r="D238" s="10">
        <v>0.2</v>
      </c>
      <c r="E238" s="10">
        <v>0.52</v>
      </c>
      <c r="F238" s="5">
        <v>0.77</v>
      </c>
      <c r="G238" s="5">
        <v>0</v>
      </c>
      <c r="H238" s="5">
        <v>0</v>
      </c>
      <c r="I238" s="5">
        <v>74</v>
      </c>
      <c r="J238" s="5">
        <v>66</v>
      </c>
      <c r="K238" s="5">
        <v>2</v>
      </c>
      <c r="L238" s="5">
        <v>136</v>
      </c>
      <c r="M238" s="5">
        <v>5.4</v>
      </c>
      <c r="N238" s="5">
        <v>9.1</v>
      </c>
      <c r="O238" s="5">
        <v>25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0</v>
      </c>
      <c r="V238" s="5">
        <v>1</v>
      </c>
      <c r="X238" s="8">
        <f>(dane3[[#This Row],[Wiek]]-$A$409)/$A$410</f>
        <v>0.71590909090909094</v>
      </c>
      <c r="Y238" s="8">
        <f>(dane3[[#This Row],[Ciśnienie krwi]]-$B$409)/$B$410</f>
        <v>0.23076923076923078</v>
      </c>
      <c r="Z238" s="8">
        <f>(dane3[[#This Row],[glukoza we krwi]]-$I$409)/$I$410</f>
        <v>0.1111111111111111</v>
      </c>
      <c r="AA238" s="8">
        <f>(dane3[[#This Row],[mocznik]]-$J$409)/$J$410</f>
        <v>0.16559691912708602</v>
      </c>
      <c r="AB238" s="8">
        <f>(dane3[[#This Row],[kreatynina]]-K$409)/K$410</f>
        <v>2.1164021164021166E-2</v>
      </c>
      <c r="AC238" s="8">
        <f>(dane3[[#This Row],[sód]]-L$409)/L$410</f>
        <v>0.82965299684542582</v>
      </c>
      <c r="AD238" s="8">
        <f>(dane3[[#This Row],[potas]]-M$409)/M$410</f>
        <v>6.5168539325842711E-2</v>
      </c>
      <c r="AE238" s="8">
        <f>(dane3[[#This Row],[hemoglobina]]-N$409)/N$410</f>
        <v>0.4081632653061224</v>
      </c>
      <c r="AF238" s="8">
        <f>(dane3[[#This Row],[hematokryt]]-O$409)/O$410</f>
        <v>0.35555555555555557</v>
      </c>
    </row>
    <row r="239" spans="1:32" x14ac:dyDescent="0.25">
      <c r="A239" s="5">
        <v>80</v>
      </c>
      <c r="B239" s="5">
        <v>70</v>
      </c>
      <c r="C239" s="9">
        <v>0.5</v>
      </c>
      <c r="D239" s="10">
        <v>0.4</v>
      </c>
      <c r="E239" s="10">
        <v>0.4</v>
      </c>
      <c r="F239" s="5">
        <v>1</v>
      </c>
      <c r="G239" s="5">
        <v>0</v>
      </c>
      <c r="H239" s="5">
        <v>0</v>
      </c>
      <c r="I239" s="5">
        <v>141</v>
      </c>
      <c r="J239" s="5">
        <v>53</v>
      </c>
      <c r="K239" s="5">
        <v>2.2000000000000002</v>
      </c>
      <c r="L239" s="10">
        <v>137.53</v>
      </c>
      <c r="M239" s="10">
        <v>4.63</v>
      </c>
      <c r="N239" s="5">
        <v>12.7</v>
      </c>
      <c r="O239" s="5">
        <v>40</v>
      </c>
      <c r="P239" s="5">
        <v>1</v>
      </c>
      <c r="Q239" s="5">
        <v>1</v>
      </c>
      <c r="R239" s="5">
        <v>0</v>
      </c>
      <c r="S239" s="5">
        <v>0</v>
      </c>
      <c r="T239" s="5">
        <v>1</v>
      </c>
      <c r="U239" s="5">
        <v>0</v>
      </c>
      <c r="V239" s="5">
        <v>1</v>
      </c>
      <c r="X239" s="8">
        <f>(dane3[[#This Row],[Wiek]]-$A$409)/$A$410</f>
        <v>0.88636363636363635</v>
      </c>
      <c r="Y239" s="8">
        <f>(dane3[[#This Row],[Ciśnienie krwi]]-$B$409)/$B$410</f>
        <v>0.15384615384615385</v>
      </c>
      <c r="Z239" s="8">
        <f>(dane3[[#This Row],[glukoza we krwi]]-$I$409)/$I$410</f>
        <v>0.25427350427350426</v>
      </c>
      <c r="AA239" s="8">
        <f>(dane3[[#This Row],[mocznik]]-$J$409)/$J$410</f>
        <v>0.13222079589216945</v>
      </c>
      <c r="AB239" s="8">
        <f>(dane3[[#This Row],[kreatynina]]-K$409)/K$410</f>
        <v>2.3809523809523815E-2</v>
      </c>
      <c r="AC239" s="8">
        <f>(dane3[[#This Row],[sód]]-L$409)/L$410</f>
        <v>0.83930599369085179</v>
      </c>
      <c r="AD239" s="8">
        <f>(dane3[[#This Row],[potas]]-M$409)/M$410</f>
        <v>4.7865168539325841E-2</v>
      </c>
      <c r="AE239" s="8">
        <f>(dane3[[#This Row],[hemoglobina]]-N$409)/N$410</f>
        <v>0.65306122448979587</v>
      </c>
      <c r="AF239" s="8">
        <f>(dane3[[#This Row],[hematokryt]]-O$409)/O$410</f>
        <v>0.68888888888888888</v>
      </c>
    </row>
    <row r="240" spans="1:32" x14ac:dyDescent="0.25">
      <c r="A240" s="5">
        <v>72</v>
      </c>
      <c r="B240" s="5">
        <v>100</v>
      </c>
      <c r="C240" s="9">
        <v>0.62</v>
      </c>
      <c r="D240" s="10">
        <v>0.2</v>
      </c>
      <c r="E240" s="10">
        <v>0.52</v>
      </c>
      <c r="F240" s="5">
        <v>0.77</v>
      </c>
      <c r="G240" s="5">
        <v>0</v>
      </c>
      <c r="H240" s="5">
        <v>0</v>
      </c>
      <c r="I240" s="5">
        <v>201</v>
      </c>
      <c r="J240" s="5">
        <v>241</v>
      </c>
      <c r="K240" s="5">
        <v>13.4</v>
      </c>
      <c r="L240" s="5">
        <v>127</v>
      </c>
      <c r="M240" s="5">
        <v>4.8</v>
      </c>
      <c r="N240" s="5">
        <v>9.4</v>
      </c>
      <c r="O240" s="5">
        <v>28</v>
      </c>
      <c r="P240" s="5">
        <v>1</v>
      </c>
      <c r="Q240" s="5">
        <v>1</v>
      </c>
      <c r="R240" s="5">
        <v>0</v>
      </c>
      <c r="S240" s="5">
        <v>1</v>
      </c>
      <c r="T240" s="5">
        <v>0</v>
      </c>
      <c r="U240" s="5">
        <v>1</v>
      </c>
      <c r="V240" s="5">
        <v>1</v>
      </c>
      <c r="X240" s="8">
        <f>(dane3[[#This Row],[Wiek]]-$A$409)/$A$410</f>
        <v>0.79545454545454541</v>
      </c>
      <c r="Y240" s="8">
        <f>(dane3[[#This Row],[Ciśnienie krwi]]-$B$409)/$B$410</f>
        <v>0.38461538461538464</v>
      </c>
      <c r="Z240" s="8">
        <f>(dane3[[#This Row],[glukoza we krwi]]-$I$409)/$I$410</f>
        <v>0.38247863247863245</v>
      </c>
      <c r="AA240" s="8">
        <f>(dane3[[#This Row],[mocznik]]-$J$409)/$J$410</f>
        <v>0.61489088575096273</v>
      </c>
      <c r="AB240" s="8">
        <f>(dane3[[#This Row],[kreatynina]]-K$409)/K$410</f>
        <v>0.17195767195767198</v>
      </c>
      <c r="AC240" s="8">
        <f>(dane3[[#This Row],[sód]]-L$409)/L$410</f>
        <v>0.77287066246056779</v>
      </c>
      <c r="AD240" s="8">
        <f>(dane3[[#This Row],[potas]]-M$409)/M$410</f>
        <v>5.1685393258426963E-2</v>
      </c>
      <c r="AE240" s="8">
        <f>(dane3[[#This Row],[hemoglobina]]-N$409)/N$410</f>
        <v>0.4285714285714286</v>
      </c>
      <c r="AF240" s="8">
        <f>(dane3[[#This Row],[hematokryt]]-O$409)/O$410</f>
        <v>0.42222222222222222</v>
      </c>
    </row>
    <row r="241" spans="1:32" x14ac:dyDescent="0.25">
      <c r="A241" s="5">
        <v>34</v>
      </c>
      <c r="B241" s="5">
        <v>90</v>
      </c>
      <c r="C241" s="9">
        <v>0.5</v>
      </c>
      <c r="D241" s="10">
        <v>0.4</v>
      </c>
      <c r="E241" s="5" t="s">
        <v>2</v>
      </c>
      <c r="F241" s="5">
        <v>1</v>
      </c>
      <c r="G241" s="5">
        <v>0</v>
      </c>
      <c r="H241" s="5">
        <v>0</v>
      </c>
      <c r="I241" s="5">
        <v>104</v>
      </c>
      <c r="J241" s="5">
        <v>50</v>
      </c>
      <c r="K241" s="5">
        <v>1.6</v>
      </c>
      <c r="L241" s="5">
        <v>137</v>
      </c>
      <c r="M241" s="5">
        <v>4.0999999999999996</v>
      </c>
      <c r="N241" s="5">
        <v>11.9</v>
      </c>
      <c r="O241" s="5">
        <v>39</v>
      </c>
      <c r="P241" s="5">
        <v>0</v>
      </c>
      <c r="Q241" s="5">
        <v>0</v>
      </c>
      <c r="R241" s="5">
        <v>0</v>
      </c>
      <c r="S241" s="5">
        <v>1</v>
      </c>
      <c r="T241" s="5">
        <v>0</v>
      </c>
      <c r="U241" s="5">
        <v>0</v>
      </c>
      <c r="V241" s="5">
        <v>1</v>
      </c>
      <c r="X241" s="8">
        <f>(dane3[[#This Row],[Wiek]]-$A$409)/$A$410</f>
        <v>0.36363636363636365</v>
      </c>
      <c r="Y241" s="8">
        <f>(dane3[[#This Row],[Ciśnienie krwi]]-$B$409)/$B$410</f>
        <v>0.30769230769230771</v>
      </c>
      <c r="Z241" s="8">
        <f>(dane3[[#This Row],[glukoza we krwi]]-$I$409)/$I$410</f>
        <v>0.1752136752136752</v>
      </c>
      <c r="AA241" s="8">
        <f>(dane3[[#This Row],[mocznik]]-$J$409)/$J$410</f>
        <v>0.1245186136071887</v>
      </c>
      <c r="AB241" s="8">
        <f>(dane3[[#This Row],[kreatynina]]-K$409)/K$410</f>
        <v>1.5873015873015876E-2</v>
      </c>
      <c r="AC241" s="8">
        <f>(dane3[[#This Row],[sód]]-L$409)/L$410</f>
        <v>0.83596214511041012</v>
      </c>
      <c r="AD241" s="8">
        <f>(dane3[[#This Row],[potas]]-M$409)/M$410</f>
        <v>3.595505617977527E-2</v>
      </c>
      <c r="AE241" s="8">
        <f>(dane3[[#This Row],[hemoglobina]]-N$409)/N$410</f>
        <v>0.59863945578231292</v>
      </c>
      <c r="AF241" s="8">
        <f>(dane3[[#This Row],[hematokryt]]-O$409)/O$410</f>
        <v>0.66666666666666663</v>
      </c>
    </row>
    <row r="242" spans="1:32" x14ac:dyDescent="0.25">
      <c r="A242" s="5">
        <v>65</v>
      </c>
      <c r="B242" s="5">
        <v>70</v>
      </c>
      <c r="C242" s="9">
        <v>0.5</v>
      </c>
      <c r="D242" s="10">
        <v>0.2</v>
      </c>
      <c r="E242" s="5" t="s">
        <v>2</v>
      </c>
      <c r="F242" s="5">
        <v>1</v>
      </c>
      <c r="G242" s="5">
        <v>0</v>
      </c>
      <c r="H242" s="5">
        <v>0</v>
      </c>
      <c r="I242" s="5">
        <v>203</v>
      </c>
      <c r="J242" s="5">
        <v>46</v>
      </c>
      <c r="K242" s="5">
        <v>1.4</v>
      </c>
      <c r="L242" s="10">
        <v>137.53</v>
      </c>
      <c r="M242" s="10">
        <v>4.63</v>
      </c>
      <c r="N242" s="5">
        <v>11.4</v>
      </c>
      <c r="O242" s="5">
        <v>36</v>
      </c>
      <c r="P242" s="5">
        <v>1</v>
      </c>
      <c r="Q242" s="5">
        <v>1</v>
      </c>
      <c r="R242" s="5">
        <v>0</v>
      </c>
      <c r="S242" s="5">
        <v>0</v>
      </c>
      <c r="T242" s="5">
        <v>1</v>
      </c>
      <c r="U242" s="5">
        <v>0</v>
      </c>
      <c r="V242" s="5">
        <v>1</v>
      </c>
      <c r="X242" s="8">
        <f>(dane3[[#This Row],[Wiek]]-$A$409)/$A$410</f>
        <v>0.71590909090909094</v>
      </c>
      <c r="Y242" s="8">
        <f>(dane3[[#This Row],[Ciśnienie krwi]]-$B$409)/$B$410</f>
        <v>0.15384615384615385</v>
      </c>
      <c r="Z242" s="8">
        <f>(dane3[[#This Row],[glukoza we krwi]]-$I$409)/$I$410</f>
        <v>0.38675213675213677</v>
      </c>
      <c r="AA242" s="8">
        <f>(dane3[[#This Row],[mocznik]]-$J$409)/$J$410</f>
        <v>0.11424903722721438</v>
      </c>
      <c r="AB242" s="8">
        <f>(dane3[[#This Row],[kreatynina]]-K$409)/K$410</f>
        <v>1.3227513227513227E-2</v>
      </c>
      <c r="AC242" s="8">
        <f>(dane3[[#This Row],[sód]]-L$409)/L$410</f>
        <v>0.83930599369085179</v>
      </c>
      <c r="AD242" s="8">
        <f>(dane3[[#This Row],[potas]]-M$409)/M$410</f>
        <v>4.7865168539325841E-2</v>
      </c>
      <c r="AE242" s="8">
        <f>(dane3[[#This Row],[hemoglobina]]-N$409)/N$410</f>
        <v>0.56462585034013602</v>
      </c>
      <c r="AF242" s="8">
        <f>(dane3[[#This Row],[hematokryt]]-O$409)/O$410</f>
        <v>0.6</v>
      </c>
    </row>
    <row r="243" spans="1:32" x14ac:dyDescent="0.25">
      <c r="A243" s="5">
        <v>57</v>
      </c>
      <c r="B243" s="5">
        <v>70</v>
      </c>
      <c r="C243" s="9">
        <v>0.5</v>
      </c>
      <c r="D243" s="10">
        <v>0.2</v>
      </c>
      <c r="E243" s="5" t="s">
        <v>2</v>
      </c>
      <c r="F243" s="5">
        <v>0</v>
      </c>
      <c r="G243" s="5">
        <v>0</v>
      </c>
      <c r="H243" s="5">
        <v>0</v>
      </c>
      <c r="I243" s="5">
        <v>165</v>
      </c>
      <c r="J243" s="5">
        <v>45</v>
      </c>
      <c r="K243" s="5">
        <v>1.5</v>
      </c>
      <c r="L243" s="5">
        <v>140</v>
      </c>
      <c r="M243" s="5">
        <v>3.3</v>
      </c>
      <c r="N243" s="5">
        <v>10.4</v>
      </c>
      <c r="O243" s="5">
        <v>31</v>
      </c>
      <c r="P243" s="5">
        <v>0</v>
      </c>
      <c r="Q243" s="5">
        <v>0</v>
      </c>
      <c r="R243" s="5">
        <v>0</v>
      </c>
      <c r="S243" s="5">
        <v>1</v>
      </c>
      <c r="T243" s="5">
        <v>0</v>
      </c>
      <c r="U243" s="5">
        <v>0</v>
      </c>
      <c r="V243" s="5">
        <v>1</v>
      </c>
      <c r="X243" s="8">
        <f>(dane3[[#This Row],[Wiek]]-$A$409)/$A$410</f>
        <v>0.625</v>
      </c>
      <c r="Y243" s="8">
        <f>(dane3[[#This Row],[Ciśnienie krwi]]-$B$409)/$B$410</f>
        <v>0.15384615384615385</v>
      </c>
      <c r="Z243" s="8">
        <f>(dane3[[#This Row],[glukoza we krwi]]-$I$409)/$I$410</f>
        <v>0.30555555555555558</v>
      </c>
      <c r="AA243" s="8">
        <f>(dane3[[#This Row],[mocznik]]-$J$409)/$J$410</f>
        <v>0.1116816431322208</v>
      </c>
      <c r="AB243" s="8">
        <f>(dane3[[#This Row],[kreatynina]]-K$409)/K$410</f>
        <v>1.4550264550264553E-2</v>
      </c>
      <c r="AC243" s="8">
        <f>(dane3[[#This Row],[sód]]-L$409)/L$410</f>
        <v>0.85488958990536279</v>
      </c>
      <c r="AD243" s="8">
        <f>(dane3[[#This Row],[potas]]-M$409)/M$410</f>
        <v>1.7977528089887635E-2</v>
      </c>
      <c r="AE243" s="8">
        <f>(dane3[[#This Row],[hemoglobina]]-N$409)/N$410</f>
        <v>0.49659863945578231</v>
      </c>
      <c r="AF243" s="8">
        <f>(dane3[[#This Row],[hematokryt]]-O$409)/O$410</f>
        <v>0.48888888888888887</v>
      </c>
    </row>
    <row r="244" spans="1:32" x14ac:dyDescent="0.25">
      <c r="A244" s="5">
        <v>69</v>
      </c>
      <c r="B244" s="5">
        <v>70</v>
      </c>
      <c r="C244" s="9">
        <v>0.25</v>
      </c>
      <c r="D244" s="10">
        <v>0.8</v>
      </c>
      <c r="E244" s="10">
        <v>0.6</v>
      </c>
      <c r="F244" s="5">
        <v>0</v>
      </c>
      <c r="G244" s="5">
        <v>1</v>
      </c>
      <c r="H244" s="5">
        <v>1</v>
      </c>
      <c r="I244" s="5">
        <v>214</v>
      </c>
      <c r="J244" s="5">
        <v>96</v>
      </c>
      <c r="K244" s="5">
        <v>6.3</v>
      </c>
      <c r="L244" s="5">
        <v>120</v>
      </c>
      <c r="M244" s="5">
        <v>3.9</v>
      </c>
      <c r="N244" s="5">
        <v>9.4</v>
      </c>
      <c r="O244" s="5">
        <v>28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X244" s="8">
        <f>(dane3[[#This Row],[Wiek]]-$A$409)/$A$410</f>
        <v>0.76136363636363635</v>
      </c>
      <c r="Y244" s="8">
        <f>(dane3[[#This Row],[Ciśnienie krwi]]-$B$409)/$B$410</f>
        <v>0.15384615384615385</v>
      </c>
      <c r="Z244" s="8">
        <f>(dane3[[#This Row],[glukoza we krwi]]-$I$409)/$I$410</f>
        <v>0.41025641025641024</v>
      </c>
      <c r="AA244" s="8">
        <f>(dane3[[#This Row],[mocznik]]-$J$409)/$J$410</f>
        <v>0.24261874197689345</v>
      </c>
      <c r="AB244" s="8">
        <f>(dane3[[#This Row],[kreatynina]]-K$409)/K$410</f>
        <v>7.8042328042328038E-2</v>
      </c>
      <c r="AC244" s="8">
        <f>(dane3[[#This Row],[sód]]-L$409)/L$410</f>
        <v>0.72870662460567825</v>
      </c>
      <c r="AD244" s="8">
        <f>(dane3[[#This Row],[potas]]-M$409)/M$410</f>
        <v>3.1460674157303366E-2</v>
      </c>
      <c r="AE244" s="8">
        <f>(dane3[[#This Row],[hemoglobina]]-N$409)/N$410</f>
        <v>0.4285714285714286</v>
      </c>
      <c r="AF244" s="8">
        <f>(dane3[[#This Row],[hematokryt]]-O$409)/O$410</f>
        <v>0.42222222222222222</v>
      </c>
    </row>
    <row r="245" spans="1:32" x14ac:dyDescent="0.25">
      <c r="A245" s="5">
        <v>62</v>
      </c>
      <c r="B245" s="5">
        <v>90</v>
      </c>
      <c r="C245" s="9">
        <v>0.75</v>
      </c>
      <c r="D245" s="10">
        <v>0.4</v>
      </c>
      <c r="E245" s="10">
        <v>0.2</v>
      </c>
      <c r="F245" s="5">
        <v>1</v>
      </c>
      <c r="G245" s="5">
        <v>0</v>
      </c>
      <c r="H245" s="5">
        <v>0</v>
      </c>
      <c r="I245" s="5">
        <v>169</v>
      </c>
      <c r="J245" s="5">
        <v>48</v>
      </c>
      <c r="K245" s="5">
        <v>2.4</v>
      </c>
      <c r="L245" s="5">
        <v>138</v>
      </c>
      <c r="M245" s="5">
        <v>2.9</v>
      </c>
      <c r="N245" s="5">
        <v>13.4</v>
      </c>
      <c r="O245" s="5">
        <v>47</v>
      </c>
      <c r="P245" s="5">
        <v>1</v>
      </c>
      <c r="Q245" s="5">
        <v>0</v>
      </c>
      <c r="R245" s="5">
        <v>0</v>
      </c>
      <c r="S245" s="5">
        <v>1</v>
      </c>
      <c r="T245" s="5">
        <v>0</v>
      </c>
      <c r="U245" s="5">
        <v>0</v>
      </c>
      <c r="V245" s="5">
        <v>1</v>
      </c>
      <c r="X245" s="8">
        <f>(dane3[[#This Row],[Wiek]]-$A$409)/$A$410</f>
        <v>0.68181818181818177</v>
      </c>
      <c r="Y245" s="8">
        <f>(dane3[[#This Row],[Ciśnienie krwi]]-$B$409)/$B$410</f>
        <v>0.30769230769230771</v>
      </c>
      <c r="Z245" s="8">
        <f>(dane3[[#This Row],[glukoza we krwi]]-$I$409)/$I$410</f>
        <v>0.3141025641025641</v>
      </c>
      <c r="AA245" s="8">
        <f>(dane3[[#This Row],[mocznik]]-$J$409)/$J$410</f>
        <v>0.11938382541720154</v>
      </c>
      <c r="AB245" s="8">
        <f>(dane3[[#This Row],[kreatynina]]-K$409)/K$410</f>
        <v>2.6455026455026457E-2</v>
      </c>
      <c r="AC245" s="8">
        <f>(dane3[[#This Row],[sód]]-L$409)/L$410</f>
        <v>0.8422712933753943</v>
      </c>
      <c r="AD245" s="8">
        <f>(dane3[[#This Row],[potas]]-M$409)/M$410</f>
        <v>8.9887640449438175E-3</v>
      </c>
      <c r="AE245" s="8">
        <f>(dane3[[#This Row],[hemoglobina]]-N$409)/N$410</f>
        <v>0.70068027210884354</v>
      </c>
      <c r="AF245" s="8">
        <f>(dane3[[#This Row],[hematokryt]]-O$409)/O$410</f>
        <v>0.84444444444444444</v>
      </c>
    </row>
    <row r="246" spans="1:32" x14ac:dyDescent="0.25">
      <c r="A246" s="5">
        <v>64</v>
      </c>
      <c r="B246" s="5">
        <v>90</v>
      </c>
      <c r="C246" s="9">
        <v>0.5</v>
      </c>
      <c r="D246" s="10">
        <v>0.6</v>
      </c>
      <c r="E246" s="10">
        <v>0.4</v>
      </c>
      <c r="F246" s="5">
        <v>0</v>
      </c>
      <c r="G246" s="5">
        <v>1</v>
      </c>
      <c r="H246" s="5">
        <v>0</v>
      </c>
      <c r="I246" s="5">
        <v>463</v>
      </c>
      <c r="J246" s="5">
        <v>64</v>
      </c>
      <c r="K246" s="5">
        <v>2.8</v>
      </c>
      <c r="L246" s="5">
        <v>135</v>
      </c>
      <c r="M246" s="5">
        <v>4.0999999999999996</v>
      </c>
      <c r="N246" s="5">
        <v>12.2</v>
      </c>
      <c r="O246" s="5">
        <v>40</v>
      </c>
      <c r="P246" s="5">
        <v>1</v>
      </c>
      <c r="Q246" s="5">
        <v>1</v>
      </c>
      <c r="R246" s="5">
        <v>0</v>
      </c>
      <c r="S246" s="5">
        <v>1</v>
      </c>
      <c r="T246" s="5">
        <v>0</v>
      </c>
      <c r="U246" s="5">
        <v>1</v>
      </c>
      <c r="V246" s="5">
        <v>1</v>
      </c>
      <c r="X246" s="8">
        <f>(dane3[[#This Row],[Wiek]]-$A$409)/$A$410</f>
        <v>0.70454545454545459</v>
      </c>
      <c r="Y246" s="8">
        <f>(dane3[[#This Row],[Ciśnienie krwi]]-$B$409)/$B$410</f>
        <v>0.30769230769230771</v>
      </c>
      <c r="Z246" s="8">
        <f>(dane3[[#This Row],[glukoza we krwi]]-$I$409)/$I$410</f>
        <v>0.94230769230769229</v>
      </c>
      <c r="AA246" s="8">
        <f>(dane3[[#This Row],[mocznik]]-$J$409)/$J$410</f>
        <v>0.16046213093709885</v>
      </c>
      <c r="AB246" s="8">
        <f>(dane3[[#This Row],[kreatynina]]-K$409)/K$410</f>
        <v>3.1746031746031744E-2</v>
      </c>
      <c r="AC246" s="8">
        <f>(dane3[[#This Row],[sód]]-L$409)/L$410</f>
        <v>0.82334384858044163</v>
      </c>
      <c r="AD246" s="8">
        <f>(dane3[[#This Row],[potas]]-M$409)/M$410</f>
        <v>3.595505617977527E-2</v>
      </c>
      <c r="AE246" s="8">
        <f>(dane3[[#This Row],[hemoglobina]]-N$409)/N$410</f>
        <v>0.61904761904761896</v>
      </c>
      <c r="AF246" s="8">
        <f>(dane3[[#This Row],[hematokryt]]-O$409)/O$410</f>
        <v>0.68888888888888888</v>
      </c>
    </row>
    <row r="247" spans="1:32" x14ac:dyDescent="0.25">
      <c r="A247" s="5">
        <v>48</v>
      </c>
      <c r="B247" s="5">
        <v>100</v>
      </c>
      <c r="C247" s="9">
        <v>0.62</v>
      </c>
      <c r="D247" s="10">
        <v>0.2</v>
      </c>
      <c r="E247" s="10">
        <v>0.52</v>
      </c>
      <c r="F247" s="5">
        <v>0.77</v>
      </c>
      <c r="G247" s="5">
        <v>0</v>
      </c>
      <c r="H247" s="5">
        <v>0</v>
      </c>
      <c r="I247" s="5">
        <v>103</v>
      </c>
      <c r="J247" s="5">
        <v>79</v>
      </c>
      <c r="K247" s="5">
        <v>5.3</v>
      </c>
      <c r="L247" s="5">
        <v>135</v>
      </c>
      <c r="M247" s="5">
        <v>6.3</v>
      </c>
      <c r="N247" s="5">
        <v>6.3</v>
      </c>
      <c r="O247" s="5">
        <v>19</v>
      </c>
      <c r="P247" s="5">
        <v>1</v>
      </c>
      <c r="Q247" s="5">
        <v>0</v>
      </c>
      <c r="R247" s="5">
        <v>1</v>
      </c>
      <c r="S247" s="5">
        <v>0</v>
      </c>
      <c r="T247" s="5">
        <v>0</v>
      </c>
      <c r="U247" s="5">
        <v>0</v>
      </c>
      <c r="V247" s="5">
        <v>1</v>
      </c>
      <c r="X247" s="8">
        <f>(dane3[[#This Row],[Wiek]]-$A$409)/$A$410</f>
        <v>0.52272727272727271</v>
      </c>
      <c r="Y247" s="8">
        <f>(dane3[[#This Row],[Ciśnienie krwi]]-$B$409)/$B$410</f>
        <v>0.38461538461538464</v>
      </c>
      <c r="Z247" s="8">
        <f>(dane3[[#This Row],[glukoza we krwi]]-$I$409)/$I$410</f>
        <v>0.17307692307692307</v>
      </c>
      <c r="AA247" s="8">
        <f>(dane3[[#This Row],[mocznik]]-$J$409)/$J$410</f>
        <v>0.19897304236200256</v>
      </c>
      <c r="AB247" s="8">
        <f>(dane3[[#This Row],[kreatynina]]-K$409)/K$410</f>
        <v>6.4814814814814811E-2</v>
      </c>
      <c r="AC247" s="8">
        <f>(dane3[[#This Row],[sód]]-L$409)/L$410</f>
        <v>0.82334384858044163</v>
      </c>
      <c r="AD247" s="8">
        <f>(dane3[[#This Row],[potas]]-M$409)/M$410</f>
        <v>8.5393258426966281E-2</v>
      </c>
      <c r="AE247" s="8">
        <f>(dane3[[#This Row],[hemoglobina]]-N$409)/N$410</f>
        <v>0.21768707482993194</v>
      </c>
      <c r="AF247" s="8">
        <f>(dane3[[#This Row],[hematokryt]]-O$409)/O$410</f>
        <v>0.22222222222222221</v>
      </c>
    </row>
    <row r="248" spans="1:32" x14ac:dyDescent="0.25">
      <c r="A248" s="5">
        <v>48</v>
      </c>
      <c r="B248" s="5">
        <v>110</v>
      </c>
      <c r="C248" s="9">
        <v>0.5</v>
      </c>
      <c r="D248" s="10">
        <v>0.6</v>
      </c>
      <c r="E248" s="5" t="s">
        <v>2</v>
      </c>
      <c r="F248" s="5">
        <v>1</v>
      </c>
      <c r="G248" s="5">
        <v>1</v>
      </c>
      <c r="H248" s="5">
        <v>0</v>
      </c>
      <c r="I248" s="5">
        <v>106</v>
      </c>
      <c r="J248" s="5">
        <v>215</v>
      </c>
      <c r="K248" s="5">
        <v>15.2</v>
      </c>
      <c r="L248" s="5">
        <v>120</v>
      </c>
      <c r="M248" s="5">
        <v>5.7</v>
      </c>
      <c r="N248" s="5">
        <v>8.6</v>
      </c>
      <c r="O248" s="5">
        <v>26</v>
      </c>
      <c r="P248" s="5">
        <v>1</v>
      </c>
      <c r="Q248" s="5">
        <v>0</v>
      </c>
      <c r="R248" s="5">
        <v>1</v>
      </c>
      <c r="S248" s="5">
        <v>1</v>
      </c>
      <c r="T248" s="5">
        <v>0</v>
      </c>
      <c r="U248" s="5">
        <v>1</v>
      </c>
      <c r="V248" s="5">
        <v>1</v>
      </c>
      <c r="X248" s="8">
        <f>(dane3[[#This Row],[Wiek]]-$A$409)/$A$410</f>
        <v>0.52272727272727271</v>
      </c>
      <c r="Y248" s="8">
        <f>(dane3[[#This Row],[Ciśnienie krwi]]-$B$409)/$B$410</f>
        <v>0.46153846153846156</v>
      </c>
      <c r="Z248" s="8">
        <f>(dane3[[#This Row],[glukoza we krwi]]-$I$409)/$I$410</f>
        <v>0.17948717948717949</v>
      </c>
      <c r="AA248" s="8">
        <f>(dane3[[#This Row],[mocznik]]-$J$409)/$J$410</f>
        <v>0.5481386392811296</v>
      </c>
      <c r="AB248" s="8">
        <f>(dane3[[#This Row],[kreatynina]]-K$409)/K$410</f>
        <v>0.19576719576719576</v>
      </c>
      <c r="AC248" s="8">
        <f>(dane3[[#This Row],[sód]]-L$409)/L$410</f>
        <v>0.72870662460567825</v>
      </c>
      <c r="AD248" s="8">
        <f>(dane3[[#This Row],[potas]]-M$409)/M$410</f>
        <v>7.1910112359550568E-2</v>
      </c>
      <c r="AE248" s="8">
        <f>(dane3[[#This Row],[hemoglobina]]-N$409)/N$410</f>
        <v>0.37414965986394555</v>
      </c>
      <c r="AF248" s="8">
        <f>(dane3[[#This Row],[hematokryt]]-O$409)/O$410</f>
        <v>0.37777777777777777</v>
      </c>
    </row>
    <row r="249" spans="1:32" x14ac:dyDescent="0.25">
      <c r="A249" s="5">
        <v>54</v>
      </c>
      <c r="B249" s="5">
        <v>90</v>
      </c>
      <c r="C249" s="9">
        <v>1</v>
      </c>
      <c r="D249" s="10">
        <v>0.2</v>
      </c>
      <c r="E249" s="5" t="s">
        <v>2</v>
      </c>
      <c r="F249" s="5">
        <v>0</v>
      </c>
      <c r="G249" s="5">
        <v>0</v>
      </c>
      <c r="H249" s="5">
        <v>0</v>
      </c>
      <c r="I249" s="5">
        <v>150</v>
      </c>
      <c r="J249" s="5">
        <v>18</v>
      </c>
      <c r="K249" s="5">
        <v>1.2</v>
      </c>
      <c r="L249" s="5">
        <v>140</v>
      </c>
      <c r="M249" s="5">
        <v>4.2</v>
      </c>
      <c r="N249" s="10">
        <v>12.53</v>
      </c>
      <c r="O249" s="10">
        <v>38.869999999999997</v>
      </c>
      <c r="P249" s="5">
        <v>0</v>
      </c>
      <c r="Q249" s="5">
        <v>0</v>
      </c>
      <c r="R249" s="5">
        <v>0</v>
      </c>
      <c r="S249" s="5">
        <v>0</v>
      </c>
      <c r="T249" s="5">
        <v>1</v>
      </c>
      <c r="U249" s="5">
        <v>1</v>
      </c>
      <c r="V249" s="5">
        <v>1</v>
      </c>
      <c r="X249" s="8">
        <f>(dane3[[#This Row],[Wiek]]-$A$409)/$A$410</f>
        <v>0.59090909090909094</v>
      </c>
      <c r="Y249" s="8">
        <f>(dane3[[#This Row],[Ciśnienie krwi]]-$B$409)/$B$410</f>
        <v>0.30769230769230771</v>
      </c>
      <c r="Z249" s="8">
        <f>(dane3[[#This Row],[glukoza we krwi]]-$I$409)/$I$410</f>
        <v>0.27350427350427353</v>
      </c>
      <c r="AA249" s="8">
        <f>(dane3[[#This Row],[mocznik]]-$J$409)/$J$410</f>
        <v>4.2362002567394093E-2</v>
      </c>
      <c r="AB249" s="8">
        <f>(dane3[[#This Row],[kreatynina]]-K$409)/K$410</f>
        <v>1.0582010582010581E-2</v>
      </c>
      <c r="AC249" s="8">
        <f>(dane3[[#This Row],[sód]]-L$409)/L$410</f>
        <v>0.85488958990536279</v>
      </c>
      <c r="AD249" s="8">
        <f>(dane3[[#This Row],[potas]]-M$409)/M$410</f>
        <v>3.8202247191011243E-2</v>
      </c>
      <c r="AE249" s="8">
        <f>(dane3[[#This Row],[hemoglobina]]-N$409)/N$410</f>
        <v>0.64149659863945574</v>
      </c>
      <c r="AF249" s="8">
        <f>(dane3[[#This Row],[hematokryt]]-O$409)/O$410</f>
        <v>0.66377777777777769</v>
      </c>
    </row>
    <row r="250" spans="1:32" x14ac:dyDescent="0.25">
      <c r="A250" s="5">
        <v>59</v>
      </c>
      <c r="B250" s="5">
        <v>70</v>
      </c>
      <c r="C250" s="9">
        <v>0.25</v>
      </c>
      <c r="D250" s="10">
        <v>0.2</v>
      </c>
      <c r="E250" s="10">
        <v>0.6</v>
      </c>
      <c r="F250" s="5">
        <v>0</v>
      </c>
      <c r="G250" s="5">
        <v>0</v>
      </c>
      <c r="H250" s="5">
        <v>0</v>
      </c>
      <c r="I250" s="5">
        <v>424</v>
      </c>
      <c r="J250" s="5">
        <v>55</v>
      </c>
      <c r="K250" s="5">
        <v>1.7</v>
      </c>
      <c r="L250" s="5">
        <v>138</v>
      </c>
      <c r="M250" s="5">
        <v>4.5</v>
      </c>
      <c r="N250" s="5">
        <v>12.6</v>
      </c>
      <c r="O250" s="5">
        <v>37</v>
      </c>
      <c r="P250" s="5">
        <v>1</v>
      </c>
      <c r="Q250" s="5">
        <v>1</v>
      </c>
      <c r="R250" s="5">
        <v>1</v>
      </c>
      <c r="S250" s="5">
        <v>1</v>
      </c>
      <c r="T250" s="5">
        <v>0</v>
      </c>
      <c r="U250" s="5">
        <v>0</v>
      </c>
      <c r="V250" s="5">
        <v>1</v>
      </c>
      <c r="X250" s="8">
        <f>(dane3[[#This Row],[Wiek]]-$A$409)/$A$410</f>
        <v>0.64772727272727271</v>
      </c>
      <c r="Y250" s="8">
        <f>(dane3[[#This Row],[Ciśnienie krwi]]-$B$409)/$B$410</f>
        <v>0.15384615384615385</v>
      </c>
      <c r="Z250" s="8">
        <f>(dane3[[#This Row],[glukoza we krwi]]-$I$409)/$I$410</f>
        <v>0.85897435897435892</v>
      </c>
      <c r="AA250" s="8">
        <f>(dane3[[#This Row],[mocznik]]-$J$409)/$J$410</f>
        <v>0.13735558408215662</v>
      </c>
      <c r="AB250" s="8">
        <f>(dane3[[#This Row],[kreatynina]]-K$409)/K$410</f>
        <v>1.7195767195767195E-2</v>
      </c>
      <c r="AC250" s="8">
        <f>(dane3[[#This Row],[sód]]-L$409)/L$410</f>
        <v>0.8422712933753943</v>
      </c>
      <c r="AD250" s="8">
        <f>(dane3[[#This Row],[potas]]-M$409)/M$410</f>
        <v>4.49438202247191E-2</v>
      </c>
      <c r="AE250" s="8">
        <f>(dane3[[#This Row],[hemoglobina]]-N$409)/N$410</f>
        <v>0.64625850340136048</v>
      </c>
      <c r="AF250" s="8">
        <f>(dane3[[#This Row],[hematokryt]]-O$409)/O$410</f>
        <v>0.62222222222222223</v>
      </c>
    </row>
    <row r="251" spans="1:32" x14ac:dyDescent="0.25">
      <c r="A251" s="5">
        <v>56</v>
      </c>
      <c r="B251" s="5">
        <v>90</v>
      </c>
      <c r="C251" s="9">
        <v>0.25</v>
      </c>
      <c r="D251" s="10">
        <v>0.8</v>
      </c>
      <c r="E251" s="10">
        <v>0.2</v>
      </c>
      <c r="F251" s="5">
        <v>0</v>
      </c>
      <c r="G251" s="5">
        <v>1</v>
      </c>
      <c r="H251" s="5">
        <v>0</v>
      </c>
      <c r="I251" s="5">
        <v>176</v>
      </c>
      <c r="J251" s="5">
        <v>309</v>
      </c>
      <c r="K251" s="5">
        <v>13.3</v>
      </c>
      <c r="L251" s="5">
        <v>124</v>
      </c>
      <c r="M251" s="5">
        <v>6.5</v>
      </c>
      <c r="N251" s="5">
        <v>3.1</v>
      </c>
      <c r="O251" s="5">
        <v>9</v>
      </c>
      <c r="P251" s="5">
        <v>1</v>
      </c>
      <c r="Q251" s="5">
        <v>1</v>
      </c>
      <c r="R251" s="5">
        <v>0</v>
      </c>
      <c r="S251" s="5">
        <v>0</v>
      </c>
      <c r="T251" s="5">
        <v>1</v>
      </c>
      <c r="U251" s="5">
        <v>1</v>
      </c>
      <c r="V251" s="5">
        <v>1</v>
      </c>
      <c r="X251" s="8">
        <f>(dane3[[#This Row],[Wiek]]-$A$409)/$A$410</f>
        <v>0.61363636363636365</v>
      </c>
      <c r="Y251" s="8">
        <f>(dane3[[#This Row],[Ciśnienie krwi]]-$B$409)/$B$410</f>
        <v>0.30769230769230771</v>
      </c>
      <c r="Z251" s="8">
        <f>(dane3[[#This Row],[glukoza we krwi]]-$I$409)/$I$410</f>
        <v>0.32905982905982906</v>
      </c>
      <c r="AA251" s="8">
        <f>(dane3[[#This Row],[mocznik]]-$J$409)/$J$410</f>
        <v>0.78947368421052633</v>
      </c>
      <c r="AB251" s="8">
        <f>(dane3[[#This Row],[kreatynina]]-K$409)/K$410</f>
        <v>0.17063492063492064</v>
      </c>
      <c r="AC251" s="8">
        <f>(dane3[[#This Row],[sód]]-L$409)/L$410</f>
        <v>0.75394321766561512</v>
      </c>
      <c r="AD251" s="8">
        <f>(dane3[[#This Row],[potas]]-M$409)/M$410</f>
        <v>8.98876404494382E-2</v>
      </c>
      <c r="AE251" s="8">
        <f>(dane3[[#This Row],[hemoglobina]]-N$409)/N$410</f>
        <v>0</v>
      </c>
      <c r="AF251" s="8">
        <f>(dane3[[#This Row],[hematokryt]]-O$409)/O$410</f>
        <v>0</v>
      </c>
    </row>
    <row r="252" spans="1:32" x14ac:dyDescent="0.25">
      <c r="A252" s="5">
        <v>40</v>
      </c>
      <c r="B252" s="5">
        <v>80</v>
      </c>
      <c r="C252" s="9">
        <v>1</v>
      </c>
      <c r="D252" s="5">
        <v>0</v>
      </c>
      <c r="E252" s="5" t="s">
        <v>2</v>
      </c>
      <c r="F252" s="5">
        <v>1</v>
      </c>
      <c r="G252" s="5">
        <v>0</v>
      </c>
      <c r="H252" s="5">
        <v>0</v>
      </c>
      <c r="I252" s="5">
        <v>140</v>
      </c>
      <c r="J252" s="5">
        <v>10</v>
      </c>
      <c r="K252" s="5">
        <v>1.2</v>
      </c>
      <c r="L252" s="5">
        <v>135</v>
      </c>
      <c r="M252" s="5">
        <v>5</v>
      </c>
      <c r="N252" s="5">
        <v>15</v>
      </c>
      <c r="O252" s="5">
        <v>48</v>
      </c>
      <c r="P252" s="5">
        <v>0</v>
      </c>
      <c r="Q252" s="5">
        <v>0</v>
      </c>
      <c r="R252" s="5">
        <v>0</v>
      </c>
      <c r="S252" s="5">
        <v>1</v>
      </c>
      <c r="T252" s="5">
        <v>0</v>
      </c>
      <c r="U252" s="5">
        <v>0</v>
      </c>
      <c r="V252" s="5">
        <v>0</v>
      </c>
      <c r="X252" s="8">
        <f>(dane3[[#This Row],[Wiek]]-$A$409)/$A$410</f>
        <v>0.43181818181818182</v>
      </c>
      <c r="Y252" s="8">
        <f>(dane3[[#This Row],[Ciśnienie krwi]]-$B$409)/$B$410</f>
        <v>0.23076923076923078</v>
      </c>
      <c r="Z252" s="8">
        <f>(dane3[[#This Row],[glukoza we krwi]]-$I$409)/$I$410</f>
        <v>0.25213675213675213</v>
      </c>
      <c r="AA252" s="8">
        <f>(dane3[[#This Row],[mocznik]]-$J$409)/$J$410</f>
        <v>2.1822849807445442E-2</v>
      </c>
      <c r="AB252" s="8">
        <f>(dane3[[#This Row],[kreatynina]]-K$409)/K$410</f>
        <v>1.0582010582010581E-2</v>
      </c>
      <c r="AC252" s="8">
        <f>(dane3[[#This Row],[sód]]-L$409)/L$410</f>
        <v>0.82334384858044163</v>
      </c>
      <c r="AD252" s="8">
        <f>(dane3[[#This Row],[potas]]-M$409)/M$410</f>
        <v>5.6179775280898875E-2</v>
      </c>
      <c r="AE252" s="8">
        <f>(dane3[[#This Row],[hemoglobina]]-N$409)/N$410</f>
        <v>0.80952380952380953</v>
      </c>
      <c r="AF252" s="8">
        <f>(dane3[[#This Row],[hematokryt]]-O$409)/O$410</f>
        <v>0.8666666666666667</v>
      </c>
    </row>
    <row r="253" spans="1:32" x14ac:dyDescent="0.25">
      <c r="A253" s="5">
        <v>23</v>
      </c>
      <c r="B253" s="5">
        <v>80</v>
      </c>
      <c r="C253" s="9">
        <v>1</v>
      </c>
      <c r="D253" s="5">
        <v>0</v>
      </c>
      <c r="E253" s="5" t="s">
        <v>2</v>
      </c>
      <c r="F253" s="5">
        <v>1</v>
      </c>
      <c r="G253" s="5">
        <v>0</v>
      </c>
      <c r="H253" s="5">
        <v>0</v>
      </c>
      <c r="I253" s="5">
        <v>70</v>
      </c>
      <c r="J253" s="5">
        <v>36</v>
      </c>
      <c r="K253" s="5">
        <v>1</v>
      </c>
      <c r="L253" s="5">
        <v>150</v>
      </c>
      <c r="M253" s="5">
        <v>4.5999999999999996</v>
      </c>
      <c r="N253" s="5">
        <v>17</v>
      </c>
      <c r="O253" s="5">
        <v>52</v>
      </c>
      <c r="P253" s="5">
        <v>0</v>
      </c>
      <c r="Q253" s="5">
        <v>0</v>
      </c>
      <c r="R253" s="5">
        <v>0</v>
      </c>
      <c r="S253" s="5">
        <v>1</v>
      </c>
      <c r="T253" s="5">
        <v>0</v>
      </c>
      <c r="U253" s="5">
        <v>0</v>
      </c>
      <c r="V253" s="5">
        <v>0</v>
      </c>
      <c r="X253" s="8">
        <f>(dane3[[#This Row],[Wiek]]-$A$409)/$A$410</f>
        <v>0.23863636363636365</v>
      </c>
      <c r="Y253" s="8">
        <f>(dane3[[#This Row],[Ciśnienie krwi]]-$B$409)/$B$410</f>
        <v>0.23076923076923078</v>
      </c>
      <c r="Z253" s="8">
        <f>(dane3[[#This Row],[glukoza we krwi]]-$I$409)/$I$410</f>
        <v>0.10256410256410256</v>
      </c>
      <c r="AA253" s="8">
        <f>(dane3[[#This Row],[mocznik]]-$J$409)/$J$410</f>
        <v>8.8575096277278567E-2</v>
      </c>
      <c r="AB253" s="8">
        <f>(dane3[[#This Row],[kreatynina]]-K$409)/K$410</f>
        <v>7.9365079365079361E-3</v>
      </c>
      <c r="AC253" s="8">
        <f>(dane3[[#This Row],[sód]]-L$409)/L$410</f>
        <v>0.917981072555205</v>
      </c>
      <c r="AD253" s="8">
        <f>(dane3[[#This Row],[potas]]-M$409)/M$410</f>
        <v>4.7191011235955045E-2</v>
      </c>
      <c r="AE253" s="8">
        <f>(dane3[[#This Row],[hemoglobina]]-N$409)/N$410</f>
        <v>0.94557823129251695</v>
      </c>
      <c r="AF253" s="8">
        <f>(dane3[[#This Row],[hematokryt]]-O$409)/O$410</f>
        <v>0.9555555555555556</v>
      </c>
    </row>
    <row r="254" spans="1:32" x14ac:dyDescent="0.25">
      <c r="A254" s="5">
        <v>45</v>
      </c>
      <c r="B254" s="5">
        <v>80</v>
      </c>
      <c r="C254" s="9">
        <v>1</v>
      </c>
      <c r="D254" s="5">
        <v>0</v>
      </c>
      <c r="E254" s="5" t="s">
        <v>2</v>
      </c>
      <c r="F254" s="5">
        <v>1</v>
      </c>
      <c r="G254" s="5">
        <v>0</v>
      </c>
      <c r="H254" s="5">
        <v>0</v>
      </c>
      <c r="I254" s="5">
        <v>82</v>
      </c>
      <c r="J254" s="5">
        <v>49</v>
      </c>
      <c r="K254" s="5">
        <v>0.6</v>
      </c>
      <c r="L254" s="5">
        <v>147</v>
      </c>
      <c r="M254" s="5">
        <v>4.4000000000000004</v>
      </c>
      <c r="N254" s="5">
        <v>15.9</v>
      </c>
      <c r="O254" s="5">
        <v>46</v>
      </c>
      <c r="P254" s="5">
        <v>0</v>
      </c>
      <c r="Q254" s="5">
        <v>0</v>
      </c>
      <c r="R254" s="5">
        <v>0</v>
      </c>
      <c r="S254" s="5">
        <v>1</v>
      </c>
      <c r="T254" s="5">
        <v>0</v>
      </c>
      <c r="U254" s="5">
        <v>0</v>
      </c>
      <c r="V254" s="5">
        <v>0</v>
      </c>
      <c r="X254" s="8">
        <f>(dane3[[#This Row],[Wiek]]-$A$409)/$A$410</f>
        <v>0.48863636363636365</v>
      </c>
      <c r="Y254" s="8">
        <f>(dane3[[#This Row],[Ciśnienie krwi]]-$B$409)/$B$410</f>
        <v>0.23076923076923078</v>
      </c>
      <c r="Z254" s="8">
        <f>(dane3[[#This Row],[glukoza we krwi]]-$I$409)/$I$410</f>
        <v>0.12820512820512819</v>
      </c>
      <c r="AA254" s="8">
        <f>(dane3[[#This Row],[mocznik]]-$J$409)/$J$410</f>
        <v>0.12195121951219512</v>
      </c>
      <c r="AB254" s="8">
        <f>(dane3[[#This Row],[kreatynina]]-K$409)/K$410</f>
        <v>2.6455026455026449E-3</v>
      </c>
      <c r="AC254" s="8">
        <f>(dane3[[#This Row],[sód]]-L$409)/L$410</f>
        <v>0.89905362776025233</v>
      </c>
      <c r="AD254" s="8">
        <f>(dane3[[#This Row],[potas]]-M$409)/M$410</f>
        <v>4.2696629213483155E-2</v>
      </c>
      <c r="AE254" s="8">
        <f>(dane3[[#This Row],[hemoglobina]]-N$409)/N$410</f>
        <v>0.87074829931972786</v>
      </c>
      <c r="AF254" s="8">
        <f>(dane3[[#This Row],[hematokryt]]-O$409)/O$410</f>
        <v>0.82222222222222219</v>
      </c>
    </row>
    <row r="255" spans="1:32" x14ac:dyDescent="0.25">
      <c r="A255" s="5">
        <v>57</v>
      </c>
      <c r="B255" s="5">
        <v>80</v>
      </c>
      <c r="C255" s="9">
        <v>1</v>
      </c>
      <c r="D255" s="5">
        <v>0</v>
      </c>
      <c r="E255" s="5" t="s">
        <v>2</v>
      </c>
      <c r="F255" s="5">
        <v>1</v>
      </c>
      <c r="G255" s="5">
        <v>0</v>
      </c>
      <c r="H255" s="5">
        <v>0</v>
      </c>
      <c r="I255" s="5">
        <v>119</v>
      </c>
      <c r="J255" s="5">
        <v>17</v>
      </c>
      <c r="K255" s="5">
        <v>1.2</v>
      </c>
      <c r="L255" s="5">
        <v>135</v>
      </c>
      <c r="M255" s="5">
        <v>4.7</v>
      </c>
      <c r="N255" s="5">
        <v>15.4</v>
      </c>
      <c r="O255" s="5">
        <v>42</v>
      </c>
      <c r="P255" s="5">
        <v>0</v>
      </c>
      <c r="Q255" s="5">
        <v>0</v>
      </c>
      <c r="R255" s="5">
        <v>0</v>
      </c>
      <c r="S255" s="5">
        <v>1</v>
      </c>
      <c r="T255" s="5">
        <v>0</v>
      </c>
      <c r="U255" s="5">
        <v>0</v>
      </c>
      <c r="V255" s="5">
        <v>0</v>
      </c>
      <c r="X255" s="8">
        <f>(dane3[[#This Row],[Wiek]]-$A$409)/$A$410</f>
        <v>0.625</v>
      </c>
      <c r="Y255" s="8">
        <f>(dane3[[#This Row],[Ciśnienie krwi]]-$B$409)/$B$410</f>
        <v>0.23076923076923078</v>
      </c>
      <c r="Z255" s="8">
        <f>(dane3[[#This Row],[glukoza we krwi]]-$I$409)/$I$410</f>
        <v>0.20726495726495728</v>
      </c>
      <c r="AA255" s="8">
        <f>(dane3[[#This Row],[mocznik]]-$J$409)/$J$410</f>
        <v>3.9794608472400517E-2</v>
      </c>
      <c r="AB255" s="8">
        <f>(dane3[[#This Row],[kreatynina]]-K$409)/K$410</f>
        <v>1.0582010582010581E-2</v>
      </c>
      <c r="AC255" s="8">
        <f>(dane3[[#This Row],[sód]]-L$409)/L$410</f>
        <v>0.82334384858044163</v>
      </c>
      <c r="AD255" s="8">
        <f>(dane3[[#This Row],[potas]]-M$409)/M$410</f>
        <v>4.9438202247191018E-2</v>
      </c>
      <c r="AE255" s="8">
        <f>(dane3[[#This Row],[hemoglobina]]-N$409)/N$410</f>
        <v>0.83673469387755106</v>
      </c>
      <c r="AF255" s="8">
        <f>(dane3[[#This Row],[hematokryt]]-O$409)/O$410</f>
        <v>0.73333333333333328</v>
      </c>
    </row>
    <row r="256" spans="1:32" x14ac:dyDescent="0.25">
      <c r="A256" s="5">
        <v>51</v>
      </c>
      <c r="B256" s="5">
        <v>60</v>
      </c>
      <c r="C256" s="9">
        <v>1</v>
      </c>
      <c r="D256" s="5">
        <v>0</v>
      </c>
      <c r="E256" s="5" t="s">
        <v>2</v>
      </c>
      <c r="F256" s="5">
        <v>1</v>
      </c>
      <c r="G256" s="5">
        <v>0</v>
      </c>
      <c r="H256" s="5">
        <v>0</v>
      </c>
      <c r="I256" s="5">
        <v>99</v>
      </c>
      <c r="J256" s="5">
        <v>38</v>
      </c>
      <c r="K256" s="5">
        <v>0.8</v>
      </c>
      <c r="L256" s="5">
        <v>135</v>
      </c>
      <c r="M256" s="5">
        <v>3.7</v>
      </c>
      <c r="N256" s="5">
        <v>13</v>
      </c>
      <c r="O256" s="5">
        <v>49</v>
      </c>
      <c r="P256" s="5">
        <v>0</v>
      </c>
      <c r="Q256" s="5">
        <v>0</v>
      </c>
      <c r="R256" s="5">
        <v>0</v>
      </c>
      <c r="S256" s="5">
        <v>1</v>
      </c>
      <c r="T256" s="5">
        <v>0</v>
      </c>
      <c r="U256" s="5">
        <v>0</v>
      </c>
      <c r="V256" s="5">
        <v>0</v>
      </c>
      <c r="X256" s="8">
        <f>(dane3[[#This Row],[Wiek]]-$A$409)/$A$410</f>
        <v>0.55681818181818177</v>
      </c>
      <c r="Y256" s="8">
        <f>(dane3[[#This Row],[Ciśnienie krwi]]-$B$409)/$B$410</f>
        <v>7.6923076923076927E-2</v>
      </c>
      <c r="Z256" s="8">
        <f>(dane3[[#This Row],[glukoza we krwi]]-$I$409)/$I$410</f>
        <v>0.16452991452991453</v>
      </c>
      <c r="AA256" s="8">
        <f>(dane3[[#This Row],[mocznik]]-$J$409)/$J$410</f>
        <v>9.3709884467265719E-2</v>
      </c>
      <c r="AB256" s="8">
        <f>(dane3[[#This Row],[kreatynina]]-K$409)/K$410</f>
        <v>5.2910052910052916E-3</v>
      </c>
      <c r="AC256" s="8">
        <f>(dane3[[#This Row],[sód]]-L$409)/L$410</f>
        <v>0.82334384858044163</v>
      </c>
      <c r="AD256" s="8">
        <f>(dane3[[#This Row],[potas]]-M$409)/M$410</f>
        <v>2.6966292134831465E-2</v>
      </c>
      <c r="AE256" s="8">
        <f>(dane3[[#This Row],[hemoglobina]]-N$409)/N$410</f>
        <v>0.67346938775510201</v>
      </c>
      <c r="AF256" s="8">
        <f>(dane3[[#This Row],[hematokryt]]-O$409)/O$410</f>
        <v>0.88888888888888884</v>
      </c>
    </row>
    <row r="257" spans="1:32" x14ac:dyDescent="0.25">
      <c r="A257" s="5">
        <v>34</v>
      </c>
      <c r="B257" s="5">
        <v>80</v>
      </c>
      <c r="C257" s="9">
        <v>1</v>
      </c>
      <c r="D257" s="5">
        <v>0</v>
      </c>
      <c r="E257" s="5" t="s">
        <v>2</v>
      </c>
      <c r="F257" s="5">
        <v>1</v>
      </c>
      <c r="G257" s="5">
        <v>0</v>
      </c>
      <c r="H257" s="5">
        <v>0</v>
      </c>
      <c r="I257" s="5">
        <v>121</v>
      </c>
      <c r="J257" s="5">
        <v>27</v>
      </c>
      <c r="K257" s="5">
        <v>1.2</v>
      </c>
      <c r="L257" s="5">
        <v>144</v>
      </c>
      <c r="M257" s="5">
        <v>3.9</v>
      </c>
      <c r="N257" s="5">
        <v>13.6</v>
      </c>
      <c r="O257" s="5">
        <v>52</v>
      </c>
      <c r="P257" s="5">
        <v>0</v>
      </c>
      <c r="Q257" s="5">
        <v>0</v>
      </c>
      <c r="R257" s="5">
        <v>0</v>
      </c>
      <c r="S257" s="5">
        <v>1</v>
      </c>
      <c r="T257" s="5">
        <v>0</v>
      </c>
      <c r="U257" s="5">
        <v>0</v>
      </c>
      <c r="V257" s="5">
        <v>0</v>
      </c>
      <c r="X257" s="8">
        <f>(dane3[[#This Row],[Wiek]]-$A$409)/$A$410</f>
        <v>0.36363636363636365</v>
      </c>
      <c r="Y257" s="8">
        <f>(dane3[[#This Row],[Ciśnienie krwi]]-$B$409)/$B$410</f>
        <v>0.23076923076923078</v>
      </c>
      <c r="Z257" s="8">
        <f>(dane3[[#This Row],[glukoza we krwi]]-$I$409)/$I$410</f>
        <v>0.21153846153846154</v>
      </c>
      <c r="AA257" s="8">
        <f>(dane3[[#This Row],[mocznik]]-$J$409)/$J$410</f>
        <v>6.5468549422336333E-2</v>
      </c>
      <c r="AB257" s="8">
        <f>(dane3[[#This Row],[kreatynina]]-K$409)/K$410</f>
        <v>1.0582010582010581E-2</v>
      </c>
      <c r="AC257" s="8">
        <f>(dane3[[#This Row],[sód]]-L$409)/L$410</f>
        <v>0.88012618296529965</v>
      </c>
      <c r="AD257" s="8">
        <f>(dane3[[#This Row],[potas]]-M$409)/M$410</f>
        <v>3.1460674157303366E-2</v>
      </c>
      <c r="AE257" s="8">
        <f>(dane3[[#This Row],[hemoglobina]]-N$409)/N$410</f>
        <v>0.71428571428571419</v>
      </c>
      <c r="AF257" s="8">
        <f>(dane3[[#This Row],[hematokryt]]-O$409)/O$410</f>
        <v>0.9555555555555556</v>
      </c>
    </row>
    <row r="258" spans="1:32" x14ac:dyDescent="0.25">
      <c r="A258" s="5">
        <v>60</v>
      </c>
      <c r="B258" s="5">
        <v>80</v>
      </c>
      <c r="C258" s="9">
        <v>1</v>
      </c>
      <c r="D258" s="5">
        <v>0</v>
      </c>
      <c r="E258" s="5" t="s">
        <v>2</v>
      </c>
      <c r="F258" s="5">
        <v>1</v>
      </c>
      <c r="G258" s="5">
        <v>0</v>
      </c>
      <c r="H258" s="5">
        <v>0</v>
      </c>
      <c r="I258" s="5">
        <v>131</v>
      </c>
      <c r="J258" s="5">
        <v>10</v>
      </c>
      <c r="K258" s="5">
        <v>0.5</v>
      </c>
      <c r="L258" s="5">
        <v>146</v>
      </c>
      <c r="M258" s="5">
        <v>5</v>
      </c>
      <c r="N258" s="5">
        <v>14.5</v>
      </c>
      <c r="O258" s="5">
        <v>41</v>
      </c>
      <c r="P258" s="5">
        <v>0</v>
      </c>
      <c r="Q258" s="5">
        <v>0</v>
      </c>
      <c r="R258" s="5">
        <v>0</v>
      </c>
      <c r="S258" s="5">
        <v>1</v>
      </c>
      <c r="T258" s="5">
        <v>0</v>
      </c>
      <c r="U258" s="5">
        <v>0</v>
      </c>
      <c r="V258" s="5">
        <v>0</v>
      </c>
      <c r="X258" s="8">
        <f>(dane3[[#This Row],[Wiek]]-$A$409)/$A$410</f>
        <v>0.65909090909090906</v>
      </c>
      <c r="Y258" s="8">
        <f>(dane3[[#This Row],[Ciśnienie krwi]]-$B$409)/$B$410</f>
        <v>0.23076923076923078</v>
      </c>
      <c r="Z258" s="8">
        <f>(dane3[[#This Row],[glukoza we krwi]]-$I$409)/$I$410</f>
        <v>0.23290598290598291</v>
      </c>
      <c r="AA258" s="8">
        <f>(dane3[[#This Row],[mocznik]]-$J$409)/$J$410</f>
        <v>2.1822849807445442E-2</v>
      </c>
      <c r="AB258" s="8">
        <f>(dane3[[#This Row],[kreatynina]]-K$409)/K$410</f>
        <v>1.3227513227513225E-3</v>
      </c>
      <c r="AC258" s="8">
        <f>(dane3[[#This Row],[sód]]-L$409)/L$410</f>
        <v>0.89274447949526814</v>
      </c>
      <c r="AD258" s="8">
        <f>(dane3[[#This Row],[potas]]-M$409)/M$410</f>
        <v>5.6179775280898875E-2</v>
      </c>
      <c r="AE258" s="8">
        <f>(dane3[[#This Row],[hemoglobina]]-N$409)/N$410</f>
        <v>0.77551020408163263</v>
      </c>
      <c r="AF258" s="8">
        <f>(dane3[[#This Row],[hematokryt]]-O$409)/O$410</f>
        <v>0.71111111111111114</v>
      </c>
    </row>
    <row r="259" spans="1:32" x14ac:dyDescent="0.25">
      <c r="A259" s="5">
        <v>38</v>
      </c>
      <c r="B259" s="5">
        <v>60</v>
      </c>
      <c r="C259" s="9">
        <v>0.75</v>
      </c>
      <c r="D259" s="5">
        <v>0</v>
      </c>
      <c r="E259" s="5" t="s">
        <v>2</v>
      </c>
      <c r="F259" s="5">
        <v>1</v>
      </c>
      <c r="G259" s="5">
        <v>0</v>
      </c>
      <c r="H259" s="5">
        <v>0</v>
      </c>
      <c r="I259" s="5">
        <v>91</v>
      </c>
      <c r="J259" s="5">
        <v>36</v>
      </c>
      <c r="K259" s="5">
        <v>0.7</v>
      </c>
      <c r="L259" s="5">
        <v>135</v>
      </c>
      <c r="M259" s="5">
        <v>3.7</v>
      </c>
      <c r="N259" s="5">
        <v>14</v>
      </c>
      <c r="O259" s="5">
        <v>46</v>
      </c>
      <c r="P259" s="5">
        <v>0</v>
      </c>
      <c r="Q259" s="5">
        <v>0</v>
      </c>
      <c r="R259" s="5">
        <v>0</v>
      </c>
      <c r="S259" s="5">
        <v>1</v>
      </c>
      <c r="T259" s="5">
        <v>0</v>
      </c>
      <c r="U259" s="5">
        <v>0</v>
      </c>
      <c r="V259" s="5">
        <v>0</v>
      </c>
      <c r="X259" s="8">
        <f>(dane3[[#This Row],[Wiek]]-$A$409)/$A$410</f>
        <v>0.40909090909090912</v>
      </c>
      <c r="Y259" s="8">
        <f>(dane3[[#This Row],[Ciśnienie krwi]]-$B$409)/$B$410</f>
        <v>7.6923076923076927E-2</v>
      </c>
      <c r="Z259" s="8">
        <f>(dane3[[#This Row],[glukoza we krwi]]-$I$409)/$I$410</f>
        <v>0.14743589743589744</v>
      </c>
      <c r="AA259" s="8">
        <f>(dane3[[#This Row],[mocznik]]-$J$409)/$J$410</f>
        <v>8.8575096277278567E-2</v>
      </c>
      <c r="AB259" s="8">
        <f>(dane3[[#This Row],[kreatynina]]-K$409)/K$410</f>
        <v>3.968253968253968E-3</v>
      </c>
      <c r="AC259" s="8">
        <f>(dane3[[#This Row],[sód]]-L$409)/L$410</f>
        <v>0.82334384858044163</v>
      </c>
      <c r="AD259" s="8">
        <f>(dane3[[#This Row],[potas]]-M$409)/M$410</f>
        <v>2.6966292134831465E-2</v>
      </c>
      <c r="AE259" s="8">
        <f>(dane3[[#This Row],[hemoglobina]]-N$409)/N$410</f>
        <v>0.74149659863945572</v>
      </c>
      <c r="AF259" s="8">
        <f>(dane3[[#This Row],[hematokryt]]-O$409)/O$410</f>
        <v>0.82222222222222219</v>
      </c>
    </row>
    <row r="260" spans="1:32" x14ac:dyDescent="0.25">
      <c r="A260" s="5">
        <v>42</v>
      </c>
      <c r="B260" s="5">
        <v>80</v>
      </c>
      <c r="C260" s="9">
        <v>0.75</v>
      </c>
      <c r="D260" s="5">
        <v>0</v>
      </c>
      <c r="E260" s="5" t="s">
        <v>2</v>
      </c>
      <c r="F260" s="5">
        <v>1</v>
      </c>
      <c r="G260" s="5">
        <v>0</v>
      </c>
      <c r="H260" s="5">
        <v>0</v>
      </c>
      <c r="I260" s="5">
        <v>98</v>
      </c>
      <c r="J260" s="5">
        <v>20</v>
      </c>
      <c r="K260" s="5">
        <v>0.5</v>
      </c>
      <c r="L260" s="5">
        <v>140</v>
      </c>
      <c r="M260" s="5">
        <v>3.5</v>
      </c>
      <c r="N260" s="5">
        <v>13.9</v>
      </c>
      <c r="O260" s="5">
        <v>44</v>
      </c>
      <c r="P260" s="5">
        <v>0</v>
      </c>
      <c r="Q260" s="5">
        <v>0</v>
      </c>
      <c r="R260" s="5">
        <v>0</v>
      </c>
      <c r="S260" s="5">
        <v>1</v>
      </c>
      <c r="T260" s="5">
        <v>0</v>
      </c>
      <c r="U260" s="5">
        <v>0</v>
      </c>
      <c r="V260" s="5">
        <v>0</v>
      </c>
      <c r="X260" s="8">
        <f>(dane3[[#This Row],[Wiek]]-$A$409)/$A$410</f>
        <v>0.45454545454545453</v>
      </c>
      <c r="Y260" s="8">
        <f>(dane3[[#This Row],[Ciśnienie krwi]]-$B$409)/$B$410</f>
        <v>0.23076923076923078</v>
      </c>
      <c r="Z260" s="8">
        <f>(dane3[[#This Row],[glukoza we krwi]]-$I$409)/$I$410</f>
        <v>0.1623931623931624</v>
      </c>
      <c r="AA260" s="8">
        <f>(dane3[[#This Row],[mocznik]]-$J$409)/$J$410</f>
        <v>4.7496790757381259E-2</v>
      </c>
      <c r="AB260" s="8">
        <f>(dane3[[#This Row],[kreatynina]]-K$409)/K$410</f>
        <v>1.3227513227513225E-3</v>
      </c>
      <c r="AC260" s="8">
        <f>(dane3[[#This Row],[sód]]-L$409)/L$410</f>
        <v>0.85488958990536279</v>
      </c>
      <c r="AD260" s="8">
        <f>(dane3[[#This Row],[potas]]-M$409)/M$410</f>
        <v>2.247191011235955E-2</v>
      </c>
      <c r="AE260" s="8">
        <f>(dane3[[#This Row],[hemoglobina]]-N$409)/N$410</f>
        <v>0.73469387755102045</v>
      </c>
      <c r="AF260" s="8">
        <f>(dane3[[#This Row],[hematokryt]]-O$409)/O$410</f>
        <v>0.77777777777777779</v>
      </c>
    </row>
    <row r="261" spans="1:32" x14ac:dyDescent="0.25">
      <c r="A261" s="5">
        <v>35</v>
      </c>
      <c r="B261" s="5">
        <v>80</v>
      </c>
      <c r="C261" s="9">
        <v>0.75</v>
      </c>
      <c r="D261" s="5">
        <v>0</v>
      </c>
      <c r="E261" s="5" t="s">
        <v>2</v>
      </c>
      <c r="F261" s="5">
        <v>1</v>
      </c>
      <c r="G261" s="5">
        <v>0</v>
      </c>
      <c r="H261" s="5">
        <v>0</v>
      </c>
      <c r="I261" s="5">
        <v>104</v>
      </c>
      <c r="J261" s="5">
        <v>31</v>
      </c>
      <c r="K261" s="5">
        <v>1.2</v>
      </c>
      <c r="L261" s="5">
        <v>135</v>
      </c>
      <c r="M261" s="5">
        <v>5</v>
      </c>
      <c r="N261" s="5">
        <v>16.100000000000001</v>
      </c>
      <c r="O261" s="5">
        <v>45</v>
      </c>
      <c r="P261" s="5">
        <v>0</v>
      </c>
      <c r="Q261" s="5">
        <v>0</v>
      </c>
      <c r="R261" s="5">
        <v>0</v>
      </c>
      <c r="S261" s="5">
        <v>1</v>
      </c>
      <c r="T261" s="5">
        <v>0</v>
      </c>
      <c r="U261" s="5">
        <v>0</v>
      </c>
      <c r="V261" s="5">
        <v>0</v>
      </c>
      <c r="X261" s="8">
        <f>(dane3[[#This Row],[Wiek]]-$A$409)/$A$410</f>
        <v>0.375</v>
      </c>
      <c r="Y261" s="8">
        <f>(dane3[[#This Row],[Ciśnienie krwi]]-$B$409)/$B$410</f>
        <v>0.23076923076923078</v>
      </c>
      <c r="Z261" s="8">
        <f>(dane3[[#This Row],[glukoza we krwi]]-$I$409)/$I$410</f>
        <v>0.1752136752136752</v>
      </c>
      <c r="AA261" s="8">
        <f>(dane3[[#This Row],[mocznik]]-$J$409)/$J$410</f>
        <v>7.5738125802310652E-2</v>
      </c>
      <c r="AB261" s="8">
        <f>(dane3[[#This Row],[kreatynina]]-K$409)/K$410</f>
        <v>1.0582010582010581E-2</v>
      </c>
      <c r="AC261" s="8">
        <f>(dane3[[#This Row],[sód]]-L$409)/L$410</f>
        <v>0.82334384858044163</v>
      </c>
      <c r="AD261" s="8">
        <f>(dane3[[#This Row],[potas]]-M$409)/M$410</f>
        <v>5.6179775280898875E-2</v>
      </c>
      <c r="AE261" s="8">
        <f>(dane3[[#This Row],[hemoglobina]]-N$409)/N$410</f>
        <v>0.88435374149659873</v>
      </c>
      <c r="AF261" s="8">
        <f>(dane3[[#This Row],[hematokryt]]-O$409)/O$410</f>
        <v>0.8</v>
      </c>
    </row>
    <row r="262" spans="1:32" x14ac:dyDescent="0.25">
      <c r="A262" s="5">
        <v>30</v>
      </c>
      <c r="B262" s="5">
        <v>80</v>
      </c>
      <c r="C262" s="9">
        <v>0.75</v>
      </c>
      <c r="D262" s="5">
        <v>0</v>
      </c>
      <c r="E262" s="5" t="s">
        <v>2</v>
      </c>
      <c r="F262" s="5">
        <v>1</v>
      </c>
      <c r="G262" s="5">
        <v>0</v>
      </c>
      <c r="H262" s="5">
        <v>0</v>
      </c>
      <c r="I262" s="5">
        <v>131</v>
      </c>
      <c r="J262" s="5">
        <v>38</v>
      </c>
      <c r="K262" s="5">
        <v>1</v>
      </c>
      <c r="L262" s="5">
        <v>147</v>
      </c>
      <c r="M262" s="5">
        <v>3.8</v>
      </c>
      <c r="N262" s="5">
        <v>14.1</v>
      </c>
      <c r="O262" s="5">
        <v>45</v>
      </c>
      <c r="P262" s="5">
        <v>0</v>
      </c>
      <c r="Q262" s="5">
        <v>0</v>
      </c>
      <c r="R262" s="5">
        <v>0</v>
      </c>
      <c r="S262" s="5">
        <v>1</v>
      </c>
      <c r="T262" s="5">
        <v>0</v>
      </c>
      <c r="U262" s="5">
        <v>0</v>
      </c>
      <c r="V262" s="5">
        <v>0</v>
      </c>
      <c r="X262" s="8">
        <f>(dane3[[#This Row],[Wiek]]-$A$409)/$A$410</f>
        <v>0.31818181818181818</v>
      </c>
      <c r="Y262" s="8">
        <f>(dane3[[#This Row],[Ciśnienie krwi]]-$B$409)/$B$410</f>
        <v>0.23076923076923078</v>
      </c>
      <c r="Z262" s="8">
        <f>(dane3[[#This Row],[glukoza we krwi]]-$I$409)/$I$410</f>
        <v>0.23290598290598291</v>
      </c>
      <c r="AA262" s="8">
        <f>(dane3[[#This Row],[mocznik]]-$J$409)/$J$410</f>
        <v>9.3709884467265719E-2</v>
      </c>
      <c r="AB262" s="8">
        <f>(dane3[[#This Row],[kreatynina]]-K$409)/K$410</f>
        <v>7.9365079365079361E-3</v>
      </c>
      <c r="AC262" s="8">
        <f>(dane3[[#This Row],[sód]]-L$409)/L$410</f>
        <v>0.89905362776025233</v>
      </c>
      <c r="AD262" s="8">
        <f>(dane3[[#This Row],[potas]]-M$409)/M$410</f>
        <v>2.921348314606741E-2</v>
      </c>
      <c r="AE262" s="8">
        <f>(dane3[[#This Row],[hemoglobina]]-N$409)/N$410</f>
        <v>0.7482993197278911</v>
      </c>
      <c r="AF262" s="8">
        <f>(dane3[[#This Row],[hematokryt]]-O$409)/O$410</f>
        <v>0.8</v>
      </c>
    </row>
    <row r="263" spans="1:32" x14ac:dyDescent="0.25">
      <c r="A263" s="5">
        <v>49</v>
      </c>
      <c r="B263" s="5">
        <v>80</v>
      </c>
      <c r="C263" s="9">
        <v>0.75</v>
      </c>
      <c r="D263" s="5">
        <v>0</v>
      </c>
      <c r="E263" s="5" t="s">
        <v>2</v>
      </c>
      <c r="F263" s="5">
        <v>1</v>
      </c>
      <c r="G263" s="5">
        <v>0</v>
      </c>
      <c r="H263" s="5">
        <v>0</v>
      </c>
      <c r="I263" s="5">
        <v>122</v>
      </c>
      <c r="J263" s="5">
        <v>32</v>
      </c>
      <c r="K263" s="5">
        <v>1.2</v>
      </c>
      <c r="L263" s="5">
        <v>139</v>
      </c>
      <c r="M263" s="5">
        <v>3.9</v>
      </c>
      <c r="N263" s="5">
        <v>17</v>
      </c>
      <c r="O263" s="5">
        <v>41</v>
      </c>
      <c r="P263" s="5">
        <v>0</v>
      </c>
      <c r="Q263" s="5">
        <v>0</v>
      </c>
      <c r="R263" s="5">
        <v>0</v>
      </c>
      <c r="S263" s="5">
        <v>1</v>
      </c>
      <c r="T263" s="5">
        <v>0</v>
      </c>
      <c r="U263" s="5">
        <v>0</v>
      </c>
      <c r="V263" s="5">
        <v>0</v>
      </c>
      <c r="X263" s="8">
        <f>(dane3[[#This Row],[Wiek]]-$A$409)/$A$410</f>
        <v>0.53409090909090906</v>
      </c>
      <c r="Y263" s="8">
        <f>(dane3[[#This Row],[Ciśnienie krwi]]-$B$409)/$B$410</f>
        <v>0.23076923076923078</v>
      </c>
      <c r="Z263" s="8">
        <f>(dane3[[#This Row],[glukoza we krwi]]-$I$409)/$I$410</f>
        <v>0.21367521367521367</v>
      </c>
      <c r="AA263" s="8">
        <f>(dane3[[#This Row],[mocznik]]-$J$409)/$J$410</f>
        <v>7.8305519897304235E-2</v>
      </c>
      <c r="AB263" s="8">
        <f>(dane3[[#This Row],[kreatynina]]-K$409)/K$410</f>
        <v>1.0582010582010581E-2</v>
      </c>
      <c r="AC263" s="8">
        <f>(dane3[[#This Row],[sód]]-L$409)/L$410</f>
        <v>0.8485804416403786</v>
      </c>
      <c r="AD263" s="8">
        <f>(dane3[[#This Row],[potas]]-M$409)/M$410</f>
        <v>3.1460674157303366E-2</v>
      </c>
      <c r="AE263" s="8">
        <f>(dane3[[#This Row],[hemoglobina]]-N$409)/N$410</f>
        <v>0.94557823129251695</v>
      </c>
      <c r="AF263" s="8">
        <f>(dane3[[#This Row],[hematokryt]]-O$409)/O$410</f>
        <v>0.71111111111111114</v>
      </c>
    </row>
    <row r="264" spans="1:32" x14ac:dyDescent="0.25">
      <c r="A264" s="5">
        <v>55</v>
      </c>
      <c r="B264" s="5">
        <v>80</v>
      </c>
      <c r="C264" s="9">
        <v>0.75</v>
      </c>
      <c r="D264" s="5">
        <v>0</v>
      </c>
      <c r="E264" s="5" t="s">
        <v>2</v>
      </c>
      <c r="F264" s="5">
        <v>1</v>
      </c>
      <c r="G264" s="5">
        <v>0</v>
      </c>
      <c r="H264" s="5">
        <v>0</v>
      </c>
      <c r="I264" s="5">
        <v>118</v>
      </c>
      <c r="J264" s="5">
        <v>18</v>
      </c>
      <c r="K264" s="5">
        <v>0.9</v>
      </c>
      <c r="L264" s="5">
        <v>135</v>
      </c>
      <c r="M264" s="5">
        <v>3.6</v>
      </c>
      <c r="N264" s="5">
        <v>15.5</v>
      </c>
      <c r="O264" s="5">
        <v>43</v>
      </c>
      <c r="P264" s="5">
        <v>0</v>
      </c>
      <c r="Q264" s="5">
        <v>0</v>
      </c>
      <c r="R264" s="5">
        <v>0</v>
      </c>
      <c r="S264" s="5">
        <v>1</v>
      </c>
      <c r="T264" s="5">
        <v>0</v>
      </c>
      <c r="U264" s="5">
        <v>0</v>
      </c>
      <c r="V264" s="5">
        <v>0</v>
      </c>
      <c r="X264" s="8">
        <f>(dane3[[#This Row],[Wiek]]-$A$409)/$A$410</f>
        <v>0.60227272727272729</v>
      </c>
      <c r="Y264" s="8">
        <f>(dane3[[#This Row],[Ciśnienie krwi]]-$B$409)/$B$410</f>
        <v>0.23076923076923078</v>
      </c>
      <c r="Z264" s="8">
        <f>(dane3[[#This Row],[glukoza we krwi]]-$I$409)/$I$410</f>
        <v>0.20512820512820512</v>
      </c>
      <c r="AA264" s="8">
        <f>(dane3[[#This Row],[mocznik]]-$J$409)/$J$410</f>
        <v>4.2362002567394093E-2</v>
      </c>
      <c r="AB264" s="8">
        <f>(dane3[[#This Row],[kreatynina]]-K$409)/K$410</f>
        <v>6.6137566137566143E-3</v>
      </c>
      <c r="AC264" s="8">
        <f>(dane3[[#This Row],[sód]]-L$409)/L$410</f>
        <v>0.82334384858044163</v>
      </c>
      <c r="AD264" s="8">
        <f>(dane3[[#This Row],[potas]]-M$409)/M$410</f>
        <v>2.4719101123595509E-2</v>
      </c>
      <c r="AE264" s="8">
        <f>(dane3[[#This Row],[hemoglobina]]-N$409)/N$410</f>
        <v>0.84353741496598633</v>
      </c>
      <c r="AF264" s="8">
        <f>(dane3[[#This Row],[hematokryt]]-O$409)/O$410</f>
        <v>0.75555555555555554</v>
      </c>
    </row>
    <row r="265" spans="1:32" x14ac:dyDescent="0.25">
      <c r="A265" s="5">
        <v>45</v>
      </c>
      <c r="B265" s="5">
        <v>80</v>
      </c>
      <c r="C265" s="9">
        <v>0.75</v>
      </c>
      <c r="D265" s="5">
        <v>0</v>
      </c>
      <c r="E265" s="5" t="s">
        <v>2</v>
      </c>
      <c r="F265" s="5">
        <v>1</v>
      </c>
      <c r="G265" s="5">
        <v>0</v>
      </c>
      <c r="H265" s="5">
        <v>0</v>
      </c>
      <c r="I265" s="5">
        <v>117</v>
      </c>
      <c r="J265" s="5">
        <v>46</v>
      </c>
      <c r="K265" s="5">
        <v>1.2</v>
      </c>
      <c r="L265" s="5">
        <v>137</v>
      </c>
      <c r="M265" s="5">
        <v>5</v>
      </c>
      <c r="N265" s="5">
        <v>16.2</v>
      </c>
      <c r="O265" s="5">
        <v>45</v>
      </c>
      <c r="P265" s="5">
        <v>0</v>
      </c>
      <c r="Q265" s="5">
        <v>0</v>
      </c>
      <c r="R265" s="5">
        <v>0</v>
      </c>
      <c r="S265" s="5">
        <v>1</v>
      </c>
      <c r="T265" s="5">
        <v>0</v>
      </c>
      <c r="U265" s="5">
        <v>0</v>
      </c>
      <c r="V265" s="5">
        <v>0</v>
      </c>
      <c r="X265" s="8">
        <f>(dane3[[#This Row],[Wiek]]-$A$409)/$A$410</f>
        <v>0.48863636363636365</v>
      </c>
      <c r="Y265" s="8">
        <f>(dane3[[#This Row],[Ciśnienie krwi]]-$B$409)/$B$410</f>
        <v>0.23076923076923078</v>
      </c>
      <c r="Z265" s="8">
        <f>(dane3[[#This Row],[glukoza we krwi]]-$I$409)/$I$410</f>
        <v>0.20299145299145299</v>
      </c>
      <c r="AA265" s="8">
        <f>(dane3[[#This Row],[mocznik]]-$J$409)/$J$410</f>
        <v>0.11424903722721438</v>
      </c>
      <c r="AB265" s="8">
        <f>(dane3[[#This Row],[kreatynina]]-K$409)/K$410</f>
        <v>1.0582010582010581E-2</v>
      </c>
      <c r="AC265" s="8">
        <f>(dane3[[#This Row],[sód]]-L$409)/L$410</f>
        <v>0.83596214511041012</v>
      </c>
      <c r="AD265" s="8">
        <f>(dane3[[#This Row],[potas]]-M$409)/M$410</f>
        <v>5.6179775280898875E-2</v>
      </c>
      <c r="AE265" s="8">
        <f>(dane3[[#This Row],[hemoglobina]]-N$409)/N$410</f>
        <v>0.89115646258503389</v>
      </c>
      <c r="AF265" s="8">
        <f>(dane3[[#This Row],[hematokryt]]-O$409)/O$410</f>
        <v>0.8</v>
      </c>
    </row>
    <row r="266" spans="1:32" x14ac:dyDescent="0.25">
      <c r="A266" s="5">
        <v>42</v>
      </c>
      <c r="B266" s="5">
        <v>80</v>
      </c>
      <c r="C266" s="9">
        <v>0.75</v>
      </c>
      <c r="D266" s="5">
        <v>0</v>
      </c>
      <c r="E266" s="5" t="s">
        <v>2</v>
      </c>
      <c r="F266" s="5">
        <v>1</v>
      </c>
      <c r="G266" s="5">
        <v>0</v>
      </c>
      <c r="H266" s="5">
        <v>0</v>
      </c>
      <c r="I266" s="5">
        <v>132</v>
      </c>
      <c r="J266" s="5">
        <v>24</v>
      </c>
      <c r="K266" s="5">
        <v>0.7</v>
      </c>
      <c r="L266" s="5">
        <v>140</v>
      </c>
      <c r="M266" s="5">
        <v>4.0999999999999996</v>
      </c>
      <c r="N266" s="5">
        <v>14.4</v>
      </c>
      <c r="O266" s="5">
        <v>50</v>
      </c>
      <c r="P266" s="5">
        <v>0</v>
      </c>
      <c r="Q266" s="5">
        <v>0</v>
      </c>
      <c r="R266" s="5">
        <v>0</v>
      </c>
      <c r="S266" s="5">
        <v>1</v>
      </c>
      <c r="T266" s="5">
        <v>0</v>
      </c>
      <c r="U266" s="5">
        <v>0</v>
      </c>
      <c r="V266" s="5">
        <v>0</v>
      </c>
      <c r="X266" s="8">
        <f>(dane3[[#This Row],[Wiek]]-$A$409)/$A$410</f>
        <v>0.45454545454545453</v>
      </c>
      <c r="Y266" s="8">
        <f>(dane3[[#This Row],[Ciśnienie krwi]]-$B$409)/$B$410</f>
        <v>0.23076923076923078</v>
      </c>
      <c r="Z266" s="8">
        <f>(dane3[[#This Row],[glukoza we krwi]]-$I$409)/$I$410</f>
        <v>0.23504273504273504</v>
      </c>
      <c r="AA266" s="8">
        <f>(dane3[[#This Row],[mocznik]]-$J$409)/$J$410</f>
        <v>5.7766367137355584E-2</v>
      </c>
      <c r="AB266" s="8">
        <f>(dane3[[#This Row],[kreatynina]]-K$409)/K$410</f>
        <v>3.968253968253968E-3</v>
      </c>
      <c r="AC266" s="8">
        <f>(dane3[[#This Row],[sód]]-L$409)/L$410</f>
        <v>0.85488958990536279</v>
      </c>
      <c r="AD266" s="8">
        <f>(dane3[[#This Row],[potas]]-M$409)/M$410</f>
        <v>3.595505617977527E-2</v>
      </c>
      <c r="AE266" s="8">
        <f>(dane3[[#This Row],[hemoglobina]]-N$409)/N$410</f>
        <v>0.76870748299319724</v>
      </c>
      <c r="AF266" s="8">
        <f>(dane3[[#This Row],[hematokryt]]-O$409)/O$410</f>
        <v>0.91111111111111109</v>
      </c>
    </row>
    <row r="267" spans="1:32" x14ac:dyDescent="0.25">
      <c r="A267" s="5">
        <v>50</v>
      </c>
      <c r="B267" s="5">
        <v>80</v>
      </c>
      <c r="C267" s="9">
        <v>0.75</v>
      </c>
      <c r="D267" s="5">
        <v>0</v>
      </c>
      <c r="E267" s="5" t="s">
        <v>2</v>
      </c>
      <c r="F267" s="5">
        <v>1</v>
      </c>
      <c r="G267" s="5">
        <v>0</v>
      </c>
      <c r="H267" s="5">
        <v>0</v>
      </c>
      <c r="I267" s="5">
        <v>97</v>
      </c>
      <c r="J267" s="5">
        <v>40</v>
      </c>
      <c r="K267" s="5">
        <v>0.6</v>
      </c>
      <c r="L267" s="5">
        <v>150</v>
      </c>
      <c r="M267" s="5">
        <v>4.5</v>
      </c>
      <c r="N267" s="5">
        <v>14.2</v>
      </c>
      <c r="O267" s="5">
        <v>48</v>
      </c>
      <c r="P267" s="5">
        <v>0</v>
      </c>
      <c r="Q267" s="5">
        <v>0</v>
      </c>
      <c r="R267" s="5">
        <v>0</v>
      </c>
      <c r="S267" s="5">
        <v>1</v>
      </c>
      <c r="T267" s="5">
        <v>0</v>
      </c>
      <c r="U267" s="5">
        <v>0</v>
      </c>
      <c r="V267" s="5">
        <v>0</v>
      </c>
      <c r="X267" s="8">
        <f>(dane3[[#This Row],[Wiek]]-$A$409)/$A$410</f>
        <v>0.54545454545454541</v>
      </c>
      <c r="Y267" s="8">
        <f>(dane3[[#This Row],[Ciśnienie krwi]]-$B$409)/$B$410</f>
        <v>0.23076923076923078</v>
      </c>
      <c r="Z267" s="8">
        <f>(dane3[[#This Row],[glukoza we krwi]]-$I$409)/$I$410</f>
        <v>0.16025641025641027</v>
      </c>
      <c r="AA267" s="8">
        <f>(dane3[[#This Row],[mocznik]]-$J$409)/$J$410</f>
        <v>9.8844672657252886E-2</v>
      </c>
      <c r="AB267" s="8">
        <f>(dane3[[#This Row],[kreatynina]]-K$409)/K$410</f>
        <v>2.6455026455026449E-3</v>
      </c>
      <c r="AC267" s="8">
        <f>(dane3[[#This Row],[sód]]-L$409)/L$410</f>
        <v>0.917981072555205</v>
      </c>
      <c r="AD267" s="8">
        <f>(dane3[[#This Row],[potas]]-M$409)/M$410</f>
        <v>4.49438202247191E-2</v>
      </c>
      <c r="AE267" s="8">
        <f>(dane3[[#This Row],[hemoglobina]]-N$409)/N$410</f>
        <v>0.75510204081632648</v>
      </c>
      <c r="AF267" s="8">
        <f>(dane3[[#This Row],[hematokryt]]-O$409)/O$410</f>
        <v>0.8666666666666667</v>
      </c>
    </row>
    <row r="268" spans="1:32" x14ac:dyDescent="0.25">
      <c r="A268" s="5">
        <v>55</v>
      </c>
      <c r="B268" s="5">
        <v>80</v>
      </c>
      <c r="C268" s="9">
        <v>0.75</v>
      </c>
      <c r="D268" s="5">
        <v>0</v>
      </c>
      <c r="E268" s="5" t="s">
        <v>2</v>
      </c>
      <c r="F268" s="5">
        <v>1</v>
      </c>
      <c r="G268" s="5">
        <v>0</v>
      </c>
      <c r="H268" s="5">
        <v>0</v>
      </c>
      <c r="I268" s="5">
        <v>133</v>
      </c>
      <c r="J268" s="5">
        <v>17</v>
      </c>
      <c r="K268" s="5">
        <v>1.2</v>
      </c>
      <c r="L268" s="5">
        <v>135</v>
      </c>
      <c r="M268" s="5">
        <v>4.8</v>
      </c>
      <c r="N268" s="5">
        <v>13.2</v>
      </c>
      <c r="O268" s="5">
        <v>41</v>
      </c>
      <c r="P268" s="5">
        <v>0</v>
      </c>
      <c r="Q268" s="5">
        <v>0</v>
      </c>
      <c r="R268" s="5">
        <v>0</v>
      </c>
      <c r="S268" s="5">
        <v>1</v>
      </c>
      <c r="T268" s="5">
        <v>0</v>
      </c>
      <c r="U268" s="5">
        <v>0</v>
      </c>
      <c r="V268" s="5">
        <v>0</v>
      </c>
      <c r="X268" s="8">
        <f>(dane3[[#This Row],[Wiek]]-$A$409)/$A$410</f>
        <v>0.60227272727272729</v>
      </c>
      <c r="Y268" s="8">
        <f>(dane3[[#This Row],[Ciśnienie krwi]]-$B$409)/$B$410</f>
        <v>0.23076923076923078</v>
      </c>
      <c r="Z268" s="8">
        <f>(dane3[[#This Row],[glukoza we krwi]]-$I$409)/$I$410</f>
        <v>0.23717948717948717</v>
      </c>
      <c r="AA268" s="8">
        <f>(dane3[[#This Row],[mocznik]]-$J$409)/$J$410</f>
        <v>3.9794608472400517E-2</v>
      </c>
      <c r="AB268" s="8">
        <f>(dane3[[#This Row],[kreatynina]]-K$409)/K$410</f>
        <v>1.0582010582010581E-2</v>
      </c>
      <c r="AC268" s="8">
        <f>(dane3[[#This Row],[sód]]-L$409)/L$410</f>
        <v>0.82334384858044163</v>
      </c>
      <c r="AD268" s="8">
        <f>(dane3[[#This Row],[potas]]-M$409)/M$410</f>
        <v>5.1685393258426963E-2</v>
      </c>
      <c r="AE268" s="8">
        <f>(dane3[[#This Row],[hemoglobina]]-N$409)/N$410</f>
        <v>0.68707482993197266</v>
      </c>
      <c r="AF268" s="8">
        <f>(dane3[[#This Row],[hematokryt]]-O$409)/O$410</f>
        <v>0.71111111111111114</v>
      </c>
    </row>
    <row r="269" spans="1:32" x14ac:dyDescent="0.25">
      <c r="A269" s="5">
        <v>48</v>
      </c>
      <c r="B269" s="5">
        <v>80</v>
      </c>
      <c r="C269" s="9">
        <v>1</v>
      </c>
      <c r="D269" s="5">
        <v>0</v>
      </c>
      <c r="E269" s="5" t="s">
        <v>2</v>
      </c>
      <c r="F269" s="5">
        <v>1</v>
      </c>
      <c r="G269" s="5">
        <v>0</v>
      </c>
      <c r="H269" s="5">
        <v>0</v>
      </c>
      <c r="I269" s="5">
        <v>122</v>
      </c>
      <c r="J269" s="5">
        <v>33</v>
      </c>
      <c r="K269" s="5">
        <v>0.9</v>
      </c>
      <c r="L269" s="5">
        <v>146</v>
      </c>
      <c r="M269" s="5">
        <v>3.9</v>
      </c>
      <c r="N269" s="5">
        <v>13.9</v>
      </c>
      <c r="O269" s="5">
        <v>48</v>
      </c>
      <c r="P269" s="5">
        <v>0</v>
      </c>
      <c r="Q269" s="5">
        <v>0</v>
      </c>
      <c r="R269" s="5">
        <v>0</v>
      </c>
      <c r="S269" s="5">
        <v>1</v>
      </c>
      <c r="T269" s="5">
        <v>0</v>
      </c>
      <c r="U269" s="5">
        <v>0</v>
      </c>
      <c r="V269" s="5">
        <v>0</v>
      </c>
      <c r="X269" s="8">
        <f>(dane3[[#This Row],[Wiek]]-$A$409)/$A$410</f>
        <v>0.52272727272727271</v>
      </c>
      <c r="Y269" s="8">
        <f>(dane3[[#This Row],[Ciśnienie krwi]]-$B$409)/$B$410</f>
        <v>0.23076923076923078</v>
      </c>
      <c r="Z269" s="8">
        <f>(dane3[[#This Row],[glukoza we krwi]]-$I$409)/$I$410</f>
        <v>0.21367521367521367</v>
      </c>
      <c r="AA269" s="8">
        <f>(dane3[[#This Row],[mocznik]]-$J$409)/$J$410</f>
        <v>8.0872913992297818E-2</v>
      </c>
      <c r="AB269" s="8">
        <f>(dane3[[#This Row],[kreatynina]]-K$409)/K$410</f>
        <v>6.6137566137566143E-3</v>
      </c>
      <c r="AC269" s="8">
        <f>(dane3[[#This Row],[sód]]-L$409)/L$410</f>
        <v>0.89274447949526814</v>
      </c>
      <c r="AD269" s="8">
        <f>(dane3[[#This Row],[potas]]-M$409)/M$410</f>
        <v>3.1460674157303366E-2</v>
      </c>
      <c r="AE269" s="8">
        <f>(dane3[[#This Row],[hemoglobina]]-N$409)/N$410</f>
        <v>0.73469387755102045</v>
      </c>
      <c r="AF269" s="8">
        <f>(dane3[[#This Row],[hematokryt]]-O$409)/O$410</f>
        <v>0.8666666666666667</v>
      </c>
    </row>
    <row r="270" spans="1:32" x14ac:dyDescent="0.25">
      <c r="A270" s="10">
        <v>51.48</v>
      </c>
      <c r="B270" s="5">
        <v>80</v>
      </c>
      <c r="C270" s="9">
        <v>0.62</v>
      </c>
      <c r="D270" s="10">
        <v>0.2</v>
      </c>
      <c r="E270" s="10">
        <v>0.52</v>
      </c>
      <c r="F270" s="5">
        <v>0.77</v>
      </c>
      <c r="G270" s="5">
        <v>0</v>
      </c>
      <c r="H270" s="5">
        <v>0</v>
      </c>
      <c r="I270" s="5">
        <v>100</v>
      </c>
      <c r="J270" s="5">
        <v>49</v>
      </c>
      <c r="K270" s="5">
        <v>1</v>
      </c>
      <c r="L270" s="5">
        <v>140</v>
      </c>
      <c r="M270" s="5">
        <v>5</v>
      </c>
      <c r="N270" s="5">
        <v>16.3</v>
      </c>
      <c r="O270" s="5">
        <v>53</v>
      </c>
      <c r="P270" s="5">
        <v>0</v>
      </c>
      <c r="Q270" s="5">
        <v>0</v>
      </c>
      <c r="R270" s="5">
        <v>0</v>
      </c>
      <c r="S270" s="5">
        <v>1</v>
      </c>
      <c r="T270" s="5">
        <v>0</v>
      </c>
      <c r="U270" s="5">
        <v>0</v>
      </c>
      <c r="V270" s="5">
        <v>0</v>
      </c>
      <c r="X270" s="8">
        <f>(dane3[[#This Row],[Wiek]]-$A$409)/$A$410</f>
        <v>0.56227272727272726</v>
      </c>
      <c r="Y270" s="8">
        <f>(dane3[[#This Row],[Ciśnienie krwi]]-$B$409)/$B$410</f>
        <v>0.23076923076923078</v>
      </c>
      <c r="Z270" s="8">
        <f>(dane3[[#This Row],[glukoza we krwi]]-$I$409)/$I$410</f>
        <v>0.16666666666666666</v>
      </c>
      <c r="AA270" s="8">
        <f>(dane3[[#This Row],[mocznik]]-$J$409)/$J$410</f>
        <v>0.12195121951219512</v>
      </c>
      <c r="AB270" s="8">
        <f>(dane3[[#This Row],[kreatynina]]-K$409)/K$410</f>
        <v>7.9365079365079361E-3</v>
      </c>
      <c r="AC270" s="8">
        <f>(dane3[[#This Row],[sód]]-L$409)/L$410</f>
        <v>0.85488958990536279</v>
      </c>
      <c r="AD270" s="8">
        <f>(dane3[[#This Row],[potas]]-M$409)/M$410</f>
        <v>5.6179775280898875E-2</v>
      </c>
      <c r="AE270" s="8">
        <f>(dane3[[#This Row],[hemoglobina]]-N$409)/N$410</f>
        <v>0.89795918367346939</v>
      </c>
      <c r="AF270" s="8">
        <f>(dane3[[#This Row],[hematokryt]]-O$409)/O$410</f>
        <v>0.97777777777777775</v>
      </c>
    </row>
    <row r="271" spans="1:32" x14ac:dyDescent="0.25">
      <c r="A271" s="5">
        <v>25</v>
      </c>
      <c r="B271" s="5">
        <v>80</v>
      </c>
      <c r="C271" s="9">
        <v>1</v>
      </c>
      <c r="D271" s="5">
        <v>0</v>
      </c>
      <c r="E271" s="5" t="s">
        <v>2</v>
      </c>
      <c r="F271" s="5">
        <v>1</v>
      </c>
      <c r="G271" s="5">
        <v>0</v>
      </c>
      <c r="H271" s="5">
        <v>0</v>
      </c>
      <c r="I271" s="5">
        <v>121</v>
      </c>
      <c r="J271" s="5">
        <v>19</v>
      </c>
      <c r="K271" s="5">
        <v>1.2</v>
      </c>
      <c r="L271" s="5">
        <v>142</v>
      </c>
      <c r="M271" s="5">
        <v>4.9000000000000004</v>
      </c>
      <c r="N271" s="5">
        <v>15</v>
      </c>
      <c r="O271" s="5">
        <v>48</v>
      </c>
      <c r="P271" s="5">
        <v>0</v>
      </c>
      <c r="Q271" s="5">
        <v>0</v>
      </c>
      <c r="R271" s="5">
        <v>0</v>
      </c>
      <c r="S271" s="5">
        <v>1</v>
      </c>
      <c r="T271" s="5">
        <v>0</v>
      </c>
      <c r="U271" s="5">
        <v>0</v>
      </c>
      <c r="V271" s="5">
        <v>0</v>
      </c>
      <c r="X271" s="8">
        <f>(dane3[[#This Row],[Wiek]]-$A$409)/$A$410</f>
        <v>0.26136363636363635</v>
      </c>
      <c r="Y271" s="8">
        <f>(dane3[[#This Row],[Ciśnienie krwi]]-$B$409)/$B$410</f>
        <v>0.23076923076923078</v>
      </c>
      <c r="Z271" s="8">
        <f>(dane3[[#This Row],[glukoza we krwi]]-$I$409)/$I$410</f>
        <v>0.21153846153846154</v>
      </c>
      <c r="AA271" s="8">
        <f>(dane3[[#This Row],[mocznik]]-$J$409)/$J$410</f>
        <v>4.4929396662387676E-2</v>
      </c>
      <c r="AB271" s="8">
        <f>(dane3[[#This Row],[kreatynina]]-K$409)/K$410</f>
        <v>1.0582010582010581E-2</v>
      </c>
      <c r="AC271" s="8">
        <f>(dane3[[#This Row],[sód]]-L$409)/L$410</f>
        <v>0.86750788643533128</v>
      </c>
      <c r="AD271" s="8">
        <f>(dane3[[#This Row],[potas]]-M$409)/M$410</f>
        <v>5.393258426966293E-2</v>
      </c>
      <c r="AE271" s="8">
        <f>(dane3[[#This Row],[hemoglobina]]-N$409)/N$410</f>
        <v>0.80952380952380953</v>
      </c>
      <c r="AF271" s="8">
        <f>(dane3[[#This Row],[hematokryt]]-O$409)/O$410</f>
        <v>0.8666666666666667</v>
      </c>
    </row>
    <row r="272" spans="1:32" x14ac:dyDescent="0.25">
      <c r="A272" s="5">
        <v>23</v>
      </c>
      <c r="B272" s="5">
        <v>80</v>
      </c>
      <c r="C272" s="9">
        <v>1</v>
      </c>
      <c r="D272" s="5">
        <v>0</v>
      </c>
      <c r="E272" s="5" t="s">
        <v>2</v>
      </c>
      <c r="F272" s="5">
        <v>1</v>
      </c>
      <c r="G272" s="5">
        <v>0</v>
      </c>
      <c r="H272" s="5">
        <v>0</v>
      </c>
      <c r="I272" s="5">
        <v>111</v>
      </c>
      <c r="J272" s="5">
        <v>34</v>
      </c>
      <c r="K272" s="5">
        <v>1.1000000000000001</v>
      </c>
      <c r="L272" s="5">
        <v>145</v>
      </c>
      <c r="M272" s="5">
        <v>4</v>
      </c>
      <c r="N272" s="5">
        <v>14.3</v>
      </c>
      <c r="O272" s="5">
        <v>41</v>
      </c>
      <c r="P272" s="5">
        <v>0</v>
      </c>
      <c r="Q272" s="5">
        <v>0</v>
      </c>
      <c r="R272" s="5">
        <v>0</v>
      </c>
      <c r="S272" s="5">
        <v>1</v>
      </c>
      <c r="T272" s="5">
        <v>0</v>
      </c>
      <c r="U272" s="5">
        <v>0</v>
      </c>
      <c r="V272" s="5">
        <v>0</v>
      </c>
      <c r="X272" s="8">
        <f>(dane3[[#This Row],[Wiek]]-$A$409)/$A$410</f>
        <v>0.23863636363636365</v>
      </c>
      <c r="Y272" s="8">
        <f>(dane3[[#This Row],[Ciśnienie krwi]]-$B$409)/$B$410</f>
        <v>0.23076923076923078</v>
      </c>
      <c r="Z272" s="8">
        <f>(dane3[[#This Row],[glukoza we krwi]]-$I$409)/$I$410</f>
        <v>0.19017094017094016</v>
      </c>
      <c r="AA272" s="8">
        <f>(dane3[[#This Row],[mocznik]]-$J$409)/$J$410</f>
        <v>8.3440308087291401E-2</v>
      </c>
      <c r="AB272" s="8">
        <f>(dane3[[#This Row],[kreatynina]]-K$409)/K$410</f>
        <v>9.2592592592592605E-3</v>
      </c>
      <c r="AC272" s="8">
        <f>(dane3[[#This Row],[sód]]-L$409)/L$410</f>
        <v>0.88643533123028395</v>
      </c>
      <c r="AD272" s="8">
        <f>(dane3[[#This Row],[potas]]-M$409)/M$410</f>
        <v>3.3707865168539325E-2</v>
      </c>
      <c r="AE272" s="8">
        <f>(dane3[[#This Row],[hemoglobina]]-N$409)/N$410</f>
        <v>0.76190476190476197</v>
      </c>
      <c r="AF272" s="8">
        <f>(dane3[[#This Row],[hematokryt]]-O$409)/O$410</f>
        <v>0.71111111111111114</v>
      </c>
    </row>
    <row r="273" spans="1:32" x14ac:dyDescent="0.25">
      <c r="A273" s="5">
        <v>30</v>
      </c>
      <c r="B273" s="5">
        <v>80</v>
      </c>
      <c r="C273" s="9">
        <v>1</v>
      </c>
      <c r="D273" s="5">
        <v>0</v>
      </c>
      <c r="E273" s="5" t="s">
        <v>2</v>
      </c>
      <c r="F273" s="5">
        <v>1</v>
      </c>
      <c r="G273" s="5">
        <v>0</v>
      </c>
      <c r="H273" s="5">
        <v>0</v>
      </c>
      <c r="I273" s="5">
        <v>96</v>
      </c>
      <c r="J273" s="5">
        <v>25</v>
      </c>
      <c r="K273" s="5">
        <v>0.5</v>
      </c>
      <c r="L273" s="5">
        <v>144</v>
      </c>
      <c r="M273" s="5">
        <v>4.8</v>
      </c>
      <c r="N273" s="5">
        <v>13.8</v>
      </c>
      <c r="O273" s="5">
        <v>42</v>
      </c>
      <c r="P273" s="5">
        <v>0</v>
      </c>
      <c r="Q273" s="5">
        <v>0</v>
      </c>
      <c r="R273" s="5">
        <v>0</v>
      </c>
      <c r="S273" s="5">
        <v>1</v>
      </c>
      <c r="T273" s="5">
        <v>0</v>
      </c>
      <c r="U273" s="5">
        <v>0</v>
      </c>
      <c r="V273" s="5">
        <v>0</v>
      </c>
      <c r="X273" s="8">
        <f>(dane3[[#This Row],[Wiek]]-$A$409)/$A$410</f>
        <v>0.31818181818181818</v>
      </c>
      <c r="Y273" s="8">
        <f>(dane3[[#This Row],[Ciśnienie krwi]]-$B$409)/$B$410</f>
        <v>0.23076923076923078</v>
      </c>
      <c r="Z273" s="8">
        <f>(dane3[[#This Row],[glukoza we krwi]]-$I$409)/$I$410</f>
        <v>0.15811965811965811</v>
      </c>
      <c r="AA273" s="8">
        <f>(dane3[[#This Row],[mocznik]]-$J$409)/$J$410</f>
        <v>6.0333761232349167E-2</v>
      </c>
      <c r="AB273" s="8">
        <f>(dane3[[#This Row],[kreatynina]]-K$409)/K$410</f>
        <v>1.3227513227513225E-3</v>
      </c>
      <c r="AC273" s="8">
        <f>(dane3[[#This Row],[sód]]-L$409)/L$410</f>
        <v>0.88012618296529965</v>
      </c>
      <c r="AD273" s="8">
        <f>(dane3[[#This Row],[potas]]-M$409)/M$410</f>
        <v>5.1685393258426963E-2</v>
      </c>
      <c r="AE273" s="8">
        <f>(dane3[[#This Row],[hemoglobina]]-N$409)/N$410</f>
        <v>0.72789115646258506</v>
      </c>
      <c r="AF273" s="8">
        <f>(dane3[[#This Row],[hematokryt]]-O$409)/O$410</f>
        <v>0.73333333333333328</v>
      </c>
    </row>
    <row r="274" spans="1:32" x14ac:dyDescent="0.25">
      <c r="A274" s="5">
        <v>56</v>
      </c>
      <c r="B274" s="5">
        <v>80</v>
      </c>
      <c r="C274" s="9">
        <v>1</v>
      </c>
      <c r="D274" s="5">
        <v>0</v>
      </c>
      <c r="E274" s="5" t="s">
        <v>2</v>
      </c>
      <c r="F274" s="5">
        <v>1</v>
      </c>
      <c r="G274" s="5">
        <v>0</v>
      </c>
      <c r="H274" s="5">
        <v>0</v>
      </c>
      <c r="I274" s="5">
        <v>139</v>
      </c>
      <c r="J274" s="5">
        <v>15</v>
      </c>
      <c r="K274" s="5">
        <v>1.2</v>
      </c>
      <c r="L274" s="5">
        <v>135</v>
      </c>
      <c r="M274" s="5">
        <v>5</v>
      </c>
      <c r="N274" s="5">
        <v>14.8</v>
      </c>
      <c r="O274" s="5">
        <v>42</v>
      </c>
      <c r="P274" s="5">
        <v>0</v>
      </c>
      <c r="Q274" s="5">
        <v>0</v>
      </c>
      <c r="R274" s="5">
        <v>0</v>
      </c>
      <c r="S274" s="5">
        <v>1</v>
      </c>
      <c r="T274" s="5">
        <v>0</v>
      </c>
      <c r="U274" s="5">
        <v>0</v>
      </c>
      <c r="V274" s="5">
        <v>0</v>
      </c>
      <c r="X274" s="8">
        <f>(dane3[[#This Row],[Wiek]]-$A$409)/$A$410</f>
        <v>0.61363636363636365</v>
      </c>
      <c r="Y274" s="8">
        <f>(dane3[[#This Row],[Ciśnienie krwi]]-$B$409)/$B$410</f>
        <v>0.23076923076923078</v>
      </c>
      <c r="Z274" s="8">
        <f>(dane3[[#This Row],[glukoza we krwi]]-$I$409)/$I$410</f>
        <v>0.25</v>
      </c>
      <c r="AA274" s="8">
        <f>(dane3[[#This Row],[mocznik]]-$J$409)/$J$410</f>
        <v>3.4659820282413351E-2</v>
      </c>
      <c r="AB274" s="8">
        <f>(dane3[[#This Row],[kreatynina]]-K$409)/K$410</f>
        <v>1.0582010582010581E-2</v>
      </c>
      <c r="AC274" s="8">
        <f>(dane3[[#This Row],[sód]]-L$409)/L$410</f>
        <v>0.82334384858044163</v>
      </c>
      <c r="AD274" s="8">
        <f>(dane3[[#This Row],[potas]]-M$409)/M$410</f>
        <v>5.6179775280898875E-2</v>
      </c>
      <c r="AE274" s="8">
        <f>(dane3[[#This Row],[hemoglobina]]-N$409)/N$410</f>
        <v>0.79591836734693877</v>
      </c>
      <c r="AF274" s="8">
        <f>(dane3[[#This Row],[hematokryt]]-O$409)/O$410</f>
        <v>0.73333333333333328</v>
      </c>
    </row>
    <row r="275" spans="1:32" x14ac:dyDescent="0.25">
      <c r="A275" s="5">
        <v>47</v>
      </c>
      <c r="B275" s="5">
        <v>80</v>
      </c>
      <c r="C275" s="9">
        <v>0.75</v>
      </c>
      <c r="D275" s="5">
        <v>0</v>
      </c>
      <c r="E275" s="5" t="s">
        <v>2</v>
      </c>
      <c r="F275" s="5">
        <v>1</v>
      </c>
      <c r="G275" s="5">
        <v>0</v>
      </c>
      <c r="H275" s="5">
        <v>0</v>
      </c>
      <c r="I275" s="5">
        <v>95</v>
      </c>
      <c r="J275" s="5">
        <v>35</v>
      </c>
      <c r="K275" s="5">
        <v>0.9</v>
      </c>
      <c r="L275" s="5">
        <v>140</v>
      </c>
      <c r="M275" s="5">
        <v>4.0999999999999996</v>
      </c>
      <c r="N275" s="10">
        <v>12.53</v>
      </c>
      <c r="O275" s="10">
        <v>38.869999999999997</v>
      </c>
      <c r="P275" s="5">
        <v>0</v>
      </c>
      <c r="Q275" s="5">
        <v>0</v>
      </c>
      <c r="R275" s="5">
        <v>0</v>
      </c>
      <c r="S275" s="5">
        <v>1</v>
      </c>
      <c r="T275" s="5">
        <v>0</v>
      </c>
      <c r="U275" s="5">
        <v>0</v>
      </c>
      <c r="V275" s="5">
        <v>0</v>
      </c>
      <c r="X275" s="8">
        <f>(dane3[[#This Row],[Wiek]]-$A$409)/$A$410</f>
        <v>0.51136363636363635</v>
      </c>
      <c r="Y275" s="8">
        <f>(dane3[[#This Row],[Ciśnienie krwi]]-$B$409)/$B$410</f>
        <v>0.23076923076923078</v>
      </c>
      <c r="Z275" s="8">
        <f>(dane3[[#This Row],[glukoza we krwi]]-$I$409)/$I$410</f>
        <v>0.15598290598290598</v>
      </c>
      <c r="AA275" s="8">
        <f>(dane3[[#This Row],[mocznik]]-$J$409)/$J$410</f>
        <v>8.6007702182284984E-2</v>
      </c>
      <c r="AB275" s="8">
        <f>(dane3[[#This Row],[kreatynina]]-K$409)/K$410</f>
        <v>6.6137566137566143E-3</v>
      </c>
      <c r="AC275" s="8">
        <f>(dane3[[#This Row],[sód]]-L$409)/L$410</f>
        <v>0.85488958990536279</v>
      </c>
      <c r="AD275" s="8">
        <f>(dane3[[#This Row],[potas]]-M$409)/M$410</f>
        <v>3.595505617977527E-2</v>
      </c>
      <c r="AE275" s="8">
        <f>(dane3[[#This Row],[hemoglobina]]-N$409)/N$410</f>
        <v>0.64149659863945574</v>
      </c>
      <c r="AF275" s="8">
        <f>(dane3[[#This Row],[hematokryt]]-O$409)/O$410</f>
        <v>0.66377777777777769</v>
      </c>
    </row>
    <row r="276" spans="1:32" x14ac:dyDescent="0.25">
      <c r="A276" s="5">
        <v>19</v>
      </c>
      <c r="B276" s="5">
        <v>80</v>
      </c>
      <c r="C276" s="9">
        <v>0.75</v>
      </c>
      <c r="D276" s="5">
        <v>0</v>
      </c>
      <c r="E276" s="5" t="s">
        <v>2</v>
      </c>
      <c r="F276" s="5">
        <v>1</v>
      </c>
      <c r="G276" s="5">
        <v>0</v>
      </c>
      <c r="H276" s="5">
        <v>0</v>
      </c>
      <c r="I276" s="5">
        <v>107</v>
      </c>
      <c r="J276" s="5">
        <v>23</v>
      </c>
      <c r="K276" s="5">
        <v>0.7</v>
      </c>
      <c r="L276" s="5">
        <v>141</v>
      </c>
      <c r="M276" s="5">
        <v>4.2</v>
      </c>
      <c r="N276" s="5">
        <v>14.4</v>
      </c>
      <c r="O276" s="5">
        <v>44</v>
      </c>
      <c r="P276" s="5">
        <v>0</v>
      </c>
      <c r="Q276" s="5">
        <v>0</v>
      </c>
      <c r="R276" s="5">
        <v>0</v>
      </c>
      <c r="S276" s="5">
        <v>1</v>
      </c>
      <c r="T276" s="5">
        <v>0</v>
      </c>
      <c r="U276" s="5">
        <v>0</v>
      </c>
      <c r="V276" s="5">
        <v>0</v>
      </c>
      <c r="X276" s="8">
        <f>(dane3[[#This Row],[Wiek]]-$A$409)/$A$410</f>
        <v>0.19318181818181818</v>
      </c>
      <c r="Y276" s="8">
        <f>(dane3[[#This Row],[Ciśnienie krwi]]-$B$409)/$B$410</f>
        <v>0.23076923076923078</v>
      </c>
      <c r="Z276" s="8">
        <f>(dane3[[#This Row],[glukoza we krwi]]-$I$409)/$I$410</f>
        <v>0.18162393162393162</v>
      </c>
      <c r="AA276" s="8">
        <f>(dane3[[#This Row],[mocznik]]-$J$409)/$J$410</f>
        <v>5.5198973042362001E-2</v>
      </c>
      <c r="AB276" s="8">
        <f>(dane3[[#This Row],[kreatynina]]-K$409)/K$410</f>
        <v>3.968253968253968E-3</v>
      </c>
      <c r="AC276" s="8">
        <f>(dane3[[#This Row],[sód]]-L$409)/L$410</f>
        <v>0.86119873817034698</v>
      </c>
      <c r="AD276" s="8">
        <f>(dane3[[#This Row],[potas]]-M$409)/M$410</f>
        <v>3.8202247191011243E-2</v>
      </c>
      <c r="AE276" s="8">
        <f>(dane3[[#This Row],[hemoglobina]]-N$409)/N$410</f>
        <v>0.76870748299319724</v>
      </c>
      <c r="AF276" s="8">
        <f>(dane3[[#This Row],[hematokryt]]-O$409)/O$410</f>
        <v>0.77777777777777779</v>
      </c>
    </row>
    <row r="277" spans="1:32" x14ac:dyDescent="0.25">
      <c r="A277" s="5">
        <v>52</v>
      </c>
      <c r="B277" s="5">
        <v>80</v>
      </c>
      <c r="C277" s="9">
        <v>0.75</v>
      </c>
      <c r="D277" s="5">
        <v>0</v>
      </c>
      <c r="E277" s="5" t="s">
        <v>2</v>
      </c>
      <c r="F277" s="5">
        <v>1</v>
      </c>
      <c r="G277" s="5">
        <v>0</v>
      </c>
      <c r="H277" s="5">
        <v>0</v>
      </c>
      <c r="I277" s="5">
        <v>125</v>
      </c>
      <c r="J277" s="5">
        <v>22</v>
      </c>
      <c r="K277" s="5">
        <v>1.2</v>
      </c>
      <c r="L277" s="5">
        <v>139</v>
      </c>
      <c r="M277" s="5">
        <v>4.5999999999999996</v>
      </c>
      <c r="N277" s="5">
        <v>16.5</v>
      </c>
      <c r="O277" s="5">
        <v>43</v>
      </c>
      <c r="P277" s="5">
        <v>0</v>
      </c>
      <c r="Q277" s="5">
        <v>0</v>
      </c>
      <c r="R277" s="5">
        <v>0</v>
      </c>
      <c r="S277" s="5">
        <v>1</v>
      </c>
      <c r="T277" s="5">
        <v>0</v>
      </c>
      <c r="U277" s="5">
        <v>0</v>
      </c>
      <c r="V277" s="5">
        <v>0</v>
      </c>
      <c r="X277" s="8">
        <f>(dane3[[#This Row],[Wiek]]-$A$409)/$A$410</f>
        <v>0.56818181818181823</v>
      </c>
      <c r="Y277" s="8">
        <f>(dane3[[#This Row],[Ciśnienie krwi]]-$B$409)/$B$410</f>
        <v>0.23076923076923078</v>
      </c>
      <c r="Z277" s="8">
        <f>(dane3[[#This Row],[glukoza we krwi]]-$I$409)/$I$410</f>
        <v>0.22008547008547008</v>
      </c>
      <c r="AA277" s="8">
        <f>(dane3[[#This Row],[mocznik]]-$J$409)/$J$410</f>
        <v>5.2631578947368418E-2</v>
      </c>
      <c r="AB277" s="8">
        <f>(dane3[[#This Row],[kreatynina]]-K$409)/K$410</f>
        <v>1.0582010582010581E-2</v>
      </c>
      <c r="AC277" s="8">
        <f>(dane3[[#This Row],[sód]]-L$409)/L$410</f>
        <v>0.8485804416403786</v>
      </c>
      <c r="AD277" s="8">
        <f>(dane3[[#This Row],[potas]]-M$409)/M$410</f>
        <v>4.7191011235955045E-2</v>
      </c>
      <c r="AE277" s="8">
        <f>(dane3[[#This Row],[hemoglobina]]-N$409)/N$410</f>
        <v>0.91156462585034015</v>
      </c>
      <c r="AF277" s="8">
        <f>(dane3[[#This Row],[hematokryt]]-O$409)/O$410</f>
        <v>0.75555555555555554</v>
      </c>
    </row>
    <row r="278" spans="1:32" x14ac:dyDescent="0.25">
      <c r="A278" s="5">
        <v>20</v>
      </c>
      <c r="B278" s="5">
        <v>60</v>
      </c>
      <c r="C278" s="9">
        <v>1</v>
      </c>
      <c r="D278" s="5">
        <v>0</v>
      </c>
      <c r="E278" s="5" t="s">
        <v>2</v>
      </c>
      <c r="F278" s="5">
        <v>1</v>
      </c>
      <c r="G278" s="5">
        <v>0</v>
      </c>
      <c r="H278" s="5">
        <v>0</v>
      </c>
      <c r="I278" s="10">
        <v>148.04</v>
      </c>
      <c r="J278" s="10">
        <v>57.43</v>
      </c>
      <c r="K278" s="10">
        <v>3.07</v>
      </c>
      <c r="L278" s="5">
        <v>137</v>
      </c>
      <c r="M278" s="5">
        <v>4.7</v>
      </c>
      <c r="N278" s="5">
        <v>14</v>
      </c>
      <c r="O278" s="5">
        <v>41</v>
      </c>
      <c r="P278" s="5">
        <v>0</v>
      </c>
      <c r="Q278" s="5">
        <v>0</v>
      </c>
      <c r="R278" s="5">
        <v>0</v>
      </c>
      <c r="S278" s="5">
        <v>1</v>
      </c>
      <c r="T278" s="5">
        <v>0</v>
      </c>
      <c r="U278" s="5">
        <v>0</v>
      </c>
      <c r="V278" s="5">
        <v>0</v>
      </c>
      <c r="X278" s="8">
        <f>(dane3[[#This Row],[Wiek]]-$A$409)/$A$410</f>
        <v>0.20454545454545456</v>
      </c>
      <c r="Y278" s="8">
        <f>(dane3[[#This Row],[Ciśnienie krwi]]-$B$409)/$B$410</f>
        <v>7.6923076923076927E-2</v>
      </c>
      <c r="Z278" s="8">
        <f>(dane3[[#This Row],[glukoza we krwi]]-$I$409)/$I$410</f>
        <v>0.26931623931623933</v>
      </c>
      <c r="AA278" s="8">
        <f>(dane3[[#This Row],[mocznik]]-$J$409)/$J$410</f>
        <v>0.14359435173299101</v>
      </c>
      <c r="AB278" s="8">
        <f>(dane3[[#This Row],[kreatynina]]-K$409)/K$410</f>
        <v>3.5317460317460317E-2</v>
      </c>
      <c r="AC278" s="8">
        <f>(dane3[[#This Row],[sód]]-L$409)/L$410</f>
        <v>0.83596214511041012</v>
      </c>
      <c r="AD278" s="8">
        <f>(dane3[[#This Row],[potas]]-M$409)/M$410</f>
        <v>4.9438202247191018E-2</v>
      </c>
      <c r="AE278" s="8">
        <f>(dane3[[#This Row],[hemoglobina]]-N$409)/N$410</f>
        <v>0.74149659863945572</v>
      </c>
      <c r="AF278" s="8">
        <f>(dane3[[#This Row],[hematokryt]]-O$409)/O$410</f>
        <v>0.71111111111111114</v>
      </c>
    </row>
    <row r="279" spans="1:32" x14ac:dyDescent="0.25">
      <c r="A279" s="5">
        <v>46</v>
      </c>
      <c r="B279" s="5">
        <v>60</v>
      </c>
      <c r="C279" s="9">
        <v>1</v>
      </c>
      <c r="D279" s="5">
        <v>0</v>
      </c>
      <c r="E279" s="5" t="s">
        <v>2</v>
      </c>
      <c r="F279" s="5">
        <v>1</v>
      </c>
      <c r="G279" s="5">
        <v>0</v>
      </c>
      <c r="H279" s="5">
        <v>0</v>
      </c>
      <c r="I279" s="5">
        <v>123</v>
      </c>
      <c r="J279" s="5">
        <v>46</v>
      </c>
      <c r="K279" s="5">
        <v>1</v>
      </c>
      <c r="L279" s="5">
        <v>135</v>
      </c>
      <c r="M279" s="5">
        <v>5</v>
      </c>
      <c r="N279" s="5">
        <v>15.7</v>
      </c>
      <c r="O279" s="5">
        <v>50</v>
      </c>
      <c r="P279" s="5">
        <v>0</v>
      </c>
      <c r="Q279" s="5">
        <v>0</v>
      </c>
      <c r="R279" s="5">
        <v>0</v>
      </c>
      <c r="S279" s="5">
        <v>1</v>
      </c>
      <c r="T279" s="5">
        <v>0</v>
      </c>
      <c r="U279" s="5">
        <v>0</v>
      </c>
      <c r="V279" s="5">
        <v>0</v>
      </c>
      <c r="X279" s="8">
        <f>(dane3[[#This Row],[Wiek]]-$A$409)/$A$410</f>
        <v>0.5</v>
      </c>
      <c r="Y279" s="8">
        <f>(dane3[[#This Row],[Ciśnienie krwi]]-$B$409)/$B$410</f>
        <v>7.6923076923076927E-2</v>
      </c>
      <c r="Z279" s="8">
        <f>(dane3[[#This Row],[glukoza we krwi]]-$I$409)/$I$410</f>
        <v>0.21581196581196582</v>
      </c>
      <c r="AA279" s="8">
        <f>(dane3[[#This Row],[mocznik]]-$J$409)/$J$410</f>
        <v>0.11424903722721438</v>
      </c>
      <c r="AB279" s="8">
        <f>(dane3[[#This Row],[kreatynina]]-K$409)/K$410</f>
        <v>7.9365079365079361E-3</v>
      </c>
      <c r="AC279" s="8">
        <f>(dane3[[#This Row],[sód]]-L$409)/L$410</f>
        <v>0.82334384858044163</v>
      </c>
      <c r="AD279" s="8">
        <f>(dane3[[#This Row],[potas]]-M$409)/M$410</f>
        <v>5.6179775280898875E-2</v>
      </c>
      <c r="AE279" s="8">
        <f>(dane3[[#This Row],[hemoglobina]]-N$409)/N$410</f>
        <v>0.8571428571428571</v>
      </c>
      <c r="AF279" s="8">
        <f>(dane3[[#This Row],[hematokryt]]-O$409)/O$410</f>
        <v>0.91111111111111109</v>
      </c>
    </row>
    <row r="280" spans="1:32" x14ac:dyDescent="0.25">
      <c r="A280" s="5">
        <v>48</v>
      </c>
      <c r="B280" s="5">
        <v>60</v>
      </c>
      <c r="C280" s="9">
        <v>0.75</v>
      </c>
      <c r="D280" s="5">
        <v>0</v>
      </c>
      <c r="E280" s="5" t="s">
        <v>2</v>
      </c>
      <c r="F280" s="5">
        <v>1</v>
      </c>
      <c r="G280" s="5">
        <v>0</v>
      </c>
      <c r="H280" s="5">
        <v>0</v>
      </c>
      <c r="I280" s="5">
        <v>112</v>
      </c>
      <c r="J280" s="5">
        <v>44</v>
      </c>
      <c r="K280" s="5">
        <v>1.2</v>
      </c>
      <c r="L280" s="5">
        <v>142</v>
      </c>
      <c r="M280" s="5">
        <v>4.9000000000000004</v>
      </c>
      <c r="N280" s="5">
        <v>14.5</v>
      </c>
      <c r="O280" s="5">
        <v>44</v>
      </c>
      <c r="P280" s="5">
        <v>0</v>
      </c>
      <c r="Q280" s="5">
        <v>0</v>
      </c>
      <c r="R280" s="5">
        <v>0</v>
      </c>
      <c r="S280" s="5">
        <v>1</v>
      </c>
      <c r="T280" s="5">
        <v>0</v>
      </c>
      <c r="U280" s="5">
        <v>0</v>
      </c>
      <c r="V280" s="5">
        <v>0</v>
      </c>
      <c r="X280" s="8">
        <f>(dane3[[#This Row],[Wiek]]-$A$409)/$A$410</f>
        <v>0.52272727272727271</v>
      </c>
      <c r="Y280" s="8">
        <f>(dane3[[#This Row],[Ciśnienie krwi]]-$B$409)/$B$410</f>
        <v>7.6923076923076927E-2</v>
      </c>
      <c r="Z280" s="8">
        <f>(dane3[[#This Row],[glukoza we krwi]]-$I$409)/$I$410</f>
        <v>0.19230769230769232</v>
      </c>
      <c r="AA280" s="8">
        <f>(dane3[[#This Row],[mocznik]]-$J$409)/$J$410</f>
        <v>0.10911424903722722</v>
      </c>
      <c r="AB280" s="8">
        <f>(dane3[[#This Row],[kreatynina]]-K$409)/K$410</f>
        <v>1.0582010582010581E-2</v>
      </c>
      <c r="AC280" s="8">
        <f>(dane3[[#This Row],[sód]]-L$409)/L$410</f>
        <v>0.86750788643533128</v>
      </c>
      <c r="AD280" s="8">
        <f>(dane3[[#This Row],[potas]]-M$409)/M$410</f>
        <v>5.393258426966293E-2</v>
      </c>
      <c r="AE280" s="8">
        <f>(dane3[[#This Row],[hemoglobina]]-N$409)/N$410</f>
        <v>0.77551020408163263</v>
      </c>
      <c r="AF280" s="8">
        <f>(dane3[[#This Row],[hematokryt]]-O$409)/O$410</f>
        <v>0.77777777777777779</v>
      </c>
    </row>
    <row r="281" spans="1:32" x14ac:dyDescent="0.25">
      <c r="A281" s="5">
        <v>24</v>
      </c>
      <c r="B281" s="5">
        <v>70</v>
      </c>
      <c r="C281" s="9">
        <v>1</v>
      </c>
      <c r="D281" s="5">
        <v>0</v>
      </c>
      <c r="E281" s="5" t="s">
        <v>2</v>
      </c>
      <c r="F281" s="5">
        <v>1</v>
      </c>
      <c r="G281" s="5">
        <v>0</v>
      </c>
      <c r="H281" s="5">
        <v>0</v>
      </c>
      <c r="I281" s="5">
        <v>140</v>
      </c>
      <c r="J281" s="5">
        <v>23</v>
      </c>
      <c r="K281" s="5">
        <v>0.6</v>
      </c>
      <c r="L281" s="5">
        <v>140</v>
      </c>
      <c r="M281" s="5">
        <v>4.7</v>
      </c>
      <c r="N281" s="5">
        <v>16.3</v>
      </c>
      <c r="O281" s="5">
        <v>48</v>
      </c>
      <c r="P281" s="5">
        <v>0</v>
      </c>
      <c r="Q281" s="5">
        <v>0</v>
      </c>
      <c r="R281" s="5">
        <v>0</v>
      </c>
      <c r="S281" s="5">
        <v>1</v>
      </c>
      <c r="T281" s="5">
        <v>0</v>
      </c>
      <c r="U281" s="5">
        <v>0</v>
      </c>
      <c r="V281" s="5">
        <v>0</v>
      </c>
      <c r="X281" s="8">
        <f>(dane3[[#This Row],[Wiek]]-$A$409)/$A$410</f>
        <v>0.25</v>
      </c>
      <c r="Y281" s="8">
        <f>(dane3[[#This Row],[Ciśnienie krwi]]-$B$409)/$B$410</f>
        <v>0.15384615384615385</v>
      </c>
      <c r="Z281" s="8">
        <f>(dane3[[#This Row],[glukoza we krwi]]-$I$409)/$I$410</f>
        <v>0.25213675213675213</v>
      </c>
      <c r="AA281" s="8">
        <f>(dane3[[#This Row],[mocznik]]-$J$409)/$J$410</f>
        <v>5.5198973042362001E-2</v>
      </c>
      <c r="AB281" s="8">
        <f>(dane3[[#This Row],[kreatynina]]-K$409)/K$410</f>
        <v>2.6455026455026449E-3</v>
      </c>
      <c r="AC281" s="8">
        <f>(dane3[[#This Row],[sód]]-L$409)/L$410</f>
        <v>0.85488958990536279</v>
      </c>
      <c r="AD281" s="8">
        <f>(dane3[[#This Row],[potas]]-M$409)/M$410</f>
        <v>4.9438202247191018E-2</v>
      </c>
      <c r="AE281" s="8">
        <f>(dane3[[#This Row],[hemoglobina]]-N$409)/N$410</f>
        <v>0.89795918367346939</v>
      </c>
      <c r="AF281" s="8">
        <f>(dane3[[#This Row],[hematokryt]]-O$409)/O$410</f>
        <v>0.8666666666666667</v>
      </c>
    </row>
    <row r="282" spans="1:32" x14ac:dyDescent="0.25">
      <c r="A282" s="5">
        <v>47</v>
      </c>
      <c r="B282" s="5">
        <v>80</v>
      </c>
      <c r="C282" s="9">
        <v>0.62</v>
      </c>
      <c r="D282" s="10">
        <v>0.2</v>
      </c>
      <c r="E282" s="10">
        <v>0.52</v>
      </c>
      <c r="F282" s="5">
        <v>0.77</v>
      </c>
      <c r="G282" s="5">
        <v>0</v>
      </c>
      <c r="H282" s="5">
        <v>0</v>
      </c>
      <c r="I282" s="5">
        <v>93</v>
      </c>
      <c r="J282" s="5">
        <v>33</v>
      </c>
      <c r="K282" s="5">
        <v>0.9</v>
      </c>
      <c r="L282" s="5">
        <v>144</v>
      </c>
      <c r="M282" s="5">
        <v>4.5</v>
      </c>
      <c r="N282" s="5">
        <v>13.3</v>
      </c>
      <c r="O282" s="5">
        <v>52</v>
      </c>
      <c r="P282" s="5">
        <v>0</v>
      </c>
      <c r="Q282" s="5">
        <v>0</v>
      </c>
      <c r="R282" s="5">
        <v>0</v>
      </c>
      <c r="S282" s="5">
        <v>1</v>
      </c>
      <c r="T282" s="5">
        <v>0</v>
      </c>
      <c r="U282" s="5">
        <v>0</v>
      </c>
      <c r="V282" s="5">
        <v>0</v>
      </c>
      <c r="X282" s="8">
        <f>(dane3[[#This Row],[Wiek]]-$A$409)/$A$410</f>
        <v>0.51136363636363635</v>
      </c>
      <c r="Y282" s="8">
        <f>(dane3[[#This Row],[Ciśnienie krwi]]-$B$409)/$B$410</f>
        <v>0.23076923076923078</v>
      </c>
      <c r="Z282" s="8">
        <f>(dane3[[#This Row],[glukoza we krwi]]-$I$409)/$I$410</f>
        <v>0.1517094017094017</v>
      </c>
      <c r="AA282" s="8">
        <f>(dane3[[#This Row],[mocznik]]-$J$409)/$J$410</f>
        <v>8.0872913992297818E-2</v>
      </c>
      <c r="AB282" s="8">
        <f>(dane3[[#This Row],[kreatynina]]-K$409)/K$410</f>
        <v>6.6137566137566143E-3</v>
      </c>
      <c r="AC282" s="8">
        <f>(dane3[[#This Row],[sód]]-L$409)/L$410</f>
        <v>0.88012618296529965</v>
      </c>
      <c r="AD282" s="8">
        <f>(dane3[[#This Row],[potas]]-M$409)/M$410</f>
        <v>4.49438202247191E-2</v>
      </c>
      <c r="AE282" s="8">
        <f>(dane3[[#This Row],[hemoglobina]]-N$409)/N$410</f>
        <v>0.69387755102040816</v>
      </c>
      <c r="AF282" s="8">
        <f>(dane3[[#This Row],[hematokryt]]-O$409)/O$410</f>
        <v>0.9555555555555556</v>
      </c>
    </row>
    <row r="283" spans="1:32" x14ac:dyDescent="0.25">
      <c r="A283" s="5">
        <v>55</v>
      </c>
      <c r="B283" s="5">
        <v>80</v>
      </c>
      <c r="C283" s="9">
        <v>1</v>
      </c>
      <c r="D283" s="5">
        <v>0</v>
      </c>
      <c r="E283" s="5" t="s">
        <v>2</v>
      </c>
      <c r="F283" s="5">
        <v>1</v>
      </c>
      <c r="G283" s="5">
        <v>0</v>
      </c>
      <c r="H283" s="5">
        <v>0</v>
      </c>
      <c r="I283" s="5">
        <v>130</v>
      </c>
      <c r="J283" s="5">
        <v>50</v>
      </c>
      <c r="K283" s="5">
        <v>1.2</v>
      </c>
      <c r="L283" s="5">
        <v>147</v>
      </c>
      <c r="M283" s="5">
        <v>5</v>
      </c>
      <c r="N283" s="5">
        <v>15.5</v>
      </c>
      <c r="O283" s="5">
        <v>41</v>
      </c>
      <c r="P283" s="5">
        <v>0</v>
      </c>
      <c r="Q283" s="5">
        <v>0</v>
      </c>
      <c r="R283" s="5">
        <v>0</v>
      </c>
      <c r="S283" s="5">
        <v>1</v>
      </c>
      <c r="T283" s="5">
        <v>0</v>
      </c>
      <c r="U283" s="5">
        <v>0</v>
      </c>
      <c r="V283" s="5">
        <v>0</v>
      </c>
      <c r="X283" s="8">
        <f>(dane3[[#This Row],[Wiek]]-$A$409)/$A$410</f>
        <v>0.60227272727272729</v>
      </c>
      <c r="Y283" s="8">
        <f>(dane3[[#This Row],[Ciśnienie krwi]]-$B$409)/$B$410</f>
        <v>0.23076923076923078</v>
      </c>
      <c r="Z283" s="8">
        <f>(dane3[[#This Row],[glukoza we krwi]]-$I$409)/$I$410</f>
        <v>0.23076923076923078</v>
      </c>
      <c r="AA283" s="8">
        <f>(dane3[[#This Row],[mocznik]]-$J$409)/$J$410</f>
        <v>0.1245186136071887</v>
      </c>
      <c r="AB283" s="8">
        <f>(dane3[[#This Row],[kreatynina]]-K$409)/K$410</f>
        <v>1.0582010582010581E-2</v>
      </c>
      <c r="AC283" s="8">
        <f>(dane3[[#This Row],[sód]]-L$409)/L$410</f>
        <v>0.89905362776025233</v>
      </c>
      <c r="AD283" s="8">
        <f>(dane3[[#This Row],[potas]]-M$409)/M$410</f>
        <v>5.6179775280898875E-2</v>
      </c>
      <c r="AE283" s="8">
        <f>(dane3[[#This Row],[hemoglobina]]-N$409)/N$410</f>
        <v>0.84353741496598633</v>
      </c>
      <c r="AF283" s="8">
        <f>(dane3[[#This Row],[hematokryt]]-O$409)/O$410</f>
        <v>0.71111111111111114</v>
      </c>
    </row>
    <row r="284" spans="1:32" x14ac:dyDescent="0.25">
      <c r="A284" s="5">
        <v>20</v>
      </c>
      <c r="B284" s="5">
        <v>70</v>
      </c>
      <c r="C284" s="9">
        <v>0.75</v>
      </c>
      <c r="D284" s="5">
        <v>0</v>
      </c>
      <c r="E284" s="5" t="s">
        <v>2</v>
      </c>
      <c r="F284" s="5">
        <v>1</v>
      </c>
      <c r="G284" s="5">
        <v>0</v>
      </c>
      <c r="H284" s="5">
        <v>0</v>
      </c>
      <c r="I284" s="5">
        <v>123</v>
      </c>
      <c r="J284" s="5">
        <v>44</v>
      </c>
      <c r="K284" s="5">
        <v>1</v>
      </c>
      <c r="L284" s="5">
        <v>135</v>
      </c>
      <c r="M284" s="5">
        <v>3.8</v>
      </c>
      <c r="N284" s="5">
        <v>14.6</v>
      </c>
      <c r="O284" s="5">
        <v>44</v>
      </c>
      <c r="P284" s="5">
        <v>0</v>
      </c>
      <c r="Q284" s="5">
        <v>0</v>
      </c>
      <c r="R284" s="5">
        <v>0</v>
      </c>
      <c r="S284" s="5">
        <v>1</v>
      </c>
      <c r="T284" s="5">
        <v>0</v>
      </c>
      <c r="U284" s="5">
        <v>0</v>
      </c>
      <c r="V284" s="5">
        <v>0</v>
      </c>
      <c r="X284" s="8">
        <f>(dane3[[#This Row],[Wiek]]-$A$409)/$A$410</f>
        <v>0.20454545454545456</v>
      </c>
      <c r="Y284" s="8">
        <f>(dane3[[#This Row],[Ciśnienie krwi]]-$B$409)/$B$410</f>
        <v>0.15384615384615385</v>
      </c>
      <c r="Z284" s="8">
        <f>(dane3[[#This Row],[glukoza we krwi]]-$I$409)/$I$410</f>
        <v>0.21581196581196582</v>
      </c>
      <c r="AA284" s="8">
        <f>(dane3[[#This Row],[mocznik]]-$J$409)/$J$410</f>
        <v>0.10911424903722722</v>
      </c>
      <c r="AB284" s="8">
        <f>(dane3[[#This Row],[kreatynina]]-K$409)/K$410</f>
        <v>7.9365079365079361E-3</v>
      </c>
      <c r="AC284" s="8">
        <f>(dane3[[#This Row],[sód]]-L$409)/L$410</f>
        <v>0.82334384858044163</v>
      </c>
      <c r="AD284" s="8">
        <f>(dane3[[#This Row],[potas]]-M$409)/M$410</f>
        <v>2.921348314606741E-2</v>
      </c>
      <c r="AE284" s="8">
        <f>(dane3[[#This Row],[hemoglobina]]-N$409)/N$410</f>
        <v>0.78231292517006801</v>
      </c>
      <c r="AF284" s="8">
        <f>(dane3[[#This Row],[hematokryt]]-O$409)/O$410</f>
        <v>0.77777777777777779</v>
      </c>
    </row>
    <row r="285" spans="1:32" x14ac:dyDescent="0.25">
      <c r="A285" s="5">
        <v>60</v>
      </c>
      <c r="B285" s="5">
        <v>70</v>
      </c>
      <c r="C285" s="9">
        <v>0.75</v>
      </c>
      <c r="D285" s="5">
        <v>0</v>
      </c>
      <c r="E285" s="5" t="s">
        <v>2</v>
      </c>
      <c r="F285" s="5">
        <v>1</v>
      </c>
      <c r="G285" s="5">
        <v>0</v>
      </c>
      <c r="H285" s="5">
        <v>0</v>
      </c>
      <c r="I285" s="10">
        <v>148.04</v>
      </c>
      <c r="J285" s="10">
        <v>57.43</v>
      </c>
      <c r="K285" s="10">
        <v>3.07</v>
      </c>
      <c r="L285" s="10">
        <v>137.53</v>
      </c>
      <c r="M285" s="10">
        <v>4.63</v>
      </c>
      <c r="N285" s="5">
        <v>16.399999999999999</v>
      </c>
      <c r="O285" s="5">
        <v>43</v>
      </c>
      <c r="P285" s="5">
        <v>0</v>
      </c>
      <c r="Q285" s="5">
        <v>0</v>
      </c>
      <c r="R285" s="5">
        <v>0</v>
      </c>
      <c r="S285" s="5">
        <v>1</v>
      </c>
      <c r="T285" s="5">
        <v>0</v>
      </c>
      <c r="U285" s="5">
        <v>0</v>
      </c>
      <c r="V285" s="5">
        <v>0</v>
      </c>
      <c r="X285" s="8">
        <f>(dane3[[#This Row],[Wiek]]-$A$409)/$A$410</f>
        <v>0.65909090909090906</v>
      </c>
      <c r="Y285" s="8">
        <f>(dane3[[#This Row],[Ciśnienie krwi]]-$B$409)/$B$410</f>
        <v>0.15384615384615385</v>
      </c>
      <c r="Z285" s="8">
        <f>(dane3[[#This Row],[glukoza we krwi]]-$I$409)/$I$410</f>
        <v>0.26931623931623933</v>
      </c>
      <c r="AA285" s="8">
        <f>(dane3[[#This Row],[mocznik]]-$J$409)/$J$410</f>
        <v>0.14359435173299101</v>
      </c>
      <c r="AB285" s="8">
        <f>(dane3[[#This Row],[kreatynina]]-K$409)/K$410</f>
        <v>3.5317460317460317E-2</v>
      </c>
      <c r="AC285" s="8">
        <f>(dane3[[#This Row],[sód]]-L$409)/L$410</f>
        <v>0.83930599369085179</v>
      </c>
      <c r="AD285" s="8">
        <f>(dane3[[#This Row],[potas]]-M$409)/M$410</f>
        <v>4.7865168539325841E-2</v>
      </c>
      <c r="AE285" s="8">
        <f>(dane3[[#This Row],[hemoglobina]]-N$409)/N$410</f>
        <v>0.90476190476190466</v>
      </c>
      <c r="AF285" s="8">
        <f>(dane3[[#This Row],[hematokryt]]-O$409)/O$410</f>
        <v>0.75555555555555554</v>
      </c>
    </row>
    <row r="286" spans="1:32" x14ac:dyDescent="0.25">
      <c r="A286" s="5">
        <v>33</v>
      </c>
      <c r="B286" s="5">
        <v>80</v>
      </c>
      <c r="C286" s="9">
        <v>1</v>
      </c>
      <c r="D286" s="5">
        <v>0</v>
      </c>
      <c r="E286" s="5" t="s">
        <v>2</v>
      </c>
      <c r="F286" s="5">
        <v>1</v>
      </c>
      <c r="G286" s="5">
        <v>0</v>
      </c>
      <c r="H286" s="5">
        <v>0</v>
      </c>
      <c r="I286" s="5">
        <v>100</v>
      </c>
      <c r="J286" s="5">
        <v>37</v>
      </c>
      <c r="K286" s="5">
        <v>1.2</v>
      </c>
      <c r="L286" s="5">
        <v>142</v>
      </c>
      <c r="M286" s="5">
        <v>4</v>
      </c>
      <c r="N286" s="5">
        <v>16.899999999999999</v>
      </c>
      <c r="O286" s="5">
        <v>52</v>
      </c>
      <c r="P286" s="5">
        <v>0</v>
      </c>
      <c r="Q286" s="5">
        <v>0</v>
      </c>
      <c r="R286" s="5">
        <v>0</v>
      </c>
      <c r="S286" s="5">
        <v>1</v>
      </c>
      <c r="T286" s="5">
        <v>0</v>
      </c>
      <c r="U286" s="5">
        <v>0</v>
      </c>
      <c r="V286" s="5">
        <v>0</v>
      </c>
      <c r="X286" s="8">
        <f>(dane3[[#This Row],[Wiek]]-$A$409)/$A$410</f>
        <v>0.35227272727272729</v>
      </c>
      <c r="Y286" s="8">
        <f>(dane3[[#This Row],[Ciśnienie krwi]]-$B$409)/$B$410</f>
        <v>0.23076923076923078</v>
      </c>
      <c r="Z286" s="8">
        <f>(dane3[[#This Row],[glukoza we krwi]]-$I$409)/$I$410</f>
        <v>0.16666666666666666</v>
      </c>
      <c r="AA286" s="8">
        <f>(dane3[[#This Row],[mocznik]]-$J$409)/$J$410</f>
        <v>9.114249037227215E-2</v>
      </c>
      <c r="AB286" s="8">
        <f>(dane3[[#This Row],[kreatynina]]-K$409)/K$410</f>
        <v>1.0582010582010581E-2</v>
      </c>
      <c r="AC286" s="8">
        <f>(dane3[[#This Row],[sód]]-L$409)/L$410</f>
        <v>0.86750788643533128</v>
      </c>
      <c r="AD286" s="8">
        <f>(dane3[[#This Row],[potas]]-M$409)/M$410</f>
        <v>3.3707865168539325E-2</v>
      </c>
      <c r="AE286" s="8">
        <f>(dane3[[#This Row],[hemoglobina]]-N$409)/N$410</f>
        <v>0.93877551020408145</v>
      </c>
      <c r="AF286" s="8">
        <f>(dane3[[#This Row],[hematokryt]]-O$409)/O$410</f>
        <v>0.9555555555555556</v>
      </c>
    </row>
    <row r="287" spans="1:32" x14ac:dyDescent="0.25">
      <c r="A287" s="5">
        <v>66</v>
      </c>
      <c r="B287" s="5">
        <v>70</v>
      </c>
      <c r="C287" s="9">
        <v>0.75</v>
      </c>
      <c r="D287" s="5">
        <v>0</v>
      </c>
      <c r="E287" s="5" t="s">
        <v>2</v>
      </c>
      <c r="F287" s="5">
        <v>1</v>
      </c>
      <c r="G287" s="5">
        <v>0</v>
      </c>
      <c r="H287" s="5">
        <v>0</v>
      </c>
      <c r="I287" s="5">
        <v>94</v>
      </c>
      <c r="J287" s="5">
        <v>19</v>
      </c>
      <c r="K287" s="5">
        <v>0.7</v>
      </c>
      <c r="L287" s="5">
        <v>135</v>
      </c>
      <c r="M287" s="5">
        <v>3.9</v>
      </c>
      <c r="N287" s="5">
        <v>16</v>
      </c>
      <c r="O287" s="5">
        <v>41</v>
      </c>
      <c r="P287" s="5">
        <v>0</v>
      </c>
      <c r="Q287" s="5">
        <v>0</v>
      </c>
      <c r="R287" s="5">
        <v>0</v>
      </c>
      <c r="S287" s="5">
        <v>1</v>
      </c>
      <c r="T287" s="5">
        <v>0</v>
      </c>
      <c r="U287" s="5">
        <v>0</v>
      </c>
      <c r="V287" s="5">
        <v>0</v>
      </c>
      <c r="X287" s="8">
        <f>(dane3[[#This Row],[Wiek]]-$A$409)/$A$410</f>
        <v>0.72727272727272729</v>
      </c>
      <c r="Y287" s="8">
        <f>(dane3[[#This Row],[Ciśnienie krwi]]-$B$409)/$B$410</f>
        <v>0.15384615384615385</v>
      </c>
      <c r="Z287" s="8">
        <f>(dane3[[#This Row],[glukoza we krwi]]-$I$409)/$I$410</f>
        <v>0.15384615384615385</v>
      </c>
      <c r="AA287" s="8">
        <f>(dane3[[#This Row],[mocznik]]-$J$409)/$J$410</f>
        <v>4.4929396662387676E-2</v>
      </c>
      <c r="AB287" s="8">
        <f>(dane3[[#This Row],[kreatynina]]-K$409)/K$410</f>
        <v>3.968253968253968E-3</v>
      </c>
      <c r="AC287" s="8">
        <f>(dane3[[#This Row],[sód]]-L$409)/L$410</f>
        <v>0.82334384858044163</v>
      </c>
      <c r="AD287" s="8">
        <f>(dane3[[#This Row],[potas]]-M$409)/M$410</f>
        <v>3.1460674157303366E-2</v>
      </c>
      <c r="AE287" s="8">
        <f>(dane3[[#This Row],[hemoglobina]]-N$409)/N$410</f>
        <v>0.87755102040816324</v>
      </c>
      <c r="AF287" s="8">
        <f>(dane3[[#This Row],[hematokryt]]-O$409)/O$410</f>
        <v>0.71111111111111114</v>
      </c>
    </row>
    <row r="288" spans="1:32" x14ac:dyDescent="0.25">
      <c r="A288" s="5">
        <v>71</v>
      </c>
      <c r="B288" s="5">
        <v>70</v>
      </c>
      <c r="C288" s="9">
        <v>0.75</v>
      </c>
      <c r="D288" s="5">
        <v>0</v>
      </c>
      <c r="E288" s="5" t="s">
        <v>2</v>
      </c>
      <c r="F288" s="5">
        <v>1</v>
      </c>
      <c r="G288" s="5">
        <v>0</v>
      </c>
      <c r="H288" s="5">
        <v>0</v>
      </c>
      <c r="I288" s="5">
        <v>81</v>
      </c>
      <c r="J288" s="5">
        <v>18</v>
      </c>
      <c r="K288" s="5">
        <v>0.8</v>
      </c>
      <c r="L288" s="5">
        <v>145</v>
      </c>
      <c r="M288" s="5">
        <v>5</v>
      </c>
      <c r="N288" s="5">
        <v>14.7</v>
      </c>
      <c r="O288" s="5">
        <v>44</v>
      </c>
      <c r="P288" s="5">
        <v>0</v>
      </c>
      <c r="Q288" s="5">
        <v>0</v>
      </c>
      <c r="R288" s="5">
        <v>0</v>
      </c>
      <c r="S288" s="5">
        <v>1</v>
      </c>
      <c r="T288" s="5">
        <v>0</v>
      </c>
      <c r="U288" s="5">
        <v>0</v>
      </c>
      <c r="V288" s="5">
        <v>0</v>
      </c>
      <c r="X288" s="8">
        <f>(dane3[[#This Row],[Wiek]]-$A$409)/$A$410</f>
        <v>0.78409090909090906</v>
      </c>
      <c r="Y288" s="8">
        <f>(dane3[[#This Row],[Ciśnienie krwi]]-$B$409)/$B$410</f>
        <v>0.15384615384615385</v>
      </c>
      <c r="Z288" s="8">
        <f>(dane3[[#This Row],[glukoza we krwi]]-$I$409)/$I$410</f>
        <v>0.12606837606837606</v>
      </c>
      <c r="AA288" s="8">
        <f>(dane3[[#This Row],[mocznik]]-$J$409)/$J$410</f>
        <v>4.2362002567394093E-2</v>
      </c>
      <c r="AB288" s="8">
        <f>(dane3[[#This Row],[kreatynina]]-K$409)/K$410</f>
        <v>5.2910052910052916E-3</v>
      </c>
      <c r="AC288" s="8">
        <f>(dane3[[#This Row],[sód]]-L$409)/L$410</f>
        <v>0.88643533123028395</v>
      </c>
      <c r="AD288" s="8">
        <f>(dane3[[#This Row],[potas]]-M$409)/M$410</f>
        <v>5.6179775280898875E-2</v>
      </c>
      <c r="AE288" s="8">
        <f>(dane3[[#This Row],[hemoglobina]]-N$409)/N$410</f>
        <v>0.78911564625850328</v>
      </c>
      <c r="AF288" s="8">
        <f>(dane3[[#This Row],[hematokryt]]-O$409)/O$410</f>
        <v>0.77777777777777779</v>
      </c>
    </row>
    <row r="289" spans="1:32" x14ac:dyDescent="0.25">
      <c r="A289" s="5">
        <v>39</v>
      </c>
      <c r="B289" s="5">
        <v>70</v>
      </c>
      <c r="C289" s="9">
        <v>1</v>
      </c>
      <c r="D289" s="5">
        <v>0</v>
      </c>
      <c r="E289" s="5" t="s">
        <v>2</v>
      </c>
      <c r="F289" s="5">
        <v>1</v>
      </c>
      <c r="G289" s="5">
        <v>0</v>
      </c>
      <c r="H289" s="5">
        <v>0</v>
      </c>
      <c r="I289" s="5">
        <v>124</v>
      </c>
      <c r="J289" s="5">
        <v>22</v>
      </c>
      <c r="K289" s="5">
        <v>0.6</v>
      </c>
      <c r="L289" s="5">
        <v>137</v>
      </c>
      <c r="M289" s="5">
        <v>3.8</v>
      </c>
      <c r="N289" s="5">
        <v>13.4</v>
      </c>
      <c r="O289" s="5">
        <v>43</v>
      </c>
      <c r="P289" s="5">
        <v>0</v>
      </c>
      <c r="Q289" s="5">
        <v>0</v>
      </c>
      <c r="R289" s="5">
        <v>0</v>
      </c>
      <c r="S289" s="5">
        <v>1</v>
      </c>
      <c r="T289" s="5">
        <v>0</v>
      </c>
      <c r="U289" s="5">
        <v>0</v>
      </c>
      <c r="V289" s="5">
        <v>0</v>
      </c>
      <c r="X289" s="8">
        <f>(dane3[[#This Row],[Wiek]]-$A$409)/$A$410</f>
        <v>0.42045454545454547</v>
      </c>
      <c r="Y289" s="8">
        <f>(dane3[[#This Row],[Ciśnienie krwi]]-$B$409)/$B$410</f>
        <v>0.15384615384615385</v>
      </c>
      <c r="Z289" s="8">
        <f>(dane3[[#This Row],[glukoza we krwi]]-$I$409)/$I$410</f>
        <v>0.21794871794871795</v>
      </c>
      <c r="AA289" s="8">
        <f>(dane3[[#This Row],[mocznik]]-$J$409)/$J$410</f>
        <v>5.2631578947368418E-2</v>
      </c>
      <c r="AB289" s="8">
        <f>(dane3[[#This Row],[kreatynina]]-K$409)/K$410</f>
        <v>2.6455026455026449E-3</v>
      </c>
      <c r="AC289" s="8">
        <f>(dane3[[#This Row],[sód]]-L$409)/L$410</f>
        <v>0.83596214511041012</v>
      </c>
      <c r="AD289" s="8">
        <f>(dane3[[#This Row],[potas]]-M$409)/M$410</f>
        <v>2.921348314606741E-2</v>
      </c>
      <c r="AE289" s="8">
        <f>(dane3[[#This Row],[hemoglobina]]-N$409)/N$410</f>
        <v>0.70068027210884354</v>
      </c>
      <c r="AF289" s="8">
        <f>(dane3[[#This Row],[hematokryt]]-O$409)/O$410</f>
        <v>0.75555555555555554</v>
      </c>
    </row>
    <row r="290" spans="1:32" x14ac:dyDescent="0.25">
      <c r="A290" s="5">
        <v>56</v>
      </c>
      <c r="B290" s="5">
        <v>70</v>
      </c>
      <c r="C290" s="9">
        <v>1</v>
      </c>
      <c r="D290" s="5">
        <v>0</v>
      </c>
      <c r="E290" s="5" t="s">
        <v>2</v>
      </c>
      <c r="F290" s="5">
        <v>1</v>
      </c>
      <c r="G290" s="5">
        <v>0</v>
      </c>
      <c r="H290" s="5">
        <v>0</v>
      </c>
      <c r="I290" s="5">
        <v>70</v>
      </c>
      <c r="J290" s="5">
        <v>46</v>
      </c>
      <c r="K290" s="5">
        <v>1.2</v>
      </c>
      <c r="L290" s="5">
        <v>135</v>
      </c>
      <c r="M290" s="5">
        <v>4.9000000000000004</v>
      </c>
      <c r="N290" s="5">
        <v>15.9</v>
      </c>
      <c r="O290" s="5">
        <v>50</v>
      </c>
      <c r="P290" s="5">
        <v>0.37</v>
      </c>
      <c r="Q290" s="5">
        <v>0.34</v>
      </c>
      <c r="R290" s="5">
        <v>0.09</v>
      </c>
      <c r="S290" s="5">
        <v>1</v>
      </c>
      <c r="T290" s="5">
        <v>0</v>
      </c>
      <c r="U290" s="5">
        <v>0</v>
      </c>
      <c r="V290" s="5">
        <v>0</v>
      </c>
      <c r="X290" s="8">
        <f>(dane3[[#This Row],[Wiek]]-$A$409)/$A$410</f>
        <v>0.61363636363636365</v>
      </c>
      <c r="Y290" s="8">
        <f>(dane3[[#This Row],[Ciśnienie krwi]]-$B$409)/$B$410</f>
        <v>0.15384615384615385</v>
      </c>
      <c r="Z290" s="8">
        <f>(dane3[[#This Row],[glukoza we krwi]]-$I$409)/$I$410</f>
        <v>0.10256410256410256</v>
      </c>
      <c r="AA290" s="8">
        <f>(dane3[[#This Row],[mocznik]]-$J$409)/$J$410</f>
        <v>0.11424903722721438</v>
      </c>
      <c r="AB290" s="8">
        <f>(dane3[[#This Row],[kreatynina]]-K$409)/K$410</f>
        <v>1.0582010582010581E-2</v>
      </c>
      <c r="AC290" s="8">
        <f>(dane3[[#This Row],[sód]]-L$409)/L$410</f>
        <v>0.82334384858044163</v>
      </c>
      <c r="AD290" s="8">
        <f>(dane3[[#This Row],[potas]]-M$409)/M$410</f>
        <v>5.393258426966293E-2</v>
      </c>
      <c r="AE290" s="8">
        <f>(dane3[[#This Row],[hemoglobina]]-N$409)/N$410</f>
        <v>0.87074829931972786</v>
      </c>
      <c r="AF290" s="8">
        <f>(dane3[[#This Row],[hematokryt]]-O$409)/O$410</f>
        <v>0.91111111111111109</v>
      </c>
    </row>
    <row r="291" spans="1:32" x14ac:dyDescent="0.25">
      <c r="A291" s="5">
        <v>42</v>
      </c>
      <c r="B291" s="5">
        <v>70</v>
      </c>
      <c r="C291" s="9">
        <v>0.75</v>
      </c>
      <c r="D291" s="5">
        <v>0</v>
      </c>
      <c r="E291" s="5" t="s">
        <v>2</v>
      </c>
      <c r="F291" s="5">
        <v>1</v>
      </c>
      <c r="G291" s="5">
        <v>0</v>
      </c>
      <c r="H291" s="5">
        <v>0</v>
      </c>
      <c r="I291" s="5">
        <v>93</v>
      </c>
      <c r="J291" s="5">
        <v>32</v>
      </c>
      <c r="K291" s="5">
        <v>0.9</v>
      </c>
      <c r="L291" s="5">
        <v>143</v>
      </c>
      <c r="M291" s="5">
        <v>4.7</v>
      </c>
      <c r="N291" s="5">
        <v>16.600000000000001</v>
      </c>
      <c r="O291" s="5">
        <v>43</v>
      </c>
      <c r="P291" s="5">
        <v>0</v>
      </c>
      <c r="Q291" s="5">
        <v>0</v>
      </c>
      <c r="R291" s="5">
        <v>0</v>
      </c>
      <c r="S291" s="5">
        <v>1</v>
      </c>
      <c r="T291" s="5">
        <v>0</v>
      </c>
      <c r="U291" s="5">
        <v>0</v>
      </c>
      <c r="V291" s="5">
        <v>0</v>
      </c>
      <c r="X291" s="8">
        <f>(dane3[[#This Row],[Wiek]]-$A$409)/$A$410</f>
        <v>0.45454545454545453</v>
      </c>
      <c r="Y291" s="8">
        <f>(dane3[[#This Row],[Ciśnienie krwi]]-$B$409)/$B$410</f>
        <v>0.15384615384615385</v>
      </c>
      <c r="Z291" s="8">
        <f>(dane3[[#This Row],[glukoza we krwi]]-$I$409)/$I$410</f>
        <v>0.1517094017094017</v>
      </c>
      <c r="AA291" s="8">
        <f>(dane3[[#This Row],[mocznik]]-$J$409)/$J$410</f>
        <v>7.8305519897304235E-2</v>
      </c>
      <c r="AB291" s="8">
        <f>(dane3[[#This Row],[kreatynina]]-K$409)/K$410</f>
        <v>6.6137566137566143E-3</v>
      </c>
      <c r="AC291" s="8">
        <f>(dane3[[#This Row],[sód]]-L$409)/L$410</f>
        <v>0.87381703470031546</v>
      </c>
      <c r="AD291" s="8">
        <f>(dane3[[#This Row],[potas]]-M$409)/M$410</f>
        <v>4.9438202247191018E-2</v>
      </c>
      <c r="AE291" s="8">
        <f>(dane3[[#This Row],[hemoglobina]]-N$409)/N$410</f>
        <v>0.91836734693877553</v>
      </c>
      <c r="AF291" s="8">
        <f>(dane3[[#This Row],[hematokryt]]-O$409)/O$410</f>
        <v>0.75555555555555554</v>
      </c>
    </row>
    <row r="292" spans="1:32" x14ac:dyDescent="0.25">
      <c r="A292" s="5">
        <v>54</v>
      </c>
      <c r="B292" s="5">
        <v>70</v>
      </c>
      <c r="C292" s="9">
        <v>0.75</v>
      </c>
      <c r="D292" s="5">
        <v>0</v>
      </c>
      <c r="E292" s="5" t="s">
        <v>2</v>
      </c>
      <c r="F292" s="5">
        <v>0.77</v>
      </c>
      <c r="G292" s="5">
        <v>0.11</v>
      </c>
      <c r="H292" s="5">
        <v>0.06</v>
      </c>
      <c r="I292" s="5">
        <v>76</v>
      </c>
      <c r="J292" s="5">
        <v>28</v>
      </c>
      <c r="K292" s="5">
        <v>0.6</v>
      </c>
      <c r="L292" s="5">
        <v>146</v>
      </c>
      <c r="M292" s="5">
        <v>3.5</v>
      </c>
      <c r="N292" s="5">
        <v>14.8</v>
      </c>
      <c r="O292" s="5">
        <v>52</v>
      </c>
      <c r="P292" s="5">
        <v>0</v>
      </c>
      <c r="Q292" s="5">
        <v>0</v>
      </c>
      <c r="R292" s="5">
        <v>0</v>
      </c>
      <c r="S292" s="5">
        <v>1</v>
      </c>
      <c r="T292" s="5">
        <v>0</v>
      </c>
      <c r="U292" s="5">
        <v>0</v>
      </c>
      <c r="V292" s="5">
        <v>0</v>
      </c>
      <c r="X292" s="8">
        <f>(dane3[[#This Row],[Wiek]]-$A$409)/$A$410</f>
        <v>0.59090909090909094</v>
      </c>
      <c r="Y292" s="8">
        <f>(dane3[[#This Row],[Ciśnienie krwi]]-$B$409)/$B$410</f>
        <v>0.15384615384615385</v>
      </c>
      <c r="Z292" s="8">
        <f>(dane3[[#This Row],[glukoza we krwi]]-$I$409)/$I$410</f>
        <v>0.11538461538461539</v>
      </c>
      <c r="AA292" s="8">
        <f>(dane3[[#This Row],[mocznik]]-$J$409)/$J$410</f>
        <v>6.8035943517329917E-2</v>
      </c>
      <c r="AB292" s="8">
        <f>(dane3[[#This Row],[kreatynina]]-K$409)/K$410</f>
        <v>2.6455026455026449E-3</v>
      </c>
      <c r="AC292" s="8">
        <f>(dane3[[#This Row],[sód]]-L$409)/L$410</f>
        <v>0.89274447949526814</v>
      </c>
      <c r="AD292" s="8">
        <f>(dane3[[#This Row],[potas]]-M$409)/M$410</f>
        <v>2.247191011235955E-2</v>
      </c>
      <c r="AE292" s="8">
        <f>(dane3[[#This Row],[hemoglobina]]-N$409)/N$410</f>
        <v>0.79591836734693877</v>
      </c>
      <c r="AF292" s="8">
        <f>(dane3[[#This Row],[hematokryt]]-O$409)/O$410</f>
        <v>0.9555555555555556</v>
      </c>
    </row>
    <row r="293" spans="1:32" x14ac:dyDescent="0.25">
      <c r="A293" s="5">
        <v>47</v>
      </c>
      <c r="B293" s="5">
        <v>80</v>
      </c>
      <c r="C293" s="9">
        <v>1</v>
      </c>
      <c r="D293" s="5">
        <v>0</v>
      </c>
      <c r="E293" s="5" t="s">
        <v>2</v>
      </c>
      <c r="F293" s="5">
        <v>1</v>
      </c>
      <c r="G293" s="5">
        <v>0</v>
      </c>
      <c r="H293" s="5">
        <v>0</v>
      </c>
      <c r="I293" s="5">
        <v>124</v>
      </c>
      <c r="J293" s="5">
        <v>44</v>
      </c>
      <c r="K293" s="5">
        <v>1</v>
      </c>
      <c r="L293" s="5">
        <v>140</v>
      </c>
      <c r="M293" s="5">
        <v>4.9000000000000004</v>
      </c>
      <c r="N293" s="5">
        <v>14.9</v>
      </c>
      <c r="O293" s="5">
        <v>41</v>
      </c>
      <c r="P293" s="5">
        <v>0</v>
      </c>
      <c r="Q293" s="5">
        <v>0</v>
      </c>
      <c r="R293" s="5">
        <v>0</v>
      </c>
      <c r="S293" s="5">
        <v>1</v>
      </c>
      <c r="T293" s="5">
        <v>0</v>
      </c>
      <c r="U293" s="5">
        <v>0</v>
      </c>
      <c r="V293" s="5">
        <v>0</v>
      </c>
      <c r="X293" s="8">
        <f>(dane3[[#This Row],[Wiek]]-$A$409)/$A$410</f>
        <v>0.51136363636363635</v>
      </c>
      <c r="Y293" s="8">
        <f>(dane3[[#This Row],[Ciśnienie krwi]]-$B$409)/$B$410</f>
        <v>0.23076923076923078</v>
      </c>
      <c r="Z293" s="8">
        <f>(dane3[[#This Row],[glukoza we krwi]]-$I$409)/$I$410</f>
        <v>0.21794871794871795</v>
      </c>
      <c r="AA293" s="8">
        <f>(dane3[[#This Row],[mocznik]]-$J$409)/$J$410</f>
        <v>0.10911424903722722</v>
      </c>
      <c r="AB293" s="8">
        <f>(dane3[[#This Row],[kreatynina]]-K$409)/K$410</f>
        <v>7.9365079365079361E-3</v>
      </c>
      <c r="AC293" s="8">
        <f>(dane3[[#This Row],[sód]]-L$409)/L$410</f>
        <v>0.85488958990536279</v>
      </c>
      <c r="AD293" s="8">
        <f>(dane3[[#This Row],[potas]]-M$409)/M$410</f>
        <v>5.393258426966293E-2</v>
      </c>
      <c r="AE293" s="8">
        <f>(dane3[[#This Row],[hemoglobina]]-N$409)/N$410</f>
        <v>0.80272108843537415</v>
      </c>
      <c r="AF293" s="8">
        <f>(dane3[[#This Row],[hematokryt]]-O$409)/O$410</f>
        <v>0.71111111111111114</v>
      </c>
    </row>
    <row r="294" spans="1:32" x14ac:dyDescent="0.25">
      <c r="A294" s="5">
        <v>30</v>
      </c>
      <c r="B294" s="5">
        <v>80</v>
      </c>
      <c r="C294" s="9">
        <v>0.75</v>
      </c>
      <c r="D294" s="5">
        <v>0</v>
      </c>
      <c r="E294" s="5" t="s">
        <v>2</v>
      </c>
      <c r="F294" s="5">
        <v>1</v>
      </c>
      <c r="G294" s="5">
        <v>0</v>
      </c>
      <c r="H294" s="5">
        <v>0</v>
      </c>
      <c r="I294" s="5">
        <v>89</v>
      </c>
      <c r="J294" s="5">
        <v>42</v>
      </c>
      <c r="K294" s="5">
        <v>0.5</v>
      </c>
      <c r="L294" s="5">
        <v>139</v>
      </c>
      <c r="M294" s="5">
        <v>5</v>
      </c>
      <c r="N294" s="5">
        <v>16.7</v>
      </c>
      <c r="O294" s="5">
        <v>52</v>
      </c>
      <c r="P294" s="5">
        <v>0</v>
      </c>
      <c r="Q294" s="5">
        <v>0</v>
      </c>
      <c r="R294" s="5">
        <v>0</v>
      </c>
      <c r="S294" s="5">
        <v>1</v>
      </c>
      <c r="T294" s="5">
        <v>0</v>
      </c>
      <c r="U294" s="5">
        <v>0</v>
      </c>
      <c r="V294" s="5">
        <v>0</v>
      </c>
      <c r="X294" s="8">
        <f>(dane3[[#This Row],[Wiek]]-$A$409)/$A$410</f>
        <v>0.31818181818181818</v>
      </c>
      <c r="Y294" s="8">
        <f>(dane3[[#This Row],[Ciśnienie krwi]]-$B$409)/$B$410</f>
        <v>0.23076923076923078</v>
      </c>
      <c r="Z294" s="8">
        <f>(dane3[[#This Row],[glukoza we krwi]]-$I$409)/$I$410</f>
        <v>0.14316239316239315</v>
      </c>
      <c r="AA294" s="8">
        <f>(dane3[[#This Row],[mocznik]]-$J$409)/$J$410</f>
        <v>0.10397946084724005</v>
      </c>
      <c r="AB294" s="8">
        <f>(dane3[[#This Row],[kreatynina]]-K$409)/K$410</f>
        <v>1.3227513227513225E-3</v>
      </c>
      <c r="AC294" s="8">
        <f>(dane3[[#This Row],[sód]]-L$409)/L$410</f>
        <v>0.8485804416403786</v>
      </c>
      <c r="AD294" s="8">
        <f>(dane3[[#This Row],[potas]]-M$409)/M$410</f>
        <v>5.6179775280898875E-2</v>
      </c>
      <c r="AE294" s="8">
        <f>(dane3[[#This Row],[hemoglobina]]-N$409)/N$410</f>
        <v>0.9251700680272108</v>
      </c>
      <c r="AF294" s="8">
        <f>(dane3[[#This Row],[hematokryt]]-O$409)/O$410</f>
        <v>0.9555555555555556</v>
      </c>
    </row>
    <row r="295" spans="1:32" x14ac:dyDescent="0.25">
      <c r="A295" s="5">
        <v>50</v>
      </c>
      <c r="B295" s="10">
        <v>76.47</v>
      </c>
      <c r="C295" s="9">
        <v>0.75</v>
      </c>
      <c r="D295" s="5">
        <v>0</v>
      </c>
      <c r="E295" s="5" t="s">
        <v>2</v>
      </c>
      <c r="F295" s="5">
        <v>1</v>
      </c>
      <c r="G295" s="5">
        <v>0</v>
      </c>
      <c r="H295" s="5">
        <v>0</v>
      </c>
      <c r="I295" s="5">
        <v>92</v>
      </c>
      <c r="J295" s="5">
        <v>19</v>
      </c>
      <c r="K295" s="5">
        <v>1.2</v>
      </c>
      <c r="L295" s="5">
        <v>150</v>
      </c>
      <c r="M295" s="5">
        <v>4.8</v>
      </c>
      <c r="N295" s="5">
        <v>14.9</v>
      </c>
      <c r="O295" s="5">
        <v>48</v>
      </c>
      <c r="P295" s="5">
        <v>0</v>
      </c>
      <c r="Q295" s="5">
        <v>0</v>
      </c>
      <c r="R295" s="5">
        <v>0</v>
      </c>
      <c r="S295" s="5">
        <v>1</v>
      </c>
      <c r="T295" s="5">
        <v>0</v>
      </c>
      <c r="U295" s="5">
        <v>0</v>
      </c>
      <c r="V295" s="5">
        <v>0</v>
      </c>
      <c r="X295" s="8">
        <f>(dane3[[#This Row],[Wiek]]-$A$409)/$A$410</f>
        <v>0.54545454545454541</v>
      </c>
      <c r="Y295" s="8">
        <f>(dane3[[#This Row],[Ciśnienie krwi]]-$B$409)/$B$410</f>
        <v>0.20361538461538461</v>
      </c>
      <c r="Z295" s="8">
        <f>(dane3[[#This Row],[glukoza we krwi]]-$I$409)/$I$410</f>
        <v>0.14957264957264957</v>
      </c>
      <c r="AA295" s="8">
        <f>(dane3[[#This Row],[mocznik]]-$J$409)/$J$410</f>
        <v>4.4929396662387676E-2</v>
      </c>
      <c r="AB295" s="8">
        <f>(dane3[[#This Row],[kreatynina]]-K$409)/K$410</f>
        <v>1.0582010582010581E-2</v>
      </c>
      <c r="AC295" s="8">
        <f>(dane3[[#This Row],[sód]]-L$409)/L$410</f>
        <v>0.917981072555205</v>
      </c>
      <c r="AD295" s="8">
        <f>(dane3[[#This Row],[potas]]-M$409)/M$410</f>
        <v>5.1685393258426963E-2</v>
      </c>
      <c r="AE295" s="8">
        <f>(dane3[[#This Row],[hemoglobina]]-N$409)/N$410</f>
        <v>0.80272108843537415</v>
      </c>
      <c r="AF295" s="8">
        <f>(dane3[[#This Row],[hematokryt]]-O$409)/O$410</f>
        <v>0.8666666666666667</v>
      </c>
    </row>
    <row r="296" spans="1:32" x14ac:dyDescent="0.25">
      <c r="A296" s="5">
        <v>75</v>
      </c>
      <c r="B296" s="5">
        <v>60</v>
      </c>
      <c r="C296" s="9">
        <v>0.75</v>
      </c>
      <c r="D296" s="5">
        <v>0</v>
      </c>
      <c r="E296" s="5" t="s">
        <v>2</v>
      </c>
      <c r="F296" s="5">
        <v>1</v>
      </c>
      <c r="G296" s="5">
        <v>0</v>
      </c>
      <c r="H296" s="5">
        <v>0</v>
      </c>
      <c r="I296" s="5">
        <v>110</v>
      </c>
      <c r="J296" s="5">
        <v>50</v>
      </c>
      <c r="K296" s="5">
        <v>0.7</v>
      </c>
      <c r="L296" s="5">
        <v>135</v>
      </c>
      <c r="M296" s="5">
        <v>5</v>
      </c>
      <c r="N296" s="5">
        <v>14.3</v>
      </c>
      <c r="O296" s="5">
        <v>40</v>
      </c>
      <c r="P296" s="5">
        <v>0</v>
      </c>
      <c r="Q296" s="5">
        <v>0</v>
      </c>
      <c r="R296" s="5">
        <v>0</v>
      </c>
      <c r="S296" s="5">
        <v>0.79</v>
      </c>
      <c r="T296" s="5">
        <v>0.19</v>
      </c>
      <c r="U296" s="5">
        <v>0.15</v>
      </c>
      <c r="V296" s="5">
        <v>0</v>
      </c>
      <c r="X296" s="8">
        <f>(dane3[[#This Row],[Wiek]]-$A$409)/$A$410</f>
        <v>0.82954545454545459</v>
      </c>
      <c r="Y296" s="8">
        <f>(dane3[[#This Row],[Ciśnienie krwi]]-$B$409)/$B$410</f>
        <v>7.6923076923076927E-2</v>
      </c>
      <c r="Z296" s="8">
        <f>(dane3[[#This Row],[glukoza we krwi]]-$I$409)/$I$410</f>
        <v>0.18803418803418803</v>
      </c>
      <c r="AA296" s="8">
        <f>(dane3[[#This Row],[mocznik]]-$J$409)/$J$410</f>
        <v>0.1245186136071887</v>
      </c>
      <c r="AB296" s="8">
        <f>(dane3[[#This Row],[kreatynina]]-K$409)/K$410</f>
        <v>3.968253968253968E-3</v>
      </c>
      <c r="AC296" s="8">
        <f>(dane3[[#This Row],[sód]]-L$409)/L$410</f>
        <v>0.82334384858044163</v>
      </c>
      <c r="AD296" s="8">
        <f>(dane3[[#This Row],[potas]]-M$409)/M$410</f>
        <v>5.6179775280898875E-2</v>
      </c>
      <c r="AE296" s="8">
        <f>(dane3[[#This Row],[hemoglobina]]-N$409)/N$410</f>
        <v>0.76190476190476197</v>
      </c>
      <c r="AF296" s="8">
        <f>(dane3[[#This Row],[hematokryt]]-O$409)/O$410</f>
        <v>0.68888888888888888</v>
      </c>
    </row>
    <row r="297" spans="1:32" x14ac:dyDescent="0.25">
      <c r="A297" s="5">
        <v>44</v>
      </c>
      <c r="B297" s="5">
        <v>70</v>
      </c>
      <c r="C297" s="9">
        <v>0.62</v>
      </c>
      <c r="D297" s="10">
        <v>0.2</v>
      </c>
      <c r="E297" s="10">
        <v>0.52</v>
      </c>
      <c r="F297" s="5">
        <v>0.77</v>
      </c>
      <c r="G297" s="5">
        <v>0</v>
      </c>
      <c r="H297" s="5">
        <v>0</v>
      </c>
      <c r="I297" s="5">
        <v>106</v>
      </c>
      <c r="J297" s="5">
        <v>25</v>
      </c>
      <c r="K297" s="5">
        <v>0.9</v>
      </c>
      <c r="L297" s="5">
        <v>150</v>
      </c>
      <c r="M297" s="5">
        <v>3.6</v>
      </c>
      <c r="N297" s="5">
        <v>15</v>
      </c>
      <c r="O297" s="5">
        <v>50</v>
      </c>
      <c r="P297" s="5">
        <v>0</v>
      </c>
      <c r="Q297" s="5">
        <v>0</v>
      </c>
      <c r="R297" s="5">
        <v>0</v>
      </c>
      <c r="S297" s="5">
        <v>1</v>
      </c>
      <c r="T297" s="5">
        <v>0</v>
      </c>
      <c r="U297" s="5">
        <v>0</v>
      </c>
      <c r="V297" s="5">
        <v>0</v>
      </c>
      <c r="X297" s="8">
        <f>(dane3[[#This Row],[Wiek]]-$A$409)/$A$410</f>
        <v>0.47727272727272729</v>
      </c>
      <c r="Y297" s="8">
        <f>(dane3[[#This Row],[Ciśnienie krwi]]-$B$409)/$B$410</f>
        <v>0.15384615384615385</v>
      </c>
      <c r="Z297" s="8">
        <f>(dane3[[#This Row],[glukoza we krwi]]-$I$409)/$I$410</f>
        <v>0.17948717948717949</v>
      </c>
      <c r="AA297" s="8">
        <f>(dane3[[#This Row],[mocznik]]-$J$409)/$J$410</f>
        <v>6.0333761232349167E-2</v>
      </c>
      <c r="AB297" s="8">
        <f>(dane3[[#This Row],[kreatynina]]-K$409)/K$410</f>
        <v>6.6137566137566143E-3</v>
      </c>
      <c r="AC297" s="8">
        <f>(dane3[[#This Row],[sód]]-L$409)/L$410</f>
        <v>0.917981072555205</v>
      </c>
      <c r="AD297" s="8">
        <f>(dane3[[#This Row],[potas]]-M$409)/M$410</f>
        <v>2.4719101123595509E-2</v>
      </c>
      <c r="AE297" s="8">
        <f>(dane3[[#This Row],[hemoglobina]]-N$409)/N$410</f>
        <v>0.80952380952380953</v>
      </c>
      <c r="AF297" s="8">
        <f>(dane3[[#This Row],[hematokryt]]-O$409)/O$410</f>
        <v>0.91111111111111109</v>
      </c>
    </row>
    <row r="298" spans="1:32" x14ac:dyDescent="0.25">
      <c r="A298" s="5">
        <v>41</v>
      </c>
      <c r="B298" s="5">
        <v>70</v>
      </c>
      <c r="C298" s="9">
        <v>0.75</v>
      </c>
      <c r="D298" s="5">
        <v>0</v>
      </c>
      <c r="E298" s="5" t="s">
        <v>2</v>
      </c>
      <c r="F298" s="5">
        <v>1</v>
      </c>
      <c r="G298" s="5">
        <v>0</v>
      </c>
      <c r="H298" s="5">
        <v>0</v>
      </c>
      <c r="I298" s="5">
        <v>125</v>
      </c>
      <c r="J298" s="5">
        <v>38</v>
      </c>
      <c r="K298" s="5">
        <v>0.6</v>
      </c>
      <c r="L298" s="5">
        <v>140</v>
      </c>
      <c r="M298" s="5">
        <v>5</v>
      </c>
      <c r="N298" s="5">
        <v>16.8</v>
      </c>
      <c r="O298" s="5">
        <v>41</v>
      </c>
      <c r="P298" s="5">
        <v>0</v>
      </c>
      <c r="Q298" s="5">
        <v>0</v>
      </c>
      <c r="R298" s="5">
        <v>0</v>
      </c>
      <c r="S298" s="5">
        <v>1</v>
      </c>
      <c r="T298" s="5">
        <v>0</v>
      </c>
      <c r="U298" s="5">
        <v>0</v>
      </c>
      <c r="V298" s="5">
        <v>0</v>
      </c>
      <c r="X298" s="8">
        <f>(dane3[[#This Row],[Wiek]]-$A$409)/$A$410</f>
        <v>0.44318181818181818</v>
      </c>
      <c r="Y298" s="8">
        <f>(dane3[[#This Row],[Ciśnienie krwi]]-$B$409)/$B$410</f>
        <v>0.15384615384615385</v>
      </c>
      <c r="Z298" s="8">
        <f>(dane3[[#This Row],[glukoza we krwi]]-$I$409)/$I$410</f>
        <v>0.22008547008547008</v>
      </c>
      <c r="AA298" s="8">
        <f>(dane3[[#This Row],[mocznik]]-$J$409)/$J$410</f>
        <v>9.3709884467265719E-2</v>
      </c>
      <c r="AB298" s="8">
        <f>(dane3[[#This Row],[kreatynina]]-K$409)/K$410</f>
        <v>2.6455026455026449E-3</v>
      </c>
      <c r="AC298" s="8">
        <f>(dane3[[#This Row],[sód]]-L$409)/L$410</f>
        <v>0.85488958990536279</v>
      </c>
      <c r="AD298" s="8">
        <f>(dane3[[#This Row],[potas]]-M$409)/M$410</f>
        <v>5.6179775280898875E-2</v>
      </c>
      <c r="AE298" s="8">
        <f>(dane3[[#This Row],[hemoglobina]]-N$409)/N$410</f>
        <v>0.93197278911564629</v>
      </c>
      <c r="AF298" s="8">
        <f>(dane3[[#This Row],[hematokryt]]-O$409)/O$410</f>
        <v>0.71111111111111114</v>
      </c>
    </row>
    <row r="299" spans="1:32" x14ac:dyDescent="0.25">
      <c r="A299" s="5">
        <v>53</v>
      </c>
      <c r="B299" s="5">
        <v>60</v>
      </c>
      <c r="C299" s="9">
        <v>1</v>
      </c>
      <c r="D299" s="5">
        <v>0</v>
      </c>
      <c r="E299" s="5" t="s">
        <v>2</v>
      </c>
      <c r="F299" s="5">
        <v>1</v>
      </c>
      <c r="G299" s="5">
        <v>0</v>
      </c>
      <c r="H299" s="5">
        <v>0</v>
      </c>
      <c r="I299" s="5">
        <v>116</v>
      </c>
      <c r="J299" s="5">
        <v>26</v>
      </c>
      <c r="K299" s="5">
        <v>1</v>
      </c>
      <c r="L299" s="5">
        <v>146</v>
      </c>
      <c r="M299" s="5">
        <v>4.9000000000000004</v>
      </c>
      <c r="N299" s="5">
        <v>15.8</v>
      </c>
      <c r="O299" s="5">
        <v>45</v>
      </c>
      <c r="P299" s="5">
        <v>0.37</v>
      </c>
      <c r="Q299" s="5">
        <v>0.34</v>
      </c>
      <c r="R299" s="5">
        <v>0.09</v>
      </c>
      <c r="S299" s="5">
        <v>1</v>
      </c>
      <c r="T299" s="5">
        <v>0</v>
      </c>
      <c r="U299" s="5">
        <v>0</v>
      </c>
      <c r="V299" s="5">
        <v>0</v>
      </c>
      <c r="X299" s="8">
        <f>(dane3[[#This Row],[Wiek]]-$A$409)/$A$410</f>
        <v>0.57954545454545459</v>
      </c>
      <c r="Y299" s="8">
        <f>(dane3[[#This Row],[Ciśnienie krwi]]-$B$409)/$B$410</f>
        <v>7.6923076923076927E-2</v>
      </c>
      <c r="Z299" s="8">
        <f>(dane3[[#This Row],[glukoza we krwi]]-$I$409)/$I$410</f>
        <v>0.20085470085470086</v>
      </c>
      <c r="AA299" s="8">
        <f>(dane3[[#This Row],[mocznik]]-$J$409)/$J$410</f>
        <v>6.290115532734275E-2</v>
      </c>
      <c r="AB299" s="8">
        <f>(dane3[[#This Row],[kreatynina]]-K$409)/K$410</f>
        <v>7.9365079365079361E-3</v>
      </c>
      <c r="AC299" s="8">
        <f>(dane3[[#This Row],[sód]]-L$409)/L$410</f>
        <v>0.89274447949526814</v>
      </c>
      <c r="AD299" s="8">
        <f>(dane3[[#This Row],[potas]]-M$409)/M$410</f>
        <v>5.393258426966293E-2</v>
      </c>
      <c r="AE299" s="8">
        <f>(dane3[[#This Row],[hemoglobina]]-N$409)/N$410</f>
        <v>0.86394557823129248</v>
      </c>
      <c r="AF299" s="8">
        <f>(dane3[[#This Row],[hematokryt]]-O$409)/O$410</f>
        <v>0.8</v>
      </c>
    </row>
    <row r="300" spans="1:32" x14ac:dyDescent="0.25">
      <c r="A300" s="5">
        <v>34</v>
      </c>
      <c r="B300" s="5">
        <v>60</v>
      </c>
      <c r="C300" s="9">
        <v>0.75</v>
      </c>
      <c r="D300" s="5">
        <v>0</v>
      </c>
      <c r="E300" s="5" t="s">
        <v>2</v>
      </c>
      <c r="F300" s="5">
        <v>1</v>
      </c>
      <c r="G300" s="5">
        <v>0</v>
      </c>
      <c r="H300" s="5">
        <v>0</v>
      </c>
      <c r="I300" s="5">
        <v>91</v>
      </c>
      <c r="J300" s="5">
        <v>49</v>
      </c>
      <c r="K300" s="5">
        <v>1.2</v>
      </c>
      <c r="L300" s="5">
        <v>135</v>
      </c>
      <c r="M300" s="5">
        <v>4.5</v>
      </c>
      <c r="N300" s="5">
        <v>13.5</v>
      </c>
      <c r="O300" s="5">
        <v>48</v>
      </c>
      <c r="P300" s="5">
        <v>0</v>
      </c>
      <c r="Q300" s="5">
        <v>0</v>
      </c>
      <c r="R300" s="5">
        <v>0</v>
      </c>
      <c r="S300" s="5">
        <v>1</v>
      </c>
      <c r="T300" s="5">
        <v>0</v>
      </c>
      <c r="U300" s="5">
        <v>0</v>
      </c>
      <c r="V300" s="5">
        <v>0</v>
      </c>
      <c r="X300" s="8">
        <f>(dane3[[#This Row],[Wiek]]-$A$409)/$A$410</f>
        <v>0.36363636363636365</v>
      </c>
      <c r="Y300" s="8">
        <f>(dane3[[#This Row],[Ciśnienie krwi]]-$B$409)/$B$410</f>
        <v>7.6923076923076927E-2</v>
      </c>
      <c r="Z300" s="8">
        <f>(dane3[[#This Row],[glukoza we krwi]]-$I$409)/$I$410</f>
        <v>0.14743589743589744</v>
      </c>
      <c r="AA300" s="8">
        <f>(dane3[[#This Row],[mocznik]]-$J$409)/$J$410</f>
        <v>0.12195121951219512</v>
      </c>
      <c r="AB300" s="8">
        <f>(dane3[[#This Row],[kreatynina]]-K$409)/K$410</f>
        <v>1.0582010582010581E-2</v>
      </c>
      <c r="AC300" s="8">
        <f>(dane3[[#This Row],[sód]]-L$409)/L$410</f>
        <v>0.82334384858044163</v>
      </c>
      <c r="AD300" s="8">
        <f>(dane3[[#This Row],[potas]]-M$409)/M$410</f>
        <v>4.49438202247191E-2</v>
      </c>
      <c r="AE300" s="8">
        <f>(dane3[[#This Row],[hemoglobina]]-N$409)/N$410</f>
        <v>0.70748299319727892</v>
      </c>
      <c r="AF300" s="8">
        <f>(dane3[[#This Row],[hematokryt]]-O$409)/O$410</f>
        <v>0.8666666666666667</v>
      </c>
    </row>
    <row r="301" spans="1:32" x14ac:dyDescent="0.25">
      <c r="A301" s="5">
        <v>73</v>
      </c>
      <c r="B301" s="5">
        <v>60</v>
      </c>
      <c r="C301" s="9">
        <v>0.75</v>
      </c>
      <c r="D301" s="5">
        <v>0</v>
      </c>
      <c r="E301" s="5" t="s">
        <v>2</v>
      </c>
      <c r="F301" s="5">
        <v>1</v>
      </c>
      <c r="G301" s="5">
        <v>0</v>
      </c>
      <c r="H301" s="5">
        <v>0</v>
      </c>
      <c r="I301" s="5">
        <v>127</v>
      </c>
      <c r="J301" s="5">
        <v>48</v>
      </c>
      <c r="K301" s="5">
        <v>0.5</v>
      </c>
      <c r="L301" s="5">
        <v>150</v>
      </c>
      <c r="M301" s="5">
        <v>3.5</v>
      </c>
      <c r="N301" s="5">
        <v>15.1</v>
      </c>
      <c r="O301" s="5">
        <v>52</v>
      </c>
      <c r="P301" s="5">
        <v>0</v>
      </c>
      <c r="Q301" s="5">
        <v>0</v>
      </c>
      <c r="R301" s="5">
        <v>0</v>
      </c>
      <c r="S301" s="5">
        <v>1</v>
      </c>
      <c r="T301" s="5">
        <v>0</v>
      </c>
      <c r="U301" s="5">
        <v>0</v>
      </c>
      <c r="V301" s="5">
        <v>0</v>
      </c>
      <c r="X301" s="8">
        <f>(dane3[[#This Row],[Wiek]]-$A$409)/$A$410</f>
        <v>0.80681818181818177</v>
      </c>
      <c r="Y301" s="8">
        <f>(dane3[[#This Row],[Ciśnienie krwi]]-$B$409)/$B$410</f>
        <v>7.6923076923076927E-2</v>
      </c>
      <c r="Z301" s="8">
        <f>(dane3[[#This Row],[glukoza we krwi]]-$I$409)/$I$410</f>
        <v>0.22435897435897437</v>
      </c>
      <c r="AA301" s="8">
        <f>(dane3[[#This Row],[mocznik]]-$J$409)/$J$410</f>
        <v>0.11938382541720154</v>
      </c>
      <c r="AB301" s="8">
        <f>(dane3[[#This Row],[kreatynina]]-K$409)/K$410</f>
        <v>1.3227513227513225E-3</v>
      </c>
      <c r="AC301" s="8">
        <f>(dane3[[#This Row],[sód]]-L$409)/L$410</f>
        <v>0.917981072555205</v>
      </c>
      <c r="AD301" s="8">
        <f>(dane3[[#This Row],[potas]]-M$409)/M$410</f>
        <v>2.247191011235955E-2</v>
      </c>
      <c r="AE301" s="8">
        <f>(dane3[[#This Row],[hemoglobina]]-N$409)/N$410</f>
        <v>0.81632653061224481</v>
      </c>
      <c r="AF301" s="8">
        <f>(dane3[[#This Row],[hematokryt]]-O$409)/O$410</f>
        <v>0.9555555555555556</v>
      </c>
    </row>
    <row r="302" spans="1:32" x14ac:dyDescent="0.25">
      <c r="A302" s="5">
        <v>45</v>
      </c>
      <c r="B302" s="5">
        <v>60</v>
      </c>
      <c r="C302" s="9">
        <v>0.75</v>
      </c>
      <c r="D302" s="5">
        <v>0</v>
      </c>
      <c r="E302" s="5" t="s">
        <v>2</v>
      </c>
      <c r="F302" s="5">
        <v>1</v>
      </c>
      <c r="G302" s="5">
        <v>0.11</v>
      </c>
      <c r="H302" s="5">
        <v>0.06</v>
      </c>
      <c r="I302" s="5">
        <v>114</v>
      </c>
      <c r="J302" s="5">
        <v>26</v>
      </c>
      <c r="K302" s="5">
        <v>0.7</v>
      </c>
      <c r="L302" s="5">
        <v>141</v>
      </c>
      <c r="M302" s="5">
        <v>4.2</v>
      </c>
      <c r="N302" s="5">
        <v>15</v>
      </c>
      <c r="O302" s="5">
        <v>43</v>
      </c>
      <c r="P302" s="5">
        <v>0</v>
      </c>
      <c r="Q302" s="5">
        <v>0</v>
      </c>
      <c r="R302" s="5">
        <v>0</v>
      </c>
      <c r="S302" s="5">
        <v>1</v>
      </c>
      <c r="T302" s="5">
        <v>0</v>
      </c>
      <c r="U302" s="5">
        <v>0</v>
      </c>
      <c r="V302" s="5">
        <v>0</v>
      </c>
      <c r="X302" s="8">
        <f>(dane3[[#This Row],[Wiek]]-$A$409)/$A$410</f>
        <v>0.48863636363636365</v>
      </c>
      <c r="Y302" s="8">
        <f>(dane3[[#This Row],[Ciśnienie krwi]]-$B$409)/$B$410</f>
        <v>7.6923076923076927E-2</v>
      </c>
      <c r="Z302" s="8">
        <f>(dane3[[#This Row],[glukoza we krwi]]-$I$409)/$I$410</f>
        <v>0.19658119658119658</v>
      </c>
      <c r="AA302" s="8">
        <f>(dane3[[#This Row],[mocznik]]-$J$409)/$J$410</f>
        <v>6.290115532734275E-2</v>
      </c>
      <c r="AB302" s="8">
        <f>(dane3[[#This Row],[kreatynina]]-K$409)/K$410</f>
        <v>3.968253968253968E-3</v>
      </c>
      <c r="AC302" s="8">
        <f>(dane3[[#This Row],[sód]]-L$409)/L$410</f>
        <v>0.86119873817034698</v>
      </c>
      <c r="AD302" s="8">
        <f>(dane3[[#This Row],[potas]]-M$409)/M$410</f>
        <v>3.8202247191011243E-2</v>
      </c>
      <c r="AE302" s="8">
        <f>(dane3[[#This Row],[hemoglobina]]-N$409)/N$410</f>
        <v>0.80952380952380953</v>
      </c>
      <c r="AF302" s="8">
        <f>(dane3[[#This Row],[hematokryt]]-O$409)/O$410</f>
        <v>0.75555555555555554</v>
      </c>
    </row>
    <row r="303" spans="1:32" x14ac:dyDescent="0.25">
      <c r="A303" s="5">
        <v>44</v>
      </c>
      <c r="B303" s="5">
        <v>60</v>
      </c>
      <c r="C303" s="9">
        <v>1</v>
      </c>
      <c r="D303" s="5">
        <v>0</v>
      </c>
      <c r="E303" s="5" t="s">
        <v>2</v>
      </c>
      <c r="F303" s="5">
        <v>1</v>
      </c>
      <c r="G303" s="5">
        <v>0</v>
      </c>
      <c r="H303" s="5">
        <v>0</v>
      </c>
      <c r="I303" s="5">
        <v>96</v>
      </c>
      <c r="J303" s="5">
        <v>33</v>
      </c>
      <c r="K303" s="5">
        <v>0.9</v>
      </c>
      <c r="L303" s="5">
        <v>147</v>
      </c>
      <c r="M303" s="5">
        <v>4.5</v>
      </c>
      <c r="N303" s="5">
        <v>16.899999999999999</v>
      </c>
      <c r="O303" s="5">
        <v>41</v>
      </c>
      <c r="P303" s="5">
        <v>0</v>
      </c>
      <c r="Q303" s="5">
        <v>0</v>
      </c>
      <c r="R303" s="5">
        <v>0</v>
      </c>
      <c r="S303" s="5">
        <v>1</v>
      </c>
      <c r="T303" s="5">
        <v>0</v>
      </c>
      <c r="U303" s="5">
        <v>0</v>
      </c>
      <c r="V303" s="5">
        <v>0</v>
      </c>
      <c r="X303" s="8">
        <f>(dane3[[#This Row],[Wiek]]-$A$409)/$A$410</f>
        <v>0.47727272727272729</v>
      </c>
      <c r="Y303" s="8">
        <f>(dane3[[#This Row],[Ciśnienie krwi]]-$B$409)/$B$410</f>
        <v>7.6923076923076927E-2</v>
      </c>
      <c r="Z303" s="8">
        <f>(dane3[[#This Row],[glukoza we krwi]]-$I$409)/$I$410</f>
        <v>0.15811965811965811</v>
      </c>
      <c r="AA303" s="8">
        <f>(dane3[[#This Row],[mocznik]]-$J$409)/$J$410</f>
        <v>8.0872913992297818E-2</v>
      </c>
      <c r="AB303" s="8">
        <f>(dane3[[#This Row],[kreatynina]]-K$409)/K$410</f>
        <v>6.6137566137566143E-3</v>
      </c>
      <c r="AC303" s="8">
        <f>(dane3[[#This Row],[sód]]-L$409)/L$410</f>
        <v>0.89905362776025233</v>
      </c>
      <c r="AD303" s="8">
        <f>(dane3[[#This Row],[potas]]-M$409)/M$410</f>
        <v>4.49438202247191E-2</v>
      </c>
      <c r="AE303" s="8">
        <f>(dane3[[#This Row],[hemoglobina]]-N$409)/N$410</f>
        <v>0.93877551020408145</v>
      </c>
      <c r="AF303" s="8">
        <f>(dane3[[#This Row],[hematokryt]]-O$409)/O$410</f>
        <v>0.71111111111111114</v>
      </c>
    </row>
    <row r="304" spans="1:32" x14ac:dyDescent="0.25">
      <c r="A304" s="5">
        <v>29</v>
      </c>
      <c r="B304" s="5">
        <v>70</v>
      </c>
      <c r="C304" s="9">
        <v>0.75</v>
      </c>
      <c r="D304" s="5">
        <v>0</v>
      </c>
      <c r="E304" s="5" t="s">
        <v>2</v>
      </c>
      <c r="F304" s="5">
        <v>1</v>
      </c>
      <c r="G304" s="5">
        <v>0</v>
      </c>
      <c r="H304" s="5">
        <v>0</v>
      </c>
      <c r="I304" s="5">
        <v>127</v>
      </c>
      <c r="J304" s="5">
        <v>44</v>
      </c>
      <c r="K304" s="5">
        <v>1.2</v>
      </c>
      <c r="L304" s="5">
        <v>145</v>
      </c>
      <c r="M304" s="5">
        <v>5</v>
      </c>
      <c r="N304" s="5">
        <v>14.8</v>
      </c>
      <c r="O304" s="5">
        <v>48</v>
      </c>
      <c r="P304" s="5">
        <v>0</v>
      </c>
      <c r="Q304" s="5">
        <v>0</v>
      </c>
      <c r="R304" s="5">
        <v>0</v>
      </c>
      <c r="S304" s="5">
        <v>1</v>
      </c>
      <c r="T304" s="5">
        <v>0</v>
      </c>
      <c r="U304" s="5">
        <v>0</v>
      </c>
      <c r="V304" s="5">
        <v>0</v>
      </c>
      <c r="X304" s="8">
        <f>(dane3[[#This Row],[Wiek]]-$A$409)/$A$410</f>
        <v>0.30681818181818182</v>
      </c>
      <c r="Y304" s="8">
        <f>(dane3[[#This Row],[Ciśnienie krwi]]-$B$409)/$B$410</f>
        <v>0.15384615384615385</v>
      </c>
      <c r="Z304" s="8">
        <f>(dane3[[#This Row],[glukoza we krwi]]-$I$409)/$I$410</f>
        <v>0.22435897435897437</v>
      </c>
      <c r="AA304" s="8">
        <f>(dane3[[#This Row],[mocznik]]-$J$409)/$J$410</f>
        <v>0.10911424903722722</v>
      </c>
      <c r="AB304" s="8">
        <f>(dane3[[#This Row],[kreatynina]]-K$409)/K$410</f>
        <v>1.0582010582010581E-2</v>
      </c>
      <c r="AC304" s="8">
        <f>(dane3[[#This Row],[sód]]-L$409)/L$410</f>
        <v>0.88643533123028395</v>
      </c>
      <c r="AD304" s="8">
        <f>(dane3[[#This Row],[potas]]-M$409)/M$410</f>
        <v>5.6179775280898875E-2</v>
      </c>
      <c r="AE304" s="8">
        <f>(dane3[[#This Row],[hemoglobina]]-N$409)/N$410</f>
        <v>0.79591836734693877</v>
      </c>
      <c r="AF304" s="8">
        <f>(dane3[[#This Row],[hematokryt]]-O$409)/O$410</f>
        <v>0.8666666666666667</v>
      </c>
    </row>
    <row r="305" spans="1:32" x14ac:dyDescent="0.25">
      <c r="A305" s="5">
        <v>55</v>
      </c>
      <c r="B305" s="5">
        <v>70</v>
      </c>
      <c r="C305" s="9">
        <v>0.75</v>
      </c>
      <c r="D305" s="5">
        <v>0</v>
      </c>
      <c r="E305" s="5" t="s">
        <v>2</v>
      </c>
      <c r="F305" s="5">
        <v>1</v>
      </c>
      <c r="G305" s="5">
        <v>0</v>
      </c>
      <c r="H305" s="5">
        <v>0</v>
      </c>
      <c r="I305" s="5">
        <v>107</v>
      </c>
      <c r="J305" s="5">
        <v>26</v>
      </c>
      <c r="K305" s="5">
        <v>1.1000000000000001</v>
      </c>
      <c r="L305" s="10">
        <v>137.53</v>
      </c>
      <c r="M305" s="10">
        <v>4.63</v>
      </c>
      <c r="N305" s="5">
        <v>17</v>
      </c>
      <c r="O305" s="5">
        <v>50</v>
      </c>
      <c r="P305" s="5">
        <v>0</v>
      </c>
      <c r="Q305" s="5">
        <v>0</v>
      </c>
      <c r="R305" s="5">
        <v>0</v>
      </c>
      <c r="S305" s="5">
        <v>1</v>
      </c>
      <c r="T305" s="5">
        <v>0</v>
      </c>
      <c r="U305" s="5">
        <v>0</v>
      </c>
      <c r="V305" s="5">
        <v>0</v>
      </c>
      <c r="X305" s="8">
        <f>(dane3[[#This Row],[Wiek]]-$A$409)/$A$410</f>
        <v>0.60227272727272729</v>
      </c>
      <c r="Y305" s="8">
        <f>(dane3[[#This Row],[Ciśnienie krwi]]-$B$409)/$B$410</f>
        <v>0.15384615384615385</v>
      </c>
      <c r="Z305" s="8">
        <f>(dane3[[#This Row],[glukoza we krwi]]-$I$409)/$I$410</f>
        <v>0.18162393162393162</v>
      </c>
      <c r="AA305" s="8">
        <f>(dane3[[#This Row],[mocznik]]-$J$409)/$J$410</f>
        <v>6.290115532734275E-2</v>
      </c>
      <c r="AB305" s="8">
        <f>(dane3[[#This Row],[kreatynina]]-K$409)/K$410</f>
        <v>9.2592592592592605E-3</v>
      </c>
      <c r="AC305" s="8">
        <f>(dane3[[#This Row],[sód]]-L$409)/L$410</f>
        <v>0.83930599369085179</v>
      </c>
      <c r="AD305" s="8">
        <f>(dane3[[#This Row],[potas]]-M$409)/M$410</f>
        <v>4.7865168539325841E-2</v>
      </c>
      <c r="AE305" s="8">
        <f>(dane3[[#This Row],[hemoglobina]]-N$409)/N$410</f>
        <v>0.94557823129251695</v>
      </c>
      <c r="AF305" s="8">
        <f>(dane3[[#This Row],[hematokryt]]-O$409)/O$410</f>
        <v>0.91111111111111109</v>
      </c>
    </row>
    <row r="306" spans="1:32" x14ac:dyDescent="0.25">
      <c r="A306" s="5">
        <v>33</v>
      </c>
      <c r="B306" s="5">
        <v>80</v>
      </c>
      <c r="C306" s="9">
        <v>1</v>
      </c>
      <c r="D306" s="5">
        <v>0</v>
      </c>
      <c r="E306" s="5" t="s">
        <v>2</v>
      </c>
      <c r="F306" s="5">
        <v>1</v>
      </c>
      <c r="G306" s="5">
        <v>0</v>
      </c>
      <c r="H306" s="5">
        <v>0</v>
      </c>
      <c r="I306" s="5">
        <v>128</v>
      </c>
      <c r="J306" s="5">
        <v>38</v>
      </c>
      <c r="K306" s="5">
        <v>0.6</v>
      </c>
      <c r="L306" s="5">
        <v>135</v>
      </c>
      <c r="M306" s="5">
        <v>3.9</v>
      </c>
      <c r="N306" s="5">
        <v>13.1</v>
      </c>
      <c r="O306" s="5">
        <v>45</v>
      </c>
      <c r="P306" s="5">
        <v>0</v>
      </c>
      <c r="Q306" s="5">
        <v>0</v>
      </c>
      <c r="R306" s="5">
        <v>0</v>
      </c>
      <c r="S306" s="5">
        <v>1</v>
      </c>
      <c r="T306" s="5">
        <v>0</v>
      </c>
      <c r="U306" s="5">
        <v>0</v>
      </c>
      <c r="V306" s="5">
        <v>0</v>
      </c>
      <c r="X306" s="8">
        <f>(dane3[[#This Row],[Wiek]]-$A$409)/$A$410</f>
        <v>0.35227272727272729</v>
      </c>
      <c r="Y306" s="8">
        <f>(dane3[[#This Row],[Ciśnienie krwi]]-$B$409)/$B$410</f>
        <v>0.23076923076923078</v>
      </c>
      <c r="Z306" s="8">
        <f>(dane3[[#This Row],[glukoza we krwi]]-$I$409)/$I$410</f>
        <v>0.2264957264957265</v>
      </c>
      <c r="AA306" s="8">
        <f>(dane3[[#This Row],[mocznik]]-$J$409)/$J$410</f>
        <v>9.3709884467265719E-2</v>
      </c>
      <c r="AB306" s="8">
        <f>(dane3[[#This Row],[kreatynina]]-K$409)/K$410</f>
        <v>2.6455026455026449E-3</v>
      </c>
      <c r="AC306" s="8">
        <f>(dane3[[#This Row],[sód]]-L$409)/L$410</f>
        <v>0.82334384858044163</v>
      </c>
      <c r="AD306" s="8">
        <f>(dane3[[#This Row],[potas]]-M$409)/M$410</f>
        <v>3.1460674157303366E-2</v>
      </c>
      <c r="AE306" s="8">
        <f>(dane3[[#This Row],[hemoglobina]]-N$409)/N$410</f>
        <v>0.68027210884353739</v>
      </c>
      <c r="AF306" s="8">
        <f>(dane3[[#This Row],[hematokryt]]-O$409)/O$410</f>
        <v>0.8</v>
      </c>
    </row>
    <row r="307" spans="1:32" x14ac:dyDescent="0.25">
      <c r="A307" s="5">
        <v>41</v>
      </c>
      <c r="B307" s="5">
        <v>80</v>
      </c>
      <c r="C307" s="9">
        <v>0.75</v>
      </c>
      <c r="D307" s="5">
        <v>0</v>
      </c>
      <c r="E307" s="5" t="s">
        <v>2</v>
      </c>
      <c r="F307" s="5">
        <v>1</v>
      </c>
      <c r="G307" s="5">
        <v>0</v>
      </c>
      <c r="H307" s="5">
        <v>0</v>
      </c>
      <c r="I307" s="5">
        <v>122</v>
      </c>
      <c r="J307" s="5">
        <v>25</v>
      </c>
      <c r="K307" s="5">
        <v>0.8</v>
      </c>
      <c r="L307" s="5">
        <v>138</v>
      </c>
      <c r="M307" s="5">
        <v>5</v>
      </c>
      <c r="N307" s="5">
        <v>17.100000000000001</v>
      </c>
      <c r="O307" s="5">
        <v>41</v>
      </c>
      <c r="P307" s="5">
        <v>0</v>
      </c>
      <c r="Q307" s="5">
        <v>0</v>
      </c>
      <c r="R307" s="5">
        <v>0</v>
      </c>
      <c r="S307" s="5">
        <v>1</v>
      </c>
      <c r="T307" s="5">
        <v>0</v>
      </c>
      <c r="U307" s="5">
        <v>0</v>
      </c>
      <c r="V307" s="5">
        <v>0</v>
      </c>
      <c r="X307" s="8">
        <f>(dane3[[#This Row],[Wiek]]-$A$409)/$A$410</f>
        <v>0.44318181818181818</v>
      </c>
      <c r="Y307" s="8">
        <f>(dane3[[#This Row],[Ciśnienie krwi]]-$B$409)/$B$410</f>
        <v>0.23076923076923078</v>
      </c>
      <c r="Z307" s="8">
        <f>(dane3[[#This Row],[glukoza we krwi]]-$I$409)/$I$410</f>
        <v>0.21367521367521367</v>
      </c>
      <c r="AA307" s="8">
        <f>(dane3[[#This Row],[mocznik]]-$J$409)/$J$410</f>
        <v>6.0333761232349167E-2</v>
      </c>
      <c r="AB307" s="8">
        <f>(dane3[[#This Row],[kreatynina]]-K$409)/K$410</f>
        <v>5.2910052910052916E-3</v>
      </c>
      <c r="AC307" s="8">
        <f>(dane3[[#This Row],[sód]]-L$409)/L$410</f>
        <v>0.8422712933753943</v>
      </c>
      <c r="AD307" s="8">
        <f>(dane3[[#This Row],[potas]]-M$409)/M$410</f>
        <v>5.6179775280898875E-2</v>
      </c>
      <c r="AE307" s="8">
        <f>(dane3[[#This Row],[hemoglobina]]-N$409)/N$410</f>
        <v>0.95238095238095244</v>
      </c>
      <c r="AF307" s="8">
        <f>(dane3[[#This Row],[hematokryt]]-O$409)/O$410</f>
        <v>0.71111111111111114</v>
      </c>
    </row>
    <row r="308" spans="1:32" x14ac:dyDescent="0.25">
      <c r="A308" s="5">
        <v>52</v>
      </c>
      <c r="B308" s="5">
        <v>80</v>
      </c>
      <c r="C308" s="9">
        <v>0.75</v>
      </c>
      <c r="D308" s="5">
        <v>0</v>
      </c>
      <c r="E308" s="5" t="s">
        <v>2</v>
      </c>
      <c r="F308" s="5">
        <v>1</v>
      </c>
      <c r="G308" s="5">
        <v>0</v>
      </c>
      <c r="H308" s="5">
        <v>0</v>
      </c>
      <c r="I308" s="5">
        <v>128</v>
      </c>
      <c r="J308" s="5">
        <v>30</v>
      </c>
      <c r="K308" s="5">
        <v>1.2</v>
      </c>
      <c r="L308" s="5">
        <v>140</v>
      </c>
      <c r="M308" s="5">
        <v>4.5</v>
      </c>
      <c r="N308" s="5">
        <v>15.2</v>
      </c>
      <c r="O308" s="5">
        <v>52</v>
      </c>
      <c r="P308" s="5">
        <v>0</v>
      </c>
      <c r="Q308" s="5">
        <v>0</v>
      </c>
      <c r="R308" s="5">
        <v>0</v>
      </c>
      <c r="S308" s="5">
        <v>1</v>
      </c>
      <c r="T308" s="5">
        <v>0</v>
      </c>
      <c r="U308" s="5">
        <v>0</v>
      </c>
      <c r="V308" s="5">
        <v>0</v>
      </c>
      <c r="X308" s="8">
        <f>(dane3[[#This Row],[Wiek]]-$A$409)/$A$410</f>
        <v>0.56818181818181823</v>
      </c>
      <c r="Y308" s="8">
        <f>(dane3[[#This Row],[Ciśnienie krwi]]-$B$409)/$B$410</f>
        <v>0.23076923076923078</v>
      </c>
      <c r="Z308" s="8">
        <f>(dane3[[#This Row],[glukoza we krwi]]-$I$409)/$I$410</f>
        <v>0.2264957264957265</v>
      </c>
      <c r="AA308" s="8">
        <f>(dane3[[#This Row],[mocznik]]-$J$409)/$J$410</f>
        <v>7.3170731707317069E-2</v>
      </c>
      <c r="AB308" s="8">
        <f>(dane3[[#This Row],[kreatynina]]-K$409)/K$410</f>
        <v>1.0582010582010581E-2</v>
      </c>
      <c r="AC308" s="8">
        <f>(dane3[[#This Row],[sód]]-L$409)/L$410</f>
        <v>0.85488958990536279</v>
      </c>
      <c r="AD308" s="8">
        <f>(dane3[[#This Row],[potas]]-M$409)/M$410</f>
        <v>4.49438202247191E-2</v>
      </c>
      <c r="AE308" s="8">
        <f>(dane3[[#This Row],[hemoglobina]]-N$409)/N$410</f>
        <v>0.82312925170068019</v>
      </c>
      <c r="AF308" s="8">
        <f>(dane3[[#This Row],[hematokryt]]-O$409)/O$410</f>
        <v>0.9555555555555556</v>
      </c>
    </row>
    <row r="309" spans="1:32" x14ac:dyDescent="0.25">
      <c r="A309" s="5">
        <v>47</v>
      </c>
      <c r="B309" s="5">
        <v>60</v>
      </c>
      <c r="C309" s="9">
        <v>0.75</v>
      </c>
      <c r="D309" s="5">
        <v>0</v>
      </c>
      <c r="E309" s="5" t="s">
        <v>2</v>
      </c>
      <c r="F309" s="5">
        <v>1</v>
      </c>
      <c r="G309" s="5">
        <v>0</v>
      </c>
      <c r="H309" s="5">
        <v>0</v>
      </c>
      <c r="I309" s="5">
        <v>137</v>
      </c>
      <c r="J309" s="5">
        <v>17</v>
      </c>
      <c r="K309" s="5">
        <v>0.5</v>
      </c>
      <c r="L309" s="5">
        <v>150</v>
      </c>
      <c r="M309" s="5">
        <v>3.5</v>
      </c>
      <c r="N309" s="5">
        <v>13.6</v>
      </c>
      <c r="O309" s="5">
        <v>44</v>
      </c>
      <c r="P309" s="5">
        <v>0</v>
      </c>
      <c r="Q309" s="5">
        <v>0</v>
      </c>
      <c r="R309" s="5">
        <v>0</v>
      </c>
      <c r="S309" s="5">
        <v>1</v>
      </c>
      <c r="T309" s="5">
        <v>0</v>
      </c>
      <c r="U309" s="5">
        <v>0</v>
      </c>
      <c r="V309" s="5">
        <v>0</v>
      </c>
      <c r="X309" s="8">
        <f>(dane3[[#This Row],[Wiek]]-$A$409)/$A$410</f>
        <v>0.51136363636363635</v>
      </c>
      <c r="Y309" s="8">
        <f>(dane3[[#This Row],[Ciśnienie krwi]]-$B$409)/$B$410</f>
        <v>7.6923076923076927E-2</v>
      </c>
      <c r="Z309" s="8">
        <f>(dane3[[#This Row],[glukoza we krwi]]-$I$409)/$I$410</f>
        <v>0.24572649572649571</v>
      </c>
      <c r="AA309" s="8">
        <f>(dane3[[#This Row],[mocznik]]-$J$409)/$J$410</f>
        <v>3.9794608472400517E-2</v>
      </c>
      <c r="AB309" s="8">
        <f>(dane3[[#This Row],[kreatynina]]-K$409)/K$410</f>
        <v>1.3227513227513225E-3</v>
      </c>
      <c r="AC309" s="8">
        <f>(dane3[[#This Row],[sód]]-L$409)/L$410</f>
        <v>0.917981072555205</v>
      </c>
      <c r="AD309" s="8">
        <f>(dane3[[#This Row],[potas]]-M$409)/M$410</f>
        <v>2.247191011235955E-2</v>
      </c>
      <c r="AE309" s="8">
        <f>(dane3[[#This Row],[hemoglobina]]-N$409)/N$410</f>
        <v>0.71428571428571419</v>
      </c>
      <c r="AF309" s="8">
        <f>(dane3[[#This Row],[hematokryt]]-O$409)/O$410</f>
        <v>0.77777777777777779</v>
      </c>
    </row>
    <row r="310" spans="1:32" x14ac:dyDescent="0.25">
      <c r="A310" s="5">
        <v>43</v>
      </c>
      <c r="B310" s="5">
        <v>80</v>
      </c>
      <c r="C310" s="9">
        <v>1</v>
      </c>
      <c r="D310" s="5">
        <v>0</v>
      </c>
      <c r="E310" s="5" t="s">
        <v>2</v>
      </c>
      <c r="F310" s="5">
        <v>1</v>
      </c>
      <c r="G310" s="5">
        <v>0</v>
      </c>
      <c r="H310" s="5">
        <v>0</v>
      </c>
      <c r="I310" s="5">
        <v>81</v>
      </c>
      <c r="J310" s="5">
        <v>46</v>
      </c>
      <c r="K310" s="5">
        <v>0.6</v>
      </c>
      <c r="L310" s="5">
        <v>135</v>
      </c>
      <c r="M310" s="5">
        <v>4.9000000000000004</v>
      </c>
      <c r="N310" s="5">
        <v>13.9</v>
      </c>
      <c r="O310" s="5">
        <v>48</v>
      </c>
      <c r="P310" s="5">
        <v>0</v>
      </c>
      <c r="Q310" s="5">
        <v>0</v>
      </c>
      <c r="R310" s="5">
        <v>0</v>
      </c>
      <c r="S310" s="5">
        <v>1</v>
      </c>
      <c r="T310" s="5">
        <v>0</v>
      </c>
      <c r="U310" s="5">
        <v>0</v>
      </c>
      <c r="V310" s="5">
        <v>0</v>
      </c>
      <c r="X310" s="8">
        <f>(dane3[[#This Row],[Wiek]]-$A$409)/$A$410</f>
        <v>0.46590909090909088</v>
      </c>
      <c r="Y310" s="8">
        <f>(dane3[[#This Row],[Ciśnienie krwi]]-$B$409)/$B$410</f>
        <v>0.23076923076923078</v>
      </c>
      <c r="Z310" s="8">
        <f>(dane3[[#This Row],[glukoza we krwi]]-$I$409)/$I$410</f>
        <v>0.12606837606837606</v>
      </c>
      <c r="AA310" s="8">
        <f>(dane3[[#This Row],[mocznik]]-$J$409)/$J$410</f>
        <v>0.11424903722721438</v>
      </c>
      <c r="AB310" s="8">
        <f>(dane3[[#This Row],[kreatynina]]-K$409)/K$410</f>
        <v>2.6455026455026449E-3</v>
      </c>
      <c r="AC310" s="8">
        <f>(dane3[[#This Row],[sód]]-L$409)/L$410</f>
        <v>0.82334384858044163</v>
      </c>
      <c r="AD310" s="8">
        <f>(dane3[[#This Row],[potas]]-M$409)/M$410</f>
        <v>5.393258426966293E-2</v>
      </c>
      <c r="AE310" s="8">
        <f>(dane3[[#This Row],[hemoglobina]]-N$409)/N$410</f>
        <v>0.73469387755102045</v>
      </c>
      <c r="AF310" s="8">
        <f>(dane3[[#This Row],[hematokryt]]-O$409)/O$410</f>
        <v>0.8666666666666667</v>
      </c>
    </row>
    <row r="311" spans="1:32" x14ac:dyDescent="0.25">
      <c r="A311" s="5">
        <v>51</v>
      </c>
      <c r="B311" s="5">
        <v>60</v>
      </c>
      <c r="C311" s="9">
        <v>0.75</v>
      </c>
      <c r="D311" s="5">
        <v>0</v>
      </c>
      <c r="E311" s="5" t="s">
        <v>2</v>
      </c>
      <c r="F311" s="5">
        <v>0.77</v>
      </c>
      <c r="G311" s="5">
        <v>0</v>
      </c>
      <c r="H311" s="5">
        <v>0</v>
      </c>
      <c r="I311" s="5">
        <v>129</v>
      </c>
      <c r="J311" s="5">
        <v>25</v>
      </c>
      <c r="K311" s="5">
        <v>1.2</v>
      </c>
      <c r="L311" s="5">
        <v>139</v>
      </c>
      <c r="M311" s="5">
        <v>5</v>
      </c>
      <c r="N311" s="5">
        <v>17.2</v>
      </c>
      <c r="O311" s="5">
        <v>40</v>
      </c>
      <c r="P311" s="5">
        <v>0</v>
      </c>
      <c r="Q311" s="5">
        <v>0</v>
      </c>
      <c r="R311" s="5">
        <v>0</v>
      </c>
      <c r="S311" s="5">
        <v>1</v>
      </c>
      <c r="T311" s="5">
        <v>0</v>
      </c>
      <c r="U311" s="5">
        <v>0</v>
      </c>
      <c r="V311" s="5">
        <v>0</v>
      </c>
      <c r="X311" s="8">
        <f>(dane3[[#This Row],[Wiek]]-$A$409)/$A$410</f>
        <v>0.55681818181818177</v>
      </c>
      <c r="Y311" s="8">
        <f>(dane3[[#This Row],[Ciśnienie krwi]]-$B$409)/$B$410</f>
        <v>7.6923076923076927E-2</v>
      </c>
      <c r="Z311" s="8">
        <f>(dane3[[#This Row],[glukoza we krwi]]-$I$409)/$I$410</f>
        <v>0.22863247863247863</v>
      </c>
      <c r="AA311" s="8">
        <f>(dane3[[#This Row],[mocznik]]-$J$409)/$J$410</f>
        <v>6.0333761232349167E-2</v>
      </c>
      <c r="AB311" s="8">
        <f>(dane3[[#This Row],[kreatynina]]-K$409)/K$410</f>
        <v>1.0582010582010581E-2</v>
      </c>
      <c r="AC311" s="8">
        <f>(dane3[[#This Row],[sód]]-L$409)/L$410</f>
        <v>0.8485804416403786</v>
      </c>
      <c r="AD311" s="8">
        <f>(dane3[[#This Row],[potas]]-M$409)/M$410</f>
        <v>5.6179775280898875E-2</v>
      </c>
      <c r="AE311" s="8">
        <f>(dane3[[#This Row],[hemoglobina]]-N$409)/N$410</f>
        <v>0.95918367346938771</v>
      </c>
      <c r="AF311" s="8">
        <f>(dane3[[#This Row],[hematokryt]]-O$409)/O$410</f>
        <v>0.68888888888888888</v>
      </c>
    </row>
    <row r="312" spans="1:32" x14ac:dyDescent="0.25">
      <c r="A312" s="5">
        <v>46</v>
      </c>
      <c r="B312" s="5">
        <v>60</v>
      </c>
      <c r="C312" s="9">
        <v>0.75</v>
      </c>
      <c r="D312" s="5">
        <v>0</v>
      </c>
      <c r="E312" s="5" t="s">
        <v>2</v>
      </c>
      <c r="F312" s="5">
        <v>1</v>
      </c>
      <c r="G312" s="5">
        <v>0</v>
      </c>
      <c r="H312" s="5">
        <v>0</v>
      </c>
      <c r="I312" s="5">
        <v>102</v>
      </c>
      <c r="J312" s="5">
        <v>27</v>
      </c>
      <c r="K312" s="5">
        <v>0.7</v>
      </c>
      <c r="L312" s="5">
        <v>142</v>
      </c>
      <c r="M312" s="5">
        <v>4.9000000000000004</v>
      </c>
      <c r="N312" s="5">
        <v>13.2</v>
      </c>
      <c r="O312" s="5">
        <v>44</v>
      </c>
      <c r="P312" s="5">
        <v>0</v>
      </c>
      <c r="Q312" s="5">
        <v>0</v>
      </c>
      <c r="R312" s="5">
        <v>0</v>
      </c>
      <c r="S312" s="5">
        <v>1</v>
      </c>
      <c r="T312" s="5">
        <v>0</v>
      </c>
      <c r="U312" s="5">
        <v>0</v>
      </c>
      <c r="V312" s="5">
        <v>0</v>
      </c>
      <c r="X312" s="8">
        <f>(dane3[[#This Row],[Wiek]]-$A$409)/$A$410</f>
        <v>0.5</v>
      </c>
      <c r="Y312" s="8">
        <f>(dane3[[#This Row],[Ciśnienie krwi]]-$B$409)/$B$410</f>
        <v>7.6923076923076927E-2</v>
      </c>
      <c r="Z312" s="8">
        <f>(dane3[[#This Row],[glukoza we krwi]]-$I$409)/$I$410</f>
        <v>0.17094017094017094</v>
      </c>
      <c r="AA312" s="8">
        <f>(dane3[[#This Row],[mocznik]]-$J$409)/$J$410</f>
        <v>6.5468549422336333E-2</v>
      </c>
      <c r="AB312" s="8">
        <f>(dane3[[#This Row],[kreatynina]]-K$409)/K$410</f>
        <v>3.968253968253968E-3</v>
      </c>
      <c r="AC312" s="8">
        <f>(dane3[[#This Row],[sód]]-L$409)/L$410</f>
        <v>0.86750788643533128</v>
      </c>
      <c r="AD312" s="8">
        <f>(dane3[[#This Row],[potas]]-M$409)/M$410</f>
        <v>5.393258426966293E-2</v>
      </c>
      <c r="AE312" s="8">
        <f>(dane3[[#This Row],[hemoglobina]]-N$409)/N$410</f>
        <v>0.68707482993197266</v>
      </c>
      <c r="AF312" s="8">
        <f>(dane3[[#This Row],[hematokryt]]-O$409)/O$410</f>
        <v>0.77777777777777779</v>
      </c>
    </row>
    <row r="313" spans="1:32" x14ac:dyDescent="0.25">
      <c r="A313" s="5">
        <v>56</v>
      </c>
      <c r="B313" s="5">
        <v>60</v>
      </c>
      <c r="C313" s="9">
        <v>1</v>
      </c>
      <c r="D313" s="5">
        <v>0</v>
      </c>
      <c r="E313" s="5" t="s">
        <v>2</v>
      </c>
      <c r="F313" s="5">
        <v>1</v>
      </c>
      <c r="G313" s="5">
        <v>0</v>
      </c>
      <c r="H313" s="5">
        <v>0</v>
      </c>
      <c r="I313" s="5">
        <v>132</v>
      </c>
      <c r="J313" s="5">
        <v>18</v>
      </c>
      <c r="K313" s="5">
        <v>1.1000000000000001</v>
      </c>
      <c r="L313" s="5">
        <v>147</v>
      </c>
      <c r="M313" s="5">
        <v>4.7</v>
      </c>
      <c r="N313" s="5">
        <v>13.7</v>
      </c>
      <c r="O313" s="5">
        <v>45</v>
      </c>
      <c r="P313" s="5">
        <v>0</v>
      </c>
      <c r="Q313" s="5">
        <v>0</v>
      </c>
      <c r="R313" s="5">
        <v>0</v>
      </c>
      <c r="S313" s="5">
        <v>1</v>
      </c>
      <c r="T313" s="5">
        <v>0</v>
      </c>
      <c r="U313" s="5">
        <v>0</v>
      </c>
      <c r="V313" s="5">
        <v>0</v>
      </c>
      <c r="X313" s="8">
        <f>(dane3[[#This Row],[Wiek]]-$A$409)/$A$410</f>
        <v>0.61363636363636365</v>
      </c>
      <c r="Y313" s="8">
        <f>(dane3[[#This Row],[Ciśnienie krwi]]-$B$409)/$B$410</f>
        <v>7.6923076923076927E-2</v>
      </c>
      <c r="Z313" s="8">
        <f>(dane3[[#This Row],[glukoza we krwi]]-$I$409)/$I$410</f>
        <v>0.23504273504273504</v>
      </c>
      <c r="AA313" s="8">
        <f>(dane3[[#This Row],[mocznik]]-$J$409)/$J$410</f>
        <v>4.2362002567394093E-2</v>
      </c>
      <c r="AB313" s="8">
        <f>(dane3[[#This Row],[kreatynina]]-K$409)/K$410</f>
        <v>9.2592592592592605E-3</v>
      </c>
      <c r="AC313" s="8">
        <f>(dane3[[#This Row],[sód]]-L$409)/L$410</f>
        <v>0.89905362776025233</v>
      </c>
      <c r="AD313" s="8">
        <f>(dane3[[#This Row],[potas]]-M$409)/M$410</f>
        <v>4.9438202247191018E-2</v>
      </c>
      <c r="AE313" s="8">
        <f>(dane3[[#This Row],[hemoglobina]]-N$409)/N$410</f>
        <v>0.72108843537414957</v>
      </c>
      <c r="AF313" s="8">
        <f>(dane3[[#This Row],[hematokryt]]-O$409)/O$410</f>
        <v>0.8</v>
      </c>
    </row>
    <row r="314" spans="1:32" x14ac:dyDescent="0.25">
      <c r="A314" s="5">
        <v>80</v>
      </c>
      <c r="B314" s="5">
        <v>70</v>
      </c>
      <c r="C314" s="9">
        <v>0.75</v>
      </c>
      <c r="D314" s="5">
        <v>0</v>
      </c>
      <c r="E314" s="5" t="s">
        <v>2</v>
      </c>
      <c r="F314" s="5">
        <v>1</v>
      </c>
      <c r="G314" s="5">
        <v>0</v>
      </c>
      <c r="H314" s="5">
        <v>0</v>
      </c>
      <c r="I314" s="10">
        <v>148.04</v>
      </c>
      <c r="J314" s="10">
        <v>57.43</v>
      </c>
      <c r="K314" s="10">
        <v>3.07</v>
      </c>
      <c r="L314" s="5">
        <v>135</v>
      </c>
      <c r="M314" s="5">
        <v>4.0999999999999996</v>
      </c>
      <c r="N314" s="5">
        <v>15.3</v>
      </c>
      <c r="O314" s="5">
        <v>48</v>
      </c>
      <c r="P314" s="5">
        <v>0</v>
      </c>
      <c r="Q314" s="5">
        <v>0</v>
      </c>
      <c r="R314" s="5">
        <v>0</v>
      </c>
      <c r="S314" s="5">
        <v>1</v>
      </c>
      <c r="T314" s="5">
        <v>0</v>
      </c>
      <c r="U314" s="5">
        <v>0</v>
      </c>
      <c r="V314" s="5">
        <v>0</v>
      </c>
      <c r="X314" s="8">
        <f>(dane3[[#This Row],[Wiek]]-$A$409)/$A$410</f>
        <v>0.88636363636363635</v>
      </c>
      <c r="Y314" s="8">
        <f>(dane3[[#This Row],[Ciśnienie krwi]]-$B$409)/$B$410</f>
        <v>0.15384615384615385</v>
      </c>
      <c r="Z314" s="8">
        <f>(dane3[[#This Row],[glukoza we krwi]]-$I$409)/$I$410</f>
        <v>0.26931623931623933</v>
      </c>
      <c r="AA314" s="8">
        <f>(dane3[[#This Row],[mocznik]]-$J$409)/$J$410</f>
        <v>0.14359435173299101</v>
      </c>
      <c r="AB314" s="8">
        <f>(dane3[[#This Row],[kreatynina]]-K$409)/K$410</f>
        <v>3.5317460317460317E-2</v>
      </c>
      <c r="AC314" s="8">
        <f>(dane3[[#This Row],[sód]]-L$409)/L$410</f>
        <v>0.82334384858044163</v>
      </c>
      <c r="AD314" s="8">
        <f>(dane3[[#This Row],[potas]]-M$409)/M$410</f>
        <v>3.595505617977527E-2</v>
      </c>
      <c r="AE314" s="8">
        <f>(dane3[[#This Row],[hemoglobina]]-N$409)/N$410</f>
        <v>0.82993197278911568</v>
      </c>
      <c r="AF314" s="8">
        <f>(dane3[[#This Row],[hematokryt]]-O$409)/O$410</f>
        <v>0.8666666666666667</v>
      </c>
    </row>
    <row r="315" spans="1:32" x14ac:dyDescent="0.25">
      <c r="A315" s="5">
        <v>55</v>
      </c>
      <c r="B315" s="5">
        <v>80</v>
      </c>
      <c r="C315" s="9">
        <v>0.75</v>
      </c>
      <c r="D315" s="5">
        <v>0</v>
      </c>
      <c r="E315" s="5" t="s">
        <v>2</v>
      </c>
      <c r="F315" s="5">
        <v>1</v>
      </c>
      <c r="G315" s="5">
        <v>0</v>
      </c>
      <c r="H315" s="5">
        <v>0</v>
      </c>
      <c r="I315" s="5">
        <v>104</v>
      </c>
      <c r="J315" s="5">
        <v>28</v>
      </c>
      <c r="K315" s="5">
        <v>0.9</v>
      </c>
      <c r="L315" s="5">
        <v>142</v>
      </c>
      <c r="M315" s="5">
        <v>4.8</v>
      </c>
      <c r="N315" s="5">
        <v>17.3</v>
      </c>
      <c r="O315" s="5">
        <v>52</v>
      </c>
      <c r="P315" s="5">
        <v>0</v>
      </c>
      <c r="Q315" s="5">
        <v>0</v>
      </c>
      <c r="R315" s="5">
        <v>0</v>
      </c>
      <c r="S315" s="5">
        <v>1</v>
      </c>
      <c r="T315" s="5">
        <v>0</v>
      </c>
      <c r="U315" s="5">
        <v>0</v>
      </c>
      <c r="V315" s="5">
        <v>0</v>
      </c>
      <c r="X315" s="8">
        <f>(dane3[[#This Row],[Wiek]]-$A$409)/$A$410</f>
        <v>0.60227272727272729</v>
      </c>
      <c r="Y315" s="8">
        <f>(dane3[[#This Row],[Ciśnienie krwi]]-$B$409)/$B$410</f>
        <v>0.23076923076923078</v>
      </c>
      <c r="Z315" s="8">
        <f>(dane3[[#This Row],[glukoza we krwi]]-$I$409)/$I$410</f>
        <v>0.1752136752136752</v>
      </c>
      <c r="AA315" s="8">
        <f>(dane3[[#This Row],[mocznik]]-$J$409)/$J$410</f>
        <v>6.8035943517329917E-2</v>
      </c>
      <c r="AB315" s="8">
        <f>(dane3[[#This Row],[kreatynina]]-K$409)/K$410</f>
        <v>6.6137566137566143E-3</v>
      </c>
      <c r="AC315" s="8">
        <f>(dane3[[#This Row],[sód]]-L$409)/L$410</f>
        <v>0.86750788643533128</v>
      </c>
      <c r="AD315" s="8">
        <f>(dane3[[#This Row],[potas]]-M$409)/M$410</f>
        <v>5.1685393258426963E-2</v>
      </c>
      <c r="AE315" s="8">
        <f>(dane3[[#This Row],[hemoglobina]]-N$409)/N$410</f>
        <v>0.96598639455782309</v>
      </c>
      <c r="AF315" s="8">
        <f>(dane3[[#This Row],[hematokryt]]-O$409)/O$410</f>
        <v>0.9555555555555556</v>
      </c>
    </row>
    <row r="316" spans="1:32" x14ac:dyDescent="0.25">
      <c r="A316" s="5">
        <v>39</v>
      </c>
      <c r="B316" s="5">
        <v>70</v>
      </c>
      <c r="C316" s="9">
        <v>1</v>
      </c>
      <c r="D316" s="5">
        <v>0</v>
      </c>
      <c r="E316" s="5" t="s">
        <v>2</v>
      </c>
      <c r="F316" s="5">
        <v>1</v>
      </c>
      <c r="G316" s="5">
        <v>0</v>
      </c>
      <c r="H316" s="5">
        <v>0</v>
      </c>
      <c r="I316" s="5">
        <v>131</v>
      </c>
      <c r="J316" s="5">
        <v>46</v>
      </c>
      <c r="K316" s="5">
        <v>0.6</v>
      </c>
      <c r="L316" s="5">
        <v>145</v>
      </c>
      <c r="M316" s="5">
        <v>5</v>
      </c>
      <c r="N316" s="5">
        <v>15.6</v>
      </c>
      <c r="O316" s="5">
        <v>41</v>
      </c>
      <c r="P316" s="5">
        <v>0</v>
      </c>
      <c r="Q316" s="5">
        <v>0</v>
      </c>
      <c r="R316" s="5">
        <v>0</v>
      </c>
      <c r="S316" s="5">
        <v>1</v>
      </c>
      <c r="T316" s="5">
        <v>0</v>
      </c>
      <c r="U316" s="5">
        <v>0</v>
      </c>
      <c r="V316" s="5">
        <v>0</v>
      </c>
      <c r="X316" s="8">
        <f>(dane3[[#This Row],[Wiek]]-$A$409)/$A$410</f>
        <v>0.42045454545454547</v>
      </c>
      <c r="Y316" s="8">
        <f>(dane3[[#This Row],[Ciśnienie krwi]]-$B$409)/$B$410</f>
        <v>0.15384615384615385</v>
      </c>
      <c r="Z316" s="8">
        <f>(dane3[[#This Row],[glukoza we krwi]]-$I$409)/$I$410</f>
        <v>0.23290598290598291</v>
      </c>
      <c r="AA316" s="8">
        <f>(dane3[[#This Row],[mocznik]]-$J$409)/$J$410</f>
        <v>0.11424903722721438</v>
      </c>
      <c r="AB316" s="8">
        <f>(dane3[[#This Row],[kreatynina]]-K$409)/K$410</f>
        <v>2.6455026455026449E-3</v>
      </c>
      <c r="AC316" s="8">
        <f>(dane3[[#This Row],[sód]]-L$409)/L$410</f>
        <v>0.88643533123028395</v>
      </c>
      <c r="AD316" s="8">
        <f>(dane3[[#This Row],[potas]]-M$409)/M$410</f>
        <v>5.6179775280898875E-2</v>
      </c>
      <c r="AE316" s="8">
        <f>(dane3[[#This Row],[hemoglobina]]-N$409)/N$410</f>
        <v>0.85034013605442171</v>
      </c>
      <c r="AF316" s="8">
        <f>(dane3[[#This Row],[hematokryt]]-O$409)/O$410</f>
        <v>0.71111111111111114</v>
      </c>
    </row>
    <row r="317" spans="1:32" x14ac:dyDescent="0.25">
      <c r="A317" s="5">
        <v>44</v>
      </c>
      <c r="B317" s="5">
        <v>70</v>
      </c>
      <c r="C317" s="9">
        <v>1</v>
      </c>
      <c r="D317" s="5">
        <v>0</v>
      </c>
      <c r="E317" s="5" t="s">
        <v>2</v>
      </c>
      <c r="F317" s="5">
        <v>1</v>
      </c>
      <c r="G317" s="5">
        <v>0</v>
      </c>
      <c r="H317" s="5">
        <v>0</v>
      </c>
      <c r="I317" s="10">
        <v>148.04</v>
      </c>
      <c r="J317" s="10">
        <v>57.43</v>
      </c>
      <c r="K317" s="10">
        <v>3.07</v>
      </c>
      <c r="L317" s="10">
        <v>137.53</v>
      </c>
      <c r="M317" s="10">
        <v>4.63</v>
      </c>
      <c r="N317" s="5">
        <v>13.8</v>
      </c>
      <c r="O317" s="5">
        <v>48</v>
      </c>
      <c r="P317" s="5">
        <v>0</v>
      </c>
      <c r="Q317" s="5">
        <v>0</v>
      </c>
      <c r="R317" s="5">
        <v>0</v>
      </c>
      <c r="S317" s="5">
        <v>1</v>
      </c>
      <c r="T317" s="5">
        <v>0</v>
      </c>
      <c r="U317" s="5">
        <v>0</v>
      </c>
      <c r="V317" s="5">
        <v>0</v>
      </c>
      <c r="X317" s="8">
        <f>(dane3[[#This Row],[Wiek]]-$A$409)/$A$410</f>
        <v>0.47727272727272729</v>
      </c>
      <c r="Y317" s="8">
        <f>(dane3[[#This Row],[Ciśnienie krwi]]-$B$409)/$B$410</f>
        <v>0.15384615384615385</v>
      </c>
      <c r="Z317" s="8">
        <f>(dane3[[#This Row],[glukoza we krwi]]-$I$409)/$I$410</f>
        <v>0.26931623931623933</v>
      </c>
      <c r="AA317" s="8">
        <f>(dane3[[#This Row],[mocznik]]-$J$409)/$J$410</f>
        <v>0.14359435173299101</v>
      </c>
      <c r="AB317" s="8">
        <f>(dane3[[#This Row],[kreatynina]]-K$409)/K$410</f>
        <v>3.5317460317460317E-2</v>
      </c>
      <c r="AC317" s="8">
        <f>(dane3[[#This Row],[sód]]-L$409)/L$410</f>
        <v>0.83930599369085179</v>
      </c>
      <c r="AD317" s="8">
        <f>(dane3[[#This Row],[potas]]-M$409)/M$410</f>
        <v>4.7865168539325841E-2</v>
      </c>
      <c r="AE317" s="8">
        <f>(dane3[[#This Row],[hemoglobina]]-N$409)/N$410</f>
        <v>0.72789115646258506</v>
      </c>
      <c r="AF317" s="8">
        <f>(dane3[[#This Row],[hematokryt]]-O$409)/O$410</f>
        <v>0.8666666666666667</v>
      </c>
    </row>
    <row r="318" spans="1:32" x14ac:dyDescent="0.25">
      <c r="A318" s="5">
        <v>35</v>
      </c>
      <c r="B318" s="10">
        <v>76.47</v>
      </c>
      <c r="C318" s="9">
        <v>0.75</v>
      </c>
      <c r="D318" s="5">
        <v>0</v>
      </c>
      <c r="E318" s="5" t="s">
        <v>2</v>
      </c>
      <c r="F318" s="5">
        <v>1</v>
      </c>
      <c r="G318" s="5">
        <v>0.11</v>
      </c>
      <c r="H318" s="5">
        <v>0.06</v>
      </c>
      <c r="I318" s="5">
        <v>99</v>
      </c>
      <c r="J318" s="5">
        <v>30</v>
      </c>
      <c r="K318" s="5">
        <v>0.5</v>
      </c>
      <c r="L318" s="5">
        <v>135</v>
      </c>
      <c r="M318" s="5">
        <v>4.9000000000000004</v>
      </c>
      <c r="N318" s="5">
        <v>15.4</v>
      </c>
      <c r="O318" s="5">
        <v>48</v>
      </c>
      <c r="P318" s="5">
        <v>0</v>
      </c>
      <c r="Q318" s="5">
        <v>0</v>
      </c>
      <c r="R318" s="5">
        <v>0</v>
      </c>
      <c r="S318" s="5">
        <v>1</v>
      </c>
      <c r="T318" s="5">
        <v>0</v>
      </c>
      <c r="U318" s="5">
        <v>0</v>
      </c>
      <c r="V318" s="5">
        <v>0</v>
      </c>
      <c r="X318" s="8">
        <f>(dane3[[#This Row],[Wiek]]-$A$409)/$A$410</f>
        <v>0.375</v>
      </c>
      <c r="Y318" s="8">
        <f>(dane3[[#This Row],[Ciśnienie krwi]]-$B$409)/$B$410</f>
        <v>0.20361538461538461</v>
      </c>
      <c r="Z318" s="8">
        <f>(dane3[[#This Row],[glukoza we krwi]]-$I$409)/$I$410</f>
        <v>0.16452991452991453</v>
      </c>
      <c r="AA318" s="8">
        <f>(dane3[[#This Row],[mocznik]]-$J$409)/$J$410</f>
        <v>7.3170731707317069E-2</v>
      </c>
      <c r="AB318" s="8">
        <f>(dane3[[#This Row],[kreatynina]]-K$409)/K$410</f>
        <v>1.3227513227513225E-3</v>
      </c>
      <c r="AC318" s="8">
        <f>(dane3[[#This Row],[sód]]-L$409)/L$410</f>
        <v>0.82334384858044163</v>
      </c>
      <c r="AD318" s="8">
        <f>(dane3[[#This Row],[potas]]-M$409)/M$410</f>
        <v>5.393258426966293E-2</v>
      </c>
      <c r="AE318" s="8">
        <f>(dane3[[#This Row],[hemoglobina]]-N$409)/N$410</f>
        <v>0.83673469387755106</v>
      </c>
      <c r="AF318" s="8">
        <f>(dane3[[#This Row],[hematokryt]]-O$409)/O$410</f>
        <v>0.8666666666666667</v>
      </c>
    </row>
    <row r="319" spans="1:32" x14ac:dyDescent="0.25">
      <c r="A319" s="5">
        <v>58</v>
      </c>
      <c r="B319" s="5">
        <v>70</v>
      </c>
      <c r="C319" s="9">
        <v>0.75</v>
      </c>
      <c r="D319" s="5">
        <v>0</v>
      </c>
      <c r="E319" s="5" t="s">
        <v>2</v>
      </c>
      <c r="F319" s="5">
        <v>1</v>
      </c>
      <c r="G319" s="5">
        <v>0</v>
      </c>
      <c r="H319" s="5">
        <v>0</v>
      </c>
      <c r="I319" s="5">
        <v>102</v>
      </c>
      <c r="J319" s="5">
        <v>48</v>
      </c>
      <c r="K319" s="5">
        <v>1.2</v>
      </c>
      <c r="L319" s="5">
        <v>139</v>
      </c>
      <c r="M319" s="5">
        <v>4.3</v>
      </c>
      <c r="N319" s="5">
        <v>15</v>
      </c>
      <c r="O319" s="5">
        <v>40</v>
      </c>
      <c r="P319" s="5">
        <v>0</v>
      </c>
      <c r="Q319" s="5">
        <v>0</v>
      </c>
      <c r="R319" s="5">
        <v>0</v>
      </c>
      <c r="S319" s="5">
        <v>1</v>
      </c>
      <c r="T319" s="5">
        <v>0</v>
      </c>
      <c r="U319" s="5">
        <v>0</v>
      </c>
      <c r="V319" s="5">
        <v>0</v>
      </c>
      <c r="X319" s="8">
        <f>(dane3[[#This Row],[Wiek]]-$A$409)/$A$410</f>
        <v>0.63636363636363635</v>
      </c>
      <c r="Y319" s="8">
        <f>(dane3[[#This Row],[Ciśnienie krwi]]-$B$409)/$B$410</f>
        <v>0.15384615384615385</v>
      </c>
      <c r="Z319" s="8">
        <f>(dane3[[#This Row],[glukoza we krwi]]-$I$409)/$I$410</f>
        <v>0.17094017094017094</v>
      </c>
      <c r="AA319" s="8">
        <f>(dane3[[#This Row],[mocznik]]-$J$409)/$J$410</f>
        <v>0.11938382541720154</v>
      </c>
      <c r="AB319" s="8">
        <f>(dane3[[#This Row],[kreatynina]]-K$409)/K$410</f>
        <v>1.0582010582010581E-2</v>
      </c>
      <c r="AC319" s="8">
        <f>(dane3[[#This Row],[sód]]-L$409)/L$410</f>
        <v>0.8485804416403786</v>
      </c>
      <c r="AD319" s="8">
        <f>(dane3[[#This Row],[potas]]-M$409)/M$410</f>
        <v>4.0449438202247189E-2</v>
      </c>
      <c r="AE319" s="8">
        <f>(dane3[[#This Row],[hemoglobina]]-N$409)/N$410</f>
        <v>0.80952380952380953</v>
      </c>
      <c r="AF319" s="8">
        <f>(dane3[[#This Row],[hematokryt]]-O$409)/O$410</f>
        <v>0.68888888888888888</v>
      </c>
    </row>
    <row r="320" spans="1:32" x14ac:dyDescent="0.25">
      <c r="A320" s="5">
        <v>61</v>
      </c>
      <c r="B320" s="5">
        <v>70</v>
      </c>
      <c r="C320" s="9">
        <v>1</v>
      </c>
      <c r="D320" s="5">
        <v>0</v>
      </c>
      <c r="E320" s="5" t="s">
        <v>2</v>
      </c>
      <c r="F320" s="5">
        <v>1</v>
      </c>
      <c r="G320" s="5">
        <v>0</v>
      </c>
      <c r="H320" s="5">
        <v>0</v>
      </c>
      <c r="I320" s="5">
        <v>120</v>
      </c>
      <c r="J320" s="5">
        <v>29</v>
      </c>
      <c r="K320" s="5">
        <v>0.7</v>
      </c>
      <c r="L320" s="5">
        <v>137</v>
      </c>
      <c r="M320" s="5">
        <v>3.5</v>
      </c>
      <c r="N320" s="5">
        <v>17.399999999999999</v>
      </c>
      <c r="O320" s="5">
        <v>52</v>
      </c>
      <c r="P320" s="5">
        <v>0</v>
      </c>
      <c r="Q320" s="5">
        <v>0</v>
      </c>
      <c r="R320" s="5">
        <v>0</v>
      </c>
      <c r="S320" s="5">
        <v>1</v>
      </c>
      <c r="T320" s="5">
        <v>0</v>
      </c>
      <c r="U320" s="5">
        <v>0</v>
      </c>
      <c r="V320" s="5">
        <v>0</v>
      </c>
      <c r="X320" s="8">
        <f>(dane3[[#This Row],[Wiek]]-$A$409)/$A$410</f>
        <v>0.67045454545454541</v>
      </c>
      <c r="Y320" s="8">
        <f>(dane3[[#This Row],[Ciśnienie krwi]]-$B$409)/$B$410</f>
        <v>0.15384615384615385</v>
      </c>
      <c r="Z320" s="8">
        <f>(dane3[[#This Row],[glukoza we krwi]]-$I$409)/$I$410</f>
        <v>0.20940170940170941</v>
      </c>
      <c r="AA320" s="8">
        <f>(dane3[[#This Row],[mocznik]]-$J$409)/$J$410</f>
        <v>7.0603337612323486E-2</v>
      </c>
      <c r="AB320" s="8">
        <f>(dane3[[#This Row],[kreatynina]]-K$409)/K$410</f>
        <v>3.968253968253968E-3</v>
      </c>
      <c r="AC320" s="8">
        <f>(dane3[[#This Row],[sód]]-L$409)/L$410</f>
        <v>0.83596214511041012</v>
      </c>
      <c r="AD320" s="8">
        <f>(dane3[[#This Row],[potas]]-M$409)/M$410</f>
        <v>2.247191011235955E-2</v>
      </c>
      <c r="AE320" s="8">
        <f>(dane3[[#This Row],[hemoglobina]]-N$409)/N$410</f>
        <v>0.97278911564625836</v>
      </c>
      <c r="AF320" s="8">
        <f>(dane3[[#This Row],[hematokryt]]-O$409)/O$410</f>
        <v>0.9555555555555556</v>
      </c>
    </row>
    <row r="321" spans="1:32" x14ac:dyDescent="0.25">
      <c r="A321" s="5">
        <v>30</v>
      </c>
      <c r="B321" s="5">
        <v>60</v>
      </c>
      <c r="C321" s="9">
        <v>0.75</v>
      </c>
      <c r="D321" s="5">
        <v>0</v>
      </c>
      <c r="E321" s="5" t="s">
        <v>2</v>
      </c>
      <c r="F321" s="5">
        <v>1</v>
      </c>
      <c r="G321" s="5">
        <v>0</v>
      </c>
      <c r="H321" s="5">
        <v>0</v>
      </c>
      <c r="I321" s="5">
        <v>138</v>
      </c>
      <c r="J321" s="5">
        <v>15</v>
      </c>
      <c r="K321" s="5">
        <v>1.1000000000000001</v>
      </c>
      <c r="L321" s="5">
        <v>135</v>
      </c>
      <c r="M321" s="5">
        <v>4.4000000000000004</v>
      </c>
      <c r="N321" s="10">
        <v>12.53</v>
      </c>
      <c r="O321" s="10">
        <v>38.869999999999997</v>
      </c>
      <c r="P321" s="5">
        <v>0</v>
      </c>
      <c r="Q321" s="5">
        <v>0</v>
      </c>
      <c r="R321" s="5">
        <v>0</v>
      </c>
      <c r="S321" s="5">
        <v>1</v>
      </c>
      <c r="T321" s="5">
        <v>0</v>
      </c>
      <c r="U321" s="5">
        <v>0</v>
      </c>
      <c r="V321" s="5">
        <v>0</v>
      </c>
      <c r="X321" s="8">
        <f>(dane3[[#This Row],[Wiek]]-$A$409)/$A$410</f>
        <v>0.31818181818181818</v>
      </c>
      <c r="Y321" s="8">
        <f>(dane3[[#This Row],[Ciśnienie krwi]]-$B$409)/$B$410</f>
        <v>7.6923076923076927E-2</v>
      </c>
      <c r="Z321" s="8">
        <f>(dane3[[#This Row],[glukoza we krwi]]-$I$409)/$I$410</f>
        <v>0.24786324786324787</v>
      </c>
      <c r="AA321" s="8">
        <f>(dane3[[#This Row],[mocznik]]-$J$409)/$J$410</f>
        <v>3.4659820282413351E-2</v>
      </c>
      <c r="AB321" s="8">
        <f>(dane3[[#This Row],[kreatynina]]-K$409)/K$410</f>
        <v>9.2592592592592605E-3</v>
      </c>
      <c r="AC321" s="8">
        <f>(dane3[[#This Row],[sód]]-L$409)/L$410</f>
        <v>0.82334384858044163</v>
      </c>
      <c r="AD321" s="8">
        <f>(dane3[[#This Row],[potas]]-M$409)/M$410</f>
        <v>4.2696629213483155E-2</v>
      </c>
      <c r="AE321" s="8">
        <f>(dane3[[#This Row],[hemoglobina]]-N$409)/N$410</f>
        <v>0.64149659863945574</v>
      </c>
      <c r="AF321" s="8">
        <f>(dane3[[#This Row],[hematokryt]]-O$409)/O$410</f>
        <v>0.66377777777777769</v>
      </c>
    </row>
    <row r="322" spans="1:32" x14ac:dyDescent="0.25">
      <c r="A322" s="5">
        <v>57</v>
      </c>
      <c r="B322" s="5">
        <v>60</v>
      </c>
      <c r="C322" s="9">
        <v>0.75</v>
      </c>
      <c r="D322" s="5">
        <v>0</v>
      </c>
      <c r="E322" s="5" t="s">
        <v>2</v>
      </c>
      <c r="F322" s="5">
        <v>1</v>
      </c>
      <c r="G322" s="5">
        <v>0</v>
      </c>
      <c r="H322" s="5">
        <v>0</v>
      </c>
      <c r="I322" s="5">
        <v>105</v>
      </c>
      <c r="J322" s="5">
        <v>49</v>
      </c>
      <c r="K322" s="5">
        <v>1.2</v>
      </c>
      <c r="L322" s="5">
        <v>150</v>
      </c>
      <c r="M322" s="5">
        <v>4.7</v>
      </c>
      <c r="N322" s="5">
        <v>15.7</v>
      </c>
      <c r="O322" s="5">
        <v>44</v>
      </c>
      <c r="P322" s="5">
        <v>0</v>
      </c>
      <c r="Q322" s="5">
        <v>0</v>
      </c>
      <c r="R322" s="5">
        <v>0</v>
      </c>
      <c r="S322" s="5">
        <v>1</v>
      </c>
      <c r="T322" s="5">
        <v>0</v>
      </c>
      <c r="U322" s="5">
        <v>0</v>
      </c>
      <c r="V322" s="5">
        <v>0</v>
      </c>
      <c r="X322" s="8">
        <f>(dane3[[#This Row],[Wiek]]-$A$409)/$A$410</f>
        <v>0.625</v>
      </c>
      <c r="Y322" s="8">
        <f>(dane3[[#This Row],[Ciśnienie krwi]]-$B$409)/$B$410</f>
        <v>7.6923076923076927E-2</v>
      </c>
      <c r="Z322" s="8">
        <f>(dane3[[#This Row],[glukoza we krwi]]-$I$409)/$I$410</f>
        <v>0.17735042735042736</v>
      </c>
      <c r="AA322" s="8">
        <f>(dane3[[#This Row],[mocznik]]-$J$409)/$J$410</f>
        <v>0.12195121951219512</v>
      </c>
      <c r="AB322" s="8">
        <f>(dane3[[#This Row],[kreatynina]]-K$409)/K$410</f>
        <v>1.0582010582010581E-2</v>
      </c>
      <c r="AC322" s="8">
        <f>(dane3[[#This Row],[sód]]-L$409)/L$410</f>
        <v>0.917981072555205</v>
      </c>
      <c r="AD322" s="8">
        <f>(dane3[[#This Row],[potas]]-M$409)/M$410</f>
        <v>4.9438202247191018E-2</v>
      </c>
      <c r="AE322" s="8">
        <f>(dane3[[#This Row],[hemoglobina]]-N$409)/N$410</f>
        <v>0.8571428571428571</v>
      </c>
      <c r="AF322" s="8">
        <f>(dane3[[#This Row],[hematokryt]]-O$409)/O$410</f>
        <v>0.77777777777777779</v>
      </c>
    </row>
    <row r="323" spans="1:32" x14ac:dyDescent="0.25">
      <c r="A323" s="5">
        <v>65</v>
      </c>
      <c r="B323" s="5">
        <v>60</v>
      </c>
      <c r="C323" s="9">
        <v>0.75</v>
      </c>
      <c r="D323" s="5">
        <v>0</v>
      </c>
      <c r="E323" s="5" t="s">
        <v>2</v>
      </c>
      <c r="F323" s="5">
        <v>1</v>
      </c>
      <c r="G323" s="5">
        <v>0</v>
      </c>
      <c r="H323" s="5">
        <v>0</v>
      </c>
      <c r="I323" s="5">
        <v>109</v>
      </c>
      <c r="J323" s="5">
        <v>39</v>
      </c>
      <c r="K323" s="5">
        <v>1</v>
      </c>
      <c r="L323" s="5">
        <v>144</v>
      </c>
      <c r="M323" s="5">
        <v>3.5</v>
      </c>
      <c r="N323" s="5">
        <v>13.9</v>
      </c>
      <c r="O323" s="5">
        <v>48</v>
      </c>
      <c r="P323" s="5">
        <v>0</v>
      </c>
      <c r="Q323" s="5">
        <v>0</v>
      </c>
      <c r="R323" s="5">
        <v>0</v>
      </c>
      <c r="S323" s="5">
        <v>1</v>
      </c>
      <c r="T323" s="5">
        <v>0</v>
      </c>
      <c r="U323" s="5">
        <v>0</v>
      </c>
      <c r="V323" s="5">
        <v>0</v>
      </c>
      <c r="X323" s="8">
        <f>(dane3[[#This Row],[Wiek]]-$A$409)/$A$410</f>
        <v>0.71590909090909094</v>
      </c>
      <c r="Y323" s="8">
        <f>(dane3[[#This Row],[Ciśnienie krwi]]-$B$409)/$B$410</f>
        <v>7.6923076923076927E-2</v>
      </c>
      <c r="Z323" s="8">
        <f>(dane3[[#This Row],[glukoza we krwi]]-$I$409)/$I$410</f>
        <v>0.1858974358974359</v>
      </c>
      <c r="AA323" s="8">
        <f>(dane3[[#This Row],[mocznik]]-$J$409)/$J$410</f>
        <v>9.6277278562259302E-2</v>
      </c>
      <c r="AB323" s="8">
        <f>(dane3[[#This Row],[kreatynina]]-K$409)/K$410</f>
        <v>7.9365079365079361E-3</v>
      </c>
      <c r="AC323" s="8">
        <f>(dane3[[#This Row],[sód]]-L$409)/L$410</f>
        <v>0.88012618296529965</v>
      </c>
      <c r="AD323" s="8">
        <f>(dane3[[#This Row],[potas]]-M$409)/M$410</f>
        <v>2.247191011235955E-2</v>
      </c>
      <c r="AE323" s="8">
        <f>(dane3[[#This Row],[hemoglobina]]-N$409)/N$410</f>
        <v>0.73469387755102045</v>
      </c>
      <c r="AF323" s="8">
        <f>(dane3[[#This Row],[hematokryt]]-O$409)/O$410</f>
        <v>0.8666666666666667</v>
      </c>
    </row>
    <row r="324" spans="1:32" x14ac:dyDescent="0.25">
      <c r="A324" s="5">
        <v>70</v>
      </c>
      <c r="B324" s="5">
        <v>60</v>
      </c>
      <c r="C324" s="9">
        <v>0.62</v>
      </c>
      <c r="D324" s="10">
        <v>0.2</v>
      </c>
      <c r="E324" s="10">
        <v>0.52</v>
      </c>
      <c r="F324" s="5">
        <v>0.77</v>
      </c>
      <c r="G324" s="5">
        <v>0</v>
      </c>
      <c r="H324" s="5">
        <v>0</v>
      </c>
      <c r="I324" s="5">
        <v>120</v>
      </c>
      <c r="J324" s="5">
        <v>40</v>
      </c>
      <c r="K324" s="5">
        <v>0.5</v>
      </c>
      <c r="L324" s="5">
        <v>140</v>
      </c>
      <c r="M324" s="5">
        <v>4.5999999999999996</v>
      </c>
      <c r="N324" s="5">
        <v>16</v>
      </c>
      <c r="O324" s="5">
        <v>43</v>
      </c>
      <c r="P324" s="5">
        <v>0</v>
      </c>
      <c r="Q324" s="5">
        <v>0</v>
      </c>
      <c r="R324" s="5">
        <v>0</v>
      </c>
      <c r="S324" s="5">
        <v>1</v>
      </c>
      <c r="T324" s="5">
        <v>0</v>
      </c>
      <c r="U324" s="5">
        <v>0</v>
      </c>
      <c r="V324" s="5">
        <v>0</v>
      </c>
      <c r="X324" s="8">
        <f>(dane3[[#This Row],[Wiek]]-$A$409)/$A$410</f>
        <v>0.77272727272727271</v>
      </c>
      <c r="Y324" s="8">
        <f>(dane3[[#This Row],[Ciśnienie krwi]]-$B$409)/$B$410</f>
        <v>7.6923076923076927E-2</v>
      </c>
      <c r="Z324" s="8">
        <f>(dane3[[#This Row],[glukoza we krwi]]-$I$409)/$I$410</f>
        <v>0.20940170940170941</v>
      </c>
      <c r="AA324" s="8">
        <f>(dane3[[#This Row],[mocznik]]-$J$409)/$J$410</f>
        <v>9.8844672657252886E-2</v>
      </c>
      <c r="AB324" s="8">
        <f>(dane3[[#This Row],[kreatynina]]-K$409)/K$410</f>
        <v>1.3227513227513225E-3</v>
      </c>
      <c r="AC324" s="8">
        <f>(dane3[[#This Row],[sód]]-L$409)/L$410</f>
        <v>0.85488958990536279</v>
      </c>
      <c r="AD324" s="8">
        <f>(dane3[[#This Row],[potas]]-M$409)/M$410</f>
        <v>4.7191011235955045E-2</v>
      </c>
      <c r="AE324" s="8">
        <f>(dane3[[#This Row],[hemoglobina]]-N$409)/N$410</f>
        <v>0.87755102040816324</v>
      </c>
      <c r="AF324" s="8">
        <f>(dane3[[#This Row],[hematokryt]]-O$409)/O$410</f>
        <v>0.75555555555555554</v>
      </c>
    </row>
    <row r="325" spans="1:32" x14ac:dyDescent="0.25">
      <c r="A325" s="5">
        <v>43</v>
      </c>
      <c r="B325" s="5">
        <v>80</v>
      </c>
      <c r="C325" s="9">
        <v>1</v>
      </c>
      <c r="D325" s="5">
        <v>0</v>
      </c>
      <c r="E325" s="5" t="s">
        <v>2</v>
      </c>
      <c r="F325" s="5">
        <v>1</v>
      </c>
      <c r="G325" s="5">
        <v>0</v>
      </c>
      <c r="H325" s="5">
        <v>0</v>
      </c>
      <c r="I325" s="5">
        <v>130</v>
      </c>
      <c r="J325" s="5">
        <v>30</v>
      </c>
      <c r="K325" s="5">
        <v>1.1000000000000001</v>
      </c>
      <c r="L325" s="5">
        <v>143</v>
      </c>
      <c r="M325" s="5">
        <v>5</v>
      </c>
      <c r="N325" s="5">
        <v>15.9</v>
      </c>
      <c r="O325" s="5">
        <v>45</v>
      </c>
      <c r="P325" s="5">
        <v>0</v>
      </c>
      <c r="Q325" s="5">
        <v>0</v>
      </c>
      <c r="R325" s="5">
        <v>0</v>
      </c>
      <c r="S325" s="5">
        <v>1</v>
      </c>
      <c r="T325" s="5">
        <v>0</v>
      </c>
      <c r="U325" s="5">
        <v>0</v>
      </c>
      <c r="V325" s="5">
        <v>0</v>
      </c>
      <c r="X325" s="8">
        <f>(dane3[[#This Row],[Wiek]]-$A$409)/$A$410</f>
        <v>0.46590909090909088</v>
      </c>
      <c r="Y325" s="8">
        <f>(dane3[[#This Row],[Ciśnienie krwi]]-$B$409)/$B$410</f>
        <v>0.23076923076923078</v>
      </c>
      <c r="Z325" s="8">
        <f>(dane3[[#This Row],[glukoza we krwi]]-$I$409)/$I$410</f>
        <v>0.23076923076923078</v>
      </c>
      <c r="AA325" s="8">
        <f>(dane3[[#This Row],[mocznik]]-$J$409)/$J$410</f>
        <v>7.3170731707317069E-2</v>
      </c>
      <c r="AB325" s="8">
        <f>(dane3[[#This Row],[kreatynina]]-K$409)/K$410</f>
        <v>9.2592592592592605E-3</v>
      </c>
      <c r="AC325" s="8">
        <f>(dane3[[#This Row],[sód]]-L$409)/L$410</f>
        <v>0.87381703470031546</v>
      </c>
      <c r="AD325" s="8">
        <f>(dane3[[#This Row],[potas]]-M$409)/M$410</f>
        <v>5.6179775280898875E-2</v>
      </c>
      <c r="AE325" s="8">
        <f>(dane3[[#This Row],[hemoglobina]]-N$409)/N$410</f>
        <v>0.87074829931972786</v>
      </c>
      <c r="AF325" s="8">
        <f>(dane3[[#This Row],[hematokryt]]-O$409)/O$410</f>
        <v>0.8</v>
      </c>
    </row>
    <row r="326" spans="1:32" x14ac:dyDescent="0.25">
      <c r="A326" s="5">
        <v>40</v>
      </c>
      <c r="B326" s="5">
        <v>80</v>
      </c>
      <c r="C326" s="9">
        <v>0.75</v>
      </c>
      <c r="D326" s="5">
        <v>0</v>
      </c>
      <c r="E326" s="5" t="s">
        <v>2</v>
      </c>
      <c r="F326" s="5">
        <v>1</v>
      </c>
      <c r="G326" s="5">
        <v>0</v>
      </c>
      <c r="H326" s="5">
        <v>0</v>
      </c>
      <c r="I326" s="5">
        <v>119</v>
      </c>
      <c r="J326" s="5">
        <v>15</v>
      </c>
      <c r="K326" s="5">
        <v>0.7</v>
      </c>
      <c r="L326" s="5">
        <v>150</v>
      </c>
      <c r="M326" s="5">
        <v>4.9000000000000004</v>
      </c>
      <c r="N326" s="10">
        <v>12.53</v>
      </c>
      <c r="O326" s="10">
        <v>38.869999999999997</v>
      </c>
      <c r="P326" s="5">
        <v>0</v>
      </c>
      <c r="Q326" s="5">
        <v>0</v>
      </c>
      <c r="R326" s="5">
        <v>0</v>
      </c>
      <c r="S326" s="5">
        <v>1</v>
      </c>
      <c r="T326" s="5">
        <v>0</v>
      </c>
      <c r="U326" s="5">
        <v>0</v>
      </c>
      <c r="V326" s="5">
        <v>0</v>
      </c>
      <c r="X326" s="8">
        <f>(dane3[[#This Row],[Wiek]]-$A$409)/$A$410</f>
        <v>0.43181818181818182</v>
      </c>
      <c r="Y326" s="8">
        <f>(dane3[[#This Row],[Ciśnienie krwi]]-$B$409)/$B$410</f>
        <v>0.23076923076923078</v>
      </c>
      <c r="Z326" s="8">
        <f>(dane3[[#This Row],[glukoza we krwi]]-$I$409)/$I$410</f>
        <v>0.20726495726495728</v>
      </c>
      <c r="AA326" s="8">
        <f>(dane3[[#This Row],[mocznik]]-$J$409)/$J$410</f>
        <v>3.4659820282413351E-2</v>
      </c>
      <c r="AB326" s="8">
        <f>(dane3[[#This Row],[kreatynina]]-K$409)/K$410</f>
        <v>3.968253968253968E-3</v>
      </c>
      <c r="AC326" s="8">
        <f>(dane3[[#This Row],[sód]]-L$409)/L$410</f>
        <v>0.917981072555205</v>
      </c>
      <c r="AD326" s="8">
        <f>(dane3[[#This Row],[potas]]-M$409)/M$410</f>
        <v>5.393258426966293E-2</v>
      </c>
      <c r="AE326" s="8">
        <f>(dane3[[#This Row],[hemoglobina]]-N$409)/N$410</f>
        <v>0.64149659863945574</v>
      </c>
      <c r="AF326" s="8">
        <f>(dane3[[#This Row],[hematokryt]]-O$409)/O$410</f>
        <v>0.66377777777777769</v>
      </c>
    </row>
    <row r="327" spans="1:32" x14ac:dyDescent="0.25">
      <c r="A327" s="5">
        <v>58</v>
      </c>
      <c r="B327" s="5">
        <v>80</v>
      </c>
      <c r="C327" s="9">
        <v>0.75</v>
      </c>
      <c r="D327" s="5">
        <v>0</v>
      </c>
      <c r="E327" s="5" t="s">
        <v>2</v>
      </c>
      <c r="F327" s="5">
        <v>1</v>
      </c>
      <c r="G327" s="5">
        <v>0</v>
      </c>
      <c r="H327" s="5">
        <v>0</v>
      </c>
      <c r="I327" s="5">
        <v>100</v>
      </c>
      <c r="J327" s="5">
        <v>50</v>
      </c>
      <c r="K327" s="5">
        <v>1.2</v>
      </c>
      <c r="L327" s="5">
        <v>140</v>
      </c>
      <c r="M327" s="5">
        <v>3.5</v>
      </c>
      <c r="N327" s="5">
        <v>14</v>
      </c>
      <c r="O327" s="5">
        <v>50</v>
      </c>
      <c r="P327" s="5">
        <v>0</v>
      </c>
      <c r="Q327" s="5">
        <v>0</v>
      </c>
      <c r="R327" s="5">
        <v>0</v>
      </c>
      <c r="S327" s="5">
        <v>1</v>
      </c>
      <c r="T327" s="5">
        <v>0</v>
      </c>
      <c r="U327" s="5">
        <v>0</v>
      </c>
      <c r="V327" s="5">
        <v>0</v>
      </c>
      <c r="X327" s="8">
        <f>(dane3[[#This Row],[Wiek]]-$A$409)/$A$410</f>
        <v>0.63636363636363635</v>
      </c>
      <c r="Y327" s="8">
        <f>(dane3[[#This Row],[Ciśnienie krwi]]-$B$409)/$B$410</f>
        <v>0.23076923076923078</v>
      </c>
      <c r="Z327" s="8">
        <f>(dane3[[#This Row],[glukoza we krwi]]-$I$409)/$I$410</f>
        <v>0.16666666666666666</v>
      </c>
      <c r="AA327" s="8">
        <f>(dane3[[#This Row],[mocznik]]-$J$409)/$J$410</f>
        <v>0.1245186136071887</v>
      </c>
      <c r="AB327" s="8">
        <f>(dane3[[#This Row],[kreatynina]]-K$409)/K$410</f>
        <v>1.0582010582010581E-2</v>
      </c>
      <c r="AC327" s="8">
        <f>(dane3[[#This Row],[sód]]-L$409)/L$410</f>
        <v>0.85488958990536279</v>
      </c>
      <c r="AD327" s="8">
        <f>(dane3[[#This Row],[potas]]-M$409)/M$410</f>
        <v>2.247191011235955E-2</v>
      </c>
      <c r="AE327" s="8">
        <f>(dane3[[#This Row],[hemoglobina]]-N$409)/N$410</f>
        <v>0.74149659863945572</v>
      </c>
      <c r="AF327" s="8">
        <f>(dane3[[#This Row],[hematokryt]]-O$409)/O$410</f>
        <v>0.91111111111111109</v>
      </c>
    </row>
    <row r="328" spans="1:32" x14ac:dyDescent="0.25">
      <c r="A328" s="5">
        <v>47</v>
      </c>
      <c r="B328" s="5">
        <v>60</v>
      </c>
      <c r="C328" s="9">
        <v>0.75</v>
      </c>
      <c r="D328" s="5">
        <v>0</v>
      </c>
      <c r="E328" s="5" t="s">
        <v>2</v>
      </c>
      <c r="F328" s="5">
        <v>1</v>
      </c>
      <c r="G328" s="5">
        <v>0</v>
      </c>
      <c r="H328" s="5">
        <v>0</v>
      </c>
      <c r="I328" s="5">
        <v>109</v>
      </c>
      <c r="J328" s="5">
        <v>25</v>
      </c>
      <c r="K328" s="5">
        <v>1.1000000000000001</v>
      </c>
      <c r="L328" s="5">
        <v>141</v>
      </c>
      <c r="M328" s="5">
        <v>4.7</v>
      </c>
      <c r="N328" s="5">
        <v>15.8</v>
      </c>
      <c r="O328" s="5">
        <v>41</v>
      </c>
      <c r="P328" s="5">
        <v>0</v>
      </c>
      <c r="Q328" s="5">
        <v>0</v>
      </c>
      <c r="R328" s="5">
        <v>0</v>
      </c>
      <c r="S328" s="5">
        <v>1</v>
      </c>
      <c r="T328" s="5">
        <v>0</v>
      </c>
      <c r="U328" s="5">
        <v>0</v>
      </c>
      <c r="V328" s="5">
        <v>0</v>
      </c>
      <c r="X328" s="8">
        <f>(dane3[[#This Row],[Wiek]]-$A$409)/$A$410</f>
        <v>0.51136363636363635</v>
      </c>
      <c r="Y328" s="8">
        <f>(dane3[[#This Row],[Ciśnienie krwi]]-$B$409)/$B$410</f>
        <v>7.6923076923076927E-2</v>
      </c>
      <c r="Z328" s="8">
        <f>(dane3[[#This Row],[glukoza we krwi]]-$I$409)/$I$410</f>
        <v>0.1858974358974359</v>
      </c>
      <c r="AA328" s="8">
        <f>(dane3[[#This Row],[mocznik]]-$J$409)/$J$410</f>
        <v>6.0333761232349167E-2</v>
      </c>
      <c r="AB328" s="8">
        <f>(dane3[[#This Row],[kreatynina]]-K$409)/K$410</f>
        <v>9.2592592592592605E-3</v>
      </c>
      <c r="AC328" s="8">
        <f>(dane3[[#This Row],[sód]]-L$409)/L$410</f>
        <v>0.86119873817034698</v>
      </c>
      <c r="AD328" s="8">
        <f>(dane3[[#This Row],[potas]]-M$409)/M$410</f>
        <v>4.9438202247191018E-2</v>
      </c>
      <c r="AE328" s="8">
        <f>(dane3[[#This Row],[hemoglobina]]-N$409)/N$410</f>
        <v>0.86394557823129248</v>
      </c>
      <c r="AF328" s="8">
        <f>(dane3[[#This Row],[hematokryt]]-O$409)/O$410</f>
        <v>0.71111111111111114</v>
      </c>
    </row>
    <row r="329" spans="1:32" x14ac:dyDescent="0.25">
      <c r="A329" s="5">
        <v>30</v>
      </c>
      <c r="B329" s="5">
        <v>60</v>
      </c>
      <c r="C329" s="9">
        <v>1</v>
      </c>
      <c r="D329" s="5">
        <v>0</v>
      </c>
      <c r="E329" s="5" t="s">
        <v>2</v>
      </c>
      <c r="F329" s="5">
        <v>1</v>
      </c>
      <c r="G329" s="5">
        <v>0</v>
      </c>
      <c r="H329" s="5">
        <v>0</v>
      </c>
      <c r="I329" s="5">
        <v>120</v>
      </c>
      <c r="J329" s="5">
        <v>31</v>
      </c>
      <c r="K329" s="5">
        <v>0.8</v>
      </c>
      <c r="L329" s="5">
        <v>150</v>
      </c>
      <c r="M329" s="5">
        <v>4.5999999999999996</v>
      </c>
      <c r="N329" s="5">
        <v>13.4</v>
      </c>
      <c r="O329" s="5">
        <v>44</v>
      </c>
      <c r="P329" s="5">
        <v>0</v>
      </c>
      <c r="Q329" s="5">
        <v>0</v>
      </c>
      <c r="R329" s="5">
        <v>0</v>
      </c>
      <c r="S329" s="5">
        <v>1</v>
      </c>
      <c r="T329" s="5">
        <v>0</v>
      </c>
      <c r="U329" s="5">
        <v>0</v>
      </c>
      <c r="V329" s="5">
        <v>0</v>
      </c>
      <c r="X329" s="8">
        <f>(dane3[[#This Row],[Wiek]]-$A$409)/$A$410</f>
        <v>0.31818181818181818</v>
      </c>
      <c r="Y329" s="8">
        <f>(dane3[[#This Row],[Ciśnienie krwi]]-$B$409)/$B$410</f>
        <v>7.6923076923076927E-2</v>
      </c>
      <c r="Z329" s="8">
        <f>(dane3[[#This Row],[glukoza we krwi]]-$I$409)/$I$410</f>
        <v>0.20940170940170941</v>
      </c>
      <c r="AA329" s="8">
        <f>(dane3[[#This Row],[mocznik]]-$J$409)/$J$410</f>
        <v>7.5738125802310652E-2</v>
      </c>
      <c r="AB329" s="8">
        <f>(dane3[[#This Row],[kreatynina]]-K$409)/K$410</f>
        <v>5.2910052910052916E-3</v>
      </c>
      <c r="AC329" s="8">
        <f>(dane3[[#This Row],[sód]]-L$409)/L$410</f>
        <v>0.917981072555205</v>
      </c>
      <c r="AD329" s="8">
        <f>(dane3[[#This Row],[potas]]-M$409)/M$410</f>
        <v>4.7191011235955045E-2</v>
      </c>
      <c r="AE329" s="8">
        <f>(dane3[[#This Row],[hemoglobina]]-N$409)/N$410</f>
        <v>0.70068027210884354</v>
      </c>
      <c r="AF329" s="8">
        <f>(dane3[[#This Row],[hematokryt]]-O$409)/O$410</f>
        <v>0.77777777777777779</v>
      </c>
    </row>
    <row r="330" spans="1:32" x14ac:dyDescent="0.25">
      <c r="A330" s="5">
        <v>28</v>
      </c>
      <c r="B330" s="5">
        <v>70</v>
      </c>
      <c r="C330" s="9">
        <v>0.75</v>
      </c>
      <c r="D330" s="5">
        <v>0</v>
      </c>
      <c r="E330" s="5" t="s">
        <v>2</v>
      </c>
      <c r="F330" s="5">
        <v>1</v>
      </c>
      <c r="G330" s="5">
        <v>0.11</v>
      </c>
      <c r="H330" s="5">
        <v>0.06</v>
      </c>
      <c r="I330" s="5">
        <v>131</v>
      </c>
      <c r="J330" s="5">
        <v>29</v>
      </c>
      <c r="K330" s="5">
        <v>0.6</v>
      </c>
      <c r="L330" s="5">
        <v>145</v>
      </c>
      <c r="M330" s="5">
        <v>4.9000000000000004</v>
      </c>
      <c r="N330" s="10">
        <v>12.53</v>
      </c>
      <c r="O330" s="5">
        <v>45</v>
      </c>
      <c r="P330" s="5">
        <v>0</v>
      </c>
      <c r="Q330" s="5">
        <v>0</v>
      </c>
      <c r="R330" s="5">
        <v>0</v>
      </c>
      <c r="S330" s="5">
        <v>1</v>
      </c>
      <c r="T330" s="5">
        <v>0</v>
      </c>
      <c r="U330" s="5">
        <v>0</v>
      </c>
      <c r="V330" s="5">
        <v>0</v>
      </c>
      <c r="X330" s="8">
        <f>(dane3[[#This Row],[Wiek]]-$A$409)/$A$410</f>
        <v>0.29545454545454547</v>
      </c>
      <c r="Y330" s="8">
        <f>(dane3[[#This Row],[Ciśnienie krwi]]-$B$409)/$B$410</f>
        <v>0.15384615384615385</v>
      </c>
      <c r="Z330" s="8">
        <f>(dane3[[#This Row],[glukoza we krwi]]-$I$409)/$I$410</f>
        <v>0.23290598290598291</v>
      </c>
      <c r="AA330" s="8">
        <f>(dane3[[#This Row],[mocznik]]-$J$409)/$J$410</f>
        <v>7.0603337612323486E-2</v>
      </c>
      <c r="AB330" s="8">
        <f>(dane3[[#This Row],[kreatynina]]-K$409)/K$410</f>
        <v>2.6455026455026449E-3</v>
      </c>
      <c r="AC330" s="8">
        <f>(dane3[[#This Row],[sód]]-L$409)/L$410</f>
        <v>0.88643533123028395</v>
      </c>
      <c r="AD330" s="8">
        <f>(dane3[[#This Row],[potas]]-M$409)/M$410</f>
        <v>5.393258426966293E-2</v>
      </c>
      <c r="AE330" s="8">
        <f>(dane3[[#This Row],[hemoglobina]]-N$409)/N$410</f>
        <v>0.64149659863945574</v>
      </c>
      <c r="AF330" s="8">
        <f>(dane3[[#This Row],[hematokryt]]-O$409)/O$410</f>
        <v>0.8</v>
      </c>
    </row>
    <row r="331" spans="1:32" x14ac:dyDescent="0.25">
      <c r="A331" s="5">
        <v>33</v>
      </c>
      <c r="B331" s="5">
        <v>60</v>
      </c>
      <c r="C331" s="9">
        <v>1</v>
      </c>
      <c r="D331" s="5">
        <v>0</v>
      </c>
      <c r="E331" s="5" t="s">
        <v>2</v>
      </c>
      <c r="F331" s="5">
        <v>1</v>
      </c>
      <c r="G331" s="5">
        <v>0</v>
      </c>
      <c r="H331" s="5">
        <v>0</v>
      </c>
      <c r="I331" s="5">
        <v>80</v>
      </c>
      <c r="J331" s="5">
        <v>25</v>
      </c>
      <c r="K331" s="5">
        <v>0.9</v>
      </c>
      <c r="L331" s="5">
        <v>146</v>
      </c>
      <c r="M331" s="5">
        <v>3.5</v>
      </c>
      <c r="N331" s="5">
        <v>14.1</v>
      </c>
      <c r="O331" s="5">
        <v>48</v>
      </c>
      <c r="P331" s="5">
        <v>0</v>
      </c>
      <c r="Q331" s="5">
        <v>0</v>
      </c>
      <c r="R331" s="5">
        <v>0</v>
      </c>
      <c r="S331" s="5">
        <v>1</v>
      </c>
      <c r="T331" s="5">
        <v>0</v>
      </c>
      <c r="U331" s="5">
        <v>0</v>
      </c>
      <c r="V331" s="5">
        <v>0</v>
      </c>
      <c r="X331" s="8">
        <f>(dane3[[#This Row],[Wiek]]-$A$409)/$A$410</f>
        <v>0.35227272727272729</v>
      </c>
      <c r="Y331" s="8">
        <f>(dane3[[#This Row],[Ciśnienie krwi]]-$B$409)/$B$410</f>
        <v>7.6923076923076927E-2</v>
      </c>
      <c r="Z331" s="8">
        <f>(dane3[[#This Row],[glukoza we krwi]]-$I$409)/$I$410</f>
        <v>0.12393162393162394</v>
      </c>
      <c r="AA331" s="8">
        <f>(dane3[[#This Row],[mocznik]]-$J$409)/$J$410</f>
        <v>6.0333761232349167E-2</v>
      </c>
      <c r="AB331" s="8">
        <f>(dane3[[#This Row],[kreatynina]]-K$409)/K$410</f>
        <v>6.6137566137566143E-3</v>
      </c>
      <c r="AC331" s="8">
        <f>(dane3[[#This Row],[sód]]-L$409)/L$410</f>
        <v>0.89274447949526814</v>
      </c>
      <c r="AD331" s="8">
        <f>(dane3[[#This Row],[potas]]-M$409)/M$410</f>
        <v>2.247191011235955E-2</v>
      </c>
      <c r="AE331" s="8">
        <f>(dane3[[#This Row],[hemoglobina]]-N$409)/N$410</f>
        <v>0.7482993197278911</v>
      </c>
      <c r="AF331" s="8">
        <f>(dane3[[#This Row],[hematokryt]]-O$409)/O$410</f>
        <v>0.8666666666666667</v>
      </c>
    </row>
    <row r="332" spans="1:32" x14ac:dyDescent="0.25">
      <c r="A332" s="5">
        <v>43</v>
      </c>
      <c r="B332" s="5">
        <v>80</v>
      </c>
      <c r="C332" s="9">
        <v>0.75</v>
      </c>
      <c r="D332" s="5">
        <v>0</v>
      </c>
      <c r="E332" s="5" t="s">
        <v>2</v>
      </c>
      <c r="F332" s="5">
        <v>1</v>
      </c>
      <c r="G332" s="5">
        <v>0</v>
      </c>
      <c r="H332" s="5">
        <v>0</v>
      </c>
      <c r="I332" s="5">
        <v>114</v>
      </c>
      <c r="J332" s="5">
        <v>32</v>
      </c>
      <c r="K332" s="5">
        <v>1.1000000000000001</v>
      </c>
      <c r="L332" s="5">
        <v>135</v>
      </c>
      <c r="M332" s="5">
        <v>3.9</v>
      </c>
      <c r="N332" s="10">
        <v>12.53</v>
      </c>
      <c r="O332" s="5">
        <v>42</v>
      </c>
      <c r="P332" s="5">
        <v>0</v>
      </c>
      <c r="Q332" s="5">
        <v>0</v>
      </c>
      <c r="R332" s="5">
        <v>0</v>
      </c>
      <c r="S332" s="5">
        <v>1</v>
      </c>
      <c r="T332" s="5">
        <v>0</v>
      </c>
      <c r="U332" s="5">
        <v>0</v>
      </c>
      <c r="V332" s="5">
        <v>0</v>
      </c>
      <c r="X332" s="8">
        <f>(dane3[[#This Row],[Wiek]]-$A$409)/$A$410</f>
        <v>0.46590909090909088</v>
      </c>
      <c r="Y332" s="8">
        <f>(dane3[[#This Row],[Ciśnienie krwi]]-$B$409)/$B$410</f>
        <v>0.23076923076923078</v>
      </c>
      <c r="Z332" s="8">
        <f>(dane3[[#This Row],[glukoza we krwi]]-$I$409)/$I$410</f>
        <v>0.19658119658119658</v>
      </c>
      <c r="AA332" s="8">
        <f>(dane3[[#This Row],[mocznik]]-$J$409)/$J$410</f>
        <v>7.8305519897304235E-2</v>
      </c>
      <c r="AB332" s="8">
        <f>(dane3[[#This Row],[kreatynina]]-K$409)/K$410</f>
        <v>9.2592592592592605E-3</v>
      </c>
      <c r="AC332" s="8">
        <f>(dane3[[#This Row],[sód]]-L$409)/L$410</f>
        <v>0.82334384858044163</v>
      </c>
      <c r="AD332" s="8">
        <f>(dane3[[#This Row],[potas]]-M$409)/M$410</f>
        <v>3.1460674157303366E-2</v>
      </c>
      <c r="AE332" s="8">
        <f>(dane3[[#This Row],[hemoglobina]]-N$409)/N$410</f>
        <v>0.64149659863945574</v>
      </c>
      <c r="AF332" s="8">
        <f>(dane3[[#This Row],[hematokryt]]-O$409)/O$410</f>
        <v>0.73333333333333328</v>
      </c>
    </row>
    <row r="333" spans="1:32" x14ac:dyDescent="0.25">
      <c r="A333" s="5">
        <v>59</v>
      </c>
      <c r="B333" s="5">
        <v>70</v>
      </c>
      <c r="C333" s="9">
        <v>1</v>
      </c>
      <c r="D333" s="5">
        <v>0</v>
      </c>
      <c r="E333" s="5" t="s">
        <v>2</v>
      </c>
      <c r="F333" s="5">
        <v>1</v>
      </c>
      <c r="G333" s="5">
        <v>0</v>
      </c>
      <c r="H333" s="5">
        <v>0</v>
      </c>
      <c r="I333" s="5">
        <v>130</v>
      </c>
      <c r="J333" s="5">
        <v>39</v>
      </c>
      <c r="K333" s="5">
        <v>0.7</v>
      </c>
      <c r="L333" s="5">
        <v>147</v>
      </c>
      <c r="M333" s="5">
        <v>4.7</v>
      </c>
      <c r="N333" s="5">
        <v>13.5</v>
      </c>
      <c r="O333" s="5">
        <v>46</v>
      </c>
      <c r="P333" s="5">
        <v>0</v>
      </c>
      <c r="Q333" s="5">
        <v>0</v>
      </c>
      <c r="R333" s="5">
        <v>0</v>
      </c>
      <c r="S333" s="5">
        <v>1</v>
      </c>
      <c r="T333" s="5">
        <v>0</v>
      </c>
      <c r="U333" s="5">
        <v>0</v>
      </c>
      <c r="V333" s="5">
        <v>0</v>
      </c>
      <c r="X333" s="8">
        <f>(dane3[[#This Row],[Wiek]]-$A$409)/$A$410</f>
        <v>0.64772727272727271</v>
      </c>
      <c r="Y333" s="8">
        <f>(dane3[[#This Row],[Ciśnienie krwi]]-$B$409)/$B$410</f>
        <v>0.15384615384615385</v>
      </c>
      <c r="Z333" s="8">
        <f>(dane3[[#This Row],[glukoza we krwi]]-$I$409)/$I$410</f>
        <v>0.23076923076923078</v>
      </c>
      <c r="AA333" s="8">
        <f>(dane3[[#This Row],[mocznik]]-$J$409)/$J$410</f>
        <v>9.6277278562259302E-2</v>
      </c>
      <c r="AB333" s="8">
        <f>(dane3[[#This Row],[kreatynina]]-K$409)/K$410</f>
        <v>3.968253968253968E-3</v>
      </c>
      <c r="AC333" s="8">
        <f>(dane3[[#This Row],[sód]]-L$409)/L$410</f>
        <v>0.89905362776025233</v>
      </c>
      <c r="AD333" s="8">
        <f>(dane3[[#This Row],[potas]]-M$409)/M$410</f>
        <v>4.9438202247191018E-2</v>
      </c>
      <c r="AE333" s="8">
        <f>(dane3[[#This Row],[hemoglobina]]-N$409)/N$410</f>
        <v>0.70748299319727892</v>
      </c>
      <c r="AF333" s="8">
        <f>(dane3[[#This Row],[hematokryt]]-O$409)/O$410</f>
        <v>0.82222222222222219</v>
      </c>
    </row>
    <row r="334" spans="1:32" x14ac:dyDescent="0.25">
      <c r="A334" s="5">
        <v>34</v>
      </c>
      <c r="B334" s="5">
        <v>70</v>
      </c>
      <c r="C334" s="9">
        <v>1</v>
      </c>
      <c r="D334" s="5">
        <v>0</v>
      </c>
      <c r="E334" s="5" t="s">
        <v>2</v>
      </c>
      <c r="F334" s="5">
        <v>1</v>
      </c>
      <c r="G334" s="5">
        <v>0</v>
      </c>
      <c r="H334" s="5">
        <v>0</v>
      </c>
      <c r="I334" s="10">
        <v>148.04</v>
      </c>
      <c r="J334" s="5">
        <v>33</v>
      </c>
      <c r="K334" s="5">
        <v>1</v>
      </c>
      <c r="L334" s="5">
        <v>150</v>
      </c>
      <c r="M334" s="5">
        <v>5</v>
      </c>
      <c r="N334" s="5">
        <v>15.3</v>
      </c>
      <c r="O334" s="5">
        <v>44</v>
      </c>
      <c r="P334" s="5">
        <v>0</v>
      </c>
      <c r="Q334" s="5">
        <v>0</v>
      </c>
      <c r="R334" s="5">
        <v>0</v>
      </c>
      <c r="S334" s="5">
        <v>1</v>
      </c>
      <c r="T334" s="5">
        <v>0</v>
      </c>
      <c r="U334" s="5">
        <v>0</v>
      </c>
      <c r="V334" s="5">
        <v>0</v>
      </c>
      <c r="X334" s="8">
        <f>(dane3[[#This Row],[Wiek]]-$A$409)/$A$410</f>
        <v>0.36363636363636365</v>
      </c>
      <c r="Y334" s="8">
        <f>(dane3[[#This Row],[Ciśnienie krwi]]-$B$409)/$B$410</f>
        <v>0.15384615384615385</v>
      </c>
      <c r="Z334" s="8">
        <f>(dane3[[#This Row],[glukoza we krwi]]-$I$409)/$I$410</f>
        <v>0.26931623931623933</v>
      </c>
      <c r="AA334" s="8">
        <f>(dane3[[#This Row],[mocznik]]-$J$409)/$J$410</f>
        <v>8.0872913992297818E-2</v>
      </c>
      <c r="AB334" s="8">
        <f>(dane3[[#This Row],[kreatynina]]-K$409)/K$410</f>
        <v>7.9365079365079361E-3</v>
      </c>
      <c r="AC334" s="8">
        <f>(dane3[[#This Row],[sód]]-L$409)/L$410</f>
        <v>0.917981072555205</v>
      </c>
      <c r="AD334" s="8">
        <f>(dane3[[#This Row],[potas]]-M$409)/M$410</f>
        <v>5.6179775280898875E-2</v>
      </c>
      <c r="AE334" s="8">
        <f>(dane3[[#This Row],[hemoglobina]]-N$409)/N$410</f>
        <v>0.82993197278911568</v>
      </c>
      <c r="AF334" s="8">
        <f>(dane3[[#This Row],[hematokryt]]-O$409)/O$410</f>
        <v>0.77777777777777779</v>
      </c>
    </row>
    <row r="335" spans="1:32" x14ac:dyDescent="0.25">
      <c r="A335" s="5">
        <v>23</v>
      </c>
      <c r="B335" s="5">
        <v>80</v>
      </c>
      <c r="C335" s="9">
        <v>0.75</v>
      </c>
      <c r="D335" s="5">
        <v>0</v>
      </c>
      <c r="E335" s="5" t="s">
        <v>2</v>
      </c>
      <c r="F335" s="5">
        <v>1</v>
      </c>
      <c r="G335" s="5">
        <v>0</v>
      </c>
      <c r="H335" s="5">
        <v>0</v>
      </c>
      <c r="I335" s="5">
        <v>99</v>
      </c>
      <c r="J335" s="5">
        <v>46</v>
      </c>
      <c r="K335" s="5">
        <v>1.2</v>
      </c>
      <c r="L335" s="5">
        <v>142</v>
      </c>
      <c r="M335" s="5">
        <v>4</v>
      </c>
      <c r="N335" s="5">
        <v>17.7</v>
      </c>
      <c r="O335" s="5">
        <v>46</v>
      </c>
      <c r="P335" s="5">
        <v>0</v>
      </c>
      <c r="Q335" s="5">
        <v>0</v>
      </c>
      <c r="R335" s="5">
        <v>0</v>
      </c>
      <c r="S335" s="5">
        <v>1</v>
      </c>
      <c r="T335" s="5">
        <v>0</v>
      </c>
      <c r="U335" s="5">
        <v>0</v>
      </c>
      <c r="V335" s="5">
        <v>0</v>
      </c>
      <c r="X335" s="8">
        <f>(dane3[[#This Row],[Wiek]]-$A$409)/$A$410</f>
        <v>0.23863636363636365</v>
      </c>
      <c r="Y335" s="8">
        <f>(dane3[[#This Row],[Ciśnienie krwi]]-$B$409)/$B$410</f>
        <v>0.23076923076923078</v>
      </c>
      <c r="Z335" s="8">
        <f>(dane3[[#This Row],[glukoza we krwi]]-$I$409)/$I$410</f>
        <v>0.16452991452991453</v>
      </c>
      <c r="AA335" s="8">
        <f>(dane3[[#This Row],[mocznik]]-$J$409)/$J$410</f>
        <v>0.11424903722721438</v>
      </c>
      <c r="AB335" s="8">
        <f>(dane3[[#This Row],[kreatynina]]-K$409)/K$410</f>
        <v>1.0582010582010581E-2</v>
      </c>
      <c r="AC335" s="8">
        <f>(dane3[[#This Row],[sód]]-L$409)/L$410</f>
        <v>0.86750788643533128</v>
      </c>
      <c r="AD335" s="8">
        <f>(dane3[[#This Row],[potas]]-M$409)/M$410</f>
        <v>3.3707865168539325E-2</v>
      </c>
      <c r="AE335" s="8">
        <f>(dane3[[#This Row],[hemoglobina]]-N$409)/N$410</f>
        <v>0.99319727891156451</v>
      </c>
      <c r="AF335" s="8">
        <f>(dane3[[#This Row],[hematokryt]]-O$409)/O$410</f>
        <v>0.82222222222222219</v>
      </c>
    </row>
    <row r="336" spans="1:32" x14ac:dyDescent="0.25">
      <c r="A336" s="5">
        <v>24</v>
      </c>
      <c r="B336" s="5">
        <v>80</v>
      </c>
      <c r="C336" s="9">
        <v>1</v>
      </c>
      <c r="D336" s="5">
        <v>0</v>
      </c>
      <c r="E336" s="5" t="s">
        <v>2</v>
      </c>
      <c r="F336" s="5">
        <v>1</v>
      </c>
      <c r="G336" s="5">
        <v>0</v>
      </c>
      <c r="H336" s="5">
        <v>0</v>
      </c>
      <c r="I336" s="5">
        <v>125</v>
      </c>
      <c r="J336" s="10">
        <v>57.43</v>
      </c>
      <c r="K336" s="10">
        <v>3.07</v>
      </c>
      <c r="L336" s="5">
        <v>136</v>
      </c>
      <c r="M336" s="5">
        <v>3.5</v>
      </c>
      <c r="N336" s="5">
        <v>15.4</v>
      </c>
      <c r="O336" s="5">
        <v>43</v>
      </c>
      <c r="P336" s="5">
        <v>0</v>
      </c>
      <c r="Q336" s="5">
        <v>0</v>
      </c>
      <c r="R336" s="5">
        <v>0</v>
      </c>
      <c r="S336" s="5">
        <v>1</v>
      </c>
      <c r="T336" s="5">
        <v>0</v>
      </c>
      <c r="U336" s="5">
        <v>0</v>
      </c>
      <c r="V336" s="5">
        <v>0</v>
      </c>
      <c r="X336" s="8">
        <f>(dane3[[#This Row],[Wiek]]-$A$409)/$A$410</f>
        <v>0.25</v>
      </c>
      <c r="Y336" s="8">
        <f>(dane3[[#This Row],[Ciśnienie krwi]]-$B$409)/$B$410</f>
        <v>0.23076923076923078</v>
      </c>
      <c r="Z336" s="8">
        <f>(dane3[[#This Row],[glukoza we krwi]]-$I$409)/$I$410</f>
        <v>0.22008547008547008</v>
      </c>
      <c r="AA336" s="8">
        <f>(dane3[[#This Row],[mocznik]]-$J$409)/$J$410</f>
        <v>0.14359435173299101</v>
      </c>
      <c r="AB336" s="8">
        <f>(dane3[[#This Row],[kreatynina]]-K$409)/K$410</f>
        <v>3.5317460317460317E-2</v>
      </c>
      <c r="AC336" s="8">
        <f>(dane3[[#This Row],[sód]]-L$409)/L$410</f>
        <v>0.82965299684542582</v>
      </c>
      <c r="AD336" s="8">
        <f>(dane3[[#This Row],[potas]]-M$409)/M$410</f>
        <v>2.247191011235955E-2</v>
      </c>
      <c r="AE336" s="8">
        <f>(dane3[[#This Row],[hemoglobina]]-N$409)/N$410</f>
        <v>0.83673469387755106</v>
      </c>
      <c r="AF336" s="8">
        <f>(dane3[[#This Row],[hematokryt]]-O$409)/O$410</f>
        <v>0.75555555555555554</v>
      </c>
    </row>
    <row r="337" spans="1:32" x14ac:dyDescent="0.25">
      <c r="A337" s="5">
        <v>60</v>
      </c>
      <c r="B337" s="5">
        <v>60</v>
      </c>
      <c r="C337" s="9">
        <v>0.75</v>
      </c>
      <c r="D337" s="5">
        <v>0</v>
      </c>
      <c r="E337" s="5" t="s">
        <v>2</v>
      </c>
      <c r="F337" s="5">
        <v>1</v>
      </c>
      <c r="G337" s="5">
        <v>0</v>
      </c>
      <c r="H337" s="5">
        <v>0</v>
      </c>
      <c r="I337" s="5">
        <v>134</v>
      </c>
      <c r="J337" s="5">
        <v>45</v>
      </c>
      <c r="K337" s="5">
        <v>0.5</v>
      </c>
      <c r="L337" s="5">
        <v>139</v>
      </c>
      <c r="M337" s="5">
        <v>4.8</v>
      </c>
      <c r="N337" s="5">
        <v>14.2</v>
      </c>
      <c r="O337" s="5">
        <v>48</v>
      </c>
      <c r="P337" s="5">
        <v>0</v>
      </c>
      <c r="Q337" s="5">
        <v>0</v>
      </c>
      <c r="R337" s="5">
        <v>0</v>
      </c>
      <c r="S337" s="5">
        <v>1</v>
      </c>
      <c r="T337" s="5">
        <v>0</v>
      </c>
      <c r="U337" s="5">
        <v>0</v>
      </c>
      <c r="V337" s="5">
        <v>0</v>
      </c>
      <c r="X337" s="8">
        <f>(dane3[[#This Row],[Wiek]]-$A$409)/$A$410</f>
        <v>0.65909090909090906</v>
      </c>
      <c r="Y337" s="8">
        <f>(dane3[[#This Row],[Ciśnienie krwi]]-$B$409)/$B$410</f>
        <v>7.6923076923076927E-2</v>
      </c>
      <c r="Z337" s="8">
        <f>(dane3[[#This Row],[glukoza we krwi]]-$I$409)/$I$410</f>
        <v>0.23931623931623933</v>
      </c>
      <c r="AA337" s="8">
        <f>(dane3[[#This Row],[mocznik]]-$J$409)/$J$410</f>
        <v>0.1116816431322208</v>
      </c>
      <c r="AB337" s="8">
        <f>(dane3[[#This Row],[kreatynina]]-K$409)/K$410</f>
        <v>1.3227513227513225E-3</v>
      </c>
      <c r="AC337" s="8">
        <f>(dane3[[#This Row],[sód]]-L$409)/L$410</f>
        <v>0.8485804416403786</v>
      </c>
      <c r="AD337" s="8">
        <f>(dane3[[#This Row],[potas]]-M$409)/M$410</f>
        <v>5.1685393258426963E-2</v>
      </c>
      <c r="AE337" s="8">
        <f>(dane3[[#This Row],[hemoglobina]]-N$409)/N$410</f>
        <v>0.75510204081632648</v>
      </c>
      <c r="AF337" s="8">
        <f>(dane3[[#This Row],[hematokryt]]-O$409)/O$410</f>
        <v>0.8666666666666667</v>
      </c>
    </row>
    <row r="338" spans="1:32" x14ac:dyDescent="0.25">
      <c r="A338" s="5">
        <v>25</v>
      </c>
      <c r="B338" s="5">
        <v>60</v>
      </c>
      <c r="C338" s="9">
        <v>0.75</v>
      </c>
      <c r="D338" s="5">
        <v>0</v>
      </c>
      <c r="E338" s="5" t="s">
        <v>2</v>
      </c>
      <c r="F338" s="5">
        <v>1</v>
      </c>
      <c r="G338" s="5">
        <v>0</v>
      </c>
      <c r="H338" s="5">
        <v>0</v>
      </c>
      <c r="I338" s="5">
        <v>119</v>
      </c>
      <c r="J338" s="5">
        <v>27</v>
      </c>
      <c r="K338" s="5">
        <v>0.5</v>
      </c>
      <c r="L338" s="10">
        <v>137.53</v>
      </c>
      <c r="M338" s="10">
        <v>4.63</v>
      </c>
      <c r="N338" s="5">
        <v>15.2</v>
      </c>
      <c r="O338" s="5">
        <v>40</v>
      </c>
      <c r="P338" s="5">
        <v>0</v>
      </c>
      <c r="Q338" s="5">
        <v>0</v>
      </c>
      <c r="R338" s="5">
        <v>0</v>
      </c>
      <c r="S338" s="5">
        <v>1</v>
      </c>
      <c r="T338" s="5">
        <v>0</v>
      </c>
      <c r="U338" s="5">
        <v>0</v>
      </c>
      <c r="V338" s="5">
        <v>0</v>
      </c>
      <c r="X338" s="8">
        <f>(dane3[[#This Row],[Wiek]]-$A$409)/$A$410</f>
        <v>0.26136363636363635</v>
      </c>
      <c r="Y338" s="8">
        <f>(dane3[[#This Row],[Ciśnienie krwi]]-$B$409)/$B$410</f>
        <v>7.6923076923076927E-2</v>
      </c>
      <c r="Z338" s="8">
        <f>(dane3[[#This Row],[glukoza we krwi]]-$I$409)/$I$410</f>
        <v>0.20726495726495728</v>
      </c>
      <c r="AA338" s="8">
        <f>(dane3[[#This Row],[mocznik]]-$J$409)/$J$410</f>
        <v>6.5468549422336333E-2</v>
      </c>
      <c r="AB338" s="8">
        <f>(dane3[[#This Row],[kreatynina]]-K$409)/K$410</f>
        <v>1.3227513227513225E-3</v>
      </c>
      <c r="AC338" s="8">
        <f>(dane3[[#This Row],[sód]]-L$409)/L$410</f>
        <v>0.83930599369085179</v>
      </c>
      <c r="AD338" s="8">
        <f>(dane3[[#This Row],[potas]]-M$409)/M$410</f>
        <v>4.7865168539325841E-2</v>
      </c>
      <c r="AE338" s="8">
        <f>(dane3[[#This Row],[hemoglobina]]-N$409)/N$410</f>
        <v>0.82312925170068019</v>
      </c>
      <c r="AF338" s="8">
        <f>(dane3[[#This Row],[hematokryt]]-O$409)/O$410</f>
        <v>0.68888888888888888</v>
      </c>
    </row>
    <row r="339" spans="1:32" x14ac:dyDescent="0.25">
      <c r="A339" s="5">
        <v>44</v>
      </c>
      <c r="B339" s="5">
        <v>70</v>
      </c>
      <c r="C339" s="9">
        <v>1</v>
      </c>
      <c r="D339" s="5">
        <v>0</v>
      </c>
      <c r="E339" s="5" t="s">
        <v>2</v>
      </c>
      <c r="F339" s="5">
        <v>1</v>
      </c>
      <c r="G339" s="5">
        <v>0</v>
      </c>
      <c r="H339" s="5">
        <v>0</v>
      </c>
      <c r="I339" s="5">
        <v>92</v>
      </c>
      <c r="J339" s="5">
        <v>40</v>
      </c>
      <c r="K339" s="5">
        <v>0.9</v>
      </c>
      <c r="L339" s="5">
        <v>141</v>
      </c>
      <c r="M339" s="5">
        <v>4.9000000000000004</v>
      </c>
      <c r="N339" s="5">
        <v>14</v>
      </c>
      <c r="O339" s="5">
        <v>52</v>
      </c>
      <c r="P339" s="5">
        <v>0</v>
      </c>
      <c r="Q339" s="5">
        <v>0</v>
      </c>
      <c r="R339" s="5">
        <v>0</v>
      </c>
      <c r="S339" s="5">
        <v>1</v>
      </c>
      <c r="T339" s="5">
        <v>0</v>
      </c>
      <c r="U339" s="5">
        <v>0</v>
      </c>
      <c r="V339" s="5">
        <v>0</v>
      </c>
      <c r="X339" s="8">
        <f>(dane3[[#This Row],[Wiek]]-$A$409)/$A$410</f>
        <v>0.47727272727272729</v>
      </c>
      <c r="Y339" s="8">
        <f>(dane3[[#This Row],[Ciśnienie krwi]]-$B$409)/$B$410</f>
        <v>0.15384615384615385</v>
      </c>
      <c r="Z339" s="8">
        <f>(dane3[[#This Row],[glukoza we krwi]]-$I$409)/$I$410</f>
        <v>0.14957264957264957</v>
      </c>
      <c r="AA339" s="8">
        <f>(dane3[[#This Row],[mocznik]]-$J$409)/$J$410</f>
        <v>9.8844672657252886E-2</v>
      </c>
      <c r="AB339" s="8">
        <f>(dane3[[#This Row],[kreatynina]]-K$409)/K$410</f>
        <v>6.6137566137566143E-3</v>
      </c>
      <c r="AC339" s="8">
        <f>(dane3[[#This Row],[sód]]-L$409)/L$410</f>
        <v>0.86119873817034698</v>
      </c>
      <c r="AD339" s="8">
        <f>(dane3[[#This Row],[potas]]-M$409)/M$410</f>
        <v>5.393258426966293E-2</v>
      </c>
      <c r="AE339" s="8">
        <f>(dane3[[#This Row],[hemoglobina]]-N$409)/N$410</f>
        <v>0.74149659863945572</v>
      </c>
      <c r="AF339" s="8">
        <f>(dane3[[#This Row],[hematokryt]]-O$409)/O$410</f>
        <v>0.9555555555555556</v>
      </c>
    </row>
    <row r="340" spans="1:32" x14ac:dyDescent="0.25">
      <c r="A340" s="5">
        <v>62</v>
      </c>
      <c r="B340" s="5">
        <v>80</v>
      </c>
      <c r="C340" s="9">
        <v>0.75</v>
      </c>
      <c r="D340" s="5">
        <v>0</v>
      </c>
      <c r="E340" s="5" t="s">
        <v>2</v>
      </c>
      <c r="F340" s="5">
        <v>1</v>
      </c>
      <c r="G340" s="5">
        <v>0</v>
      </c>
      <c r="H340" s="5">
        <v>0</v>
      </c>
      <c r="I340" s="5">
        <v>132</v>
      </c>
      <c r="J340" s="5">
        <v>34</v>
      </c>
      <c r="K340" s="5">
        <v>0.8</v>
      </c>
      <c r="L340" s="5">
        <v>147</v>
      </c>
      <c r="M340" s="5">
        <v>3.5</v>
      </c>
      <c r="N340" s="5">
        <v>17.8</v>
      </c>
      <c r="O340" s="5">
        <v>44</v>
      </c>
      <c r="P340" s="5">
        <v>0</v>
      </c>
      <c r="Q340" s="5">
        <v>0</v>
      </c>
      <c r="R340" s="5">
        <v>0</v>
      </c>
      <c r="S340" s="5">
        <v>1</v>
      </c>
      <c r="T340" s="5">
        <v>0</v>
      </c>
      <c r="U340" s="5">
        <v>0</v>
      </c>
      <c r="V340" s="5">
        <v>0</v>
      </c>
      <c r="X340" s="8">
        <f>(dane3[[#This Row],[Wiek]]-$A$409)/$A$410</f>
        <v>0.68181818181818177</v>
      </c>
      <c r="Y340" s="8">
        <f>(dane3[[#This Row],[Ciśnienie krwi]]-$B$409)/$B$410</f>
        <v>0.23076923076923078</v>
      </c>
      <c r="Z340" s="8">
        <f>(dane3[[#This Row],[glukoza we krwi]]-$I$409)/$I$410</f>
        <v>0.23504273504273504</v>
      </c>
      <c r="AA340" s="8">
        <f>(dane3[[#This Row],[mocznik]]-$J$409)/$J$410</f>
        <v>8.3440308087291401E-2</v>
      </c>
      <c r="AB340" s="8">
        <f>(dane3[[#This Row],[kreatynina]]-K$409)/K$410</f>
        <v>5.2910052910052916E-3</v>
      </c>
      <c r="AC340" s="8">
        <f>(dane3[[#This Row],[sód]]-L$409)/L$410</f>
        <v>0.89905362776025233</v>
      </c>
      <c r="AD340" s="8">
        <f>(dane3[[#This Row],[potas]]-M$409)/M$410</f>
        <v>2.247191011235955E-2</v>
      </c>
      <c r="AE340" s="8">
        <f>(dane3[[#This Row],[hemoglobina]]-N$409)/N$410</f>
        <v>1</v>
      </c>
      <c r="AF340" s="8">
        <f>(dane3[[#This Row],[hematokryt]]-O$409)/O$410</f>
        <v>0.77777777777777779</v>
      </c>
    </row>
    <row r="341" spans="1:32" x14ac:dyDescent="0.25">
      <c r="A341" s="5">
        <v>25</v>
      </c>
      <c r="B341" s="5">
        <v>70</v>
      </c>
      <c r="C341" s="9">
        <v>0.75</v>
      </c>
      <c r="D341" s="5">
        <v>0</v>
      </c>
      <c r="E341" s="5" t="s">
        <v>2</v>
      </c>
      <c r="F341" s="5">
        <v>1</v>
      </c>
      <c r="G341" s="5">
        <v>0</v>
      </c>
      <c r="H341" s="5">
        <v>0</v>
      </c>
      <c r="I341" s="5">
        <v>88</v>
      </c>
      <c r="J341" s="5">
        <v>42</v>
      </c>
      <c r="K341" s="5">
        <v>0.5</v>
      </c>
      <c r="L341" s="5">
        <v>136</v>
      </c>
      <c r="M341" s="5">
        <v>3.5</v>
      </c>
      <c r="N341" s="5">
        <v>13.3</v>
      </c>
      <c r="O341" s="5">
        <v>48</v>
      </c>
      <c r="P341" s="5">
        <v>0</v>
      </c>
      <c r="Q341" s="5">
        <v>0</v>
      </c>
      <c r="R341" s="5">
        <v>0</v>
      </c>
      <c r="S341" s="5">
        <v>1</v>
      </c>
      <c r="T341" s="5">
        <v>0</v>
      </c>
      <c r="U341" s="5">
        <v>0</v>
      </c>
      <c r="V341" s="5">
        <v>0</v>
      </c>
      <c r="X341" s="8">
        <f>(dane3[[#This Row],[Wiek]]-$A$409)/$A$410</f>
        <v>0.26136363636363635</v>
      </c>
      <c r="Y341" s="8">
        <f>(dane3[[#This Row],[Ciśnienie krwi]]-$B$409)/$B$410</f>
        <v>0.15384615384615385</v>
      </c>
      <c r="Z341" s="8">
        <f>(dane3[[#This Row],[glukoza we krwi]]-$I$409)/$I$410</f>
        <v>0.14102564102564102</v>
      </c>
      <c r="AA341" s="8">
        <f>(dane3[[#This Row],[mocznik]]-$J$409)/$J$410</f>
        <v>0.10397946084724005</v>
      </c>
      <c r="AB341" s="8">
        <f>(dane3[[#This Row],[kreatynina]]-K$409)/K$410</f>
        <v>1.3227513227513225E-3</v>
      </c>
      <c r="AC341" s="8">
        <f>(dane3[[#This Row],[sód]]-L$409)/L$410</f>
        <v>0.82965299684542582</v>
      </c>
      <c r="AD341" s="8">
        <f>(dane3[[#This Row],[potas]]-M$409)/M$410</f>
        <v>2.247191011235955E-2</v>
      </c>
      <c r="AE341" s="8">
        <f>(dane3[[#This Row],[hemoglobina]]-N$409)/N$410</f>
        <v>0.69387755102040816</v>
      </c>
      <c r="AF341" s="8">
        <f>(dane3[[#This Row],[hematokryt]]-O$409)/O$410</f>
        <v>0.8666666666666667</v>
      </c>
    </row>
    <row r="342" spans="1:32" x14ac:dyDescent="0.25">
      <c r="A342" s="5">
        <v>32</v>
      </c>
      <c r="B342" s="5">
        <v>70</v>
      </c>
      <c r="C342" s="9">
        <v>1</v>
      </c>
      <c r="D342" s="5">
        <v>0</v>
      </c>
      <c r="E342" s="5" t="s">
        <v>2</v>
      </c>
      <c r="F342" s="5">
        <v>1</v>
      </c>
      <c r="G342" s="5">
        <v>0</v>
      </c>
      <c r="H342" s="5">
        <v>0</v>
      </c>
      <c r="I342" s="5">
        <v>100</v>
      </c>
      <c r="J342" s="5">
        <v>29</v>
      </c>
      <c r="K342" s="5">
        <v>1.1000000000000001</v>
      </c>
      <c r="L342" s="5">
        <v>142</v>
      </c>
      <c r="M342" s="5">
        <v>4.5</v>
      </c>
      <c r="N342" s="5">
        <v>14.3</v>
      </c>
      <c r="O342" s="5">
        <v>43</v>
      </c>
      <c r="P342" s="5">
        <v>0</v>
      </c>
      <c r="Q342" s="5">
        <v>0</v>
      </c>
      <c r="R342" s="5">
        <v>0</v>
      </c>
      <c r="S342" s="5">
        <v>1</v>
      </c>
      <c r="T342" s="5">
        <v>0</v>
      </c>
      <c r="U342" s="5">
        <v>0</v>
      </c>
      <c r="V342" s="5">
        <v>0</v>
      </c>
      <c r="X342" s="8">
        <f>(dane3[[#This Row],[Wiek]]-$A$409)/$A$410</f>
        <v>0.34090909090909088</v>
      </c>
      <c r="Y342" s="8">
        <f>(dane3[[#This Row],[Ciśnienie krwi]]-$B$409)/$B$410</f>
        <v>0.15384615384615385</v>
      </c>
      <c r="Z342" s="8">
        <f>(dane3[[#This Row],[glukoza we krwi]]-$I$409)/$I$410</f>
        <v>0.16666666666666666</v>
      </c>
      <c r="AA342" s="8">
        <f>(dane3[[#This Row],[mocznik]]-$J$409)/$J$410</f>
        <v>7.0603337612323486E-2</v>
      </c>
      <c r="AB342" s="8">
        <f>(dane3[[#This Row],[kreatynina]]-K$409)/K$410</f>
        <v>9.2592592592592605E-3</v>
      </c>
      <c r="AC342" s="8">
        <f>(dane3[[#This Row],[sód]]-L$409)/L$410</f>
        <v>0.86750788643533128</v>
      </c>
      <c r="AD342" s="8">
        <f>(dane3[[#This Row],[potas]]-M$409)/M$410</f>
        <v>4.49438202247191E-2</v>
      </c>
      <c r="AE342" s="8">
        <f>(dane3[[#This Row],[hemoglobina]]-N$409)/N$410</f>
        <v>0.76190476190476197</v>
      </c>
      <c r="AF342" s="8">
        <f>(dane3[[#This Row],[hematokryt]]-O$409)/O$410</f>
        <v>0.75555555555555554</v>
      </c>
    </row>
    <row r="343" spans="1:32" x14ac:dyDescent="0.25">
      <c r="A343" s="5">
        <v>63</v>
      </c>
      <c r="B343" s="5">
        <v>70</v>
      </c>
      <c r="C343" s="9">
        <v>1</v>
      </c>
      <c r="D343" s="5">
        <v>0</v>
      </c>
      <c r="E343" s="5" t="s">
        <v>2</v>
      </c>
      <c r="F343" s="5">
        <v>1</v>
      </c>
      <c r="G343" s="5">
        <v>0</v>
      </c>
      <c r="H343" s="5">
        <v>0</v>
      </c>
      <c r="I343" s="5">
        <v>130</v>
      </c>
      <c r="J343" s="5">
        <v>37</v>
      </c>
      <c r="K343" s="5">
        <v>0.9</v>
      </c>
      <c r="L343" s="5">
        <v>150</v>
      </c>
      <c r="M343" s="5">
        <v>5</v>
      </c>
      <c r="N343" s="5">
        <v>13.4</v>
      </c>
      <c r="O343" s="5">
        <v>41</v>
      </c>
      <c r="P343" s="5">
        <v>0</v>
      </c>
      <c r="Q343" s="5">
        <v>0</v>
      </c>
      <c r="R343" s="5">
        <v>0</v>
      </c>
      <c r="S343" s="5">
        <v>1</v>
      </c>
      <c r="T343" s="5">
        <v>0</v>
      </c>
      <c r="U343" s="5">
        <v>0</v>
      </c>
      <c r="V343" s="5">
        <v>0</v>
      </c>
      <c r="X343" s="8">
        <f>(dane3[[#This Row],[Wiek]]-$A$409)/$A$410</f>
        <v>0.69318181818181823</v>
      </c>
      <c r="Y343" s="8">
        <f>(dane3[[#This Row],[Ciśnienie krwi]]-$B$409)/$B$410</f>
        <v>0.15384615384615385</v>
      </c>
      <c r="Z343" s="8">
        <f>(dane3[[#This Row],[glukoza we krwi]]-$I$409)/$I$410</f>
        <v>0.23076923076923078</v>
      </c>
      <c r="AA343" s="8">
        <f>(dane3[[#This Row],[mocznik]]-$J$409)/$J$410</f>
        <v>9.114249037227215E-2</v>
      </c>
      <c r="AB343" s="8">
        <f>(dane3[[#This Row],[kreatynina]]-K$409)/K$410</f>
        <v>6.6137566137566143E-3</v>
      </c>
      <c r="AC343" s="8">
        <f>(dane3[[#This Row],[sód]]-L$409)/L$410</f>
        <v>0.917981072555205</v>
      </c>
      <c r="AD343" s="8">
        <f>(dane3[[#This Row],[potas]]-M$409)/M$410</f>
        <v>5.6179775280898875E-2</v>
      </c>
      <c r="AE343" s="8">
        <f>(dane3[[#This Row],[hemoglobina]]-N$409)/N$410</f>
        <v>0.70068027210884354</v>
      </c>
      <c r="AF343" s="8">
        <f>(dane3[[#This Row],[hematokryt]]-O$409)/O$410</f>
        <v>0.71111111111111114</v>
      </c>
    </row>
    <row r="344" spans="1:32" x14ac:dyDescent="0.25">
      <c r="A344" s="5">
        <v>44</v>
      </c>
      <c r="B344" s="5">
        <v>60</v>
      </c>
      <c r="C344" s="9">
        <v>0.75</v>
      </c>
      <c r="D344" s="5">
        <v>0</v>
      </c>
      <c r="E344" s="5" t="s">
        <v>2</v>
      </c>
      <c r="F344" s="5">
        <v>1</v>
      </c>
      <c r="G344" s="5">
        <v>0</v>
      </c>
      <c r="H344" s="5">
        <v>0</v>
      </c>
      <c r="I344" s="5">
        <v>95</v>
      </c>
      <c r="J344" s="5">
        <v>46</v>
      </c>
      <c r="K344" s="5">
        <v>0.5</v>
      </c>
      <c r="L344" s="5">
        <v>138</v>
      </c>
      <c r="M344" s="5">
        <v>4.2</v>
      </c>
      <c r="N344" s="5">
        <v>15</v>
      </c>
      <c r="O344" s="5">
        <v>50</v>
      </c>
      <c r="P344" s="5">
        <v>0</v>
      </c>
      <c r="Q344" s="5">
        <v>0</v>
      </c>
      <c r="R344" s="5">
        <v>0</v>
      </c>
      <c r="S344" s="5">
        <v>1</v>
      </c>
      <c r="T344" s="5">
        <v>0</v>
      </c>
      <c r="U344" s="5">
        <v>0</v>
      </c>
      <c r="V344" s="5">
        <v>0</v>
      </c>
      <c r="X344" s="8">
        <f>(dane3[[#This Row],[Wiek]]-$A$409)/$A$410</f>
        <v>0.47727272727272729</v>
      </c>
      <c r="Y344" s="8">
        <f>(dane3[[#This Row],[Ciśnienie krwi]]-$B$409)/$B$410</f>
        <v>7.6923076923076927E-2</v>
      </c>
      <c r="Z344" s="8">
        <f>(dane3[[#This Row],[glukoza we krwi]]-$I$409)/$I$410</f>
        <v>0.15598290598290598</v>
      </c>
      <c r="AA344" s="8">
        <f>(dane3[[#This Row],[mocznik]]-$J$409)/$J$410</f>
        <v>0.11424903722721438</v>
      </c>
      <c r="AB344" s="8">
        <f>(dane3[[#This Row],[kreatynina]]-K$409)/K$410</f>
        <v>1.3227513227513225E-3</v>
      </c>
      <c r="AC344" s="8">
        <f>(dane3[[#This Row],[sód]]-L$409)/L$410</f>
        <v>0.8422712933753943</v>
      </c>
      <c r="AD344" s="8">
        <f>(dane3[[#This Row],[potas]]-M$409)/M$410</f>
        <v>3.8202247191011243E-2</v>
      </c>
      <c r="AE344" s="8">
        <f>(dane3[[#This Row],[hemoglobina]]-N$409)/N$410</f>
        <v>0.80952380952380953</v>
      </c>
      <c r="AF344" s="8">
        <f>(dane3[[#This Row],[hematokryt]]-O$409)/O$410</f>
        <v>0.91111111111111109</v>
      </c>
    </row>
    <row r="345" spans="1:32" x14ac:dyDescent="0.25">
      <c r="A345" s="5">
        <v>37</v>
      </c>
      <c r="B345" s="5">
        <v>60</v>
      </c>
      <c r="C345" s="9">
        <v>1</v>
      </c>
      <c r="D345" s="5">
        <v>0</v>
      </c>
      <c r="E345" s="5" t="s">
        <v>2</v>
      </c>
      <c r="F345" s="5">
        <v>1</v>
      </c>
      <c r="G345" s="5">
        <v>0</v>
      </c>
      <c r="H345" s="5">
        <v>0</v>
      </c>
      <c r="I345" s="5">
        <v>111</v>
      </c>
      <c r="J345" s="5">
        <v>35</v>
      </c>
      <c r="K345" s="5">
        <v>0.8</v>
      </c>
      <c r="L345" s="5">
        <v>135</v>
      </c>
      <c r="M345" s="5">
        <v>4.0999999999999996</v>
      </c>
      <c r="N345" s="5">
        <v>16.2</v>
      </c>
      <c r="O345" s="5">
        <v>50</v>
      </c>
      <c r="P345" s="5">
        <v>0</v>
      </c>
      <c r="Q345" s="5">
        <v>0</v>
      </c>
      <c r="R345" s="5">
        <v>0</v>
      </c>
      <c r="S345" s="5">
        <v>1</v>
      </c>
      <c r="T345" s="5">
        <v>0</v>
      </c>
      <c r="U345" s="5">
        <v>0</v>
      </c>
      <c r="V345" s="5">
        <v>0</v>
      </c>
      <c r="X345" s="8">
        <f>(dane3[[#This Row],[Wiek]]-$A$409)/$A$410</f>
        <v>0.39772727272727271</v>
      </c>
      <c r="Y345" s="8">
        <f>(dane3[[#This Row],[Ciśnienie krwi]]-$B$409)/$B$410</f>
        <v>7.6923076923076927E-2</v>
      </c>
      <c r="Z345" s="8">
        <f>(dane3[[#This Row],[glukoza we krwi]]-$I$409)/$I$410</f>
        <v>0.19017094017094016</v>
      </c>
      <c r="AA345" s="8">
        <f>(dane3[[#This Row],[mocznik]]-$J$409)/$J$410</f>
        <v>8.6007702182284984E-2</v>
      </c>
      <c r="AB345" s="8">
        <f>(dane3[[#This Row],[kreatynina]]-K$409)/K$410</f>
        <v>5.2910052910052916E-3</v>
      </c>
      <c r="AC345" s="8">
        <f>(dane3[[#This Row],[sód]]-L$409)/L$410</f>
        <v>0.82334384858044163</v>
      </c>
      <c r="AD345" s="8">
        <f>(dane3[[#This Row],[potas]]-M$409)/M$410</f>
        <v>3.595505617977527E-2</v>
      </c>
      <c r="AE345" s="8">
        <f>(dane3[[#This Row],[hemoglobina]]-N$409)/N$410</f>
        <v>0.89115646258503389</v>
      </c>
      <c r="AF345" s="8">
        <f>(dane3[[#This Row],[hematokryt]]-O$409)/O$410</f>
        <v>0.91111111111111109</v>
      </c>
    </row>
    <row r="346" spans="1:32" x14ac:dyDescent="0.25">
      <c r="A346" s="5">
        <v>64</v>
      </c>
      <c r="B346" s="5">
        <v>60</v>
      </c>
      <c r="C346" s="9">
        <v>0.75</v>
      </c>
      <c r="D346" s="5">
        <v>0</v>
      </c>
      <c r="E346" s="5" t="s">
        <v>2</v>
      </c>
      <c r="F346" s="5">
        <v>1</v>
      </c>
      <c r="G346" s="5">
        <v>0</v>
      </c>
      <c r="H346" s="5">
        <v>0</v>
      </c>
      <c r="I346" s="5">
        <v>106</v>
      </c>
      <c r="J346" s="5">
        <v>27</v>
      </c>
      <c r="K346" s="5">
        <v>0.7</v>
      </c>
      <c r="L346" s="5">
        <v>150</v>
      </c>
      <c r="M346" s="5">
        <v>3.3</v>
      </c>
      <c r="N346" s="5">
        <v>14.4</v>
      </c>
      <c r="O346" s="5">
        <v>42</v>
      </c>
      <c r="P346" s="5">
        <v>0</v>
      </c>
      <c r="Q346" s="5">
        <v>0</v>
      </c>
      <c r="R346" s="5">
        <v>0</v>
      </c>
      <c r="S346" s="5">
        <v>1</v>
      </c>
      <c r="T346" s="5">
        <v>0</v>
      </c>
      <c r="U346" s="5">
        <v>0</v>
      </c>
      <c r="V346" s="5">
        <v>0</v>
      </c>
      <c r="X346" s="8">
        <f>(dane3[[#This Row],[Wiek]]-$A$409)/$A$410</f>
        <v>0.70454545454545459</v>
      </c>
      <c r="Y346" s="8">
        <f>(dane3[[#This Row],[Ciśnienie krwi]]-$B$409)/$B$410</f>
        <v>7.6923076923076927E-2</v>
      </c>
      <c r="Z346" s="8">
        <f>(dane3[[#This Row],[glukoza we krwi]]-$I$409)/$I$410</f>
        <v>0.17948717948717949</v>
      </c>
      <c r="AA346" s="8">
        <f>(dane3[[#This Row],[mocznik]]-$J$409)/$J$410</f>
        <v>6.5468549422336333E-2</v>
      </c>
      <c r="AB346" s="8">
        <f>(dane3[[#This Row],[kreatynina]]-K$409)/K$410</f>
        <v>3.968253968253968E-3</v>
      </c>
      <c r="AC346" s="8">
        <f>(dane3[[#This Row],[sód]]-L$409)/L$410</f>
        <v>0.917981072555205</v>
      </c>
      <c r="AD346" s="8">
        <f>(dane3[[#This Row],[potas]]-M$409)/M$410</f>
        <v>1.7977528089887635E-2</v>
      </c>
      <c r="AE346" s="8">
        <f>(dane3[[#This Row],[hemoglobina]]-N$409)/N$410</f>
        <v>0.76870748299319724</v>
      </c>
      <c r="AF346" s="8">
        <f>(dane3[[#This Row],[hematokryt]]-O$409)/O$410</f>
        <v>0.73333333333333328</v>
      </c>
    </row>
    <row r="347" spans="1:32" x14ac:dyDescent="0.25">
      <c r="A347" s="5">
        <v>22</v>
      </c>
      <c r="B347" s="5">
        <v>60</v>
      </c>
      <c r="C347" s="9">
        <v>1</v>
      </c>
      <c r="D347" s="5">
        <v>0</v>
      </c>
      <c r="E347" s="5" t="s">
        <v>2</v>
      </c>
      <c r="F347" s="5">
        <v>1</v>
      </c>
      <c r="G347" s="5">
        <v>0</v>
      </c>
      <c r="H347" s="5">
        <v>0</v>
      </c>
      <c r="I347" s="5">
        <v>97</v>
      </c>
      <c r="J347" s="5">
        <v>18</v>
      </c>
      <c r="K347" s="5">
        <v>1.2</v>
      </c>
      <c r="L347" s="5">
        <v>138</v>
      </c>
      <c r="M347" s="5">
        <v>4.3</v>
      </c>
      <c r="N347" s="5">
        <v>13.5</v>
      </c>
      <c r="O347" s="5">
        <v>42</v>
      </c>
      <c r="P347" s="5">
        <v>0</v>
      </c>
      <c r="Q347" s="5">
        <v>0</v>
      </c>
      <c r="R347" s="5">
        <v>0</v>
      </c>
      <c r="S347" s="5">
        <v>1</v>
      </c>
      <c r="T347" s="5">
        <v>0</v>
      </c>
      <c r="U347" s="5">
        <v>0</v>
      </c>
      <c r="V347" s="5">
        <v>0</v>
      </c>
      <c r="X347" s="8">
        <f>(dane3[[#This Row],[Wiek]]-$A$409)/$A$410</f>
        <v>0.22727272727272727</v>
      </c>
      <c r="Y347" s="8">
        <f>(dane3[[#This Row],[Ciśnienie krwi]]-$B$409)/$B$410</f>
        <v>7.6923076923076927E-2</v>
      </c>
      <c r="Z347" s="8">
        <f>(dane3[[#This Row],[glukoza we krwi]]-$I$409)/$I$410</f>
        <v>0.16025641025641027</v>
      </c>
      <c r="AA347" s="8">
        <f>(dane3[[#This Row],[mocznik]]-$J$409)/$J$410</f>
        <v>4.2362002567394093E-2</v>
      </c>
      <c r="AB347" s="8">
        <f>(dane3[[#This Row],[kreatynina]]-K$409)/K$410</f>
        <v>1.0582010582010581E-2</v>
      </c>
      <c r="AC347" s="8">
        <f>(dane3[[#This Row],[sód]]-L$409)/L$410</f>
        <v>0.8422712933753943</v>
      </c>
      <c r="AD347" s="8">
        <f>(dane3[[#This Row],[potas]]-M$409)/M$410</f>
        <v>4.0449438202247189E-2</v>
      </c>
      <c r="AE347" s="8">
        <f>(dane3[[#This Row],[hemoglobina]]-N$409)/N$410</f>
        <v>0.70748299319727892</v>
      </c>
      <c r="AF347" s="8">
        <f>(dane3[[#This Row],[hematokryt]]-O$409)/O$410</f>
        <v>0.73333333333333328</v>
      </c>
    </row>
    <row r="348" spans="1:32" x14ac:dyDescent="0.25">
      <c r="A348" s="5">
        <v>33</v>
      </c>
      <c r="B348" s="5">
        <v>60</v>
      </c>
      <c r="C348" s="9">
        <v>0.62</v>
      </c>
      <c r="D348" s="10">
        <v>0.2</v>
      </c>
      <c r="E348" s="10">
        <v>0.52</v>
      </c>
      <c r="F348" s="5">
        <v>1</v>
      </c>
      <c r="G348" s="5">
        <v>0</v>
      </c>
      <c r="H348" s="5">
        <v>0</v>
      </c>
      <c r="I348" s="5">
        <v>130</v>
      </c>
      <c r="J348" s="5">
        <v>41</v>
      </c>
      <c r="K348" s="5">
        <v>0.9</v>
      </c>
      <c r="L348" s="5">
        <v>141</v>
      </c>
      <c r="M348" s="5">
        <v>4.4000000000000004</v>
      </c>
      <c r="N348" s="5">
        <v>15.5</v>
      </c>
      <c r="O348" s="5">
        <v>52</v>
      </c>
      <c r="P348" s="5">
        <v>0</v>
      </c>
      <c r="Q348" s="5">
        <v>0</v>
      </c>
      <c r="R348" s="5">
        <v>0</v>
      </c>
      <c r="S348" s="5">
        <v>1</v>
      </c>
      <c r="T348" s="5">
        <v>0</v>
      </c>
      <c r="U348" s="5">
        <v>0</v>
      </c>
      <c r="V348" s="5">
        <v>0</v>
      </c>
      <c r="X348" s="8">
        <f>(dane3[[#This Row],[Wiek]]-$A$409)/$A$410</f>
        <v>0.35227272727272729</v>
      </c>
      <c r="Y348" s="8">
        <f>(dane3[[#This Row],[Ciśnienie krwi]]-$B$409)/$B$410</f>
        <v>7.6923076923076927E-2</v>
      </c>
      <c r="Z348" s="8">
        <f>(dane3[[#This Row],[glukoza we krwi]]-$I$409)/$I$410</f>
        <v>0.23076923076923078</v>
      </c>
      <c r="AA348" s="8">
        <f>(dane3[[#This Row],[mocznik]]-$J$409)/$J$410</f>
        <v>0.10141206675224647</v>
      </c>
      <c r="AB348" s="8">
        <f>(dane3[[#This Row],[kreatynina]]-K$409)/K$410</f>
        <v>6.6137566137566143E-3</v>
      </c>
      <c r="AC348" s="8">
        <f>(dane3[[#This Row],[sód]]-L$409)/L$410</f>
        <v>0.86119873817034698</v>
      </c>
      <c r="AD348" s="8">
        <f>(dane3[[#This Row],[potas]]-M$409)/M$410</f>
        <v>4.2696629213483155E-2</v>
      </c>
      <c r="AE348" s="8">
        <f>(dane3[[#This Row],[hemoglobina]]-N$409)/N$410</f>
        <v>0.84353741496598633</v>
      </c>
      <c r="AF348" s="8">
        <f>(dane3[[#This Row],[hematokryt]]-O$409)/O$410</f>
        <v>0.9555555555555556</v>
      </c>
    </row>
    <row r="349" spans="1:32" x14ac:dyDescent="0.25">
      <c r="A349" s="5">
        <v>43</v>
      </c>
      <c r="B349" s="5">
        <v>60</v>
      </c>
      <c r="C349" s="9">
        <v>1</v>
      </c>
      <c r="D349" s="5">
        <v>0</v>
      </c>
      <c r="E349" s="5" t="s">
        <v>2</v>
      </c>
      <c r="F349" s="5">
        <v>1</v>
      </c>
      <c r="G349" s="5">
        <v>0</v>
      </c>
      <c r="H349" s="5">
        <v>0</v>
      </c>
      <c r="I349" s="5">
        <v>108</v>
      </c>
      <c r="J349" s="5">
        <v>25</v>
      </c>
      <c r="K349" s="5">
        <v>1</v>
      </c>
      <c r="L349" s="5">
        <v>144</v>
      </c>
      <c r="M349" s="5">
        <v>5</v>
      </c>
      <c r="N349" s="5">
        <v>17.8</v>
      </c>
      <c r="O349" s="5">
        <v>43</v>
      </c>
      <c r="P349" s="5">
        <v>0</v>
      </c>
      <c r="Q349" s="5">
        <v>0</v>
      </c>
      <c r="R349" s="5">
        <v>0</v>
      </c>
      <c r="S349" s="5">
        <v>1</v>
      </c>
      <c r="T349" s="5">
        <v>0</v>
      </c>
      <c r="U349" s="5">
        <v>0</v>
      </c>
      <c r="V349" s="5">
        <v>0</v>
      </c>
      <c r="X349" s="8">
        <f>(dane3[[#This Row],[Wiek]]-$A$409)/$A$410</f>
        <v>0.46590909090909088</v>
      </c>
      <c r="Y349" s="8">
        <f>(dane3[[#This Row],[Ciśnienie krwi]]-$B$409)/$B$410</f>
        <v>7.6923076923076927E-2</v>
      </c>
      <c r="Z349" s="8">
        <f>(dane3[[#This Row],[glukoza we krwi]]-$I$409)/$I$410</f>
        <v>0.18376068376068377</v>
      </c>
      <c r="AA349" s="8">
        <f>(dane3[[#This Row],[mocznik]]-$J$409)/$J$410</f>
        <v>6.0333761232349167E-2</v>
      </c>
      <c r="AB349" s="8">
        <f>(dane3[[#This Row],[kreatynina]]-K$409)/K$410</f>
        <v>7.9365079365079361E-3</v>
      </c>
      <c r="AC349" s="8">
        <f>(dane3[[#This Row],[sód]]-L$409)/L$410</f>
        <v>0.88012618296529965</v>
      </c>
      <c r="AD349" s="8">
        <f>(dane3[[#This Row],[potas]]-M$409)/M$410</f>
        <v>5.6179775280898875E-2</v>
      </c>
      <c r="AE349" s="8">
        <f>(dane3[[#This Row],[hemoglobina]]-N$409)/N$410</f>
        <v>1</v>
      </c>
      <c r="AF349" s="8">
        <f>(dane3[[#This Row],[hematokryt]]-O$409)/O$410</f>
        <v>0.75555555555555554</v>
      </c>
    </row>
    <row r="350" spans="1:32" x14ac:dyDescent="0.25">
      <c r="A350" s="5">
        <v>38</v>
      </c>
      <c r="B350" s="5">
        <v>80</v>
      </c>
      <c r="C350" s="9">
        <v>0.75</v>
      </c>
      <c r="D350" s="5">
        <v>0</v>
      </c>
      <c r="E350" s="5" t="s">
        <v>2</v>
      </c>
      <c r="F350" s="5">
        <v>1</v>
      </c>
      <c r="G350" s="5">
        <v>0</v>
      </c>
      <c r="H350" s="5">
        <v>0</v>
      </c>
      <c r="I350" s="5">
        <v>99</v>
      </c>
      <c r="J350" s="5">
        <v>19</v>
      </c>
      <c r="K350" s="5">
        <v>0.5</v>
      </c>
      <c r="L350" s="5">
        <v>147</v>
      </c>
      <c r="M350" s="5">
        <v>3.5</v>
      </c>
      <c r="N350" s="5">
        <v>13.6</v>
      </c>
      <c r="O350" s="5">
        <v>44</v>
      </c>
      <c r="P350" s="5">
        <v>0</v>
      </c>
      <c r="Q350" s="5">
        <v>0</v>
      </c>
      <c r="R350" s="5">
        <v>0</v>
      </c>
      <c r="S350" s="5">
        <v>1</v>
      </c>
      <c r="T350" s="5">
        <v>0</v>
      </c>
      <c r="U350" s="5">
        <v>0</v>
      </c>
      <c r="V350" s="5">
        <v>0</v>
      </c>
      <c r="X350" s="8">
        <f>(dane3[[#This Row],[Wiek]]-$A$409)/$A$410</f>
        <v>0.40909090909090912</v>
      </c>
      <c r="Y350" s="8">
        <f>(dane3[[#This Row],[Ciśnienie krwi]]-$B$409)/$B$410</f>
        <v>0.23076923076923078</v>
      </c>
      <c r="Z350" s="8">
        <f>(dane3[[#This Row],[glukoza we krwi]]-$I$409)/$I$410</f>
        <v>0.16452991452991453</v>
      </c>
      <c r="AA350" s="8">
        <f>(dane3[[#This Row],[mocznik]]-$J$409)/$J$410</f>
        <v>4.4929396662387676E-2</v>
      </c>
      <c r="AB350" s="8">
        <f>(dane3[[#This Row],[kreatynina]]-K$409)/K$410</f>
        <v>1.3227513227513225E-3</v>
      </c>
      <c r="AC350" s="8">
        <f>(dane3[[#This Row],[sód]]-L$409)/L$410</f>
        <v>0.89905362776025233</v>
      </c>
      <c r="AD350" s="8">
        <f>(dane3[[#This Row],[potas]]-M$409)/M$410</f>
        <v>2.247191011235955E-2</v>
      </c>
      <c r="AE350" s="8">
        <f>(dane3[[#This Row],[hemoglobina]]-N$409)/N$410</f>
        <v>0.71428571428571419</v>
      </c>
      <c r="AF350" s="8">
        <f>(dane3[[#This Row],[hematokryt]]-O$409)/O$410</f>
        <v>0.77777777777777779</v>
      </c>
    </row>
    <row r="351" spans="1:32" x14ac:dyDescent="0.25">
      <c r="A351" s="5">
        <v>35</v>
      </c>
      <c r="B351" s="5">
        <v>70</v>
      </c>
      <c r="C351" s="9">
        <v>1</v>
      </c>
      <c r="D351" s="5">
        <v>0</v>
      </c>
      <c r="E351" s="5" t="s">
        <v>2</v>
      </c>
      <c r="F351" s="5">
        <v>0.77</v>
      </c>
      <c r="G351" s="5">
        <v>0</v>
      </c>
      <c r="H351" s="5">
        <v>0</v>
      </c>
      <c r="I351" s="5">
        <v>82</v>
      </c>
      <c r="J351" s="5">
        <v>36</v>
      </c>
      <c r="K351" s="5">
        <v>1.1000000000000001</v>
      </c>
      <c r="L351" s="5">
        <v>150</v>
      </c>
      <c r="M351" s="5">
        <v>3.5</v>
      </c>
      <c r="N351" s="5">
        <v>14.5</v>
      </c>
      <c r="O351" s="5">
        <v>52</v>
      </c>
      <c r="P351" s="5">
        <v>0</v>
      </c>
      <c r="Q351" s="5">
        <v>0</v>
      </c>
      <c r="R351" s="5">
        <v>0</v>
      </c>
      <c r="S351" s="5">
        <v>1</v>
      </c>
      <c r="T351" s="5">
        <v>0</v>
      </c>
      <c r="U351" s="5">
        <v>0</v>
      </c>
      <c r="V351" s="5">
        <v>0</v>
      </c>
      <c r="X351" s="8">
        <f>(dane3[[#This Row],[Wiek]]-$A$409)/$A$410</f>
        <v>0.375</v>
      </c>
      <c r="Y351" s="8">
        <f>(dane3[[#This Row],[Ciśnienie krwi]]-$B$409)/$B$410</f>
        <v>0.15384615384615385</v>
      </c>
      <c r="Z351" s="8">
        <f>(dane3[[#This Row],[glukoza we krwi]]-$I$409)/$I$410</f>
        <v>0.12820512820512819</v>
      </c>
      <c r="AA351" s="8">
        <f>(dane3[[#This Row],[mocznik]]-$J$409)/$J$410</f>
        <v>8.8575096277278567E-2</v>
      </c>
      <c r="AB351" s="8">
        <f>(dane3[[#This Row],[kreatynina]]-K$409)/K$410</f>
        <v>9.2592592592592605E-3</v>
      </c>
      <c r="AC351" s="8">
        <f>(dane3[[#This Row],[sód]]-L$409)/L$410</f>
        <v>0.917981072555205</v>
      </c>
      <c r="AD351" s="8">
        <f>(dane3[[#This Row],[potas]]-M$409)/M$410</f>
        <v>2.247191011235955E-2</v>
      </c>
      <c r="AE351" s="8">
        <f>(dane3[[#This Row],[hemoglobina]]-N$409)/N$410</f>
        <v>0.77551020408163263</v>
      </c>
      <c r="AF351" s="8">
        <f>(dane3[[#This Row],[hematokryt]]-O$409)/O$410</f>
        <v>0.9555555555555556</v>
      </c>
    </row>
    <row r="352" spans="1:32" x14ac:dyDescent="0.25">
      <c r="A352" s="5">
        <v>65</v>
      </c>
      <c r="B352" s="5">
        <v>70</v>
      </c>
      <c r="C352" s="9">
        <v>1</v>
      </c>
      <c r="D352" s="5">
        <v>0</v>
      </c>
      <c r="E352" s="5" t="s">
        <v>2</v>
      </c>
      <c r="F352" s="5">
        <v>0.77</v>
      </c>
      <c r="G352" s="5">
        <v>0</v>
      </c>
      <c r="H352" s="5">
        <v>0</v>
      </c>
      <c r="I352" s="5">
        <v>85</v>
      </c>
      <c r="J352" s="5">
        <v>20</v>
      </c>
      <c r="K352" s="5">
        <v>1</v>
      </c>
      <c r="L352" s="5">
        <v>142</v>
      </c>
      <c r="M352" s="5">
        <v>4.8</v>
      </c>
      <c r="N352" s="5">
        <v>16.100000000000001</v>
      </c>
      <c r="O352" s="5">
        <v>43</v>
      </c>
      <c r="P352" s="5">
        <v>0</v>
      </c>
      <c r="Q352" s="5">
        <v>0</v>
      </c>
      <c r="R352" s="5">
        <v>0</v>
      </c>
      <c r="S352" s="5">
        <v>1</v>
      </c>
      <c r="T352" s="5">
        <v>0</v>
      </c>
      <c r="U352" s="5">
        <v>0</v>
      </c>
      <c r="V352" s="5">
        <v>0</v>
      </c>
      <c r="X352" s="8">
        <f>(dane3[[#This Row],[Wiek]]-$A$409)/$A$410</f>
        <v>0.71590909090909094</v>
      </c>
      <c r="Y352" s="8">
        <f>(dane3[[#This Row],[Ciśnienie krwi]]-$B$409)/$B$410</f>
        <v>0.15384615384615385</v>
      </c>
      <c r="Z352" s="8">
        <f>(dane3[[#This Row],[glukoza we krwi]]-$I$409)/$I$410</f>
        <v>0.13461538461538461</v>
      </c>
      <c r="AA352" s="8">
        <f>(dane3[[#This Row],[mocznik]]-$J$409)/$J$410</f>
        <v>4.7496790757381259E-2</v>
      </c>
      <c r="AB352" s="8">
        <f>(dane3[[#This Row],[kreatynina]]-K$409)/K$410</f>
        <v>7.9365079365079361E-3</v>
      </c>
      <c r="AC352" s="8">
        <f>(dane3[[#This Row],[sód]]-L$409)/L$410</f>
        <v>0.86750788643533128</v>
      </c>
      <c r="AD352" s="8">
        <f>(dane3[[#This Row],[potas]]-M$409)/M$410</f>
        <v>5.1685393258426963E-2</v>
      </c>
      <c r="AE352" s="8">
        <f>(dane3[[#This Row],[hemoglobina]]-N$409)/N$410</f>
        <v>0.88435374149659873</v>
      </c>
      <c r="AF352" s="8">
        <f>(dane3[[#This Row],[hematokryt]]-O$409)/O$410</f>
        <v>0.75555555555555554</v>
      </c>
    </row>
    <row r="353" spans="1:32" x14ac:dyDescent="0.25">
      <c r="A353" s="5">
        <v>29</v>
      </c>
      <c r="B353" s="5">
        <v>80</v>
      </c>
      <c r="C353" s="9">
        <v>0.75</v>
      </c>
      <c r="D353" s="5">
        <v>0</v>
      </c>
      <c r="E353" s="5" t="s">
        <v>2</v>
      </c>
      <c r="F353" s="5">
        <v>1</v>
      </c>
      <c r="G353" s="5">
        <v>0</v>
      </c>
      <c r="H353" s="5">
        <v>0</v>
      </c>
      <c r="I353" s="5">
        <v>83</v>
      </c>
      <c r="J353" s="5">
        <v>49</v>
      </c>
      <c r="K353" s="5">
        <v>0.9</v>
      </c>
      <c r="L353" s="5">
        <v>139</v>
      </c>
      <c r="M353" s="5">
        <v>3.3</v>
      </c>
      <c r="N353" s="5">
        <v>17.5</v>
      </c>
      <c r="O353" s="5">
        <v>40</v>
      </c>
      <c r="P353" s="5">
        <v>0</v>
      </c>
      <c r="Q353" s="5">
        <v>0</v>
      </c>
      <c r="R353" s="5">
        <v>0</v>
      </c>
      <c r="S353" s="5">
        <v>1</v>
      </c>
      <c r="T353" s="5">
        <v>0</v>
      </c>
      <c r="U353" s="5">
        <v>0</v>
      </c>
      <c r="V353" s="5">
        <v>0</v>
      </c>
      <c r="X353" s="8">
        <f>(dane3[[#This Row],[Wiek]]-$A$409)/$A$410</f>
        <v>0.30681818181818182</v>
      </c>
      <c r="Y353" s="8">
        <f>(dane3[[#This Row],[Ciśnienie krwi]]-$B$409)/$B$410</f>
        <v>0.23076923076923078</v>
      </c>
      <c r="Z353" s="8">
        <f>(dane3[[#This Row],[glukoza we krwi]]-$I$409)/$I$410</f>
        <v>0.13034188034188035</v>
      </c>
      <c r="AA353" s="8">
        <f>(dane3[[#This Row],[mocznik]]-$J$409)/$J$410</f>
        <v>0.12195121951219512</v>
      </c>
      <c r="AB353" s="8">
        <f>(dane3[[#This Row],[kreatynina]]-K$409)/K$410</f>
        <v>6.6137566137566143E-3</v>
      </c>
      <c r="AC353" s="8">
        <f>(dane3[[#This Row],[sód]]-L$409)/L$410</f>
        <v>0.8485804416403786</v>
      </c>
      <c r="AD353" s="8">
        <f>(dane3[[#This Row],[potas]]-M$409)/M$410</f>
        <v>1.7977528089887635E-2</v>
      </c>
      <c r="AE353" s="8">
        <f>(dane3[[#This Row],[hemoglobina]]-N$409)/N$410</f>
        <v>0.97959183673469385</v>
      </c>
      <c r="AF353" s="8">
        <f>(dane3[[#This Row],[hematokryt]]-O$409)/O$410</f>
        <v>0.68888888888888888</v>
      </c>
    </row>
    <row r="354" spans="1:32" x14ac:dyDescent="0.25">
      <c r="A354" s="5">
        <v>37</v>
      </c>
      <c r="B354" s="5">
        <v>60</v>
      </c>
      <c r="C354" s="9">
        <v>0.75</v>
      </c>
      <c r="D354" s="5">
        <v>0</v>
      </c>
      <c r="E354" s="5" t="s">
        <v>2</v>
      </c>
      <c r="F354" s="5">
        <v>1</v>
      </c>
      <c r="G354" s="5">
        <v>0</v>
      </c>
      <c r="H354" s="5">
        <v>0</v>
      </c>
      <c r="I354" s="5">
        <v>109</v>
      </c>
      <c r="J354" s="5">
        <v>47</v>
      </c>
      <c r="K354" s="5">
        <v>1.1000000000000001</v>
      </c>
      <c r="L354" s="5">
        <v>141</v>
      </c>
      <c r="M354" s="5">
        <v>4.9000000000000004</v>
      </c>
      <c r="N354" s="5">
        <v>15</v>
      </c>
      <c r="O354" s="5">
        <v>48</v>
      </c>
      <c r="P354" s="5">
        <v>0</v>
      </c>
      <c r="Q354" s="5">
        <v>0</v>
      </c>
      <c r="R354" s="5">
        <v>0</v>
      </c>
      <c r="S354" s="5">
        <v>1</v>
      </c>
      <c r="T354" s="5">
        <v>0</v>
      </c>
      <c r="U354" s="5">
        <v>0</v>
      </c>
      <c r="V354" s="5">
        <v>0</v>
      </c>
      <c r="X354" s="8">
        <f>(dane3[[#This Row],[Wiek]]-$A$409)/$A$410</f>
        <v>0.39772727272727271</v>
      </c>
      <c r="Y354" s="8">
        <f>(dane3[[#This Row],[Ciśnienie krwi]]-$B$409)/$B$410</f>
        <v>7.6923076923076927E-2</v>
      </c>
      <c r="Z354" s="8">
        <f>(dane3[[#This Row],[glukoza we krwi]]-$I$409)/$I$410</f>
        <v>0.1858974358974359</v>
      </c>
      <c r="AA354" s="8">
        <f>(dane3[[#This Row],[mocznik]]-$J$409)/$J$410</f>
        <v>0.11681643132220795</v>
      </c>
      <c r="AB354" s="8">
        <f>(dane3[[#This Row],[kreatynina]]-K$409)/K$410</f>
        <v>9.2592592592592605E-3</v>
      </c>
      <c r="AC354" s="8">
        <f>(dane3[[#This Row],[sód]]-L$409)/L$410</f>
        <v>0.86119873817034698</v>
      </c>
      <c r="AD354" s="8">
        <f>(dane3[[#This Row],[potas]]-M$409)/M$410</f>
        <v>5.393258426966293E-2</v>
      </c>
      <c r="AE354" s="8">
        <f>(dane3[[#This Row],[hemoglobina]]-N$409)/N$410</f>
        <v>0.80952380952380953</v>
      </c>
      <c r="AF354" s="8">
        <f>(dane3[[#This Row],[hematokryt]]-O$409)/O$410</f>
        <v>0.8666666666666667</v>
      </c>
    </row>
    <row r="355" spans="1:32" x14ac:dyDescent="0.25">
      <c r="A355" s="5">
        <v>39</v>
      </c>
      <c r="B355" s="5">
        <v>60</v>
      </c>
      <c r="C355" s="9">
        <v>0.75</v>
      </c>
      <c r="D355" s="5">
        <v>0</v>
      </c>
      <c r="E355" s="5" t="s">
        <v>2</v>
      </c>
      <c r="F355" s="5">
        <v>1</v>
      </c>
      <c r="G355" s="5">
        <v>0</v>
      </c>
      <c r="H355" s="5">
        <v>0</v>
      </c>
      <c r="I355" s="5">
        <v>86</v>
      </c>
      <c r="J355" s="5">
        <v>37</v>
      </c>
      <c r="K355" s="5">
        <v>0.6</v>
      </c>
      <c r="L355" s="5">
        <v>150</v>
      </c>
      <c r="M355" s="5">
        <v>5</v>
      </c>
      <c r="N355" s="5">
        <v>13.6</v>
      </c>
      <c r="O355" s="5">
        <v>51</v>
      </c>
      <c r="P355" s="5">
        <v>0</v>
      </c>
      <c r="Q355" s="5">
        <v>0</v>
      </c>
      <c r="R355" s="5">
        <v>0</v>
      </c>
      <c r="S355" s="5">
        <v>1</v>
      </c>
      <c r="T355" s="5">
        <v>0</v>
      </c>
      <c r="U355" s="5">
        <v>0</v>
      </c>
      <c r="V355" s="5">
        <v>0</v>
      </c>
      <c r="X355" s="8">
        <f>(dane3[[#This Row],[Wiek]]-$A$409)/$A$410</f>
        <v>0.42045454545454547</v>
      </c>
      <c r="Y355" s="8">
        <f>(dane3[[#This Row],[Ciśnienie krwi]]-$B$409)/$B$410</f>
        <v>7.6923076923076927E-2</v>
      </c>
      <c r="Z355" s="8">
        <f>(dane3[[#This Row],[glukoza we krwi]]-$I$409)/$I$410</f>
        <v>0.13675213675213677</v>
      </c>
      <c r="AA355" s="8">
        <f>(dane3[[#This Row],[mocznik]]-$J$409)/$J$410</f>
        <v>9.114249037227215E-2</v>
      </c>
      <c r="AB355" s="8">
        <f>(dane3[[#This Row],[kreatynina]]-K$409)/K$410</f>
        <v>2.6455026455026449E-3</v>
      </c>
      <c r="AC355" s="8">
        <f>(dane3[[#This Row],[sód]]-L$409)/L$410</f>
        <v>0.917981072555205</v>
      </c>
      <c r="AD355" s="8">
        <f>(dane3[[#This Row],[potas]]-M$409)/M$410</f>
        <v>5.6179775280898875E-2</v>
      </c>
      <c r="AE355" s="8">
        <f>(dane3[[#This Row],[hemoglobina]]-N$409)/N$410</f>
        <v>0.71428571428571419</v>
      </c>
      <c r="AF355" s="8">
        <f>(dane3[[#This Row],[hematokryt]]-O$409)/O$410</f>
        <v>0.93333333333333335</v>
      </c>
    </row>
    <row r="356" spans="1:32" x14ac:dyDescent="0.25">
      <c r="A356" s="5">
        <v>32</v>
      </c>
      <c r="B356" s="5">
        <v>60</v>
      </c>
      <c r="C356" s="9">
        <v>1</v>
      </c>
      <c r="D356" s="5">
        <v>0</v>
      </c>
      <c r="E356" s="5" t="s">
        <v>2</v>
      </c>
      <c r="F356" s="5">
        <v>1</v>
      </c>
      <c r="G356" s="5">
        <v>0</v>
      </c>
      <c r="H356" s="5">
        <v>0</v>
      </c>
      <c r="I356" s="5">
        <v>102</v>
      </c>
      <c r="J356" s="5">
        <v>17</v>
      </c>
      <c r="K356" s="5">
        <v>0.4</v>
      </c>
      <c r="L356" s="5">
        <v>147</v>
      </c>
      <c r="M356" s="5">
        <v>4.7</v>
      </c>
      <c r="N356" s="5">
        <v>14.6</v>
      </c>
      <c r="O356" s="5">
        <v>41</v>
      </c>
      <c r="P356" s="5">
        <v>0</v>
      </c>
      <c r="Q356" s="5">
        <v>0</v>
      </c>
      <c r="R356" s="5">
        <v>0</v>
      </c>
      <c r="S356" s="5">
        <v>1</v>
      </c>
      <c r="T356" s="5">
        <v>0</v>
      </c>
      <c r="U356" s="5">
        <v>0</v>
      </c>
      <c r="V356" s="5">
        <v>0</v>
      </c>
      <c r="X356" s="8">
        <f>(dane3[[#This Row],[Wiek]]-$A$409)/$A$410</f>
        <v>0.34090909090909088</v>
      </c>
      <c r="Y356" s="8">
        <f>(dane3[[#This Row],[Ciśnienie krwi]]-$B$409)/$B$410</f>
        <v>7.6923076923076927E-2</v>
      </c>
      <c r="Z356" s="8">
        <f>(dane3[[#This Row],[glukoza we krwi]]-$I$409)/$I$410</f>
        <v>0.17094017094017094</v>
      </c>
      <c r="AA356" s="8">
        <f>(dane3[[#This Row],[mocznik]]-$J$409)/$J$410</f>
        <v>3.9794608472400517E-2</v>
      </c>
      <c r="AB356" s="8">
        <f>(dane3[[#This Row],[kreatynina]]-K$409)/K$410</f>
        <v>0</v>
      </c>
      <c r="AC356" s="8">
        <f>(dane3[[#This Row],[sód]]-L$409)/L$410</f>
        <v>0.89905362776025233</v>
      </c>
      <c r="AD356" s="8">
        <f>(dane3[[#This Row],[potas]]-M$409)/M$410</f>
        <v>4.9438202247191018E-2</v>
      </c>
      <c r="AE356" s="8">
        <f>(dane3[[#This Row],[hemoglobina]]-N$409)/N$410</f>
        <v>0.78231292517006801</v>
      </c>
      <c r="AF356" s="8">
        <f>(dane3[[#This Row],[hematokryt]]-O$409)/O$410</f>
        <v>0.71111111111111114</v>
      </c>
    </row>
    <row r="357" spans="1:32" x14ac:dyDescent="0.25">
      <c r="A357" s="5">
        <v>23</v>
      </c>
      <c r="B357" s="5">
        <v>60</v>
      </c>
      <c r="C357" s="9">
        <v>0.75</v>
      </c>
      <c r="D357" s="5">
        <v>0</v>
      </c>
      <c r="E357" s="5" t="s">
        <v>2</v>
      </c>
      <c r="F357" s="5">
        <v>1</v>
      </c>
      <c r="G357" s="5">
        <v>0</v>
      </c>
      <c r="H357" s="5">
        <v>0</v>
      </c>
      <c r="I357" s="5">
        <v>95</v>
      </c>
      <c r="J357" s="5">
        <v>24</v>
      </c>
      <c r="K357" s="5">
        <v>0.8</v>
      </c>
      <c r="L357" s="5">
        <v>145</v>
      </c>
      <c r="M357" s="5">
        <v>5</v>
      </c>
      <c r="N357" s="5">
        <v>15</v>
      </c>
      <c r="O357" s="5">
        <v>52</v>
      </c>
      <c r="P357" s="5">
        <v>0</v>
      </c>
      <c r="Q357" s="5">
        <v>0</v>
      </c>
      <c r="R357" s="5">
        <v>0</v>
      </c>
      <c r="S357" s="5">
        <v>1</v>
      </c>
      <c r="T357" s="5">
        <v>0</v>
      </c>
      <c r="U357" s="5">
        <v>0</v>
      </c>
      <c r="V357" s="5">
        <v>0</v>
      </c>
      <c r="X357" s="8">
        <f>(dane3[[#This Row],[Wiek]]-$A$409)/$A$410</f>
        <v>0.23863636363636365</v>
      </c>
      <c r="Y357" s="8">
        <f>(dane3[[#This Row],[Ciśnienie krwi]]-$B$409)/$B$410</f>
        <v>7.6923076923076927E-2</v>
      </c>
      <c r="Z357" s="8">
        <f>(dane3[[#This Row],[glukoza we krwi]]-$I$409)/$I$410</f>
        <v>0.15598290598290598</v>
      </c>
      <c r="AA357" s="8">
        <f>(dane3[[#This Row],[mocznik]]-$J$409)/$J$410</f>
        <v>5.7766367137355584E-2</v>
      </c>
      <c r="AB357" s="8">
        <f>(dane3[[#This Row],[kreatynina]]-K$409)/K$410</f>
        <v>5.2910052910052916E-3</v>
      </c>
      <c r="AC357" s="8">
        <f>(dane3[[#This Row],[sód]]-L$409)/L$410</f>
        <v>0.88643533123028395</v>
      </c>
      <c r="AD357" s="8">
        <f>(dane3[[#This Row],[potas]]-M$409)/M$410</f>
        <v>5.6179775280898875E-2</v>
      </c>
      <c r="AE357" s="8">
        <f>(dane3[[#This Row],[hemoglobina]]-N$409)/N$410</f>
        <v>0.80952380952380953</v>
      </c>
      <c r="AF357" s="8">
        <f>(dane3[[#This Row],[hematokryt]]-O$409)/O$410</f>
        <v>0.9555555555555556</v>
      </c>
    </row>
    <row r="358" spans="1:32" x14ac:dyDescent="0.25">
      <c r="A358" s="5">
        <v>34</v>
      </c>
      <c r="B358" s="5">
        <v>70</v>
      </c>
      <c r="C358" s="9">
        <v>1</v>
      </c>
      <c r="D358" s="5">
        <v>0</v>
      </c>
      <c r="E358" s="5" t="s">
        <v>2</v>
      </c>
      <c r="F358" s="5">
        <v>1</v>
      </c>
      <c r="G358" s="5">
        <v>0</v>
      </c>
      <c r="H358" s="5">
        <v>0</v>
      </c>
      <c r="I358" s="5">
        <v>87</v>
      </c>
      <c r="J358" s="5">
        <v>38</v>
      </c>
      <c r="K358" s="5">
        <v>0.5</v>
      </c>
      <c r="L358" s="5">
        <v>144</v>
      </c>
      <c r="M358" s="5">
        <v>4.8</v>
      </c>
      <c r="N358" s="5">
        <v>17.100000000000001</v>
      </c>
      <c r="O358" s="5">
        <v>47</v>
      </c>
      <c r="P358" s="5">
        <v>0</v>
      </c>
      <c r="Q358" s="5">
        <v>0</v>
      </c>
      <c r="R358" s="5">
        <v>0</v>
      </c>
      <c r="S358" s="5">
        <v>1</v>
      </c>
      <c r="T358" s="5">
        <v>0</v>
      </c>
      <c r="U358" s="5">
        <v>0</v>
      </c>
      <c r="V358" s="5">
        <v>0</v>
      </c>
      <c r="X358" s="8">
        <f>(dane3[[#This Row],[Wiek]]-$A$409)/$A$410</f>
        <v>0.36363636363636365</v>
      </c>
      <c r="Y358" s="8">
        <f>(dane3[[#This Row],[Ciśnienie krwi]]-$B$409)/$B$410</f>
        <v>0.15384615384615385</v>
      </c>
      <c r="Z358" s="8">
        <f>(dane3[[#This Row],[glukoza we krwi]]-$I$409)/$I$410</f>
        <v>0.1388888888888889</v>
      </c>
      <c r="AA358" s="8">
        <f>(dane3[[#This Row],[mocznik]]-$J$409)/$J$410</f>
        <v>9.3709884467265719E-2</v>
      </c>
      <c r="AB358" s="8">
        <f>(dane3[[#This Row],[kreatynina]]-K$409)/K$410</f>
        <v>1.3227513227513225E-3</v>
      </c>
      <c r="AC358" s="8">
        <f>(dane3[[#This Row],[sód]]-L$409)/L$410</f>
        <v>0.88012618296529965</v>
      </c>
      <c r="AD358" s="8">
        <f>(dane3[[#This Row],[potas]]-M$409)/M$410</f>
        <v>5.1685393258426963E-2</v>
      </c>
      <c r="AE358" s="8">
        <f>(dane3[[#This Row],[hemoglobina]]-N$409)/N$410</f>
        <v>0.95238095238095244</v>
      </c>
      <c r="AF358" s="8">
        <f>(dane3[[#This Row],[hematokryt]]-O$409)/O$410</f>
        <v>0.84444444444444444</v>
      </c>
    </row>
    <row r="359" spans="1:32" x14ac:dyDescent="0.25">
      <c r="A359" s="5">
        <v>66</v>
      </c>
      <c r="B359" s="5">
        <v>70</v>
      </c>
      <c r="C359" s="9">
        <v>1</v>
      </c>
      <c r="D359" s="5">
        <v>0</v>
      </c>
      <c r="E359" s="5" t="s">
        <v>2</v>
      </c>
      <c r="F359" s="5">
        <v>1</v>
      </c>
      <c r="G359" s="5">
        <v>0</v>
      </c>
      <c r="H359" s="5">
        <v>0</v>
      </c>
      <c r="I359" s="5">
        <v>107</v>
      </c>
      <c r="J359" s="5">
        <v>16</v>
      </c>
      <c r="K359" s="5">
        <v>1.1000000000000001</v>
      </c>
      <c r="L359" s="5">
        <v>140</v>
      </c>
      <c r="M359" s="5">
        <v>3.6</v>
      </c>
      <c r="N359" s="5">
        <v>13.6</v>
      </c>
      <c r="O359" s="5">
        <v>42</v>
      </c>
      <c r="P359" s="5">
        <v>0</v>
      </c>
      <c r="Q359" s="5">
        <v>0</v>
      </c>
      <c r="R359" s="5">
        <v>0</v>
      </c>
      <c r="S359" s="5">
        <v>1</v>
      </c>
      <c r="T359" s="5">
        <v>0</v>
      </c>
      <c r="U359" s="5">
        <v>0</v>
      </c>
      <c r="V359" s="5">
        <v>0</v>
      </c>
      <c r="X359" s="8">
        <f>(dane3[[#This Row],[Wiek]]-$A$409)/$A$410</f>
        <v>0.72727272727272729</v>
      </c>
      <c r="Y359" s="8">
        <f>(dane3[[#This Row],[Ciśnienie krwi]]-$B$409)/$B$410</f>
        <v>0.15384615384615385</v>
      </c>
      <c r="Z359" s="8">
        <f>(dane3[[#This Row],[glukoza we krwi]]-$I$409)/$I$410</f>
        <v>0.18162393162393162</v>
      </c>
      <c r="AA359" s="8">
        <f>(dane3[[#This Row],[mocznik]]-$J$409)/$J$410</f>
        <v>3.7227214377406934E-2</v>
      </c>
      <c r="AB359" s="8">
        <f>(dane3[[#This Row],[kreatynina]]-K$409)/K$410</f>
        <v>9.2592592592592605E-3</v>
      </c>
      <c r="AC359" s="8">
        <f>(dane3[[#This Row],[sód]]-L$409)/L$410</f>
        <v>0.85488958990536279</v>
      </c>
      <c r="AD359" s="8">
        <f>(dane3[[#This Row],[potas]]-M$409)/M$410</f>
        <v>2.4719101123595509E-2</v>
      </c>
      <c r="AE359" s="8">
        <f>(dane3[[#This Row],[hemoglobina]]-N$409)/N$410</f>
        <v>0.71428571428571419</v>
      </c>
      <c r="AF359" s="8">
        <f>(dane3[[#This Row],[hematokryt]]-O$409)/O$410</f>
        <v>0.73333333333333328</v>
      </c>
    </row>
    <row r="360" spans="1:32" x14ac:dyDescent="0.25">
      <c r="A360" s="5">
        <v>47</v>
      </c>
      <c r="B360" s="5">
        <v>60</v>
      </c>
      <c r="C360" s="9">
        <v>0.75</v>
      </c>
      <c r="D360" s="5">
        <v>0</v>
      </c>
      <c r="E360" s="5" t="s">
        <v>2</v>
      </c>
      <c r="F360" s="5">
        <v>1</v>
      </c>
      <c r="G360" s="5">
        <v>0</v>
      </c>
      <c r="H360" s="5">
        <v>0</v>
      </c>
      <c r="I360" s="5">
        <v>117</v>
      </c>
      <c r="J360" s="5">
        <v>22</v>
      </c>
      <c r="K360" s="5">
        <v>1.2</v>
      </c>
      <c r="L360" s="5">
        <v>138</v>
      </c>
      <c r="M360" s="5">
        <v>3.5</v>
      </c>
      <c r="N360" s="5">
        <v>13</v>
      </c>
      <c r="O360" s="5">
        <v>45</v>
      </c>
      <c r="P360" s="5">
        <v>0</v>
      </c>
      <c r="Q360" s="5">
        <v>0</v>
      </c>
      <c r="R360" s="5">
        <v>0</v>
      </c>
      <c r="S360" s="5">
        <v>1</v>
      </c>
      <c r="T360" s="5">
        <v>0</v>
      </c>
      <c r="U360" s="5">
        <v>0</v>
      </c>
      <c r="V360" s="5">
        <v>0</v>
      </c>
      <c r="X360" s="8">
        <f>(dane3[[#This Row],[Wiek]]-$A$409)/$A$410</f>
        <v>0.51136363636363635</v>
      </c>
      <c r="Y360" s="8">
        <f>(dane3[[#This Row],[Ciśnienie krwi]]-$B$409)/$B$410</f>
        <v>7.6923076923076927E-2</v>
      </c>
      <c r="Z360" s="8">
        <f>(dane3[[#This Row],[glukoza we krwi]]-$I$409)/$I$410</f>
        <v>0.20299145299145299</v>
      </c>
      <c r="AA360" s="8">
        <f>(dane3[[#This Row],[mocznik]]-$J$409)/$J$410</f>
        <v>5.2631578947368418E-2</v>
      </c>
      <c r="AB360" s="8">
        <f>(dane3[[#This Row],[kreatynina]]-K$409)/K$410</f>
        <v>1.0582010582010581E-2</v>
      </c>
      <c r="AC360" s="8">
        <f>(dane3[[#This Row],[sód]]-L$409)/L$410</f>
        <v>0.8422712933753943</v>
      </c>
      <c r="AD360" s="8">
        <f>(dane3[[#This Row],[potas]]-M$409)/M$410</f>
        <v>2.247191011235955E-2</v>
      </c>
      <c r="AE360" s="8">
        <f>(dane3[[#This Row],[hemoglobina]]-N$409)/N$410</f>
        <v>0.67346938775510201</v>
      </c>
      <c r="AF360" s="8">
        <f>(dane3[[#This Row],[hematokryt]]-O$409)/O$410</f>
        <v>0.8</v>
      </c>
    </row>
    <row r="361" spans="1:32" x14ac:dyDescent="0.25">
      <c r="A361" s="5">
        <v>74</v>
      </c>
      <c r="B361" s="5">
        <v>60</v>
      </c>
      <c r="C361" s="9">
        <v>0.75</v>
      </c>
      <c r="D361" s="5">
        <v>0</v>
      </c>
      <c r="E361" s="5" t="s">
        <v>2</v>
      </c>
      <c r="F361" s="5">
        <v>1</v>
      </c>
      <c r="G361" s="5">
        <v>0</v>
      </c>
      <c r="H361" s="5">
        <v>0</v>
      </c>
      <c r="I361" s="5">
        <v>88</v>
      </c>
      <c r="J361" s="5">
        <v>50</v>
      </c>
      <c r="K361" s="5">
        <v>0.6</v>
      </c>
      <c r="L361" s="5">
        <v>147</v>
      </c>
      <c r="M361" s="5">
        <v>3.7</v>
      </c>
      <c r="N361" s="5">
        <v>17.2</v>
      </c>
      <c r="O361" s="5">
        <v>53</v>
      </c>
      <c r="P361" s="5">
        <v>0</v>
      </c>
      <c r="Q361" s="5">
        <v>0</v>
      </c>
      <c r="R361" s="5">
        <v>0</v>
      </c>
      <c r="S361" s="5">
        <v>1</v>
      </c>
      <c r="T361" s="5">
        <v>0</v>
      </c>
      <c r="U361" s="5">
        <v>0</v>
      </c>
      <c r="V361" s="5">
        <v>0</v>
      </c>
      <c r="X361" s="8">
        <f>(dane3[[#This Row],[Wiek]]-$A$409)/$A$410</f>
        <v>0.81818181818181823</v>
      </c>
      <c r="Y361" s="8">
        <f>(dane3[[#This Row],[Ciśnienie krwi]]-$B$409)/$B$410</f>
        <v>7.6923076923076927E-2</v>
      </c>
      <c r="Z361" s="8">
        <f>(dane3[[#This Row],[glukoza we krwi]]-$I$409)/$I$410</f>
        <v>0.14102564102564102</v>
      </c>
      <c r="AA361" s="8">
        <f>(dane3[[#This Row],[mocznik]]-$J$409)/$J$410</f>
        <v>0.1245186136071887</v>
      </c>
      <c r="AB361" s="8">
        <f>(dane3[[#This Row],[kreatynina]]-K$409)/K$410</f>
        <v>2.6455026455026449E-3</v>
      </c>
      <c r="AC361" s="8">
        <f>(dane3[[#This Row],[sód]]-L$409)/L$410</f>
        <v>0.89905362776025233</v>
      </c>
      <c r="AD361" s="8">
        <f>(dane3[[#This Row],[potas]]-M$409)/M$410</f>
        <v>2.6966292134831465E-2</v>
      </c>
      <c r="AE361" s="8">
        <f>(dane3[[#This Row],[hemoglobina]]-N$409)/N$410</f>
        <v>0.95918367346938771</v>
      </c>
      <c r="AF361" s="8">
        <f>(dane3[[#This Row],[hematokryt]]-O$409)/O$410</f>
        <v>0.97777777777777775</v>
      </c>
    </row>
    <row r="362" spans="1:32" x14ac:dyDescent="0.25">
      <c r="A362" s="5">
        <v>35</v>
      </c>
      <c r="B362" s="5">
        <v>60</v>
      </c>
      <c r="C362" s="9">
        <v>1</v>
      </c>
      <c r="D362" s="5">
        <v>0</v>
      </c>
      <c r="E362" s="5" t="s">
        <v>2</v>
      </c>
      <c r="F362" s="5">
        <v>1</v>
      </c>
      <c r="G362" s="5">
        <v>0</v>
      </c>
      <c r="H362" s="5">
        <v>0</v>
      </c>
      <c r="I362" s="5">
        <v>105</v>
      </c>
      <c r="J362" s="5">
        <v>39</v>
      </c>
      <c r="K362" s="5">
        <v>0.5</v>
      </c>
      <c r="L362" s="5">
        <v>135</v>
      </c>
      <c r="M362" s="5">
        <v>3.9</v>
      </c>
      <c r="N362" s="5">
        <v>14.7</v>
      </c>
      <c r="O362" s="5">
        <v>43</v>
      </c>
      <c r="P362" s="5">
        <v>0</v>
      </c>
      <c r="Q362" s="5">
        <v>0</v>
      </c>
      <c r="R362" s="5">
        <v>0</v>
      </c>
      <c r="S362" s="5">
        <v>1</v>
      </c>
      <c r="T362" s="5">
        <v>0</v>
      </c>
      <c r="U362" s="5">
        <v>0</v>
      </c>
      <c r="V362" s="5">
        <v>0</v>
      </c>
      <c r="X362" s="8">
        <f>(dane3[[#This Row],[Wiek]]-$A$409)/$A$410</f>
        <v>0.375</v>
      </c>
      <c r="Y362" s="8">
        <f>(dane3[[#This Row],[Ciśnienie krwi]]-$B$409)/$B$410</f>
        <v>7.6923076923076927E-2</v>
      </c>
      <c r="Z362" s="8">
        <f>(dane3[[#This Row],[glukoza we krwi]]-$I$409)/$I$410</f>
        <v>0.17735042735042736</v>
      </c>
      <c r="AA362" s="8">
        <f>(dane3[[#This Row],[mocznik]]-$J$409)/$J$410</f>
        <v>9.6277278562259302E-2</v>
      </c>
      <c r="AB362" s="8">
        <f>(dane3[[#This Row],[kreatynina]]-K$409)/K$410</f>
        <v>1.3227513227513225E-3</v>
      </c>
      <c r="AC362" s="8">
        <f>(dane3[[#This Row],[sód]]-L$409)/L$410</f>
        <v>0.82334384858044163</v>
      </c>
      <c r="AD362" s="8">
        <f>(dane3[[#This Row],[potas]]-M$409)/M$410</f>
        <v>3.1460674157303366E-2</v>
      </c>
      <c r="AE362" s="8">
        <f>(dane3[[#This Row],[hemoglobina]]-N$409)/N$410</f>
        <v>0.78911564625850328</v>
      </c>
      <c r="AF362" s="8">
        <f>(dane3[[#This Row],[hematokryt]]-O$409)/O$410</f>
        <v>0.75555555555555554</v>
      </c>
    </row>
    <row r="363" spans="1:32" x14ac:dyDescent="0.25">
      <c r="A363" s="5">
        <v>29</v>
      </c>
      <c r="B363" s="5">
        <v>80</v>
      </c>
      <c r="C363" s="9">
        <v>0.75</v>
      </c>
      <c r="D363" s="5">
        <v>0</v>
      </c>
      <c r="E363" s="5" t="s">
        <v>2</v>
      </c>
      <c r="F363" s="5">
        <v>1</v>
      </c>
      <c r="G363" s="5">
        <v>0</v>
      </c>
      <c r="H363" s="5">
        <v>0</v>
      </c>
      <c r="I363" s="5">
        <v>70</v>
      </c>
      <c r="J363" s="5">
        <v>16</v>
      </c>
      <c r="K363" s="5">
        <v>0.7</v>
      </c>
      <c r="L363" s="5">
        <v>138</v>
      </c>
      <c r="M363" s="5">
        <v>3.5</v>
      </c>
      <c r="N363" s="5">
        <v>13.7</v>
      </c>
      <c r="O363" s="5">
        <v>54</v>
      </c>
      <c r="P363" s="5">
        <v>0</v>
      </c>
      <c r="Q363" s="5">
        <v>0</v>
      </c>
      <c r="R363" s="5">
        <v>0</v>
      </c>
      <c r="S363" s="5">
        <v>1</v>
      </c>
      <c r="T363" s="5">
        <v>0</v>
      </c>
      <c r="U363" s="5">
        <v>0</v>
      </c>
      <c r="V363" s="5">
        <v>0</v>
      </c>
      <c r="X363" s="8">
        <f>(dane3[[#This Row],[Wiek]]-$A$409)/$A$410</f>
        <v>0.30681818181818182</v>
      </c>
      <c r="Y363" s="8">
        <f>(dane3[[#This Row],[Ciśnienie krwi]]-$B$409)/$B$410</f>
        <v>0.23076923076923078</v>
      </c>
      <c r="Z363" s="8">
        <f>(dane3[[#This Row],[glukoza we krwi]]-$I$409)/$I$410</f>
        <v>0.10256410256410256</v>
      </c>
      <c r="AA363" s="8">
        <f>(dane3[[#This Row],[mocznik]]-$J$409)/$J$410</f>
        <v>3.7227214377406934E-2</v>
      </c>
      <c r="AB363" s="8">
        <f>(dane3[[#This Row],[kreatynina]]-K$409)/K$410</f>
        <v>3.968253968253968E-3</v>
      </c>
      <c r="AC363" s="8">
        <f>(dane3[[#This Row],[sód]]-L$409)/L$410</f>
        <v>0.8422712933753943</v>
      </c>
      <c r="AD363" s="8">
        <f>(dane3[[#This Row],[potas]]-M$409)/M$410</f>
        <v>2.247191011235955E-2</v>
      </c>
      <c r="AE363" s="8">
        <f>(dane3[[#This Row],[hemoglobina]]-N$409)/N$410</f>
        <v>0.72108843537414957</v>
      </c>
      <c r="AF363" s="8">
        <f>(dane3[[#This Row],[hematokryt]]-O$409)/O$410</f>
        <v>1</v>
      </c>
    </row>
    <row r="364" spans="1:32" x14ac:dyDescent="0.25">
      <c r="A364" s="5">
        <v>33</v>
      </c>
      <c r="B364" s="5">
        <v>80</v>
      </c>
      <c r="C364" s="9">
        <v>1</v>
      </c>
      <c r="D364" s="5">
        <v>0</v>
      </c>
      <c r="E364" s="5" t="s">
        <v>2</v>
      </c>
      <c r="F364" s="5">
        <v>1</v>
      </c>
      <c r="G364" s="5">
        <v>0</v>
      </c>
      <c r="H364" s="5">
        <v>0</v>
      </c>
      <c r="I364" s="5">
        <v>89</v>
      </c>
      <c r="J364" s="5">
        <v>19</v>
      </c>
      <c r="K364" s="5">
        <v>1.1000000000000001</v>
      </c>
      <c r="L364" s="5">
        <v>144</v>
      </c>
      <c r="M364" s="5">
        <v>5</v>
      </c>
      <c r="N364" s="5">
        <v>15</v>
      </c>
      <c r="O364" s="5">
        <v>40</v>
      </c>
      <c r="P364" s="5">
        <v>0</v>
      </c>
      <c r="Q364" s="5">
        <v>0</v>
      </c>
      <c r="R364" s="5">
        <v>0</v>
      </c>
      <c r="S364" s="5">
        <v>1</v>
      </c>
      <c r="T364" s="5">
        <v>0</v>
      </c>
      <c r="U364" s="5">
        <v>0</v>
      </c>
      <c r="V364" s="5">
        <v>0</v>
      </c>
      <c r="X364" s="8">
        <f>(dane3[[#This Row],[Wiek]]-$A$409)/$A$410</f>
        <v>0.35227272727272729</v>
      </c>
      <c r="Y364" s="8">
        <f>(dane3[[#This Row],[Ciśnienie krwi]]-$B$409)/$B$410</f>
        <v>0.23076923076923078</v>
      </c>
      <c r="Z364" s="8">
        <f>(dane3[[#This Row],[glukoza we krwi]]-$I$409)/$I$410</f>
        <v>0.14316239316239315</v>
      </c>
      <c r="AA364" s="8">
        <f>(dane3[[#This Row],[mocznik]]-$J$409)/$J$410</f>
        <v>4.4929396662387676E-2</v>
      </c>
      <c r="AB364" s="8">
        <f>(dane3[[#This Row],[kreatynina]]-K$409)/K$410</f>
        <v>9.2592592592592605E-3</v>
      </c>
      <c r="AC364" s="8">
        <f>(dane3[[#This Row],[sód]]-L$409)/L$410</f>
        <v>0.88012618296529965</v>
      </c>
      <c r="AD364" s="8">
        <f>(dane3[[#This Row],[potas]]-M$409)/M$410</f>
        <v>5.6179775280898875E-2</v>
      </c>
      <c r="AE364" s="8">
        <f>(dane3[[#This Row],[hemoglobina]]-N$409)/N$410</f>
        <v>0.80952380952380953</v>
      </c>
      <c r="AF364" s="8">
        <f>(dane3[[#This Row],[hematokryt]]-O$409)/O$410</f>
        <v>0.68888888888888888</v>
      </c>
    </row>
    <row r="365" spans="1:32" x14ac:dyDescent="0.25">
      <c r="A365" s="5">
        <v>67</v>
      </c>
      <c r="B365" s="5">
        <v>80</v>
      </c>
      <c r="C365" s="9">
        <v>1</v>
      </c>
      <c r="D365" s="5">
        <v>0</v>
      </c>
      <c r="E365" s="5" t="s">
        <v>2</v>
      </c>
      <c r="F365" s="5">
        <v>1</v>
      </c>
      <c r="G365" s="5">
        <v>0</v>
      </c>
      <c r="H365" s="5">
        <v>0</v>
      </c>
      <c r="I365" s="5">
        <v>99</v>
      </c>
      <c r="J365" s="5">
        <v>40</v>
      </c>
      <c r="K365" s="5">
        <v>0.5</v>
      </c>
      <c r="L365" s="10">
        <v>137.53</v>
      </c>
      <c r="M365" s="10">
        <v>4.63</v>
      </c>
      <c r="N365" s="5">
        <v>17.8</v>
      </c>
      <c r="O365" s="5">
        <v>44</v>
      </c>
      <c r="P365" s="5">
        <v>0</v>
      </c>
      <c r="Q365" s="5">
        <v>0</v>
      </c>
      <c r="R365" s="5">
        <v>0</v>
      </c>
      <c r="S365" s="5">
        <v>1</v>
      </c>
      <c r="T365" s="5">
        <v>0</v>
      </c>
      <c r="U365" s="5">
        <v>0</v>
      </c>
      <c r="V365" s="5">
        <v>0</v>
      </c>
      <c r="X365" s="8">
        <f>(dane3[[#This Row],[Wiek]]-$A$409)/$A$410</f>
        <v>0.73863636363636365</v>
      </c>
      <c r="Y365" s="8">
        <f>(dane3[[#This Row],[Ciśnienie krwi]]-$B$409)/$B$410</f>
        <v>0.23076923076923078</v>
      </c>
      <c r="Z365" s="8">
        <f>(dane3[[#This Row],[glukoza we krwi]]-$I$409)/$I$410</f>
        <v>0.16452991452991453</v>
      </c>
      <c r="AA365" s="8">
        <f>(dane3[[#This Row],[mocznik]]-$J$409)/$J$410</f>
        <v>9.8844672657252886E-2</v>
      </c>
      <c r="AB365" s="8">
        <f>(dane3[[#This Row],[kreatynina]]-K$409)/K$410</f>
        <v>1.3227513227513225E-3</v>
      </c>
      <c r="AC365" s="8">
        <f>(dane3[[#This Row],[sód]]-L$409)/L$410</f>
        <v>0.83930599369085179</v>
      </c>
      <c r="AD365" s="8">
        <f>(dane3[[#This Row],[potas]]-M$409)/M$410</f>
        <v>4.7865168539325841E-2</v>
      </c>
      <c r="AE365" s="8">
        <f>(dane3[[#This Row],[hemoglobina]]-N$409)/N$410</f>
        <v>1</v>
      </c>
      <c r="AF365" s="8">
        <f>(dane3[[#This Row],[hematokryt]]-O$409)/O$410</f>
        <v>0.77777777777777779</v>
      </c>
    </row>
    <row r="366" spans="1:32" x14ac:dyDescent="0.25">
      <c r="A366" s="5">
        <v>73</v>
      </c>
      <c r="B366" s="5">
        <v>80</v>
      </c>
      <c r="C366" s="9">
        <v>1</v>
      </c>
      <c r="D366" s="5">
        <v>0</v>
      </c>
      <c r="E366" s="5" t="s">
        <v>2</v>
      </c>
      <c r="F366" s="5">
        <v>1</v>
      </c>
      <c r="G366" s="5">
        <v>0</v>
      </c>
      <c r="H366" s="5">
        <v>0</v>
      </c>
      <c r="I366" s="5">
        <v>118</v>
      </c>
      <c r="J366" s="5">
        <v>44</v>
      </c>
      <c r="K366" s="5">
        <v>0.7</v>
      </c>
      <c r="L366" s="5">
        <v>137</v>
      </c>
      <c r="M366" s="5">
        <v>3.5</v>
      </c>
      <c r="N366" s="5">
        <v>14.8</v>
      </c>
      <c r="O366" s="5">
        <v>45</v>
      </c>
      <c r="P366" s="5">
        <v>0</v>
      </c>
      <c r="Q366" s="5">
        <v>0</v>
      </c>
      <c r="R366" s="5">
        <v>0</v>
      </c>
      <c r="S366" s="5">
        <v>1</v>
      </c>
      <c r="T366" s="5">
        <v>0</v>
      </c>
      <c r="U366" s="5">
        <v>0</v>
      </c>
      <c r="V366" s="5">
        <v>0</v>
      </c>
      <c r="X366" s="8">
        <f>(dane3[[#This Row],[Wiek]]-$A$409)/$A$410</f>
        <v>0.80681818181818177</v>
      </c>
      <c r="Y366" s="8">
        <f>(dane3[[#This Row],[Ciśnienie krwi]]-$B$409)/$B$410</f>
        <v>0.23076923076923078</v>
      </c>
      <c r="Z366" s="8">
        <f>(dane3[[#This Row],[glukoza we krwi]]-$I$409)/$I$410</f>
        <v>0.20512820512820512</v>
      </c>
      <c r="AA366" s="8">
        <f>(dane3[[#This Row],[mocznik]]-$J$409)/$J$410</f>
        <v>0.10911424903722722</v>
      </c>
      <c r="AB366" s="8">
        <f>(dane3[[#This Row],[kreatynina]]-K$409)/K$410</f>
        <v>3.968253968253968E-3</v>
      </c>
      <c r="AC366" s="8">
        <f>(dane3[[#This Row],[sód]]-L$409)/L$410</f>
        <v>0.83596214511041012</v>
      </c>
      <c r="AD366" s="8">
        <f>(dane3[[#This Row],[potas]]-M$409)/M$410</f>
        <v>2.247191011235955E-2</v>
      </c>
      <c r="AE366" s="8">
        <f>(dane3[[#This Row],[hemoglobina]]-N$409)/N$410</f>
        <v>0.79591836734693877</v>
      </c>
      <c r="AF366" s="8">
        <f>(dane3[[#This Row],[hematokryt]]-O$409)/O$410</f>
        <v>0.8</v>
      </c>
    </row>
    <row r="367" spans="1:32" x14ac:dyDescent="0.25">
      <c r="A367" s="5">
        <v>24</v>
      </c>
      <c r="B367" s="5">
        <v>80</v>
      </c>
      <c r="C367" s="9">
        <v>0.75</v>
      </c>
      <c r="D367" s="5">
        <v>0</v>
      </c>
      <c r="E367" s="5" t="s">
        <v>2</v>
      </c>
      <c r="F367" s="5">
        <v>1</v>
      </c>
      <c r="G367" s="5">
        <v>0</v>
      </c>
      <c r="H367" s="5">
        <v>0</v>
      </c>
      <c r="I367" s="5">
        <v>93</v>
      </c>
      <c r="J367" s="5">
        <v>46</v>
      </c>
      <c r="K367" s="5">
        <v>1</v>
      </c>
      <c r="L367" s="5">
        <v>145</v>
      </c>
      <c r="M367" s="5">
        <v>3.5</v>
      </c>
      <c r="N367" s="10">
        <v>12.53</v>
      </c>
      <c r="O367" s="10">
        <v>38.869999999999997</v>
      </c>
      <c r="P367" s="5">
        <v>0</v>
      </c>
      <c r="Q367" s="5">
        <v>0</v>
      </c>
      <c r="R367" s="5">
        <v>0</v>
      </c>
      <c r="S367" s="5">
        <v>1</v>
      </c>
      <c r="T367" s="5">
        <v>0</v>
      </c>
      <c r="U367" s="5">
        <v>0</v>
      </c>
      <c r="V367" s="5">
        <v>0</v>
      </c>
      <c r="X367" s="8">
        <f>(dane3[[#This Row],[Wiek]]-$A$409)/$A$410</f>
        <v>0.25</v>
      </c>
      <c r="Y367" s="8">
        <f>(dane3[[#This Row],[Ciśnienie krwi]]-$B$409)/$B$410</f>
        <v>0.23076923076923078</v>
      </c>
      <c r="Z367" s="8">
        <f>(dane3[[#This Row],[glukoza we krwi]]-$I$409)/$I$410</f>
        <v>0.1517094017094017</v>
      </c>
      <c r="AA367" s="8">
        <f>(dane3[[#This Row],[mocznik]]-$J$409)/$J$410</f>
        <v>0.11424903722721438</v>
      </c>
      <c r="AB367" s="8">
        <f>(dane3[[#This Row],[kreatynina]]-K$409)/K$410</f>
        <v>7.9365079365079361E-3</v>
      </c>
      <c r="AC367" s="8">
        <f>(dane3[[#This Row],[sód]]-L$409)/L$410</f>
        <v>0.88643533123028395</v>
      </c>
      <c r="AD367" s="8">
        <f>(dane3[[#This Row],[potas]]-M$409)/M$410</f>
        <v>2.247191011235955E-2</v>
      </c>
      <c r="AE367" s="8">
        <f>(dane3[[#This Row],[hemoglobina]]-N$409)/N$410</f>
        <v>0.64149659863945574</v>
      </c>
      <c r="AF367" s="8">
        <f>(dane3[[#This Row],[hematokryt]]-O$409)/O$410</f>
        <v>0.66377777777777769</v>
      </c>
    </row>
    <row r="368" spans="1:32" x14ac:dyDescent="0.25">
      <c r="A368" s="5">
        <v>60</v>
      </c>
      <c r="B368" s="5">
        <v>80</v>
      </c>
      <c r="C368" s="9">
        <v>1</v>
      </c>
      <c r="D368" s="5">
        <v>0</v>
      </c>
      <c r="E368" s="5" t="s">
        <v>2</v>
      </c>
      <c r="F368" s="5">
        <v>1</v>
      </c>
      <c r="G368" s="5">
        <v>0</v>
      </c>
      <c r="H368" s="5">
        <v>0</v>
      </c>
      <c r="I368" s="5">
        <v>81</v>
      </c>
      <c r="J368" s="5">
        <v>15</v>
      </c>
      <c r="K368" s="5">
        <v>0.5</v>
      </c>
      <c r="L368" s="5">
        <v>141</v>
      </c>
      <c r="M368" s="5">
        <v>3.6</v>
      </c>
      <c r="N368" s="5">
        <v>15</v>
      </c>
      <c r="O368" s="5">
        <v>46</v>
      </c>
      <c r="P368" s="5">
        <v>0</v>
      </c>
      <c r="Q368" s="5">
        <v>0</v>
      </c>
      <c r="R368" s="5">
        <v>0</v>
      </c>
      <c r="S368" s="5">
        <v>1</v>
      </c>
      <c r="T368" s="5">
        <v>0</v>
      </c>
      <c r="U368" s="5">
        <v>0</v>
      </c>
      <c r="V368" s="5">
        <v>0</v>
      </c>
      <c r="X368" s="8">
        <f>(dane3[[#This Row],[Wiek]]-$A$409)/$A$410</f>
        <v>0.65909090909090906</v>
      </c>
      <c r="Y368" s="8">
        <f>(dane3[[#This Row],[Ciśnienie krwi]]-$B$409)/$B$410</f>
        <v>0.23076923076923078</v>
      </c>
      <c r="Z368" s="8">
        <f>(dane3[[#This Row],[glukoza we krwi]]-$I$409)/$I$410</f>
        <v>0.12606837606837606</v>
      </c>
      <c r="AA368" s="8">
        <f>(dane3[[#This Row],[mocznik]]-$J$409)/$J$410</f>
        <v>3.4659820282413351E-2</v>
      </c>
      <c r="AB368" s="8">
        <f>(dane3[[#This Row],[kreatynina]]-K$409)/K$410</f>
        <v>1.3227513227513225E-3</v>
      </c>
      <c r="AC368" s="8">
        <f>(dane3[[#This Row],[sód]]-L$409)/L$410</f>
        <v>0.86119873817034698</v>
      </c>
      <c r="AD368" s="8">
        <f>(dane3[[#This Row],[potas]]-M$409)/M$410</f>
        <v>2.4719101123595509E-2</v>
      </c>
      <c r="AE368" s="8">
        <f>(dane3[[#This Row],[hemoglobina]]-N$409)/N$410</f>
        <v>0.80952380952380953</v>
      </c>
      <c r="AF368" s="8">
        <f>(dane3[[#This Row],[hematokryt]]-O$409)/O$410</f>
        <v>0.82222222222222219</v>
      </c>
    </row>
    <row r="369" spans="1:32" x14ac:dyDescent="0.25">
      <c r="A369" s="5">
        <v>68</v>
      </c>
      <c r="B369" s="5">
        <v>60</v>
      </c>
      <c r="C369" s="9">
        <v>1</v>
      </c>
      <c r="D369" s="5">
        <v>0</v>
      </c>
      <c r="E369" s="5" t="s">
        <v>2</v>
      </c>
      <c r="F369" s="5">
        <v>1</v>
      </c>
      <c r="G369" s="5">
        <v>0</v>
      </c>
      <c r="H369" s="5">
        <v>0</v>
      </c>
      <c r="I369" s="5">
        <v>125</v>
      </c>
      <c r="J369" s="5">
        <v>41</v>
      </c>
      <c r="K369" s="5">
        <v>1.1000000000000001</v>
      </c>
      <c r="L369" s="5">
        <v>139</v>
      </c>
      <c r="M369" s="5">
        <v>3.8</v>
      </c>
      <c r="N369" s="5">
        <v>17.399999999999999</v>
      </c>
      <c r="O369" s="5">
        <v>50</v>
      </c>
      <c r="P369" s="5">
        <v>0</v>
      </c>
      <c r="Q369" s="5">
        <v>0</v>
      </c>
      <c r="R369" s="5">
        <v>0</v>
      </c>
      <c r="S369" s="5">
        <v>1</v>
      </c>
      <c r="T369" s="5">
        <v>0</v>
      </c>
      <c r="U369" s="5">
        <v>0</v>
      </c>
      <c r="V369" s="5">
        <v>0</v>
      </c>
      <c r="X369" s="8">
        <f>(dane3[[#This Row],[Wiek]]-$A$409)/$A$410</f>
        <v>0.75</v>
      </c>
      <c r="Y369" s="8">
        <f>(dane3[[#This Row],[Ciśnienie krwi]]-$B$409)/$B$410</f>
        <v>7.6923076923076927E-2</v>
      </c>
      <c r="Z369" s="8">
        <f>(dane3[[#This Row],[glukoza we krwi]]-$I$409)/$I$410</f>
        <v>0.22008547008547008</v>
      </c>
      <c r="AA369" s="8">
        <f>(dane3[[#This Row],[mocznik]]-$J$409)/$J$410</f>
        <v>0.10141206675224647</v>
      </c>
      <c r="AB369" s="8">
        <f>(dane3[[#This Row],[kreatynina]]-K$409)/K$410</f>
        <v>9.2592592592592605E-3</v>
      </c>
      <c r="AC369" s="8">
        <f>(dane3[[#This Row],[sód]]-L$409)/L$410</f>
        <v>0.8485804416403786</v>
      </c>
      <c r="AD369" s="8">
        <f>(dane3[[#This Row],[potas]]-M$409)/M$410</f>
        <v>2.921348314606741E-2</v>
      </c>
      <c r="AE369" s="8">
        <f>(dane3[[#This Row],[hemoglobina]]-N$409)/N$410</f>
        <v>0.97278911564625836</v>
      </c>
      <c r="AF369" s="8">
        <f>(dane3[[#This Row],[hematokryt]]-O$409)/O$410</f>
        <v>0.91111111111111109</v>
      </c>
    </row>
    <row r="370" spans="1:32" x14ac:dyDescent="0.25">
      <c r="A370" s="5">
        <v>30</v>
      </c>
      <c r="B370" s="5">
        <v>80</v>
      </c>
      <c r="C370" s="9">
        <v>1</v>
      </c>
      <c r="D370" s="5">
        <v>0</v>
      </c>
      <c r="E370" s="5" t="s">
        <v>2</v>
      </c>
      <c r="F370" s="5">
        <v>1</v>
      </c>
      <c r="G370" s="5">
        <v>0</v>
      </c>
      <c r="H370" s="5">
        <v>0</v>
      </c>
      <c r="I370" s="5">
        <v>82</v>
      </c>
      <c r="J370" s="5">
        <v>42</v>
      </c>
      <c r="K370" s="5">
        <v>0.7</v>
      </c>
      <c r="L370" s="5">
        <v>146</v>
      </c>
      <c r="M370" s="5">
        <v>5</v>
      </c>
      <c r="N370" s="5">
        <v>14.9</v>
      </c>
      <c r="O370" s="5">
        <v>45</v>
      </c>
      <c r="P370" s="5">
        <v>0</v>
      </c>
      <c r="Q370" s="5">
        <v>0</v>
      </c>
      <c r="R370" s="5">
        <v>0</v>
      </c>
      <c r="S370" s="5">
        <v>1</v>
      </c>
      <c r="T370" s="5">
        <v>0</v>
      </c>
      <c r="U370" s="5">
        <v>0</v>
      </c>
      <c r="V370" s="5">
        <v>0</v>
      </c>
      <c r="X370" s="8">
        <f>(dane3[[#This Row],[Wiek]]-$A$409)/$A$410</f>
        <v>0.31818181818181818</v>
      </c>
      <c r="Y370" s="8">
        <f>(dane3[[#This Row],[Ciśnienie krwi]]-$B$409)/$B$410</f>
        <v>0.23076923076923078</v>
      </c>
      <c r="Z370" s="8">
        <f>(dane3[[#This Row],[glukoza we krwi]]-$I$409)/$I$410</f>
        <v>0.12820512820512819</v>
      </c>
      <c r="AA370" s="8">
        <f>(dane3[[#This Row],[mocznik]]-$J$409)/$J$410</f>
        <v>0.10397946084724005</v>
      </c>
      <c r="AB370" s="8">
        <f>(dane3[[#This Row],[kreatynina]]-K$409)/K$410</f>
        <v>3.968253968253968E-3</v>
      </c>
      <c r="AC370" s="8">
        <f>(dane3[[#This Row],[sód]]-L$409)/L$410</f>
        <v>0.89274447949526814</v>
      </c>
      <c r="AD370" s="8">
        <f>(dane3[[#This Row],[potas]]-M$409)/M$410</f>
        <v>5.6179775280898875E-2</v>
      </c>
      <c r="AE370" s="8">
        <f>(dane3[[#This Row],[hemoglobina]]-N$409)/N$410</f>
        <v>0.80272108843537415</v>
      </c>
      <c r="AF370" s="8">
        <f>(dane3[[#This Row],[hematokryt]]-O$409)/O$410</f>
        <v>0.8</v>
      </c>
    </row>
    <row r="371" spans="1:32" x14ac:dyDescent="0.25">
      <c r="A371" s="5">
        <v>75</v>
      </c>
      <c r="B371" s="5">
        <v>70</v>
      </c>
      <c r="C371" s="9">
        <v>0.75</v>
      </c>
      <c r="D371" s="5">
        <v>0</v>
      </c>
      <c r="E371" s="5" t="s">
        <v>2</v>
      </c>
      <c r="F371" s="5">
        <v>1</v>
      </c>
      <c r="G371" s="5">
        <v>0</v>
      </c>
      <c r="H371" s="5">
        <v>0</v>
      </c>
      <c r="I371" s="5">
        <v>107</v>
      </c>
      <c r="J371" s="5">
        <v>48</v>
      </c>
      <c r="K371" s="5">
        <v>0.8</v>
      </c>
      <c r="L371" s="5">
        <v>144</v>
      </c>
      <c r="M371" s="5">
        <v>3.5</v>
      </c>
      <c r="N371" s="5">
        <v>13.6</v>
      </c>
      <c r="O371" s="5">
        <v>46</v>
      </c>
      <c r="P371" s="5">
        <v>0</v>
      </c>
      <c r="Q371" s="5">
        <v>0</v>
      </c>
      <c r="R371" s="5">
        <v>0</v>
      </c>
      <c r="S371" s="5">
        <v>1</v>
      </c>
      <c r="T371" s="5">
        <v>0</v>
      </c>
      <c r="U371" s="5">
        <v>0</v>
      </c>
      <c r="V371" s="5">
        <v>0</v>
      </c>
      <c r="X371" s="8">
        <f>(dane3[[#This Row],[Wiek]]-$A$409)/$A$410</f>
        <v>0.82954545454545459</v>
      </c>
      <c r="Y371" s="8">
        <f>(dane3[[#This Row],[Ciśnienie krwi]]-$B$409)/$B$410</f>
        <v>0.15384615384615385</v>
      </c>
      <c r="Z371" s="8">
        <f>(dane3[[#This Row],[glukoza we krwi]]-$I$409)/$I$410</f>
        <v>0.18162393162393162</v>
      </c>
      <c r="AA371" s="8">
        <f>(dane3[[#This Row],[mocznik]]-$J$409)/$J$410</f>
        <v>0.11938382541720154</v>
      </c>
      <c r="AB371" s="8">
        <f>(dane3[[#This Row],[kreatynina]]-K$409)/K$410</f>
        <v>5.2910052910052916E-3</v>
      </c>
      <c r="AC371" s="8">
        <f>(dane3[[#This Row],[sód]]-L$409)/L$410</f>
        <v>0.88012618296529965</v>
      </c>
      <c r="AD371" s="8">
        <f>(dane3[[#This Row],[potas]]-M$409)/M$410</f>
        <v>2.247191011235955E-2</v>
      </c>
      <c r="AE371" s="8">
        <f>(dane3[[#This Row],[hemoglobina]]-N$409)/N$410</f>
        <v>0.71428571428571419</v>
      </c>
      <c r="AF371" s="8">
        <f>(dane3[[#This Row],[hematokryt]]-O$409)/O$410</f>
        <v>0.82222222222222219</v>
      </c>
    </row>
    <row r="372" spans="1:32" x14ac:dyDescent="0.25">
      <c r="A372" s="5">
        <v>69</v>
      </c>
      <c r="B372" s="5">
        <v>70</v>
      </c>
      <c r="C372" s="9">
        <v>0.75</v>
      </c>
      <c r="D372" s="5">
        <v>0</v>
      </c>
      <c r="E372" s="5" t="s">
        <v>2</v>
      </c>
      <c r="F372" s="5">
        <v>1</v>
      </c>
      <c r="G372" s="5">
        <v>0</v>
      </c>
      <c r="H372" s="5">
        <v>0</v>
      </c>
      <c r="I372" s="5">
        <v>83</v>
      </c>
      <c r="J372" s="5">
        <v>42</v>
      </c>
      <c r="K372" s="5">
        <v>1.2</v>
      </c>
      <c r="L372" s="5">
        <v>139</v>
      </c>
      <c r="M372" s="5">
        <v>3.7</v>
      </c>
      <c r="N372" s="5">
        <v>16.2</v>
      </c>
      <c r="O372" s="5">
        <v>50</v>
      </c>
      <c r="P372" s="5">
        <v>0</v>
      </c>
      <c r="Q372" s="5">
        <v>0</v>
      </c>
      <c r="R372" s="5">
        <v>0</v>
      </c>
      <c r="S372" s="5">
        <v>1</v>
      </c>
      <c r="T372" s="5">
        <v>0</v>
      </c>
      <c r="U372" s="5">
        <v>0</v>
      </c>
      <c r="V372" s="5">
        <v>0</v>
      </c>
      <c r="X372" s="8">
        <f>(dane3[[#This Row],[Wiek]]-$A$409)/$A$410</f>
        <v>0.76136363636363635</v>
      </c>
      <c r="Y372" s="8">
        <f>(dane3[[#This Row],[Ciśnienie krwi]]-$B$409)/$B$410</f>
        <v>0.15384615384615385</v>
      </c>
      <c r="Z372" s="8">
        <f>(dane3[[#This Row],[glukoza we krwi]]-$I$409)/$I$410</f>
        <v>0.13034188034188035</v>
      </c>
      <c r="AA372" s="8">
        <f>(dane3[[#This Row],[mocznik]]-$J$409)/$J$410</f>
        <v>0.10397946084724005</v>
      </c>
      <c r="AB372" s="8">
        <f>(dane3[[#This Row],[kreatynina]]-K$409)/K$410</f>
        <v>1.0582010582010581E-2</v>
      </c>
      <c r="AC372" s="8">
        <f>(dane3[[#This Row],[sód]]-L$409)/L$410</f>
        <v>0.8485804416403786</v>
      </c>
      <c r="AD372" s="8">
        <f>(dane3[[#This Row],[potas]]-M$409)/M$410</f>
        <v>2.6966292134831465E-2</v>
      </c>
      <c r="AE372" s="8">
        <f>(dane3[[#This Row],[hemoglobina]]-N$409)/N$410</f>
        <v>0.89115646258503389</v>
      </c>
      <c r="AF372" s="8">
        <f>(dane3[[#This Row],[hematokryt]]-O$409)/O$410</f>
        <v>0.91111111111111109</v>
      </c>
    </row>
    <row r="373" spans="1:32" x14ac:dyDescent="0.25">
      <c r="A373" s="5">
        <v>28</v>
      </c>
      <c r="B373" s="5">
        <v>60</v>
      </c>
      <c r="C373" s="9">
        <v>1</v>
      </c>
      <c r="D373" s="5">
        <v>0</v>
      </c>
      <c r="E373" s="5" t="s">
        <v>2</v>
      </c>
      <c r="F373" s="5">
        <v>1</v>
      </c>
      <c r="G373" s="5">
        <v>0</v>
      </c>
      <c r="H373" s="5">
        <v>0</v>
      </c>
      <c r="I373" s="5">
        <v>79</v>
      </c>
      <c r="J373" s="5">
        <v>50</v>
      </c>
      <c r="K373" s="5">
        <v>0.5</v>
      </c>
      <c r="L373" s="5">
        <v>145</v>
      </c>
      <c r="M373" s="5">
        <v>5</v>
      </c>
      <c r="N373" s="5">
        <v>17.600000000000001</v>
      </c>
      <c r="O373" s="5">
        <v>51</v>
      </c>
      <c r="P373" s="5">
        <v>0</v>
      </c>
      <c r="Q373" s="5">
        <v>0</v>
      </c>
      <c r="R373" s="5">
        <v>0</v>
      </c>
      <c r="S373" s="5">
        <v>1</v>
      </c>
      <c r="T373" s="5">
        <v>0</v>
      </c>
      <c r="U373" s="5">
        <v>0</v>
      </c>
      <c r="V373" s="5">
        <v>0</v>
      </c>
      <c r="X373" s="8">
        <f>(dane3[[#This Row],[Wiek]]-$A$409)/$A$410</f>
        <v>0.29545454545454547</v>
      </c>
      <c r="Y373" s="8">
        <f>(dane3[[#This Row],[Ciśnienie krwi]]-$B$409)/$B$410</f>
        <v>7.6923076923076927E-2</v>
      </c>
      <c r="Z373" s="8">
        <f>(dane3[[#This Row],[glukoza we krwi]]-$I$409)/$I$410</f>
        <v>0.12179487179487179</v>
      </c>
      <c r="AA373" s="8">
        <f>(dane3[[#This Row],[mocznik]]-$J$409)/$J$410</f>
        <v>0.1245186136071887</v>
      </c>
      <c r="AB373" s="8">
        <f>(dane3[[#This Row],[kreatynina]]-K$409)/K$410</f>
        <v>1.3227513227513225E-3</v>
      </c>
      <c r="AC373" s="8">
        <f>(dane3[[#This Row],[sód]]-L$409)/L$410</f>
        <v>0.88643533123028395</v>
      </c>
      <c r="AD373" s="8">
        <f>(dane3[[#This Row],[potas]]-M$409)/M$410</f>
        <v>5.6179775280898875E-2</v>
      </c>
      <c r="AE373" s="8">
        <f>(dane3[[#This Row],[hemoglobina]]-N$409)/N$410</f>
        <v>0.98639455782312935</v>
      </c>
      <c r="AF373" s="8">
        <f>(dane3[[#This Row],[hematokryt]]-O$409)/O$410</f>
        <v>0.93333333333333335</v>
      </c>
    </row>
    <row r="374" spans="1:32" x14ac:dyDescent="0.25">
      <c r="A374" s="5">
        <v>72</v>
      </c>
      <c r="B374" s="5">
        <v>60</v>
      </c>
      <c r="C374" s="9">
        <v>0.75</v>
      </c>
      <c r="D374" s="5">
        <v>0</v>
      </c>
      <c r="E374" s="5" t="s">
        <v>2</v>
      </c>
      <c r="F374" s="5">
        <v>1</v>
      </c>
      <c r="G374" s="5">
        <v>0</v>
      </c>
      <c r="H374" s="5">
        <v>0</v>
      </c>
      <c r="I374" s="5">
        <v>109</v>
      </c>
      <c r="J374" s="5">
        <v>26</v>
      </c>
      <c r="K374" s="5">
        <v>0.9</v>
      </c>
      <c r="L374" s="5">
        <v>150</v>
      </c>
      <c r="M374" s="5">
        <v>4.9000000000000004</v>
      </c>
      <c r="N374" s="5">
        <v>15</v>
      </c>
      <c r="O374" s="5">
        <v>52</v>
      </c>
      <c r="P374" s="5">
        <v>0</v>
      </c>
      <c r="Q374" s="5">
        <v>0</v>
      </c>
      <c r="R374" s="5">
        <v>0</v>
      </c>
      <c r="S374" s="5">
        <v>1</v>
      </c>
      <c r="T374" s="5">
        <v>0</v>
      </c>
      <c r="U374" s="5">
        <v>0</v>
      </c>
      <c r="V374" s="5">
        <v>0</v>
      </c>
      <c r="X374" s="8">
        <f>(dane3[[#This Row],[Wiek]]-$A$409)/$A$410</f>
        <v>0.79545454545454541</v>
      </c>
      <c r="Y374" s="8">
        <f>(dane3[[#This Row],[Ciśnienie krwi]]-$B$409)/$B$410</f>
        <v>7.6923076923076927E-2</v>
      </c>
      <c r="Z374" s="8">
        <f>(dane3[[#This Row],[glukoza we krwi]]-$I$409)/$I$410</f>
        <v>0.1858974358974359</v>
      </c>
      <c r="AA374" s="8">
        <f>(dane3[[#This Row],[mocznik]]-$J$409)/$J$410</f>
        <v>6.290115532734275E-2</v>
      </c>
      <c r="AB374" s="8">
        <f>(dane3[[#This Row],[kreatynina]]-K$409)/K$410</f>
        <v>6.6137566137566143E-3</v>
      </c>
      <c r="AC374" s="8">
        <f>(dane3[[#This Row],[sód]]-L$409)/L$410</f>
        <v>0.917981072555205</v>
      </c>
      <c r="AD374" s="8">
        <f>(dane3[[#This Row],[potas]]-M$409)/M$410</f>
        <v>5.393258426966293E-2</v>
      </c>
      <c r="AE374" s="8">
        <f>(dane3[[#This Row],[hemoglobina]]-N$409)/N$410</f>
        <v>0.80952380952380953</v>
      </c>
      <c r="AF374" s="8">
        <f>(dane3[[#This Row],[hematokryt]]-O$409)/O$410</f>
        <v>0.9555555555555556</v>
      </c>
    </row>
    <row r="375" spans="1:32" x14ac:dyDescent="0.25">
      <c r="A375" s="5">
        <v>61</v>
      </c>
      <c r="B375" s="5">
        <v>70</v>
      </c>
      <c r="C375" s="9">
        <v>1</v>
      </c>
      <c r="D375" s="5">
        <v>0</v>
      </c>
      <c r="E375" s="5" t="s">
        <v>2</v>
      </c>
      <c r="F375" s="5">
        <v>1</v>
      </c>
      <c r="G375" s="5">
        <v>0</v>
      </c>
      <c r="H375" s="5">
        <v>0</v>
      </c>
      <c r="I375" s="5">
        <v>133</v>
      </c>
      <c r="J375" s="5">
        <v>38</v>
      </c>
      <c r="K375" s="5">
        <v>1</v>
      </c>
      <c r="L375" s="5">
        <v>142</v>
      </c>
      <c r="M375" s="5">
        <v>3.6</v>
      </c>
      <c r="N375" s="5">
        <v>13.7</v>
      </c>
      <c r="O375" s="5">
        <v>47</v>
      </c>
      <c r="P375" s="5">
        <v>0</v>
      </c>
      <c r="Q375" s="5">
        <v>0</v>
      </c>
      <c r="R375" s="5">
        <v>0</v>
      </c>
      <c r="S375" s="5">
        <v>1</v>
      </c>
      <c r="T375" s="5">
        <v>0</v>
      </c>
      <c r="U375" s="5">
        <v>0</v>
      </c>
      <c r="V375" s="5">
        <v>0</v>
      </c>
      <c r="X375" s="8">
        <f>(dane3[[#This Row],[Wiek]]-$A$409)/$A$410</f>
        <v>0.67045454545454541</v>
      </c>
      <c r="Y375" s="8">
        <f>(dane3[[#This Row],[Ciśnienie krwi]]-$B$409)/$B$410</f>
        <v>0.15384615384615385</v>
      </c>
      <c r="Z375" s="8">
        <f>(dane3[[#This Row],[glukoza we krwi]]-$I$409)/$I$410</f>
        <v>0.23717948717948717</v>
      </c>
      <c r="AA375" s="8">
        <f>(dane3[[#This Row],[mocznik]]-$J$409)/$J$410</f>
        <v>9.3709884467265719E-2</v>
      </c>
      <c r="AB375" s="8">
        <f>(dane3[[#This Row],[kreatynina]]-K$409)/K$410</f>
        <v>7.9365079365079361E-3</v>
      </c>
      <c r="AC375" s="8">
        <f>(dane3[[#This Row],[sód]]-L$409)/L$410</f>
        <v>0.86750788643533128</v>
      </c>
      <c r="AD375" s="8">
        <f>(dane3[[#This Row],[potas]]-M$409)/M$410</f>
        <v>2.4719101123595509E-2</v>
      </c>
      <c r="AE375" s="8">
        <f>(dane3[[#This Row],[hemoglobina]]-N$409)/N$410</f>
        <v>0.72108843537414957</v>
      </c>
      <c r="AF375" s="8">
        <f>(dane3[[#This Row],[hematokryt]]-O$409)/O$410</f>
        <v>0.84444444444444444</v>
      </c>
    </row>
    <row r="376" spans="1:32" x14ac:dyDescent="0.25">
      <c r="A376" s="5">
        <v>79</v>
      </c>
      <c r="B376" s="5">
        <v>80</v>
      </c>
      <c r="C376" s="9">
        <v>1</v>
      </c>
      <c r="D376" s="5">
        <v>0</v>
      </c>
      <c r="E376" s="5" t="s">
        <v>2</v>
      </c>
      <c r="F376" s="5">
        <v>1</v>
      </c>
      <c r="G376" s="5">
        <v>0</v>
      </c>
      <c r="H376" s="5">
        <v>0</v>
      </c>
      <c r="I376" s="5">
        <v>111</v>
      </c>
      <c r="J376" s="5">
        <v>44</v>
      </c>
      <c r="K376" s="5">
        <v>1.2</v>
      </c>
      <c r="L376" s="5">
        <v>146</v>
      </c>
      <c r="M376" s="5">
        <v>3.6</v>
      </c>
      <c r="N376" s="5">
        <v>16.3</v>
      </c>
      <c r="O376" s="5">
        <v>40</v>
      </c>
      <c r="P376" s="5">
        <v>0</v>
      </c>
      <c r="Q376" s="5">
        <v>0</v>
      </c>
      <c r="R376" s="5">
        <v>0</v>
      </c>
      <c r="S376" s="5">
        <v>1</v>
      </c>
      <c r="T376" s="5">
        <v>0</v>
      </c>
      <c r="U376" s="5">
        <v>0</v>
      </c>
      <c r="V376" s="5">
        <v>0</v>
      </c>
      <c r="X376" s="8">
        <f>(dane3[[#This Row],[Wiek]]-$A$409)/$A$410</f>
        <v>0.875</v>
      </c>
      <c r="Y376" s="8">
        <f>(dane3[[#This Row],[Ciśnienie krwi]]-$B$409)/$B$410</f>
        <v>0.23076923076923078</v>
      </c>
      <c r="Z376" s="8">
        <f>(dane3[[#This Row],[glukoza we krwi]]-$I$409)/$I$410</f>
        <v>0.19017094017094016</v>
      </c>
      <c r="AA376" s="8">
        <f>(dane3[[#This Row],[mocznik]]-$J$409)/$J$410</f>
        <v>0.10911424903722722</v>
      </c>
      <c r="AB376" s="8">
        <f>(dane3[[#This Row],[kreatynina]]-K$409)/K$410</f>
        <v>1.0582010582010581E-2</v>
      </c>
      <c r="AC376" s="8">
        <f>(dane3[[#This Row],[sód]]-L$409)/L$410</f>
        <v>0.89274447949526814</v>
      </c>
      <c r="AD376" s="8">
        <f>(dane3[[#This Row],[potas]]-M$409)/M$410</f>
        <v>2.4719101123595509E-2</v>
      </c>
      <c r="AE376" s="8">
        <f>(dane3[[#This Row],[hemoglobina]]-N$409)/N$410</f>
        <v>0.89795918367346939</v>
      </c>
      <c r="AF376" s="8">
        <f>(dane3[[#This Row],[hematokryt]]-O$409)/O$410</f>
        <v>0.68888888888888888</v>
      </c>
    </row>
    <row r="377" spans="1:32" x14ac:dyDescent="0.25">
      <c r="A377" s="5">
        <v>70</v>
      </c>
      <c r="B377" s="5">
        <v>80</v>
      </c>
      <c r="C377" s="9">
        <v>0.75</v>
      </c>
      <c r="D377" s="5">
        <v>0</v>
      </c>
      <c r="E377" s="5" t="s">
        <v>2</v>
      </c>
      <c r="F377" s="5">
        <v>1</v>
      </c>
      <c r="G377" s="5">
        <v>0</v>
      </c>
      <c r="H377" s="5">
        <v>0</v>
      </c>
      <c r="I377" s="5">
        <v>74</v>
      </c>
      <c r="J377" s="5">
        <v>41</v>
      </c>
      <c r="K377" s="5">
        <v>0.5</v>
      </c>
      <c r="L377" s="5">
        <v>143</v>
      </c>
      <c r="M377" s="5">
        <v>4.5</v>
      </c>
      <c r="N377" s="5">
        <v>15.1</v>
      </c>
      <c r="O377" s="5">
        <v>48</v>
      </c>
      <c r="P377" s="5">
        <v>0</v>
      </c>
      <c r="Q377" s="5">
        <v>0</v>
      </c>
      <c r="R377" s="5">
        <v>0</v>
      </c>
      <c r="S377" s="5">
        <v>1</v>
      </c>
      <c r="T377" s="5">
        <v>0</v>
      </c>
      <c r="U377" s="5">
        <v>0</v>
      </c>
      <c r="V377" s="5">
        <v>0</v>
      </c>
      <c r="X377" s="8">
        <f>(dane3[[#This Row],[Wiek]]-$A$409)/$A$410</f>
        <v>0.77272727272727271</v>
      </c>
      <c r="Y377" s="8">
        <f>(dane3[[#This Row],[Ciśnienie krwi]]-$B$409)/$B$410</f>
        <v>0.23076923076923078</v>
      </c>
      <c r="Z377" s="8">
        <f>(dane3[[#This Row],[glukoza we krwi]]-$I$409)/$I$410</f>
        <v>0.1111111111111111</v>
      </c>
      <c r="AA377" s="8">
        <f>(dane3[[#This Row],[mocznik]]-$J$409)/$J$410</f>
        <v>0.10141206675224647</v>
      </c>
      <c r="AB377" s="8">
        <f>(dane3[[#This Row],[kreatynina]]-K$409)/K$410</f>
        <v>1.3227513227513225E-3</v>
      </c>
      <c r="AC377" s="8">
        <f>(dane3[[#This Row],[sód]]-L$409)/L$410</f>
        <v>0.87381703470031546</v>
      </c>
      <c r="AD377" s="8">
        <f>(dane3[[#This Row],[potas]]-M$409)/M$410</f>
        <v>4.49438202247191E-2</v>
      </c>
      <c r="AE377" s="8">
        <f>(dane3[[#This Row],[hemoglobina]]-N$409)/N$410</f>
        <v>0.81632653061224481</v>
      </c>
      <c r="AF377" s="8">
        <f>(dane3[[#This Row],[hematokryt]]-O$409)/O$410</f>
        <v>0.8666666666666667</v>
      </c>
    </row>
    <row r="378" spans="1:32" x14ac:dyDescent="0.25">
      <c r="A378" s="5">
        <v>58</v>
      </c>
      <c r="B378" s="5">
        <v>70</v>
      </c>
      <c r="C378" s="9">
        <v>1</v>
      </c>
      <c r="D378" s="5">
        <v>0</v>
      </c>
      <c r="E378" s="5" t="s">
        <v>2</v>
      </c>
      <c r="F378" s="5">
        <v>1</v>
      </c>
      <c r="G378" s="5">
        <v>0</v>
      </c>
      <c r="H378" s="5">
        <v>0</v>
      </c>
      <c r="I378" s="5">
        <v>88</v>
      </c>
      <c r="J378" s="5">
        <v>16</v>
      </c>
      <c r="K378" s="5">
        <v>1.1000000000000001</v>
      </c>
      <c r="L378" s="5">
        <v>147</v>
      </c>
      <c r="M378" s="5">
        <v>3.5</v>
      </c>
      <c r="N378" s="5">
        <v>16.399999999999999</v>
      </c>
      <c r="O378" s="5">
        <v>53</v>
      </c>
      <c r="P378" s="5">
        <v>0</v>
      </c>
      <c r="Q378" s="5">
        <v>0</v>
      </c>
      <c r="R378" s="5">
        <v>0</v>
      </c>
      <c r="S378" s="5">
        <v>1</v>
      </c>
      <c r="T378" s="5">
        <v>0</v>
      </c>
      <c r="U378" s="5">
        <v>0</v>
      </c>
      <c r="V378" s="5">
        <v>0</v>
      </c>
      <c r="X378" s="8">
        <f>(dane3[[#This Row],[Wiek]]-$A$409)/$A$410</f>
        <v>0.63636363636363635</v>
      </c>
      <c r="Y378" s="8">
        <f>(dane3[[#This Row],[Ciśnienie krwi]]-$B$409)/$B$410</f>
        <v>0.15384615384615385</v>
      </c>
      <c r="Z378" s="8">
        <f>(dane3[[#This Row],[glukoza we krwi]]-$I$409)/$I$410</f>
        <v>0.14102564102564102</v>
      </c>
      <c r="AA378" s="8">
        <f>(dane3[[#This Row],[mocznik]]-$J$409)/$J$410</f>
        <v>3.7227214377406934E-2</v>
      </c>
      <c r="AB378" s="8">
        <f>(dane3[[#This Row],[kreatynina]]-K$409)/K$410</f>
        <v>9.2592592592592605E-3</v>
      </c>
      <c r="AC378" s="8">
        <f>(dane3[[#This Row],[sód]]-L$409)/L$410</f>
        <v>0.89905362776025233</v>
      </c>
      <c r="AD378" s="8">
        <f>(dane3[[#This Row],[potas]]-M$409)/M$410</f>
        <v>2.247191011235955E-2</v>
      </c>
      <c r="AE378" s="8">
        <f>(dane3[[#This Row],[hemoglobina]]-N$409)/N$410</f>
        <v>0.90476190476190466</v>
      </c>
      <c r="AF378" s="8">
        <f>(dane3[[#This Row],[hematokryt]]-O$409)/O$410</f>
        <v>0.97777777777777775</v>
      </c>
    </row>
    <row r="379" spans="1:32" x14ac:dyDescent="0.25">
      <c r="A379" s="5">
        <v>64</v>
      </c>
      <c r="B379" s="5">
        <v>70</v>
      </c>
      <c r="C379" s="9">
        <v>0.75</v>
      </c>
      <c r="D379" s="5">
        <v>0</v>
      </c>
      <c r="E379" s="5" t="s">
        <v>2</v>
      </c>
      <c r="F379" s="5">
        <v>1</v>
      </c>
      <c r="G379" s="5">
        <v>0</v>
      </c>
      <c r="H379" s="5">
        <v>0</v>
      </c>
      <c r="I379" s="5">
        <v>97</v>
      </c>
      <c r="J379" s="5">
        <v>27</v>
      </c>
      <c r="K379" s="5">
        <v>0.7</v>
      </c>
      <c r="L379" s="5">
        <v>145</v>
      </c>
      <c r="M379" s="5">
        <v>4.8</v>
      </c>
      <c r="N379" s="5">
        <v>13.8</v>
      </c>
      <c r="O379" s="5">
        <v>49</v>
      </c>
      <c r="P379" s="5">
        <v>0</v>
      </c>
      <c r="Q379" s="5">
        <v>0</v>
      </c>
      <c r="R379" s="5">
        <v>0</v>
      </c>
      <c r="S379" s="5">
        <v>1</v>
      </c>
      <c r="T379" s="5">
        <v>0</v>
      </c>
      <c r="U379" s="5">
        <v>0</v>
      </c>
      <c r="V379" s="5">
        <v>0</v>
      </c>
      <c r="X379" s="8">
        <f>(dane3[[#This Row],[Wiek]]-$A$409)/$A$410</f>
        <v>0.70454545454545459</v>
      </c>
      <c r="Y379" s="8">
        <f>(dane3[[#This Row],[Ciśnienie krwi]]-$B$409)/$B$410</f>
        <v>0.15384615384615385</v>
      </c>
      <c r="Z379" s="8">
        <f>(dane3[[#This Row],[glukoza we krwi]]-$I$409)/$I$410</f>
        <v>0.16025641025641027</v>
      </c>
      <c r="AA379" s="8">
        <f>(dane3[[#This Row],[mocznik]]-$J$409)/$J$410</f>
        <v>6.5468549422336333E-2</v>
      </c>
      <c r="AB379" s="8">
        <f>(dane3[[#This Row],[kreatynina]]-K$409)/K$410</f>
        <v>3.968253968253968E-3</v>
      </c>
      <c r="AC379" s="8">
        <f>(dane3[[#This Row],[sód]]-L$409)/L$410</f>
        <v>0.88643533123028395</v>
      </c>
      <c r="AD379" s="8">
        <f>(dane3[[#This Row],[potas]]-M$409)/M$410</f>
        <v>5.1685393258426963E-2</v>
      </c>
      <c r="AE379" s="8">
        <f>(dane3[[#This Row],[hemoglobina]]-N$409)/N$410</f>
        <v>0.72789115646258506</v>
      </c>
      <c r="AF379" s="8">
        <f>(dane3[[#This Row],[hematokryt]]-O$409)/O$410</f>
        <v>0.88888888888888884</v>
      </c>
    </row>
    <row r="380" spans="1:32" x14ac:dyDescent="0.25">
      <c r="A380" s="5">
        <v>71</v>
      </c>
      <c r="B380" s="5">
        <v>60</v>
      </c>
      <c r="C380" s="9">
        <v>1</v>
      </c>
      <c r="D380" s="5">
        <v>0</v>
      </c>
      <c r="E380" s="5" t="s">
        <v>2</v>
      </c>
      <c r="F380" s="5">
        <v>1</v>
      </c>
      <c r="G380" s="5">
        <v>0</v>
      </c>
      <c r="H380" s="5">
        <v>0</v>
      </c>
      <c r="I380" s="10">
        <v>148.04</v>
      </c>
      <c r="J380" s="10">
        <v>57.43</v>
      </c>
      <c r="K380" s="5">
        <v>0.9</v>
      </c>
      <c r="L380" s="5">
        <v>140</v>
      </c>
      <c r="M380" s="5">
        <v>4.8</v>
      </c>
      <c r="N380" s="5">
        <v>15.2</v>
      </c>
      <c r="O380" s="5">
        <v>42</v>
      </c>
      <c r="P380" s="5">
        <v>0</v>
      </c>
      <c r="Q380" s="5">
        <v>0</v>
      </c>
      <c r="R380" s="5">
        <v>0</v>
      </c>
      <c r="S380" s="5">
        <v>1</v>
      </c>
      <c r="T380" s="5">
        <v>0</v>
      </c>
      <c r="U380" s="5">
        <v>0</v>
      </c>
      <c r="V380" s="5">
        <v>0</v>
      </c>
      <c r="X380" s="8">
        <f>(dane3[[#This Row],[Wiek]]-$A$409)/$A$410</f>
        <v>0.78409090909090906</v>
      </c>
      <c r="Y380" s="8">
        <f>(dane3[[#This Row],[Ciśnienie krwi]]-$B$409)/$B$410</f>
        <v>7.6923076923076927E-2</v>
      </c>
      <c r="Z380" s="8">
        <f>(dane3[[#This Row],[glukoza we krwi]]-$I$409)/$I$410</f>
        <v>0.26931623931623933</v>
      </c>
      <c r="AA380" s="8">
        <f>(dane3[[#This Row],[mocznik]]-$J$409)/$J$410</f>
        <v>0.14359435173299101</v>
      </c>
      <c r="AB380" s="8">
        <f>(dane3[[#This Row],[kreatynina]]-K$409)/K$410</f>
        <v>6.6137566137566143E-3</v>
      </c>
      <c r="AC380" s="8">
        <f>(dane3[[#This Row],[sód]]-L$409)/L$410</f>
        <v>0.85488958990536279</v>
      </c>
      <c r="AD380" s="8">
        <f>(dane3[[#This Row],[potas]]-M$409)/M$410</f>
        <v>5.1685393258426963E-2</v>
      </c>
      <c r="AE380" s="8">
        <f>(dane3[[#This Row],[hemoglobina]]-N$409)/N$410</f>
        <v>0.82312925170068019</v>
      </c>
      <c r="AF380" s="8">
        <f>(dane3[[#This Row],[hematokryt]]-O$409)/O$410</f>
        <v>0.73333333333333328</v>
      </c>
    </row>
    <row r="381" spans="1:32" x14ac:dyDescent="0.25">
      <c r="A381" s="5">
        <v>62</v>
      </c>
      <c r="B381" s="5">
        <v>80</v>
      </c>
      <c r="C381" s="9">
        <v>1</v>
      </c>
      <c r="D381" s="5">
        <v>0</v>
      </c>
      <c r="E381" s="5" t="s">
        <v>2</v>
      </c>
      <c r="F381" s="5">
        <v>1</v>
      </c>
      <c r="G381" s="5">
        <v>0</v>
      </c>
      <c r="H381" s="5">
        <v>0</v>
      </c>
      <c r="I381" s="5">
        <v>78</v>
      </c>
      <c r="J381" s="5">
        <v>45</v>
      </c>
      <c r="K381" s="5">
        <v>0.6</v>
      </c>
      <c r="L381" s="5">
        <v>138</v>
      </c>
      <c r="M381" s="5">
        <v>3.5</v>
      </c>
      <c r="N381" s="5">
        <v>16.100000000000001</v>
      </c>
      <c r="O381" s="5">
        <v>50</v>
      </c>
      <c r="P381" s="5">
        <v>0</v>
      </c>
      <c r="Q381" s="5">
        <v>0</v>
      </c>
      <c r="R381" s="5">
        <v>0</v>
      </c>
      <c r="S381" s="5">
        <v>1</v>
      </c>
      <c r="T381" s="5">
        <v>0</v>
      </c>
      <c r="U381" s="5">
        <v>0</v>
      </c>
      <c r="V381" s="5">
        <v>0</v>
      </c>
      <c r="X381" s="8">
        <f>(dane3[[#This Row],[Wiek]]-$A$409)/$A$410</f>
        <v>0.68181818181818177</v>
      </c>
      <c r="Y381" s="8">
        <f>(dane3[[#This Row],[Ciśnienie krwi]]-$B$409)/$B$410</f>
        <v>0.23076923076923078</v>
      </c>
      <c r="Z381" s="8">
        <f>(dane3[[#This Row],[glukoza we krwi]]-$I$409)/$I$410</f>
        <v>0.11965811965811966</v>
      </c>
      <c r="AA381" s="8">
        <f>(dane3[[#This Row],[mocznik]]-$J$409)/$J$410</f>
        <v>0.1116816431322208</v>
      </c>
      <c r="AB381" s="8">
        <f>(dane3[[#This Row],[kreatynina]]-K$409)/K$410</f>
        <v>2.6455026455026449E-3</v>
      </c>
      <c r="AC381" s="8">
        <f>(dane3[[#This Row],[sód]]-L$409)/L$410</f>
        <v>0.8422712933753943</v>
      </c>
      <c r="AD381" s="8">
        <f>(dane3[[#This Row],[potas]]-M$409)/M$410</f>
        <v>2.247191011235955E-2</v>
      </c>
      <c r="AE381" s="8">
        <f>(dane3[[#This Row],[hemoglobina]]-N$409)/N$410</f>
        <v>0.88435374149659873</v>
      </c>
      <c r="AF381" s="8">
        <f>(dane3[[#This Row],[hematokryt]]-O$409)/O$410</f>
        <v>0.91111111111111109</v>
      </c>
    </row>
    <row r="382" spans="1:32" x14ac:dyDescent="0.25">
      <c r="A382" s="5">
        <v>59</v>
      </c>
      <c r="B382" s="5">
        <v>60</v>
      </c>
      <c r="C382" s="9">
        <v>0.75</v>
      </c>
      <c r="D382" s="5">
        <v>0</v>
      </c>
      <c r="E382" s="5" t="s">
        <v>2</v>
      </c>
      <c r="F382" s="5">
        <v>1</v>
      </c>
      <c r="G382" s="5">
        <v>0</v>
      </c>
      <c r="H382" s="5">
        <v>0</v>
      </c>
      <c r="I382" s="5">
        <v>113</v>
      </c>
      <c r="J382" s="5">
        <v>23</v>
      </c>
      <c r="K382" s="5">
        <v>1.1000000000000001</v>
      </c>
      <c r="L382" s="5">
        <v>139</v>
      </c>
      <c r="M382" s="5">
        <v>3.5</v>
      </c>
      <c r="N382" s="5">
        <v>15.3</v>
      </c>
      <c r="O382" s="5">
        <v>54</v>
      </c>
      <c r="P382" s="5">
        <v>0</v>
      </c>
      <c r="Q382" s="5">
        <v>0</v>
      </c>
      <c r="R382" s="5">
        <v>0</v>
      </c>
      <c r="S382" s="5">
        <v>1</v>
      </c>
      <c r="T382" s="5">
        <v>0</v>
      </c>
      <c r="U382" s="5">
        <v>0</v>
      </c>
      <c r="V382" s="5">
        <v>0</v>
      </c>
      <c r="X382" s="8">
        <f>(dane3[[#This Row],[Wiek]]-$A$409)/$A$410</f>
        <v>0.64772727272727271</v>
      </c>
      <c r="Y382" s="8">
        <f>(dane3[[#This Row],[Ciśnienie krwi]]-$B$409)/$B$410</f>
        <v>7.6923076923076927E-2</v>
      </c>
      <c r="Z382" s="8">
        <f>(dane3[[#This Row],[glukoza we krwi]]-$I$409)/$I$410</f>
        <v>0.19444444444444445</v>
      </c>
      <c r="AA382" s="8">
        <f>(dane3[[#This Row],[mocznik]]-$J$409)/$J$410</f>
        <v>5.5198973042362001E-2</v>
      </c>
      <c r="AB382" s="8">
        <f>(dane3[[#This Row],[kreatynina]]-K$409)/K$410</f>
        <v>9.2592592592592605E-3</v>
      </c>
      <c r="AC382" s="8">
        <f>(dane3[[#This Row],[sód]]-L$409)/L$410</f>
        <v>0.8485804416403786</v>
      </c>
      <c r="AD382" s="8">
        <f>(dane3[[#This Row],[potas]]-M$409)/M$410</f>
        <v>2.247191011235955E-2</v>
      </c>
      <c r="AE382" s="8">
        <f>(dane3[[#This Row],[hemoglobina]]-N$409)/N$410</f>
        <v>0.82993197278911568</v>
      </c>
      <c r="AF382" s="8">
        <f>(dane3[[#This Row],[hematokryt]]-O$409)/O$410</f>
        <v>1</v>
      </c>
    </row>
    <row r="383" spans="1:32" x14ac:dyDescent="0.25">
      <c r="A383" s="5">
        <v>71</v>
      </c>
      <c r="B383" s="5">
        <v>70</v>
      </c>
      <c r="C383" s="9">
        <v>1</v>
      </c>
      <c r="D383" s="5">
        <v>0</v>
      </c>
      <c r="E383" s="5" t="s">
        <v>2</v>
      </c>
      <c r="F383" s="5">
        <v>0.77</v>
      </c>
      <c r="G383" s="5">
        <v>0</v>
      </c>
      <c r="H383" s="5">
        <v>0</v>
      </c>
      <c r="I383" s="5">
        <v>79</v>
      </c>
      <c r="J383" s="5">
        <v>47</v>
      </c>
      <c r="K383" s="5">
        <v>0.5</v>
      </c>
      <c r="L383" s="5">
        <v>142</v>
      </c>
      <c r="M383" s="5">
        <v>4.8</v>
      </c>
      <c r="N383" s="5">
        <v>16.600000000000001</v>
      </c>
      <c r="O383" s="5">
        <v>40</v>
      </c>
      <c r="P383" s="5">
        <v>0</v>
      </c>
      <c r="Q383" s="5">
        <v>0</v>
      </c>
      <c r="R383" s="5">
        <v>0</v>
      </c>
      <c r="S383" s="5">
        <v>1</v>
      </c>
      <c r="T383" s="5">
        <v>0</v>
      </c>
      <c r="U383" s="5">
        <v>0</v>
      </c>
      <c r="V383" s="5">
        <v>0</v>
      </c>
      <c r="X383" s="8">
        <f>(dane3[[#This Row],[Wiek]]-$A$409)/$A$410</f>
        <v>0.78409090909090906</v>
      </c>
      <c r="Y383" s="8">
        <f>(dane3[[#This Row],[Ciśnienie krwi]]-$B$409)/$B$410</f>
        <v>0.15384615384615385</v>
      </c>
      <c r="Z383" s="8">
        <f>(dane3[[#This Row],[glukoza we krwi]]-$I$409)/$I$410</f>
        <v>0.12179487179487179</v>
      </c>
      <c r="AA383" s="8">
        <f>(dane3[[#This Row],[mocznik]]-$J$409)/$J$410</f>
        <v>0.11681643132220795</v>
      </c>
      <c r="AB383" s="8">
        <f>(dane3[[#This Row],[kreatynina]]-K$409)/K$410</f>
        <v>1.3227513227513225E-3</v>
      </c>
      <c r="AC383" s="8">
        <f>(dane3[[#This Row],[sód]]-L$409)/L$410</f>
        <v>0.86750788643533128</v>
      </c>
      <c r="AD383" s="8">
        <f>(dane3[[#This Row],[potas]]-M$409)/M$410</f>
        <v>5.1685393258426963E-2</v>
      </c>
      <c r="AE383" s="8">
        <f>(dane3[[#This Row],[hemoglobina]]-N$409)/N$410</f>
        <v>0.91836734693877553</v>
      </c>
      <c r="AF383" s="8">
        <f>(dane3[[#This Row],[hematokryt]]-O$409)/O$410</f>
        <v>0.68888888888888888</v>
      </c>
    </row>
    <row r="384" spans="1:32" x14ac:dyDescent="0.25">
      <c r="A384" s="5">
        <v>48</v>
      </c>
      <c r="B384" s="5">
        <v>80</v>
      </c>
      <c r="C384" s="9">
        <v>1</v>
      </c>
      <c r="D384" s="5">
        <v>0</v>
      </c>
      <c r="E384" s="5" t="s">
        <v>2</v>
      </c>
      <c r="F384" s="5">
        <v>1</v>
      </c>
      <c r="G384" s="5">
        <v>0</v>
      </c>
      <c r="H384" s="5">
        <v>0</v>
      </c>
      <c r="I384" s="5">
        <v>75</v>
      </c>
      <c r="J384" s="5">
        <v>22</v>
      </c>
      <c r="K384" s="5">
        <v>0.8</v>
      </c>
      <c r="L384" s="5">
        <v>137</v>
      </c>
      <c r="M384" s="5">
        <v>5</v>
      </c>
      <c r="N384" s="5">
        <v>16.8</v>
      </c>
      <c r="O384" s="5">
        <v>51</v>
      </c>
      <c r="P384" s="5">
        <v>0</v>
      </c>
      <c r="Q384" s="5">
        <v>0</v>
      </c>
      <c r="R384" s="5">
        <v>0</v>
      </c>
      <c r="S384" s="5">
        <v>1</v>
      </c>
      <c r="T384" s="5">
        <v>0</v>
      </c>
      <c r="U384" s="5">
        <v>0</v>
      </c>
      <c r="V384" s="5">
        <v>0</v>
      </c>
      <c r="X384" s="8">
        <f>(dane3[[#This Row],[Wiek]]-$A$409)/$A$410</f>
        <v>0.52272727272727271</v>
      </c>
      <c r="Y384" s="8">
        <f>(dane3[[#This Row],[Ciśnienie krwi]]-$B$409)/$B$410</f>
        <v>0.23076923076923078</v>
      </c>
      <c r="Z384" s="8">
        <f>(dane3[[#This Row],[glukoza we krwi]]-$I$409)/$I$410</f>
        <v>0.11324786324786325</v>
      </c>
      <c r="AA384" s="8">
        <f>(dane3[[#This Row],[mocznik]]-$J$409)/$J$410</f>
        <v>5.2631578947368418E-2</v>
      </c>
      <c r="AB384" s="8">
        <f>(dane3[[#This Row],[kreatynina]]-K$409)/K$410</f>
        <v>5.2910052910052916E-3</v>
      </c>
      <c r="AC384" s="8">
        <f>(dane3[[#This Row],[sód]]-L$409)/L$410</f>
        <v>0.83596214511041012</v>
      </c>
      <c r="AD384" s="8">
        <f>(dane3[[#This Row],[potas]]-M$409)/M$410</f>
        <v>5.6179775280898875E-2</v>
      </c>
      <c r="AE384" s="8">
        <f>(dane3[[#This Row],[hemoglobina]]-N$409)/N$410</f>
        <v>0.93197278911564629</v>
      </c>
      <c r="AF384" s="8">
        <f>(dane3[[#This Row],[hematokryt]]-O$409)/O$410</f>
        <v>0.93333333333333335</v>
      </c>
    </row>
    <row r="385" spans="1:32" x14ac:dyDescent="0.25">
      <c r="A385" s="5">
        <v>80</v>
      </c>
      <c r="B385" s="5">
        <v>80</v>
      </c>
      <c r="C385" s="9">
        <v>1</v>
      </c>
      <c r="D385" s="5">
        <v>0</v>
      </c>
      <c r="E385" s="5" t="s">
        <v>2</v>
      </c>
      <c r="F385" s="5">
        <v>1</v>
      </c>
      <c r="G385" s="5">
        <v>0</v>
      </c>
      <c r="H385" s="5">
        <v>0</v>
      </c>
      <c r="I385" s="5">
        <v>119</v>
      </c>
      <c r="J385" s="5">
        <v>46</v>
      </c>
      <c r="K385" s="5">
        <v>0.7</v>
      </c>
      <c r="L385" s="5">
        <v>141</v>
      </c>
      <c r="M385" s="5">
        <v>4.9000000000000004</v>
      </c>
      <c r="N385" s="5">
        <v>13.9</v>
      </c>
      <c r="O385" s="5">
        <v>49</v>
      </c>
      <c r="P385" s="5">
        <v>0</v>
      </c>
      <c r="Q385" s="5">
        <v>0</v>
      </c>
      <c r="R385" s="5">
        <v>0</v>
      </c>
      <c r="S385" s="5">
        <v>1</v>
      </c>
      <c r="T385" s="5">
        <v>0</v>
      </c>
      <c r="U385" s="5">
        <v>0</v>
      </c>
      <c r="V385" s="5">
        <v>0</v>
      </c>
      <c r="X385" s="8">
        <f>(dane3[[#This Row],[Wiek]]-$A$409)/$A$410</f>
        <v>0.88636363636363635</v>
      </c>
      <c r="Y385" s="8">
        <f>(dane3[[#This Row],[Ciśnienie krwi]]-$B$409)/$B$410</f>
        <v>0.23076923076923078</v>
      </c>
      <c r="Z385" s="8">
        <f>(dane3[[#This Row],[glukoza we krwi]]-$I$409)/$I$410</f>
        <v>0.20726495726495728</v>
      </c>
      <c r="AA385" s="8">
        <f>(dane3[[#This Row],[mocznik]]-$J$409)/$J$410</f>
        <v>0.11424903722721438</v>
      </c>
      <c r="AB385" s="8">
        <f>(dane3[[#This Row],[kreatynina]]-K$409)/K$410</f>
        <v>3.968253968253968E-3</v>
      </c>
      <c r="AC385" s="8">
        <f>(dane3[[#This Row],[sód]]-L$409)/L$410</f>
        <v>0.86119873817034698</v>
      </c>
      <c r="AD385" s="8">
        <f>(dane3[[#This Row],[potas]]-M$409)/M$410</f>
        <v>5.393258426966293E-2</v>
      </c>
      <c r="AE385" s="8">
        <f>(dane3[[#This Row],[hemoglobina]]-N$409)/N$410</f>
        <v>0.73469387755102045</v>
      </c>
      <c r="AF385" s="8">
        <f>(dane3[[#This Row],[hematokryt]]-O$409)/O$410</f>
        <v>0.88888888888888884</v>
      </c>
    </row>
    <row r="386" spans="1:32" x14ac:dyDescent="0.25">
      <c r="A386" s="5">
        <v>57</v>
      </c>
      <c r="B386" s="5">
        <v>60</v>
      </c>
      <c r="C386" s="9">
        <v>0.75</v>
      </c>
      <c r="D386" s="5">
        <v>0</v>
      </c>
      <c r="E386" s="5" t="s">
        <v>2</v>
      </c>
      <c r="F386" s="5">
        <v>1</v>
      </c>
      <c r="G386" s="5">
        <v>0</v>
      </c>
      <c r="H386" s="5">
        <v>0</v>
      </c>
      <c r="I386" s="5">
        <v>132</v>
      </c>
      <c r="J386" s="5">
        <v>18</v>
      </c>
      <c r="K386" s="5">
        <v>1.1000000000000001</v>
      </c>
      <c r="L386" s="5">
        <v>150</v>
      </c>
      <c r="M386" s="5">
        <v>4.7</v>
      </c>
      <c r="N386" s="5">
        <v>15.4</v>
      </c>
      <c r="O386" s="5">
        <v>42</v>
      </c>
      <c r="P386" s="5">
        <v>0</v>
      </c>
      <c r="Q386" s="5">
        <v>0</v>
      </c>
      <c r="R386" s="5">
        <v>0</v>
      </c>
      <c r="S386" s="5">
        <v>1</v>
      </c>
      <c r="T386" s="5">
        <v>0</v>
      </c>
      <c r="U386" s="5">
        <v>0</v>
      </c>
      <c r="V386" s="5">
        <v>0</v>
      </c>
      <c r="X386" s="8">
        <f>(dane3[[#This Row],[Wiek]]-$A$409)/$A$410</f>
        <v>0.625</v>
      </c>
      <c r="Y386" s="8">
        <f>(dane3[[#This Row],[Ciśnienie krwi]]-$B$409)/$B$410</f>
        <v>7.6923076923076927E-2</v>
      </c>
      <c r="Z386" s="8">
        <f>(dane3[[#This Row],[glukoza we krwi]]-$I$409)/$I$410</f>
        <v>0.23504273504273504</v>
      </c>
      <c r="AA386" s="8">
        <f>(dane3[[#This Row],[mocznik]]-$J$409)/$J$410</f>
        <v>4.2362002567394093E-2</v>
      </c>
      <c r="AB386" s="8">
        <f>(dane3[[#This Row],[kreatynina]]-K$409)/K$410</f>
        <v>9.2592592592592605E-3</v>
      </c>
      <c r="AC386" s="8">
        <f>(dane3[[#This Row],[sód]]-L$409)/L$410</f>
        <v>0.917981072555205</v>
      </c>
      <c r="AD386" s="8">
        <f>(dane3[[#This Row],[potas]]-M$409)/M$410</f>
        <v>4.9438202247191018E-2</v>
      </c>
      <c r="AE386" s="8">
        <f>(dane3[[#This Row],[hemoglobina]]-N$409)/N$410</f>
        <v>0.83673469387755106</v>
      </c>
      <c r="AF386" s="8">
        <f>(dane3[[#This Row],[hematokryt]]-O$409)/O$410</f>
        <v>0.73333333333333328</v>
      </c>
    </row>
    <row r="387" spans="1:32" x14ac:dyDescent="0.25">
      <c r="A387" s="5">
        <v>63</v>
      </c>
      <c r="B387" s="5">
        <v>70</v>
      </c>
      <c r="C387" s="9">
        <v>0.75</v>
      </c>
      <c r="D387" s="5">
        <v>0</v>
      </c>
      <c r="E387" s="5" t="s">
        <v>2</v>
      </c>
      <c r="F387" s="5">
        <v>1</v>
      </c>
      <c r="G387" s="5">
        <v>0</v>
      </c>
      <c r="H387" s="5">
        <v>0</v>
      </c>
      <c r="I387" s="5">
        <v>113</v>
      </c>
      <c r="J387" s="5">
        <v>25</v>
      </c>
      <c r="K387" s="5">
        <v>0.6</v>
      </c>
      <c r="L387" s="5">
        <v>146</v>
      </c>
      <c r="M387" s="5">
        <v>4.9000000000000004</v>
      </c>
      <c r="N387" s="5">
        <v>16.5</v>
      </c>
      <c r="O387" s="5">
        <v>52</v>
      </c>
      <c r="P387" s="5">
        <v>0</v>
      </c>
      <c r="Q387" s="5">
        <v>0</v>
      </c>
      <c r="R387" s="5">
        <v>0</v>
      </c>
      <c r="S387" s="5">
        <v>1</v>
      </c>
      <c r="T387" s="5">
        <v>0</v>
      </c>
      <c r="U387" s="5">
        <v>0</v>
      </c>
      <c r="V387" s="5">
        <v>0</v>
      </c>
      <c r="X387" s="8">
        <f>(dane3[[#This Row],[Wiek]]-$A$409)/$A$410</f>
        <v>0.69318181818181823</v>
      </c>
      <c r="Y387" s="8">
        <f>(dane3[[#This Row],[Ciśnienie krwi]]-$B$409)/$B$410</f>
        <v>0.15384615384615385</v>
      </c>
      <c r="Z387" s="8">
        <f>(dane3[[#This Row],[glukoza we krwi]]-$I$409)/$I$410</f>
        <v>0.19444444444444445</v>
      </c>
      <c r="AA387" s="8">
        <f>(dane3[[#This Row],[mocznik]]-$J$409)/$J$410</f>
        <v>6.0333761232349167E-2</v>
      </c>
      <c r="AB387" s="8">
        <f>(dane3[[#This Row],[kreatynina]]-K$409)/K$410</f>
        <v>2.6455026455026449E-3</v>
      </c>
      <c r="AC387" s="8">
        <f>(dane3[[#This Row],[sód]]-L$409)/L$410</f>
        <v>0.89274447949526814</v>
      </c>
      <c r="AD387" s="8">
        <f>(dane3[[#This Row],[potas]]-M$409)/M$410</f>
        <v>5.393258426966293E-2</v>
      </c>
      <c r="AE387" s="8">
        <f>(dane3[[#This Row],[hemoglobina]]-N$409)/N$410</f>
        <v>0.91156462585034015</v>
      </c>
      <c r="AF387" s="8">
        <f>(dane3[[#This Row],[hematokryt]]-O$409)/O$410</f>
        <v>0.9555555555555556</v>
      </c>
    </row>
    <row r="388" spans="1:32" x14ac:dyDescent="0.25">
      <c r="A388" s="5">
        <v>46</v>
      </c>
      <c r="B388" s="5">
        <v>70</v>
      </c>
      <c r="C388" s="9">
        <v>1</v>
      </c>
      <c r="D388" s="5">
        <v>0</v>
      </c>
      <c r="E388" s="5" t="s">
        <v>2</v>
      </c>
      <c r="F388" s="5">
        <v>1</v>
      </c>
      <c r="G388" s="5">
        <v>0</v>
      </c>
      <c r="H388" s="5">
        <v>0</v>
      </c>
      <c r="I388" s="5">
        <v>100</v>
      </c>
      <c r="J388" s="5">
        <v>47</v>
      </c>
      <c r="K388" s="5">
        <v>0.5</v>
      </c>
      <c r="L388" s="5">
        <v>142</v>
      </c>
      <c r="M388" s="5">
        <v>3.5</v>
      </c>
      <c r="N388" s="5">
        <v>16.399999999999999</v>
      </c>
      <c r="O388" s="5">
        <v>43</v>
      </c>
      <c r="P388" s="5">
        <v>0</v>
      </c>
      <c r="Q388" s="5">
        <v>0</v>
      </c>
      <c r="R388" s="5">
        <v>0</v>
      </c>
      <c r="S388" s="5">
        <v>1</v>
      </c>
      <c r="T388" s="5">
        <v>0</v>
      </c>
      <c r="U388" s="5">
        <v>0</v>
      </c>
      <c r="V388" s="5">
        <v>0</v>
      </c>
      <c r="X388" s="8">
        <f>(dane3[[#This Row],[Wiek]]-$A$409)/$A$410</f>
        <v>0.5</v>
      </c>
      <c r="Y388" s="8">
        <f>(dane3[[#This Row],[Ciśnienie krwi]]-$B$409)/$B$410</f>
        <v>0.15384615384615385</v>
      </c>
      <c r="Z388" s="8">
        <f>(dane3[[#This Row],[glukoza we krwi]]-$I$409)/$I$410</f>
        <v>0.16666666666666666</v>
      </c>
      <c r="AA388" s="8">
        <f>(dane3[[#This Row],[mocznik]]-$J$409)/$J$410</f>
        <v>0.11681643132220795</v>
      </c>
      <c r="AB388" s="8">
        <f>(dane3[[#This Row],[kreatynina]]-K$409)/K$410</f>
        <v>1.3227513227513225E-3</v>
      </c>
      <c r="AC388" s="8">
        <f>(dane3[[#This Row],[sód]]-L$409)/L$410</f>
        <v>0.86750788643533128</v>
      </c>
      <c r="AD388" s="8">
        <f>(dane3[[#This Row],[potas]]-M$409)/M$410</f>
        <v>2.247191011235955E-2</v>
      </c>
      <c r="AE388" s="8">
        <f>(dane3[[#This Row],[hemoglobina]]-N$409)/N$410</f>
        <v>0.90476190476190466</v>
      </c>
      <c r="AF388" s="8">
        <f>(dane3[[#This Row],[hematokryt]]-O$409)/O$410</f>
        <v>0.75555555555555554</v>
      </c>
    </row>
    <row r="389" spans="1:32" x14ac:dyDescent="0.25">
      <c r="A389" s="5">
        <v>15</v>
      </c>
      <c r="B389" s="5">
        <v>80</v>
      </c>
      <c r="C389" s="9">
        <v>1</v>
      </c>
      <c r="D389" s="5">
        <v>0</v>
      </c>
      <c r="E389" s="5" t="s">
        <v>2</v>
      </c>
      <c r="F389" s="5">
        <v>1</v>
      </c>
      <c r="G389" s="5">
        <v>0</v>
      </c>
      <c r="H389" s="5">
        <v>0</v>
      </c>
      <c r="I389" s="5">
        <v>93</v>
      </c>
      <c r="J389" s="5">
        <v>17</v>
      </c>
      <c r="K389" s="5">
        <v>0.9</v>
      </c>
      <c r="L389" s="5">
        <v>136</v>
      </c>
      <c r="M389" s="5">
        <v>3.9</v>
      </c>
      <c r="N389" s="5">
        <v>16.7</v>
      </c>
      <c r="O389" s="5">
        <v>50</v>
      </c>
      <c r="P389" s="5">
        <v>0</v>
      </c>
      <c r="Q389" s="5">
        <v>0</v>
      </c>
      <c r="R389" s="5">
        <v>0</v>
      </c>
      <c r="S389" s="5">
        <v>1</v>
      </c>
      <c r="T389" s="5">
        <v>0</v>
      </c>
      <c r="U389" s="5">
        <v>0</v>
      </c>
      <c r="V389" s="5">
        <v>0</v>
      </c>
      <c r="X389" s="8">
        <f>(dane3[[#This Row],[Wiek]]-$A$409)/$A$410</f>
        <v>0.14772727272727273</v>
      </c>
      <c r="Y389" s="8">
        <f>(dane3[[#This Row],[Ciśnienie krwi]]-$B$409)/$B$410</f>
        <v>0.23076923076923078</v>
      </c>
      <c r="Z389" s="8">
        <f>(dane3[[#This Row],[glukoza we krwi]]-$I$409)/$I$410</f>
        <v>0.1517094017094017</v>
      </c>
      <c r="AA389" s="8">
        <f>(dane3[[#This Row],[mocznik]]-$J$409)/$J$410</f>
        <v>3.9794608472400517E-2</v>
      </c>
      <c r="AB389" s="8">
        <f>(dane3[[#This Row],[kreatynina]]-K$409)/K$410</f>
        <v>6.6137566137566143E-3</v>
      </c>
      <c r="AC389" s="8">
        <f>(dane3[[#This Row],[sód]]-L$409)/L$410</f>
        <v>0.82965299684542582</v>
      </c>
      <c r="AD389" s="8">
        <f>(dane3[[#This Row],[potas]]-M$409)/M$410</f>
        <v>3.1460674157303366E-2</v>
      </c>
      <c r="AE389" s="8">
        <f>(dane3[[#This Row],[hemoglobina]]-N$409)/N$410</f>
        <v>0.9251700680272108</v>
      </c>
      <c r="AF389" s="8">
        <f>(dane3[[#This Row],[hematokryt]]-O$409)/O$410</f>
        <v>0.91111111111111109</v>
      </c>
    </row>
    <row r="390" spans="1:32" x14ac:dyDescent="0.25">
      <c r="A390" s="5">
        <v>51</v>
      </c>
      <c r="B390" s="5">
        <v>80</v>
      </c>
      <c r="C390" s="9">
        <v>0.75</v>
      </c>
      <c r="D390" s="5">
        <v>0</v>
      </c>
      <c r="E390" s="5" t="s">
        <v>2</v>
      </c>
      <c r="F390" s="5">
        <v>1</v>
      </c>
      <c r="G390" s="5">
        <v>0</v>
      </c>
      <c r="H390" s="5">
        <v>0</v>
      </c>
      <c r="I390" s="5">
        <v>94</v>
      </c>
      <c r="J390" s="5">
        <v>15</v>
      </c>
      <c r="K390" s="5">
        <v>1.2</v>
      </c>
      <c r="L390" s="5">
        <v>144</v>
      </c>
      <c r="M390" s="5">
        <v>3.7</v>
      </c>
      <c r="N390" s="5">
        <v>15.5</v>
      </c>
      <c r="O390" s="5">
        <v>46</v>
      </c>
      <c r="P390" s="5">
        <v>0</v>
      </c>
      <c r="Q390" s="5">
        <v>0</v>
      </c>
      <c r="R390" s="5">
        <v>0</v>
      </c>
      <c r="S390" s="5">
        <v>1</v>
      </c>
      <c r="T390" s="5">
        <v>0</v>
      </c>
      <c r="U390" s="5">
        <v>0</v>
      </c>
      <c r="V390" s="5">
        <v>0</v>
      </c>
      <c r="X390" s="8">
        <f>(dane3[[#This Row],[Wiek]]-$A$409)/$A$410</f>
        <v>0.55681818181818177</v>
      </c>
      <c r="Y390" s="8">
        <f>(dane3[[#This Row],[Ciśnienie krwi]]-$B$409)/$B$410</f>
        <v>0.23076923076923078</v>
      </c>
      <c r="Z390" s="8">
        <f>(dane3[[#This Row],[glukoza we krwi]]-$I$409)/$I$410</f>
        <v>0.15384615384615385</v>
      </c>
      <c r="AA390" s="8">
        <f>(dane3[[#This Row],[mocznik]]-$J$409)/$J$410</f>
        <v>3.4659820282413351E-2</v>
      </c>
      <c r="AB390" s="8">
        <f>(dane3[[#This Row],[kreatynina]]-K$409)/K$410</f>
        <v>1.0582010582010581E-2</v>
      </c>
      <c r="AC390" s="8">
        <f>(dane3[[#This Row],[sód]]-L$409)/L$410</f>
        <v>0.88012618296529965</v>
      </c>
      <c r="AD390" s="8">
        <f>(dane3[[#This Row],[potas]]-M$409)/M$410</f>
        <v>2.6966292134831465E-2</v>
      </c>
      <c r="AE390" s="8">
        <f>(dane3[[#This Row],[hemoglobina]]-N$409)/N$410</f>
        <v>0.84353741496598633</v>
      </c>
      <c r="AF390" s="8">
        <f>(dane3[[#This Row],[hematokryt]]-O$409)/O$410</f>
        <v>0.82222222222222219</v>
      </c>
    </row>
    <row r="391" spans="1:32" x14ac:dyDescent="0.25">
      <c r="A391" s="5">
        <v>41</v>
      </c>
      <c r="B391" s="5">
        <v>80</v>
      </c>
      <c r="C391" s="9">
        <v>1</v>
      </c>
      <c r="D391" s="5">
        <v>0</v>
      </c>
      <c r="E391" s="5" t="s">
        <v>2</v>
      </c>
      <c r="F391" s="5">
        <v>1</v>
      </c>
      <c r="G391" s="5">
        <v>0</v>
      </c>
      <c r="H391" s="5">
        <v>0</v>
      </c>
      <c r="I391" s="5">
        <v>112</v>
      </c>
      <c r="J391" s="5">
        <v>48</v>
      </c>
      <c r="K391" s="5">
        <v>0.7</v>
      </c>
      <c r="L391" s="5">
        <v>140</v>
      </c>
      <c r="M391" s="5">
        <v>5</v>
      </c>
      <c r="N391" s="5">
        <v>17</v>
      </c>
      <c r="O391" s="5">
        <v>52</v>
      </c>
      <c r="P391" s="5">
        <v>0</v>
      </c>
      <c r="Q391" s="5">
        <v>0</v>
      </c>
      <c r="R391" s="5">
        <v>0</v>
      </c>
      <c r="S391" s="5">
        <v>1</v>
      </c>
      <c r="T391" s="5">
        <v>0</v>
      </c>
      <c r="U391" s="5">
        <v>0</v>
      </c>
      <c r="V391" s="5">
        <v>0</v>
      </c>
      <c r="X391" s="8">
        <f>(dane3[[#This Row],[Wiek]]-$A$409)/$A$410</f>
        <v>0.44318181818181818</v>
      </c>
      <c r="Y391" s="8">
        <f>(dane3[[#This Row],[Ciśnienie krwi]]-$B$409)/$B$410</f>
        <v>0.23076923076923078</v>
      </c>
      <c r="Z391" s="8">
        <f>(dane3[[#This Row],[glukoza we krwi]]-$I$409)/$I$410</f>
        <v>0.19230769230769232</v>
      </c>
      <c r="AA391" s="8">
        <f>(dane3[[#This Row],[mocznik]]-$J$409)/$J$410</f>
        <v>0.11938382541720154</v>
      </c>
      <c r="AB391" s="8">
        <f>(dane3[[#This Row],[kreatynina]]-K$409)/K$410</f>
        <v>3.968253968253968E-3</v>
      </c>
      <c r="AC391" s="8">
        <f>(dane3[[#This Row],[sód]]-L$409)/L$410</f>
        <v>0.85488958990536279</v>
      </c>
      <c r="AD391" s="8">
        <f>(dane3[[#This Row],[potas]]-M$409)/M$410</f>
        <v>5.6179775280898875E-2</v>
      </c>
      <c r="AE391" s="8">
        <f>(dane3[[#This Row],[hemoglobina]]-N$409)/N$410</f>
        <v>0.94557823129251695</v>
      </c>
      <c r="AF391" s="8">
        <f>(dane3[[#This Row],[hematokryt]]-O$409)/O$410</f>
        <v>0.9555555555555556</v>
      </c>
    </row>
    <row r="392" spans="1:32" x14ac:dyDescent="0.25">
      <c r="A392" s="5">
        <v>52</v>
      </c>
      <c r="B392" s="5">
        <v>80</v>
      </c>
      <c r="C392" s="9">
        <v>1</v>
      </c>
      <c r="D392" s="5">
        <v>0</v>
      </c>
      <c r="E392" s="5" t="s">
        <v>2</v>
      </c>
      <c r="F392" s="5">
        <v>1</v>
      </c>
      <c r="G392" s="5">
        <v>0</v>
      </c>
      <c r="H392" s="5">
        <v>0</v>
      </c>
      <c r="I392" s="5">
        <v>99</v>
      </c>
      <c r="J392" s="5">
        <v>25</v>
      </c>
      <c r="K392" s="5">
        <v>0.8</v>
      </c>
      <c r="L392" s="5">
        <v>135</v>
      </c>
      <c r="M392" s="5">
        <v>3.7</v>
      </c>
      <c r="N392" s="5">
        <v>15</v>
      </c>
      <c r="O392" s="5">
        <v>52</v>
      </c>
      <c r="P392" s="5">
        <v>0</v>
      </c>
      <c r="Q392" s="5">
        <v>0</v>
      </c>
      <c r="R392" s="5">
        <v>0</v>
      </c>
      <c r="S392" s="5">
        <v>1</v>
      </c>
      <c r="T392" s="5">
        <v>0</v>
      </c>
      <c r="U392" s="5">
        <v>0</v>
      </c>
      <c r="V392" s="5">
        <v>0</v>
      </c>
      <c r="X392" s="8">
        <f>(dane3[[#This Row],[Wiek]]-$A$409)/$A$410</f>
        <v>0.56818181818181823</v>
      </c>
      <c r="Y392" s="8">
        <f>(dane3[[#This Row],[Ciśnienie krwi]]-$B$409)/$B$410</f>
        <v>0.23076923076923078</v>
      </c>
      <c r="Z392" s="8">
        <f>(dane3[[#This Row],[glukoza we krwi]]-$I$409)/$I$410</f>
        <v>0.16452991452991453</v>
      </c>
      <c r="AA392" s="8">
        <f>(dane3[[#This Row],[mocznik]]-$J$409)/$J$410</f>
        <v>6.0333761232349167E-2</v>
      </c>
      <c r="AB392" s="8">
        <f>(dane3[[#This Row],[kreatynina]]-K$409)/K$410</f>
        <v>5.2910052910052916E-3</v>
      </c>
      <c r="AC392" s="8">
        <f>(dane3[[#This Row],[sód]]-L$409)/L$410</f>
        <v>0.82334384858044163</v>
      </c>
      <c r="AD392" s="8">
        <f>(dane3[[#This Row],[potas]]-M$409)/M$410</f>
        <v>2.6966292134831465E-2</v>
      </c>
      <c r="AE392" s="8">
        <f>(dane3[[#This Row],[hemoglobina]]-N$409)/N$410</f>
        <v>0.80952380952380953</v>
      </c>
      <c r="AF392" s="8">
        <f>(dane3[[#This Row],[hematokryt]]-O$409)/O$410</f>
        <v>0.9555555555555556</v>
      </c>
    </row>
    <row r="393" spans="1:32" x14ac:dyDescent="0.25">
      <c r="A393" s="5">
        <v>36</v>
      </c>
      <c r="B393" s="5">
        <v>80</v>
      </c>
      <c r="C393" s="9">
        <v>1</v>
      </c>
      <c r="D393" s="5">
        <v>0</v>
      </c>
      <c r="E393" s="5" t="s">
        <v>2</v>
      </c>
      <c r="F393" s="5">
        <v>1</v>
      </c>
      <c r="G393" s="5">
        <v>0</v>
      </c>
      <c r="H393" s="5">
        <v>0</v>
      </c>
      <c r="I393" s="5">
        <v>85</v>
      </c>
      <c r="J393" s="5">
        <v>16</v>
      </c>
      <c r="K393" s="5">
        <v>1.1000000000000001</v>
      </c>
      <c r="L393" s="5">
        <v>142</v>
      </c>
      <c r="M393" s="5">
        <v>4.0999999999999996</v>
      </c>
      <c r="N393" s="5">
        <v>15.6</v>
      </c>
      <c r="O393" s="5">
        <v>44</v>
      </c>
      <c r="P393" s="5">
        <v>0</v>
      </c>
      <c r="Q393" s="5">
        <v>0</v>
      </c>
      <c r="R393" s="5">
        <v>0</v>
      </c>
      <c r="S393" s="5">
        <v>1</v>
      </c>
      <c r="T393" s="5">
        <v>0</v>
      </c>
      <c r="U393" s="5">
        <v>0</v>
      </c>
      <c r="V393" s="5">
        <v>0</v>
      </c>
      <c r="X393" s="8">
        <f>(dane3[[#This Row],[Wiek]]-$A$409)/$A$410</f>
        <v>0.38636363636363635</v>
      </c>
      <c r="Y393" s="8">
        <f>(dane3[[#This Row],[Ciśnienie krwi]]-$B$409)/$B$410</f>
        <v>0.23076923076923078</v>
      </c>
      <c r="Z393" s="8">
        <f>(dane3[[#This Row],[glukoza we krwi]]-$I$409)/$I$410</f>
        <v>0.13461538461538461</v>
      </c>
      <c r="AA393" s="8">
        <f>(dane3[[#This Row],[mocznik]]-$J$409)/$J$410</f>
        <v>3.7227214377406934E-2</v>
      </c>
      <c r="AB393" s="8">
        <f>(dane3[[#This Row],[kreatynina]]-K$409)/K$410</f>
        <v>9.2592592592592605E-3</v>
      </c>
      <c r="AC393" s="8">
        <f>(dane3[[#This Row],[sód]]-L$409)/L$410</f>
        <v>0.86750788643533128</v>
      </c>
      <c r="AD393" s="8">
        <f>(dane3[[#This Row],[potas]]-M$409)/M$410</f>
        <v>3.595505617977527E-2</v>
      </c>
      <c r="AE393" s="8">
        <f>(dane3[[#This Row],[hemoglobina]]-N$409)/N$410</f>
        <v>0.85034013605442171</v>
      </c>
      <c r="AF393" s="8">
        <f>(dane3[[#This Row],[hematokryt]]-O$409)/O$410</f>
        <v>0.77777777777777779</v>
      </c>
    </row>
    <row r="394" spans="1:32" x14ac:dyDescent="0.25">
      <c r="A394" s="5">
        <v>57</v>
      </c>
      <c r="B394" s="5">
        <v>80</v>
      </c>
      <c r="C394" s="9">
        <v>0.75</v>
      </c>
      <c r="D394" s="5">
        <v>0</v>
      </c>
      <c r="E394" s="5" t="s">
        <v>2</v>
      </c>
      <c r="F394" s="5">
        <v>1</v>
      </c>
      <c r="G394" s="5">
        <v>0</v>
      </c>
      <c r="H394" s="5">
        <v>0</v>
      </c>
      <c r="I394" s="5">
        <v>133</v>
      </c>
      <c r="J394" s="5">
        <v>48</v>
      </c>
      <c r="K394" s="5">
        <v>1.2</v>
      </c>
      <c r="L394" s="5">
        <v>147</v>
      </c>
      <c r="M394" s="5">
        <v>4.3</v>
      </c>
      <c r="N394" s="5">
        <v>14.8</v>
      </c>
      <c r="O394" s="5">
        <v>46</v>
      </c>
      <c r="P394" s="5">
        <v>0</v>
      </c>
      <c r="Q394" s="5">
        <v>0</v>
      </c>
      <c r="R394" s="5">
        <v>0</v>
      </c>
      <c r="S394" s="5">
        <v>1</v>
      </c>
      <c r="T394" s="5">
        <v>0</v>
      </c>
      <c r="U394" s="5">
        <v>0</v>
      </c>
      <c r="V394" s="5">
        <v>0</v>
      </c>
      <c r="X394" s="8">
        <f>(dane3[[#This Row],[Wiek]]-$A$409)/$A$410</f>
        <v>0.625</v>
      </c>
      <c r="Y394" s="8">
        <f>(dane3[[#This Row],[Ciśnienie krwi]]-$B$409)/$B$410</f>
        <v>0.23076923076923078</v>
      </c>
      <c r="Z394" s="8">
        <f>(dane3[[#This Row],[glukoza we krwi]]-$I$409)/$I$410</f>
        <v>0.23717948717948717</v>
      </c>
      <c r="AA394" s="8">
        <f>(dane3[[#This Row],[mocznik]]-$J$409)/$J$410</f>
        <v>0.11938382541720154</v>
      </c>
      <c r="AB394" s="8">
        <f>(dane3[[#This Row],[kreatynina]]-K$409)/K$410</f>
        <v>1.0582010582010581E-2</v>
      </c>
      <c r="AC394" s="8">
        <f>(dane3[[#This Row],[sód]]-L$409)/L$410</f>
        <v>0.89905362776025233</v>
      </c>
      <c r="AD394" s="8">
        <f>(dane3[[#This Row],[potas]]-M$409)/M$410</f>
        <v>4.0449438202247189E-2</v>
      </c>
      <c r="AE394" s="8">
        <f>(dane3[[#This Row],[hemoglobina]]-N$409)/N$410</f>
        <v>0.79591836734693877</v>
      </c>
      <c r="AF394" s="8">
        <f>(dane3[[#This Row],[hematokryt]]-O$409)/O$410</f>
        <v>0.82222222222222219</v>
      </c>
    </row>
    <row r="395" spans="1:32" x14ac:dyDescent="0.25">
      <c r="A395" s="5">
        <v>43</v>
      </c>
      <c r="B395" s="5">
        <v>60</v>
      </c>
      <c r="C395" s="9">
        <v>1</v>
      </c>
      <c r="D395" s="5">
        <v>0</v>
      </c>
      <c r="E395" s="5" t="s">
        <v>2</v>
      </c>
      <c r="F395" s="5">
        <v>1</v>
      </c>
      <c r="G395" s="5">
        <v>0</v>
      </c>
      <c r="H395" s="5">
        <v>0</v>
      </c>
      <c r="I395" s="5">
        <v>117</v>
      </c>
      <c r="J395" s="5">
        <v>45</v>
      </c>
      <c r="K395" s="5">
        <v>0.7</v>
      </c>
      <c r="L395" s="5">
        <v>141</v>
      </c>
      <c r="M395" s="5">
        <v>4.4000000000000004</v>
      </c>
      <c r="N395" s="5">
        <v>13</v>
      </c>
      <c r="O395" s="5">
        <v>54</v>
      </c>
      <c r="P395" s="5">
        <v>0</v>
      </c>
      <c r="Q395" s="5">
        <v>0</v>
      </c>
      <c r="R395" s="5">
        <v>0</v>
      </c>
      <c r="S395" s="5">
        <v>1</v>
      </c>
      <c r="T395" s="5">
        <v>0</v>
      </c>
      <c r="U395" s="5">
        <v>0</v>
      </c>
      <c r="V395" s="5">
        <v>0</v>
      </c>
      <c r="X395" s="8">
        <f>(dane3[[#This Row],[Wiek]]-$A$409)/$A$410</f>
        <v>0.46590909090909088</v>
      </c>
      <c r="Y395" s="8">
        <f>(dane3[[#This Row],[Ciśnienie krwi]]-$B$409)/$B$410</f>
        <v>7.6923076923076927E-2</v>
      </c>
      <c r="Z395" s="8">
        <f>(dane3[[#This Row],[glukoza we krwi]]-$I$409)/$I$410</f>
        <v>0.20299145299145299</v>
      </c>
      <c r="AA395" s="8">
        <f>(dane3[[#This Row],[mocznik]]-$J$409)/$J$410</f>
        <v>0.1116816431322208</v>
      </c>
      <c r="AB395" s="8">
        <f>(dane3[[#This Row],[kreatynina]]-K$409)/K$410</f>
        <v>3.968253968253968E-3</v>
      </c>
      <c r="AC395" s="8">
        <f>(dane3[[#This Row],[sód]]-L$409)/L$410</f>
        <v>0.86119873817034698</v>
      </c>
      <c r="AD395" s="8">
        <f>(dane3[[#This Row],[potas]]-M$409)/M$410</f>
        <v>4.2696629213483155E-2</v>
      </c>
      <c r="AE395" s="8">
        <f>(dane3[[#This Row],[hemoglobina]]-N$409)/N$410</f>
        <v>0.67346938775510201</v>
      </c>
      <c r="AF395" s="8">
        <f>(dane3[[#This Row],[hematokryt]]-O$409)/O$410</f>
        <v>1</v>
      </c>
    </row>
    <row r="396" spans="1:32" x14ac:dyDescent="0.25">
      <c r="A396" s="5">
        <v>50</v>
      </c>
      <c r="B396" s="5">
        <v>80</v>
      </c>
      <c r="C396" s="9">
        <v>0.75</v>
      </c>
      <c r="D396" s="5">
        <v>0</v>
      </c>
      <c r="E396" s="5" t="s">
        <v>2</v>
      </c>
      <c r="F396" s="5">
        <v>1</v>
      </c>
      <c r="G396" s="5">
        <v>0</v>
      </c>
      <c r="H396" s="5">
        <v>0</v>
      </c>
      <c r="I396" s="5">
        <v>137</v>
      </c>
      <c r="J396" s="5">
        <v>46</v>
      </c>
      <c r="K396" s="5">
        <v>0.8</v>
      </c>
      <c r="L396" s="5">
        <v>139</v>
      </c>
      <c r="M396" s="5">
        <v>5</v>
      </c>
      <c r="N396" s="5">
        <v>14.1</v>
      </c>
      <c r="O396" s="5">
        <v>45</v>
      </c>
      <c r="P396" s="5">
        <v>0</v>
      </c>
      <c r="Q396" s="5">
        <v>0</v>
      </c>
      <c r="R396" s="5">
        <v>0</v>
      </c>
      <c r="S396" s="5">
        <v>1</v>
      </c>
      <c r="T396" s="5">
        <v>0</v>
      </c>
      <c r="U396" s="5">
        <v>0</v>
      </c>
      <c r="V396" s="5">
        <v>0</v>
      </c>
      <c r="X396" s="8">
        <f>(dane3[[#This Row],[Wiek]]-$A$409)/$A$410</f>
        <v>0.54545454545454541</v>
      </c>
      <c r="Y396" s="8">
        <f>(dane3[[#This Row],[Ciśnienie krwi]]-$B$409)/$B$410</f>
        <v>0.23076923076923078</v>
      </c>
      <c r="Z396" s="8">
        <f>(dane3[[#This Row],[glukoza we krwi]]-$I$409)/$I$410</f>
        <v>0.24572649572649571</v>
      </c>
      <c r="AA396" s="8">
        <f>(dane3[[#This Row],[mocznik]]-$J$409)/$J$410</f>
        <v>0.11424903722721438</v>
      </c>
      <c r="AB396" s="8">
        <f>(dane3[[#This Row],[kreatynina]]-K$409)/K$410</f>
        <v>5.2910052910052916E-3</v>
      </c>
      <c r="AC396" s="8">
        <f>(dane3[[#This Row],[sód]]-L$409)/L$410</f>
        <v>0.8485804416403786</v>
      </c>
      <c r="AD396" s="8">
        <f>(dane3[[#This Row],[potas]]-M$409)/M$410</f>
        <v>5.6179775280898875E-2</v>
      </c>
      <c r="AE396" s="8">
        <f>(dane3[[#This Row],[hemoglobina]]-N$409)/N$410</f>
        <v>0.7482993197278911</v>
      </c>
      <c r="AF396" s="8">
        <f>(dane3[[#This Row],[hematokryt]]-O$409)/O$410</f>
        <v>0.8</v>
      </c>
    </row>
    <row r="397" spans="1:32" x14ac:dyDescent="0.25">
      <c r="A397" s="5">
        <v>55</v>
      </c>
      <c r="B397" s="5">
        <v>80</v>
      </c>
      <c r="C397" s="9">
        <v>0.75</v>
      </c>
      <c r="D397" s="5">
        <v>0</v>
      </c>
      <c r="E397" s="5" t="s">
        <v>2</v>
      </c>
      <c r="F397" s="5">
        <v>1</v>
      </c>
      <c r="G397" s="5">
        <v>0</v>
      </c>
      <c r="H397" s="5">
        <v>0</v>
      </c>
      <c r="I397" s="5">
        <v>140</v>
      </c>
      <c r="J397" s="5">
        <v>49</v>
      </c>
      <c r="K397" s="5">
        <v>0.5</v>
      </c>
      <c r="L397" s="5">
        <v>150</v>
      </c>
      <c r="M397" s="5">
        <v>4.9000000000000004</v>
      </c>
      <c r="N397" s="5">
        <v>15.7</v>
      </c>
      <c r="O397" s="5">
        <v>47</v>
      </c>
      <c r="P397" s="5">
        <v>0</v>
      </c>
      <c r="Q397" s="5">
        <v>0</v>
      </c>
      <c r="R397" s="5">
        <v>0</v>
      </c>
      <c r="S397" s="5">
        <v>1</v>
      </c>
      <c r="T397" s="5">
        <v>0</v>
      </c>
      <c r="U397" s="5">
        <v>0</v>
      </c>
      <c r="V397" s="5">
        <v>0</v>
      </c>
      <c r="X397" s="8">
        <f>(dane3[[#This Row],[Wiek]]-$A$409)/$A$410</f>
        <v>0.60227272727272729</v>
      </c>
      <c r="Y397" s="8">
        <f>(dane3[[#This Row],[Ciśnienie krwi]]-$B$409)/$B$410</f>
        <v>0.23076923076923078</v>
      </c>
      <c r="Z397" s="8">
        <f>(dane3[[#This Row],[glukoza we krwi]]-$I$409)/$I$410</f>
        <v>0.25213675213675213</v>
      </c>
      <c r="AA397" s="8">
        <f>(dane3[[#This Row],[mocznik]]-$J$409)/$J$410</f>
        <v>0.12195121951219512</v>
      </c>
      <c r="AB397" s="8">
        <f>(dane3[[#This Row],[kreatynina]]-K$409)/K$410</f>
        <v>1.3227513227513225E-3</v>
      </c>
      <c r="AC397" s="8">
        <f>(dane3[[#This Row],[sód]]-L$409)/L$410</f>
        <v>0.917981072555205</v>
      </c>
      <c r="AD397" s="8">
        <f>(dane3[[#This Row],[potas]]-M$409)/M$410</f>
        <v>5.393258426966293E-2</v>
      </c>
      <c r="AE397" s="8">
        <f>(dane3[[#This Row],[hemoglobina]]-N$409)/N$410</f>
        <v>0.8571428571428571</v>
      </c>
      <c r="AF397" s="8">
        <f>(dane3[[#This Row],[hematokryt]]-O$409)/O$410</f>
        <v>0.84444444444444444</v>
      </c>
    </row>
    <row r="398" spans="1:32" x14ac:dyDescent="0.25">
      <c r="A398" s="5">
        <v>42</v>
      </c>
      <c r="B398" s="5">
        <v>70</v>
      </c>
      <c r="C398" s="9">
        <v>1</v>
      </c>
      <c r="D398" s="5">
        <v>0</v>
      </c>
      <c r="E398" s="5" t="s">
        <v>2</v>
      </c>
      <c r="F398" s="5">
        <v>1</v>
      </c>
      <c r="G398" s="5">
        <v>0</v>
      </c>
      <c r="H398" s="5">
        <v>0</v>
      </c>
      <c r="I398" s="5">
        <v>75</v>
      </c>
      <c r="J398" s="5">
        <v>31</v>
      </c>
      <c r="K398" s="5">
        <v>1.2</v>
      </c>
      <c r="L398" s="5">
        <v>141</v>
      </c>
      <c r="M398" s="5">
        <v>3.5</v>
      </c>
      <c r="N398" s="5">
        <v>16.5</v>
      </c>
      <c r="O398" s="5">
        <v>54</v>
      </c>
      <c r="P398" s="5">
        <v>0</v>
      </c>
      <c r="Q398" s="5">
        <v>0</v>
      </c>
      <c r="R398" s="5">
        <v>0</v>
      </c>
      <c r="S398" s="5">
        <v>1</v>
      </c>
      <c r="T398" s="5">
        <v>0</v>
      </c>
      <c r="U398" s="5">
        <v>0</v>
      </c>
      <c r="V398" s="5">
        <v>0</v>
      </c>
      <c r="X398" s="8">
        <f>(dane3[[#This Row],[Wiek]]-$A$409)/$A$410</f>
        <v>0.45454545454545453</v>
      </c>
      <c r="Y398" s="8">
        <f>(dane3[[#This Row],[Ciśnienie krwi]]-$B$409)/$B$410</f>
        <v>0.15384615384615385</v>
      </c>
      <c r="Z398" s="8">
        <f>(dane3[[#This Row],[glukoza we krwi]]-$I$409)/$I$410</f>
        <v>0.11324786324786325</v>
      </c>
      <c r="AA398" s="8">
        <f>(dane3[[#This Row],[mocznik]]-$J$409)/$J$410</f>
        <v>7.5738125802310652E-2</v>
      </c>
      <c r="AB398" s="8">
        <f>(dane3[[#This Row],[kreatynina]]-K$409)/K$410</f>
        <v>1.0582010582010581E-2</v>
      </c>
      <c r="AC398" s="8">
        <f>(dane3[[#This Row],[sód]]-L$409)/L$410</f>
        <v>0.86119873817034698</v>
      </c>
      <c r="AD398" s="8">
        <f>(dane3[[#This Row],[potas]]-M$409)/M$410</f>
        <v>2.247191011235955E-2</v>
      </c>
      <c r="AE398" s="8">
        <f>(dane3[[#This Row],[hemoglobina]]-N$409)/N$410</f>
        <v>0.91156462585034015</v>
      </c>
      <c r="AF398" s="8">
        <f>(dane3[[#This Row],[hematokryt]]-O$409)/O$410</f>
        <v>1</v>
      </c>
    </row>
    <row r="399" spans="1:32" x14ac:dyDescent="0.25">
      <c r="A399" s="5">
        <v>12</v>
      </c>
      <c r="B399" s="5">
        <v>80</v>
      </c>
      <c r="C399" s="9">
        <v>0.75</v>
      </c>
      <c r="D399" s="5">
        <v>0</v>
      </c>
      <c r="E399" s="5" t="s">
        <v>2</v>
      </c>
      <c r="F399" s="5">
        <v>1</v>
      </c>
      <c r="G399" s="5">
        <v>0</v>
      </c>
      <c r="H399" s="5">
        <v>0</v>
      </c>
      <c r="I399" s="5">
        <v>100</v>
      </c>
      <c r="J399" s="5">
        <v>26</v>
      </c>
      <c r="K399" s="5">
        <v>0.6</v>
      </c>
      <c r="L399" s="5">
        <v>137</v>
      </c>
      <c r="M399" s="5">
        <v>4.4000000000000004</v>
      </c>
      <c r="N399" s="5">
        <v>15.8</v>
      </c>
      <c r="O399" s="5">
        <v>49</v>
      </c>
      <c r="P399" s="5">
        <v>0</v>
      </c>
      <c r="Q399" s="5">
        <v>0</v>
      </c>
      <c r="R399" s="5">
        <v>0</v>
      </c>
      <c r="S399" s="5">
        <v>1</v>
      </c>
      <c r="T399" s="5">
        <v>0</v>
      </c>
      <c r="U399" s="5">
        <v>0</v>
      </c>
      <c r="V399" s="5">
        <v>0</v>
      </c>
      <c r="X399" s="8">
        <f>(dane3[[#This Row],[Wiek]]-$A$409)/$A$410</f>
        <v>0.11363636363636363</v>
      </c>
      <c r="Y399" s="8">
        <f>(dane3[[#This Row],[Ciśnienie krwi]]-$B$409)/$B$410</f>
        <v>0.23076923076923078</v>
      </c>
      <c r="Z399" s="8">
        <f>(dane3[[#This Row],[glukoza we krwi]]-$I$409)/$I$410</f>
        <v>0.16666666666666666</v>
      </c>
      <c r="AA399" s="8">
        <f>(dane3[[#This Row],[mocznik]]-$J$409)/$J$410</f>
        <v>6.290115532734275E-2</v>
      </c>
      <c r="AB399" s="8">
        <f>(dane3[[#This Row],[kreatynina]]-K$409)/K$410</f>
        <v>2.6455026455026449E-3</v>
      </c>
      <c r="AC399" s="8">
        <f>(dane3[[#This Row],[sód]]-L$409)/L$410</f>
        <v>0.83596214511041012</v>
      </c>
      <c r="AD399" s="8">
        <f>(dane3[[#This Row],[potas]]-M$409)/M$410</f>
        <v>4.2696629213483155E-2</v>
      </c>
      <c r="AE399" s="8">
        <f>(dane3[[#This Row],[hemoglobina]]-N$409)/N$410</f>
        <v>0.86394557823129248</v>
      </c>
      <c r="AF399" s="8">
        <f>(dane3[[#This Row],[hematokryt]]-O$409)/O$410</f>
        <v>0.88888888888888884</v>
      </c>
    </row>
    <row r="400" spans="1:32" x14ac:dyDescent="0.25">
      <c r="A400" s="5">
        <v>17</v>
      </c>
      <c r="B400" s="5">
        <v>60</v>
      </c>
      <c r="C400" s="9">
        <v>1</v>
      </c>
      <c r="D400" s="5">
        <v>0</v>
      </c>
      <c r="E400" s="5" t="s">
        <v>2</v>
      </c>
      <c r="F400" s="5">
        <v>1</v>
      </c>
      <c r="G400" s="5">
        <v>0</v>
      </c>
      <c r="H400" s="5">
        <v>0</v>
      </c>
      <c r="I400" s="5">
        <v>114</v>
      </c>
      <c r="J400" s="5">
        <v>50</v>
      </c>
      <c r="K400" s="5">
        <v>1</v>
      </c>
      <c r="L400" s="5">
        <v>135</v>
      </c>
      <c r="M400" s="5">
        <v>4.9000000000000004</v>
      </c>
      <c r="N400" s="5">
        <v>14.2</v>
      </c>
      <c r="O400" s="5">
        <v>51</v>
      </c>
      <c r="P400" s="5">
        <v>0</v>
      </c>
      <c r="Q400" s="5">
        <v>0</v>
      </c>
      <c r="R400" s="5">
        <v>0</v>
      </c>
      <c r="S400" s="5">
        <v>1</v>
      </c>
      <c r="T400" s="5">
        <v>0</v>
      </c>
      <c r="U400" s="5">
        <v>0</v>
      </c>
      <c r="V400" s="5">
        <v>0</v>
      </c>
      <c r="X400" s="8">
        <f>(dane3[[#This Row],[Wiek]]-$A$409)/$A$410</f>
        <v>0.17045454545454544</v>
      </c>
      <c r="Y400" s="8">
        <f>(dane3[[#This Row],[Ciśnienie krwi]]-$B$409)/$B$410</f>
        <v>7.6923076923076927E-2</v>
      </c>
      <c r="Z400" s="8">
        <f>(dane3[[#This Row],[glukoza we krwi]]-$I$409)/$I$410</f>
        <v>0.19658119658119658</v>
      </c>
      <c r="AA400" s="8">
        <f>(dane3[[#This Row],[mocznik]]-$J$409)/$J$410</f>
        <v>0.1245186136071887</v>
      </c>
      <c r="AB400" s="8">
        <f>(dane3[[#This Row],[kreatynina]]-K$409)/K$410</f>
        <v>7.9365079365079361E-3</v>
      </c>
      <c r="AC400" s="8">
        <f>(dane3[[#This Row],[sód]]-L$409)/L$410</f>
        <v>0.82334384858044163</v>
      </c>
      <c r="AD400" s="8">
        <f>(dane3[[#This Row],[potas]]-M$409)/M$410</f>
        <v>5.393258426966293E-2</v>
      </c>
      <c r="AE400" s="8">
        <f>(dane3[[#This Row],[hemoglobina]]-N$409)/N$410</f>
        <v>0.75510204081632648</v>
      </c>
      <c r="AF400" s="8">
        <f>(dane3[[#This Row],[hematokryt]]-O$409)/O$410</f>
        <v>0.93333333333333335</v>
      </c>
    </row>
    <row r="401" spans="1:32" x14ac:dyDescent="0.25">
      <c r="A401" s="5">
        <v>58</v>
      </c>
      <c r="B401" s="5">
        <v>80</v>
      </c>
      <c r="C401" s="9">
        <v>1</v>
      </c>
      <c r="D401" s="5">
        <v>0</v>
      </c>
      <c r="E401" s="5" t="s">
        <v>2</v>
      </c>
      <c r="F401" s="5">
        <v>1</v>
      </c>
      <c r="G401" s="5">
        <v>0</v>
      </c>
      <c r="H401" s="5">
        <v>0</v>
      </c>
      <c r="I401" s="5">
        <v>131</v>
      </c>
      <c r="J401" s="5">
        <v>18</v>
      </c>
      <c r="K401" s="5">
        <v>1.1000000000000001</v>
      </c>
      <c r="L401" s="5">
        <v>141</v>
      </c>
      <c r="M401" s="5">
        <v>3.5</v>
      </c>
      <c r="N401" s="5">
        <v>15.8</v>
      </c>
      <c r="O401" s="5">
        <v>53</v>
      </c>
      <c r="P401" s="5">
        <v>0</v>
      </c>
      <c r="Q401" s="5">
        <v>0</v>
      </c>
      <c r="R401" s="5">
        <v>0</v>
      </c>
      <c r="S401" s="5">
        <v>1</v>
      </c>
      <c r="T401" s="5">
        <v>0</v>
      </c>
      <c r="U401" s="5">
        <v>0</v>
      </c>
      <c r="V401" s="5">
        <v>0</v>
      </c>
      <c r="X401" s="8">
        <f>(dane3[[#This Row],[Wiek]]-$A$409)/$A$410</f>
        <v>0.63636363636363635</v>
      </c>
      <c r="Y401" s="8">
        <f>(dane3[[#This Row],[Ciśnienie krwi]]-$B$409)/$B$410</f>
        <v>0.23076923076923078</v>
      </c>
      <c r="Z401" s="8">
        <f>(dane3[[#This Row],[glukoza we krwi]]-$I$409)/$I$410</f>
        <v>0.23290598290598291</v>
      </c>
      <c r="AA401" s="8">
        <f>(dane3[[#This Row],[mocznik]]-$J$409)/$J$410</f>
        <v>4.2362002567394093E-2</v>
      </c>
      <c r="AB401" s="8">
        <f>(dane3[[#This Row],[kreatynina]]-K$409)/K$410</f>
        <v>9.2592592592592605E-3</v>
      </c>
      <c r="AC401" s="8">
        <f>(dane3[[#This Row],[sód]]-L$409)/L$410</f>
        <v>0.86119873817034698</v>
      </c>
      <c r="AD401" s="8">
        <f>(dane3[[#This Row],[potas]]-M$409)/M$410</f>
        <v>2.247191011235955E-2</v>
      </c>
      <c r="AE401" s="8">
        <f>(dane3[[#This Row],[hemoglobina]]-N$409)/N$410</f>
        <v>0.86394557823129248</v>
      </c>
      <c r="AF401" s="8">
        <f>(dane3[[#This Row],[hematokryt]]-O$409)/O$410</f>
        <v>0.97777777777777775</v>
      </c>
    </row>
    <row r="402" spans="1:32" ht="15.75" thickBot="1" x14ac:dyDescent="0.3">
      <c r="A402" s="5" t="s">
        <v>64</v>
      </c>
      <c r="B402" s="5"/>
      <c r="C402" s="9"/>
      <c r="D402" s="5"/>
      <c r="E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32" ht="19.5" thickTop="1" x14ac:dyDescent="0.3">
      <c r="A403" s="12">
        <f t="shared" ref="A403:E403" si="0">AVERAGE(A2:A401)</f>
        <v>51.483299999999993</v>
      </c>
      <c r="B403" s="12">
        <f t="shared" si="0"/>
        <v>76.469099999999997</v>
      </c>
      <c r="C403" s="11">
        <f t="shared" si="0"/>
        <v>0.62035000000000018</v>
      </c>
      <c r="D403" s="11">
        <f t="shared" si="0"/>
        <v>0.20300000000000026</v>
      </c>
      <c r="E403" s="11">
        <f t="shared" si="0"/>
        <v>0.51890909090909154</v>
      </c>
      <c r="F403" s="11">
        <f>AVERAGE(F2:F401)</f>
        <v>0.77262500000000012</v>
      </c>
      <c r="G403" s="11">
        <f>AVERAGE(G2:G401)</f>
        <v>0.1061</v>
      </c>
      <c r="H403" s="11">
        <f>AVERAGE(H2:H401)</f>
        <v>5.559999999999999E-2</v>
      </c>
      <c r="I403" s="12">
        <f t="shared" ref="I403:O403" si="1">AVERAGE(I2:I401)</f>
        <v>148.03690000000009</v>
      </c>
      <c r="J403" s="12">
        <f t="shared" si="1"/>
        <v>57.425925000000007</v>
      </c>
      <c r="K403" s="12">
        <f t="shared" si="1"/>
        <v>3.0723499999999997</v>
      </c>
      <c r="L403" s="12">
        <f t="shared" si="1"/>
        <v>137.5290249999999</v>
      </c>
      <c r="M403" s="12">
        <f t="shared" si="1"/>
        <v>4.6278500000000076</v>
      </c>
      <c r="N403" s="12">
        <f t="shared" si="1"/>
        <v>12.526900000000017</v>
      </c>
      <c r="O403" s="12">
        <f t="shared" si="1"/>
        <v>38.871608040200996</v>
      </c>
      <c r="P403" s="11">
        <f t="shared" ref="P403:V403" si="2">AVERAGE(P2:P401)</f>
        <v>0.36935000000000001</v>
      </c>
      <c r="Q403" s="11">
        <f t="shared" si="2"/>
        <v>0.34349367088607596</v>
      </c>
      <c r="R403" s="11">
        <f t="shared" si="2"/>
        <v>8.5879396984924639E-2</v>
      </c>
      <c r="S403" s="11">
        <f t="shared" si="2"/>
        <v>0.79447499999999993</v>
      </c>
      <c r="T403" s="11">
        <f t="shared" si="2"/>
        <v>0.19047500000000001</v>
      </c>
      <c r="U403" s="11">
        <f t="shared" si="2"/>
        <v>0.15037500000000001</v>
      </c>
      <c r="V403" s="11">
        <f t="shared" si="2"/>
        <v>0.62311557788944727</v>
      </c>
    </row>
    <row r="405" spans="1:32" x14ac:dyDescent="0.25">
      <c r="A405" t="s">
        <v>49</v>
      </c>
    </row>
    <row r="406" spans="1:32" x14ac:dyDescent="0.25">
      <c r="A406">
        <f>_xlfn.STDEV.P(dane3[Wiek])</f>
        <v>16.953734252665413</v>
      </c>
      <c r="B406">
        <f>_xlfn.STDEV.P(dane3[Ciśnienie krwi])</f>
        <v>13.459441748824535</v>
      </c>
      <c r="C406"/>
      <c r="I406">
        <f>_xlfn.STDEV.P(dane3[glukoza we krwi])</f>
        <v>74.6890976943087</v>
      </c>
      <c r="J406">
        <f>_xlfn.STDEV.P(dane3[mocznik])</f>
        <v>49.224241189117087</v>
      </c>
      <c r="K406">
        <f>_xlfn.STDEV.P(dane3[kreatynina])</f>
        <v>5.6104638825590847</v>
      </c>
      <c r="L406">
        <f>_xlfn.STDEV.P(dane3[sód])</f>
        <v>9.1927609182103307</v>
      </c>
      <c r="M406">
        <f>_xlfn.STDEV.P(dane3[potas])</f>
        <v>2.8162559147740733</v>
      </c>
      <c r="N406">
        <f>_xlfn.STDEV.P(dane3[hemoglobina])</f>
        <v>2.7127741133385017</v>
      </c>
      <c r="O406">
        <f>_xlfn.STDEV.P(dane3[hematokryt])</f>
        <v>8.1586994866647888</v>
      </c>
    </row>
    <row r="408" spans="1:32" x14ac:dyDescent="0.25">
      <c r="A408">
        <f>MAX(dane3[Wiek])</f>
        <v>90</v>
      </c>
      <c r="B408">
        <f>MAX(dane3[Ciśnienie krwi])</f>
        <v>180</v>
      </c>
      <c r="C408" t="s">
        <v>101</v>
      </c>
      <c r="I408">
        <f>MAX(dane3[glukoza we krwi])</f>
        <v>490</v>
      </c>
      <c r="J408">
        <f>MAX(dane3[mocznik])</f>
        <v>391</v>
      </c>
      <c r="K408">
        <f>MAX(dane3[kreatynina])</f>
        <v>76</v>
      </c>
      <c r="L408">
        <f>MAX(dane3[sód])</f>
        <v>163</v>
      </c>
      <c r="M408">
        <f>MAX(dane3[potas])</f>
        <v>47</v>
      </c>
      <c r="N408">
        <f>MAX(dane3[hemoglobina])</f>
        <v>17.8</v>
      </c>
      <c r="O408">
        <f>MAX(dane3[hematokryt])</f>
        <v>54</v>
      </c>
    </row>
    <row r="409" spans="1:32" x14ac:dyDescent="0.25">
      <c r="A409">
        <f>MIN(dane3[Wiek])</f>
        <v>2</v>
      </c>
      <c r="B409">
        <f>MIN(dane3[Ciśnienie krwi])</f>
        <v>50</v>
      </c>
      <c r="C409" t="s">
        <v>102</v>
      </c>
      <c r="I409">
        <f>MIN(dane3[glukoza we krwi])</f>
        <v>22</v>
      </c>
      <c r="J409">
        <f>MIN(dane3[mocznik])</f>
        <v>1.5</v>
      </c>
      <c r="K409">
        <f>MIN(dane3[kreatynina])</f>
        <v>0.4</v>
      </c>
      <c r="L409">
        <f>MIN(dane3[sód])</f>
        <v>4.5</v>
      </c>
      <c r="M409">
        <f>MIN(dane3[potas])</f>
        <v>2.5</v>
      </c>
      <c r="N409">
        <f>MIN(dane3[hemoglobina])</f>
        <v>3.1</v>
      </c>
      <c r="O409">
        <f>MIN(dane3[hematokryt])</f>
        <v>9</v>
      </c>
    </row>
    <row r="410" spans="1:32" x14ac:dyDescent="0.25">
      <c r="A410">
        <f>A408-A409</f>
        <v>88</v>
      </c>
      <c r="B410">
        <f t="shared" ref="B410:O410" si="3">B408-B409</f>
        <v>130</v>
      </c>
      <c r="C410" t="s">
        <v>103</v>
      </c>
      <c r="I410">
        <f t="shared" si="3"/>
        <v>468</v>
      </c>
      <c r="J410">
        <f t="shared" si="3"/>
        <v>389.5</v>
      </c>
      <c r="K410">
        <f t="shared" si="3"/>
        <v>75.599999999999994</v>
      </c>
      <c r="L410">
        <f t="shared" si="3"/>
        <v>158.5</v>
      </c>
      <c r="M410">
        <f t="shared" si="3"/>
        <v>44.5</v>
      </c>
      <c r="N410">
        <f t="shared" si="3"/>
        <v>14.700000000000001</v>
      </c>
      <c r="O410">
        <f t="shared" si="3"/>
        <v>45</v>
      </c>
    </row>
    <row r="413" spans="1:32" x14ac:dyDescent="0.25">
      <c r="C413" s="8" t="s">
        <v>87</v>
      </c>
      <c r="D413" t="s">
        <v>80</v>
      </c>
      <c r="E413" t="s">
        <v>80</v>
      </c>
      <c r="F413" t="s">
        <v>65</v>
      </c>
      <c r="G413" s="7" t="s">
        <v>67</v>
      </c>
      <c r="H413" s="7" t="s">
        <v>67</v>
      </c>
      <c r="P413" t="s">
        <v>71</v>
      </c>
      <c r="Q413" t="s">
        <v>71</v>
      </c>
      <c r="R413" t="s">
        <v>71</v>
      </c>
      <c r="S413" t="s">
        <v>73</v>
      </c>
      <c r="T413" t="s">
        <v>71</v>
      </c>
      <c r="U413" t="s">
        <v>71</v>
      </c>
      <c r="V413" t="s">
        <v>75</v>
      </c>
      <c r="W413" t="s">
        <v>78</v>
      </c>
    </row>
    <row r="414" spans="1:32" x14ac:dyDescent="0.25">
      <c r="C414" s="8" t="s">
        <v>89</v>
      </c>
      <c r="D414" t="s">
        <v>92</v>
      </c>
      <c r="E414" t="s">
        <v>81</v>
      </c>
      <c r="F414" t="s">
        <v>66</v>
      </c>
      <c r="G414" s="7" t="s">
        <v>68</v>
      </c>
      <c r="H414" s="7" t="s">
        <v>68</v>
      </c>
      <c r="P414" t="s">
        <v>72</v>
      </c>
      <c r="Q414" t="s">
        <v>72</v>
      </c>
      <c r="R414" t="s">
        <v>72</v>
      </c>
      <c r="S414" t="s">
        <v>74</v>
      </c>
      <c r="T414" t="s">
        <v>72</v>
      </c>
      <c r="U414" t="s">
        <v>72</v>
      </c>
      <c r="V414" t="s">
        <v>76</v>
      </c>
      <c r="W414" t="s">
        <v>79</v>
      </c>
    </row>
    <row r="415" spans="1:32" x14ac:dyDescent="0.25">
      <c r="C415" s="8" t="s">
        <v>88</v>
      </c>
      <c r="D415" t="s">
        <v>82</v>
      </c>
      <c r="E415" t="s">
        <v>82</v>
      </c>
    </row>
    <row r="416" spans="1:32" x14ac:dyDescent="0.25">
      <c r="C416" s="8" t="s">
        <v>90</v>
      </c>
      <c r="D416" t="s">
        <v>83</v>
      </c>
      <c r="E416" t="s">
        <v>83</v>
      </c>
    </row>
    <row r="417" spans="3:5" x14ac:dyDescent="0.25">
      <c r="C417" s="8" t="s">
        <v>86</v>
      </c>
      <c r="D417" t="s">
        <v>84</v>
      </c>
      <c r="E417" t="s">
        <v>84</v>
      </c>
    </row>
    <row r="418" spans="3:5" x14ac:dyDescent="0.25">
      <c r="C418" s="8" t="s">
        <v>91</v>
      </c>
      <c r="D418" t="s">
        <v>85</v>
      </c>
      <c r="E418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5EC8-F557-4877-BCA5-4982408D7DC4}">
  <dimension ref="A1:V401"/>
  <sheetViews>
    <sheetView workbookViewId="0">
      <selection activeCell="S1" sqref="S1:S1048576"/>
    </sheetView>
  </sheetViews>
  <sheetFormatPr defaultRowHeight="15" x14ac:dyDescent="0.25"/>
  <cols>
    <col min="1" max="1" width="5.7109375" bestFit="1" customWidth="1"/>
    <col min="2" max="2" width="13.7109375" bestFit="1" customWidth="1"/>
    <col min="3" max="3" width="17" bestFit="1" customWidth="1"/>
    <col min="4" max="4" width="9.5703125" bestFit="1" customWidth="1"/>
    <col min="5" max="5" width="6.7109375" bestFit="1" customWidth="1"/>
    <col min="6" max="6" width="14.5703125" bestFit="1" customWidth="1"/>
    <col min="7" max="7" width="15" bestFit="1" customWidth="1"/>
    <col min="8" max="8" width="10.85546875" bestFit="1" customWidth="1"/>
    <col min="9" max="9" width="15.28515625" bestFit="1" customWidth="1"/>
    <col min="10" max="10" width="8.28515625" bestFit="1" customWidth="1"/>
    <col min="11" max="11" width="10.42578125" bestFit="1" customWidth="1"/>
    <col min="12" max="12" width="4.140625" bestFit="1" customWidth="1"/>
    <col min="14" max="14" width="12.7109375" bestFit="1" customWidth="1"/>
    <col min="15" max="15" width="9.42578125" customWidth="1"/>
    <col min="16" max="16" width="12.28515625" bestFit="1" customWidth="1"/>
    <col min="17" max="17" width="8.42578125" bestFit="1" customWidth="1"/>
    <col min="18" max="18" width="17.85546875" bestFit="1" customWidth="1"/>
    <col min="19" max="19" width="6.7109375" bestFit="1" customWidth="1"/>
    <col min="20" max="20" width="11.5703125" bestFit="1" customWidth="1"/>
    <col min="21" max="21" width="7.5703125" bestFit="1" customWidth="1"/>
    <col min="22" max="22" width="7" bestFit="1" customWidth="1"/>
  </cols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s="6" t="s">
        <v>60</v>
      </c>
      <c r="G1" t="s">
        <v>61</v>
      </c>
      <c r="H1" t="s">
        <v>30</v>
      </c>
      <c r="I1" t="s">
        <v>32</v>
      </c>
      <c r="J1" t="s">
        <v>62</v>
      </c>
      <c r="K1" t="s">
        <v>34</v>
      </c>
      <c r="L1" t="s">
        <v>35</v>
      </c>
      <c r="M1" t="s">
        <v>36</v>
      </c>
      <c r="N1" t="s">
        <v>37</v>
      </c>
      <c r="O1" t="s">
        <v>63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</row>
    <row r="2" spans="1:22" x14ac:dyDescent="0.25">
      <c r="A2" s="5">
        <v>48</v>
      </c>
      <c r="B2" s="5">
        <v>80</v>
      </c>
      <c r="C2" s="5">
        <v>1.02</v>
      </c>
      <c r="D2" s="5">
        <v>1</v>
      </c>
      <c r="E2" s="5" t="s">
        <v>2</v>
      </c>
      <c r="F2" s="5" t="s">
        <v>4</v>
      </c>
      <c r="G2" s="5" t="s">
        <v>5</v>
      </c>
      <c r="H2" s="5" t="s">
        <v>5</v>
      </c>
      <c r="I2" s="5">
        <v>121</v>
      </c>
      <c r="J2" s="5">
        <v>36</v>
      </c>
      <c r="K2" s="5">
        <v>1.2</v>
      </c>
      <c r="L2" s="5" t="s">
        <v>3</v>
      </c>
      <c r="M2" s="5" t="s">
        <v>3</v>
      </c>
      <c r="N2" s="5">
        <v>15.4</v>
      </c>
      <c r="O2" s="5">
        <v>44</v>
      </c>
      <c r="P2" s="5" t="s">
        <v>6</v>
      </c>
      <c r="Q2" s="5" t="s">
        <v>6</v>
      </c>
      <c r="R2" s="5" t="s">
        <v>7</v>
      </c>
      <c r="S2" s="5" t="s">
        <v>8</v>
      </c>
      <c r="T2" s="5" t="s">
        <v>7</v>
      </c>
      <c r="U2" s="5" t="s">
        <v>7</v>
      </c>
      <c r="V2" s="5" t="s">
        <v>9</v>
      </c>
    </row>
    <row r="3" spans="1:22" x14ac:dyDescent="0.25">
      <c r="A3" s="5">
        <v>7</v>
      </c>
      <c r="B3" s="5">
        <v>50</v>
      </c>
      <c r="C3" s="5">
        <v>1.02</v>
      </c>
      <c r="D3" s="5">
        <v>4</v>
      </c>
      <c r="E3" s="5" t="s">
        <v>2</v>
      </c>
      <c r="F3" s="5" t="s">
        <v>4</v>
      </c>
      <c r="G3" s="5" t="s">
        <v>5</v>
      </c>
      <c r="H3" s="5" t="s">
        <v>5</v>
      </c>
      <c r="I3" s="5" t="s">
        <v>3</v>
      </c>
      <c r="J3" s="5">
        <v>18</v>
      </c>
      <c r="K3" s="5">
        <v>0.8</v>
      </c>
      <c r="L3" s="5" t="s">
        <v>3</v>
      </c>
      <c r="M3" s="5" t="s">
        <v>3</v>
      </c>
      <c r="N3" s="5">
        <v>11.3</v>
      </c>
      <c r="O3" s="5">
        <v>38</v>
      </c>
      <c r="P3" s="5" t="s">
        <v>7</v>
      </c>
      <c r="Q3" s="5" t="s">
        <v>7</v>
      </c>
      <c r="R3" s="5" t="s">
        <v>7</v>
      </c>
      <c r="S3" s="5" t="s">
        <v>8</v>
      </c>
      <c r="T3" s="5" t="s">
        <v>7</v>
      </c>
      <c r="U3" s="5" t="s">
        <v>7</v>
      </c>
      <c r="V3" s="5" t="s">
        <v>9</v>
      </c>
    </row>
    <row r="4" spans="1:22" x14ac:dyDescent="0.25">
      <c r="A4" s="5">
        <v>62</v>
      </c>
      <c r="B4" s="5">
        <v>80</v>
      </c>
      <c r="C4" s="5">
        <v>1.01</v>
      </c>
      <c r="D4" s="5">
        <v>2</v>
      </c>
      <c r="E4" s="5" t="s">
        <v>13</v>
      </c>
      <c r="F4" s="5" t="s">
        <v>4</v>
      </c>
      <c r="G4" s="5" t="s">
        <v>5</v>
      </c>
      <c r="H4" s="5" t="s">
        <v>5</v>
      </c>
      <c r="I4" s="5">
        <v>423</v>
      </c>
      <c r="J4" s="5">
        <v>53</v>
      </c>
      <c r="K4" s="5">
        <v>1.8</v>
      </c>
      <c r="L4" s="5" t="s">
        <v>3</v>
      </c>
      <c r="M4" s="5" t="s">
        <v>3</v>
      </c>
      <c r="N4" s="5">
        <v>9.6</v>
      </c>
      <c r="O4" s="5">
        <v>31</v>
      </c>
      <c r="P4" s="5" t="s">
        <v>7</v>
      </c>
      <c r="Q4" s="5" t="s">
        <v>6</v>
      </c>
      <c r="R4" s="5" t="s">
        <v>7</v>
      </c>
      <c r="S4" s="5" t="s">
        <v>14</v>
      </c>
      <c r="T4" s="5" t="s">
        <v>7</v>
      </c>
      <c r="U4" s="5" t="s">
        <v>6</v>
      </c>
      <c r="V4" s="5" t="s">
        <v>9</v>
      </c>
    </row>
    <row r="5" spans="1:22" x14ac:dyDescent="0.25">
      <c r="A5" s="5">
        <v>48</v>
      </c>
      <c r="B5" s="5">
        <v>70</v>
      </c>
      <c r="C5" s="5">
        <v>1.0049999999999999</v>
      </c>
      <c r="D5" s="5">
        <v>4</v>
      </c>
      <c r="E5" s="5" t="s">
        <v>2</v>
      </c>
      <c r="F5" s="5" t="s">
        <v>15</v>
      </c>
      <c r="G5" s="5" t="s">
        <v>16</v>
      </c>
      <c r="H5" s="5" t="s">
        <v>5</v>
      </c>
      <c r="I5" s="5">
        <v>117</v>
      </c>
      <c r="J5" s="5">
        <v>56</v>
      </c>
      <c r="K5" s="5">
        <v>3.8</v>
      </c>
      <c r="L5" s="5">
        <v>111</v>
      </c>
      <c r="M5" s="5">
        <v>2.5</v>
      </c>
      <c r="N5" s="5">
        <v>11.2</v>
      </c>
      <c r="O5" s="5">
        <v>32</v>
      </c>
      <c r="P5" s="5" t="s">
        <v>6</v>
      </c>
      <c r="Q5" s="5" t="s">
        <v>7</v>
      </c>
      <c r="R5" s="5" t="s">
        <v>7</v>
      </c>
      <c r="S5" s="5" t="s">
        <v>14</v>
      </c>
      <c r="T5" s="5" t="s">
        <v>6</v>
      </c>
      <c r="U5" s="5" t="s">
        <v>6</v>
      </c>
      <c r="V5" s="5" t="s">
        <v>9</v>
      </c>
    </row>
    <row r="6" spans="1:22" x14ac:dyDescent="0.25">
      <c r="A6" s="5">
        <v>51</v>
      </c>
      <c r="B6" s="5">
        <v>80</v>
      </c>
      <c r="C6" s="5">
        <v>1.01</v>
      </c>
      <c r="D6" s="5">
        <v>2</v>
      </c>
      <c r="E6" s="5" t="s">
        <v>2</v>
      </c>
      <c r="F6" s="5" t="s">
        <v>4</v>
      </c>
      <c r="G6" s="5" t="s">
        <v>5</v>
      </c>
      <c r="H6" s="5" t="s">
        <v>5</v>
      </c>
      <c r="I6" s="5">
        <v>106</v>
      </c>
      <c r="J6" s="5">
        <v>26</v>
      </c>
      <c r="K6" s="5">
        <v>1.4</v>
      </c>
      <c r="L6" s="5" t="s">
        <v>3</v>
      </c>
      <c r="M6" s="5" t="s">
        <v>3</v>
      </c>
      <c r="N6" s="5">
        <v>11.6</v>
      </c>
      <c r="O6" s="5">
        <v>35</v>
      </c>
      <c r="P6" s="5" t="s">
        <v>7</v>
      </c>
      <c r="Q6" s="5" t="s">
        <v>7</v>
      </c>
      <c r="R6" s="5" t="s">
        <v>7</v>
      </c>
      <c r="S6" s="5" t="s">
        <v>8</v>
      </c>
      <c r="T6" s="5" t="s">
        <v>7</v>
      </c>
      <c r="U6" s="5" t="s">
        <v>7</v>
      </c>
      <c r="V6" s="5" t="s">
        <v>9</v>
      </c>
    </row>
    <row r="7" spans="1:22" x14ac:dyDescent="0.25">
      <c r="A7" s="5">
        <v>60</v>
      </c>
      <c r="B7" s="5">
        <v>90</v>
      </c>
      <c r="C7" s="5">
        <v>1.0149999999999999</v>
      </c>
      <c r="D7" s="5">
        <v>3</v>
      </c>
      <c r="E7" s="5" t="s">
        <v>2</v>
      </c>
      <c r="F7" s="5" t="s">
        <v>3</v>
      </c>
      <c r="G7" s="5" t="s">
        <v>5</v>
      </c>
      <c r="H7" s="5" t="s">
        <v>5</v>
      </c>
      <c r="I7" s="5">
        <v>74</v>
      </c>
      <c r="J7" s="5">
        <v>25</v>
      </c>
      <c r="K7" s="5">
        <v>1.1000000000000001</v>
      </c>
      <c r="L7" s="5">
        <v>142</v>
      </c>
      <c r="M7" s="5">
        <v>3.2</v>
      </c>
      <c r="N7" s="5">
        <v>12.2</v>
      </c>
      <c r="O7" s="5">
        <v>39</v>
      </c>
      <c r="P7" s="5" t="s">
        <v>6</v>
      </c>
      <c r="Q7" s="5" t="s">
        <v>6</v>
      </c>
      <c r="R7" s="5" t="s">
        <v>7</v>
      </c>
      <c r="S7" s="5" t="s">
        <v>8</v>
      </c>
      <c r="T7" s="5" t="s">
        <v>6</v>
      </c>
      <c r="U7" s="5" t="s">
        <v>7</v>
      </c>
      <c r="V7" s="5" t="s">
        <v>9</v>
      </c>
    </row>
    <row r="8" spans="1:22" x14ac:dyDescent="0.25">
      <c r="A8" s="5">
        <v>68</v>
      </c>
      <c r="B8" s="5">
        <v>70</v>
      </c>
      <c r="C8" s="5">
        <v>1.01</v>
      </c>
      <c r="D8" s="5">
        <v>0</v>
      </c>
      <c r="E8" s="5" t="s">
        <v>2</v>
      </c>
      <c r="F8" s="5" t="s">
        <v>4</v>
      </c>
      <c r="G8" s="5" t="s">
        <v>5</v>
      </c>
      <c r="H8" s="5" t="s">
        <v>5</v>
      </c>
      <c r="I8" s="5">
        <v>100</v>
      </c>
      <c r="J8" s="5">
        <v>54</v>
      </c>
      <c r="K8" s="5">
        <v>24</v>
      </c>
      <c r="L8" s="5">
        <v>104</v>
      </c>
      <c r="M8" s="5">
        <v>4</v>
      </c>
      <c r="N8" s="5">
        <v>12.4</v>
      </c>
      <c r="O8" s="5">
        <v>36</v>
      </c>
      <c r="P8" s="5" t="s">
        <v>7</v>
      </c>
      <c r="Q8" s="5" t="s">
        <v>7</v>
      </c>
      <c r="R8" s="5" t="s">
        <v>7</v>
      </c>
      <c r="S8" s="5" t="s">
        <v>8</v>
      </c>
      <c r="T8" s="5" t="s">
        <v>7</v>
      </c>
      <c r="U8" s="5" t="s">
        <v>7</v>
      </c>
      <c r="V8" s="5" t="s">
        <v>9</v>
      </c>
    </row>
    <row r="9" spans="1:22" x14ac:dyDescent="0.25">
      <c r="A9" s="5">
        <v>24</v>
      </c>
      <c r="B9" s="5" t="s">
        <v>3</v>
      </c>
      <c r="C9" s="5">
        <v>1.0149999999999999</v>
      </c>
      <c r="D9" s="5">
        <v>2</v>
      </c>
      <c r="E9" s="5" t="s">
        <v>11</v>
      </c>
      <c r="F9" s="5" t="s">
        <v>15</v>
      </c>
      <c r="G9" s="5" t="s">
        <v>5</v>
      </c>
      <c r="H9" s="5" t="s">
        <v>5</v>
      </c>
      <c r="I9" s="5">
        <v>410</v>
      </c>
      <c r="J9" s="5">
        <v>31</v>
      </c>
      <c r="K9" s="5">
        <v>1.1000000000000001</v>
      </c>
      <c r="L9" s="5" t="s">
        <v>3</v>
      </c>
      <c r="M9" s="5" t="s">
        <v>3</v>
      </c>
      <c r="N9" s="5">
        <v>12.4</v>
      </c>
      <c r="O9" s="5">
        <v>44</v>
      </c>
      <c r="P9" s="5" t="s">
        <v>7</v>
      </c>
      <c r="Q9" s="5" t="s">
        <v>6</v>
      </c>
      <c r="R9" s="5" t="s">
        <v>7</v>
      </c>
      <c r="S9" s="5" t="s">
        <v>8</v>
      </c>
      <c r="T9" s="5" t="s">
        <v>6</v>
      </c>
      <c r="U9" s="5" t="s">
        <v>7</v>
      </c>
      <c r="V9" s="5" t="s">
        <v>9</v>
      </c>
    </row>
    <row r="10" spans="1:22" x14ac:dyDescent="0.25">
      <c r="A10" s="5">
        <v>52</v>
      </c>
      <c r="B10" s="5">
        <v>100</v>
      </c>
      <c r="C10" s="5">
        <v>1.0149999999999999</v>
      </c>
      <c r="D10" s="5">
        <v>3</v>
      </c>
      <c r="E10" s="5" t="s">
        <v>2</v>
      </c>
      <c r="F10" s="5" t="s">
        <v>15</v>
      </c>
      <c r="G10" s="5" t="s">
        <v>16</v>
      </c>
      <c r="H10" s="5" t="s">
        <v>5</v>
      </c>
      <c r="I10" s="5">
        <v>138</v>
      </c>
      <c r="J10" s="5">
        <v>60</v>
      </c>
      <c r="K10" s="5">
        <v>1.9</v>
      </c>
      <c r="L10" s="5" t="s">
        <v>3</v>
      </c>
      <c r="M10" s="5" t="s">
        <v>3</v>
      </c>
      <c r="N10" s="5">
        <v>10.8</v>
      </c>
      <c r="O10" s="5">
        <v>33</v>
      </c>
      <c r="P10" s="5" t="s">
        <v>6</v>
      </c>
      <c r="Q10" s="5" t="s">
        <v>6</v>
      </c>
      <c r="R10" s="5" t="s">
        <v>7</v>
      </c>
      <c r="S10" s="5" t="s">
        <v>8</v>
      </c>
      <c r="T10" s="5" t="s">
        <v>7</v>
      </c>
      <c r="U10" s="5" t="s">
        <v>6</v>
      </c>
      <c r="V10" s="5" t="s">
        <v>9</v>
      </c>
    </row>
    <row r="11" spans="1:22" x14ac:dyDescent="0.25">
      <c r="A11" s="5">
        <v>53</v>
      </c>
      <c r="B11" s="5">
        <v>90</v>
      </c>
      <c r="C11" s="5">
        <v>1.02</v>
      </c>
      <c r="D11" s="5">
        <v>2</v>
      </c>
      <c r="E11" s="5" t="s">
        <v>2</v>
      </c>
      <c r="F11" s="5" t="s">
        <v>15</v>
      </c>
      <c r="G11" s="5" t="s">
        <v>16</v>
      </c>
      <c r="H11" s="5" t="s">
        <v>5</v>
      </c>
      <c r="I11" s="5">
        <v>70</v>
      </c>
      <c r="J11" s="5">
        <v>107</v>
      </c>
      <c r="K11" s="5">
        <v>7.2</v>
      </c>
      <c r="L11" s="5">
        <v>114</v>
      </c>
      <c r="M11" s="5">
        <v>3.7</v>
      </c>
      <c r="N11" s="5">
        <v>9.5</v>
      </c>
      <c r="O11" s="5">
        <v>29</v>
      </c>
      <c r="P11" s="5" t="s">
        <v>6</v>
      </c>
      <c r="Q11" s="5" t="s">
        <v>6</v>
      </c>
      <c r="R11" s="5" t="s">
        <v>7</v>
      </c>
      <c r="S11" s="5" t="s">
        <v>14</v>
      </c>
      <c r="T11" s="5" t="s">
        <v>7</v>
      </c>
      <c r="U11" s="5" t="s">
        <v>6</v>
      </c>
      <c r="V11" s="5" t="s">
        <v>9</v>
      </c>
    </row>
    <row r="12" spans="1:22" x14ac:dyDescent="0.25">
      <c r="A12" s="5">
        <v>50</v>
      </c>
      <c r="B12" s="5">
        <v>60</v>
      </c>
      <c r="C12" s="5">
        <v>1.01</v>
      </c>
      <c r="D12" s="5">
        <v>2</v>
      </c>
      <c r="E12" s="5" t="s">
        <v>11</v>
      </c>
      <c r="F12" s="5" t="s">
        <v>15</v>
      </c>
      <c r="G12" s="5" t="s">
        <v>16</v>
      </c>
      <c r="H12" s="5" t="s">
        <v>5</v>
      </c>
      <c r="I12" s="5">
        <v>490</v>
      </c>
      <c r="J12" s="5">
        <v>55</v>
      </c>
      <c r="K12" s="5">
        <v>4</v>
      </c>
      <c r="L12" s="5" t="s">
        <v>3</v>
      </c>
      <c r="M12" s="5" t="s">
        <v>3</v>
      </c>
      <c r="N12" s="5">
        <v>9.4</v>
      </c>
      <c r="O12" s="5">
        <v>28</v>
      </c>
      <c r="P12" s="5" t="s">
        <v>6</v>
      </c>
      <c r="Q12" s="5" t="s">
        <v>6</v>
      </c>
      <c r="R12" s="5" t="s">
        <v>7</v>
      </c>
      <c r="S12" s="5" t="s">
        <v>8</v>
      </c>
      <c r="T12" s="5" t="s">
        <v>7</v>
      </c>
      <c r="U12" s="5" t="s">
        <v>6</v>
      </c>
      <c r="V12" s="5" t="s">
        <v>9</v>
      </c>
    </row>
    <row r="13" spans="1:22" x14ac:dyDescent="0.25">
      <c r="A13" s="5">
        <v>63</v>
      </c>
      <c r="B13" s="5">
        <v>70</v>
      </c>
      <c r="C13" s="5">
        <v>1.01</v>
      </c>
      <c r="D13" s="5">
        <v>3</v>
      </c>
      <c r="E13" s="5" t="s">
        <v>2</v>
      </c>
      <c r="F13" s="5" t="s">
        <v>15</v>
      </c>
      <c r="G13" s="5" t="s">
        <v>16</v>
      </c>
      <c r="H13" s="5" t="s">
        <v>5</v>
      </c>
      <c r="I13" s="5">
        <v>380</v>
      </c>
      <c r="J13" s="5">
        <v>60</v>
      </c>
      <c r="K13" s="5">
        <v>2.7</v>
      </c>
      <c r="L13" s="5">
        <v>131</v>
      </c>
      <c r="M13" s="5">
        <v>4.2</v>
      </c>
      <c r="N13" s="5">
        <v>10.8</v>
      </c>
      <c r="O13" s="5">
        <v>32</v>
      </c>
      <c r="P13" s="5" t="s">
        <v>6</v>
      </c>
      <c r="Q13" s="5" t="s">
        <v>6</v>
      </c>
      <c r="R13" s="5" t="s">
        <v>7</v>
      </c>
      <c r="S13" s="5" t="s">
        <v>14</v>
      </c>
      <c r="T13" s="5" t="s">
        <v>6</v>
      </c>
      <c r="U13" s="5" t="s">
        <v>7</v>
      </c>
      <c r="V13" s="5" t="s">
        <v>9</v>
      </c>
    </row>
    <row r="14" spans="1:22" x14ac:dyDescent="0.25">
      <c r="A14" s="5">
        <v>68</v>
      </c>
      <c r="B14" s="5">
        <v>70</v>
      </c>
      <c r="C14" s="5">
        <v>1.0149999999999999</v>
      </c>
      <c r="D14" s="5">
        <v>3</v>
      </c>
      <c r="E14" s="5" t="s">
        <v>1</v>
      </c>
      <c r="F14" s="5" t="s">
        <v>4</v>
      </c>
      <c r="G14" s="5" t="s">
        <v>16</v>
      </c>
      <c r="H14" s="5" t="s">
        <v>5</v>
      </c>
      <c r="I14" s="5">
        <v>208</v>
      </c>
      <c r="J14" s="5">
        <v>72</v>
      </c>
      <c r="K14" s="5">
        <v>2.1</v>
      </c>
      <c r="L14" s="5">
        <v>138</v>
      </c>
      <c r="M14" s="5">
        <v>5.8</v>
      </c>
      <c r="N14" s="5">
        <v>9.6999999999999993</v>
      </c>
      <c r="O14" s="5">
        <v>28</v>
      </c>
      <c r="P14" s="5" t="s">
        <v>6</v>
      </c>
      <c r="Q14" s="5" t="s">
        <v>6</v>
      </c>
      <c r="R14" s="5" t="s">
        <v>6</v>
      </c>
      <c r="S14" s="5" t="s">
        <v>14</v>
      </c>
      <c r="T14" s="5" t="s">
        <v>6</v>
      </c>
      <c r="U14" s="5" t="s">
        <v>7</v>
      </c>
      <c r="V14" s="5" t="s">
        <v>9</v>
      </c>
    </row>
    <row r="15" spans="1:22" x14ac:dyDescent="0.25">
      <c r="A15" s="5">
        <v>68</v>
      </c>
      <c r="B15" s="5">
        <v>70</v>
      </c>
      <c r="C15" s="5" t="s">
        <v>3</v>
      </c>
      <c r="D15" s="5" t="s">
        <v>3</v>
      </c>
      <c r="E15" s="5" t="s">
        <v>3</v>
      </c>
      <c r="F15" s="5" t="s">
        <v>3</v>
      </c>
      <c r="G15" s="5" t="s">
        <v>5</v>
      </c>
      <c r="H15" s="5" t="s">
        <v>5</v>
      </c>
      <c r="I15" s="5">
        <v>98</v>
      </c>
      <c r="J15" s="5">
        <v>86</v>
      </c>
      <c r="K15" s="5">
        <v>4.5999999999999996</v>
      </c>
      <c r="L15" s="5">
        <v>135</v>
      </c>
      <c r="M15" s="5">
        <v>3.4</v>
      </c>
      <c r="N15" s="5">
        <v>9.8000000000000007</v>
      </c>
      <c r="O15" s="5" t="s">
        <v>3</v>
      </c>
      <c r="P15" s="5" t="s">
        <v>6</v>
      </c>
      <c r="Q15" s="5" t="s">
        <v>6</v>
      </c>
      <c r="R15" s="5" t="s">
        <v>6</v>
      </c>
      <c r="S15" s="5" t="s">
        <v>14</v>
      </c>
      <c r="T15" s="5" t="s">
        <v>6</v>
      </c>
      <c r="U15" s="5" t="s">
        <v>7</v>
      </c>
      <c r="V15" s="5" t="s">
        <v>9</v>
      </c>
    </row>
    <row r="16" spans="1:22" x14ac:dyDescent="0.25">
      <c r="A16" s="5">
        <v>68</v>
      </c>
      <c r="B16" s="5">
        <v>80</v>
      </c>
      <c r="C16" s="5">
        <v>1.01</v>
      </c>
      <c r="D16" s="5">
        <v>3</v>
      </c>
      <c r="E16" s="5" t="s">
        <v>12</v>
      </c>
      <c r="F16" s="5" t="s">
        <v>15</v>
      </c>
      <c r="G16" s="5" t="s">
        <v>16</v>
      </c>
      <c r="H16" s="5" t="s">
        <v>16</v>
      </c>
      <c r="I16" s="5">
        <v>157</v>
      </c>
      <c r="J16" s="5">
        <v>90</v>
      </c>
      <c r="K16" s="5">
        <v>4.0999999999999996</v>
      </c>
      <c r="L16" s="5">
        <v>130</v>
      </c>
      <c r="M16" s="5">
        <v>6.4</v>
      </c>
      <c r="N16" s="5">
        <v>5.6</v>
      </c>
      <c r="O16" s="5">
        <v>16</v>
      </c>
      <c r="P16" s="5" t="s">
        <v>6</v>
      </c>
      <c r="Q16" s="5" t="s">
        <v>6</v>
      </c>
      <c r="R16" s="5" t="s">
        <v>6</v>
      </c>
      <c r="S16" s="5" t="s">
        <v>14</v>
      </c>
      <c r="T16" s="5" t="s">
        <v>6</v>
      </c>
      <c r="U16" s="5" t="s">
        <v>7</v>
      </c>
      <c r="V16" s="5" t="s">
        <v>9</v>
      </c>
    </row>
    <row r="17" spans="1:22" x14ac:dyDescent="0.25">
      <c r="A17" s="5">
        <v>40</v>
      </c>
      <c r="B17" s="5">
        <v>80</v>
      </c>
      <c r="C17" s="5">
        <v>1.0149999999999999</v>
      </c>
      <c r="D17" s="5">
        <v>3</v>
      </c>
      <c r="E17" s="5" t="s">
        <v>2</v>
      </c>
      <c r="F17" s="5" t="s">
        <v>4</v>
      </c>
      <c r="G17" s="5" t="s">
        <v>5</v>
      </c>
      <c r="H17" s="5" t="s">
        <v>5</v>
      </c>
      <c r="I17" s="5">
        <v>76</v>
      </c>
      <c r="J17" s="5">
        <v>162</v>
      </c>
      <c r="K17" s="5">
        <v>9.6</v>
      </c>
      <c r="L17" s="5">
        <v>141</v>
      </c>
      <c r="M17" s="5">
        <v>4.9000000000000004</v>
      </c>
      <c r="N17" s="5">
        <v>7.6</v>
      </c>
      <c r="O17" s="5">
        <v>24</v>
      </c>
      <c r="P17" s="5" t="s">
        <v>6</v>
      </c>
      <c r="Q17" s="5" t="s">
        <v>7</v>
      </c>
      <c r="R17" s="5" t="s">
        <v>7</v>
      </c>
      <c r="S17" s="5" t="s">
        <v>8</v>
      </c>
      <c r="T17" s="5" t="s">
        <v>7</v>
      </c>
      <c r="U17" s="5" t="s">
        <v>6</v>
      </c>
      <c r="V17" s="5" t="s">
        <v>9</v>
      </c>
    </row>
    <row r="18" spans="1:22" x14ac:dyDescent="0.25">
      <c r="A18" s="5">
        <v>47</v>
      </c>
      <c r="B18" s="5">
        <v>70</v>
      </c>
      <c r="C18" s="5">
        <v>1.0149999999999999</v>
      </c>
      <c r="D18" s="5">
        <v>2</v>
      </c>
      <c r="E18" s="5" t="s">
        <v>2</v>
      </c>
      <c r="F18" s="5" t="s">
        <v>4</v>
      </c>
      <c r="G18" s="5" t="s">
        <v>5</v>
      </c>
      <c r="H18" s="5" t="s">
        <v>5</v>
      </c>
      <c r="I18" s="5">
        <v>99</v>
      </c>
      <c r="J18" s="5">
        <v>46</v>
      </c>
      <c r="K18" s="5">
        <v>2.2000000000000002</v>
      </c>
      <c r="L18" s="5">
        <v>138</v>
      </c>
      <c r="M18" s="5">
        <v>4.0999999999999996</v>
      </c>
      <c r="N18" s="5">
        <v>12.6</v>
      </c>
      <c r="O18" s="5" t="s">
        <v>3</v>
      </c>
      <c r="P18" s="5" t="s">
        <v>7</v>
      </c>
      <c r="Q18" s="5" t="s">
        <v>7</v>
      </c>
      <c r="R18" s="5" t="s">
        <v>7</v>
      </c>
      <c r="S18" s="5" t="s">
        <v>8</v>
      </c>
      <c r="T18" s="5" t="s">
        <v>7</v>
      </c>
      <c r="U18" s="5" t="s">
        <v>7</v>
      </c>
      <c r="V18" s="5" t="s">
        <v>9</v>
      </c>
    </row>
    <row r="19" spans="1:22" x14ac:dyDescent="0.25">
      <c r="A19" s="5">
        <v>47</v>
      </c>
      <c r="B19" s="5">
        <v>80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5</v>
      </c>
      <c r="H19" s="5" t="s">
        <v>5</v>
      </c>
      <c r="I19" s="5">
        <v>114</v>
      </c>
      <c r="J19" s="5">
        <v>87</v>
      </c>
      <c r="K19" s="5">
        <v>5.2</v>
      </c>
      <c r="L19" s="5">
        <v>139</v>
      </c>
      <c r="M19" s="5">
        <v>3.7</v>
      </c>
      <c r="N19" s="5">
        <v>12.1</v>
      </c>
      <c r="O19" s="5" t="s">
        <v>3</v>
      </c>
      <c r="P19" s="5" t="s">
        <v>6</v>
      </c>
      <c r="Q19" s="5" t="s">
        <v>7</v>
      </c>
      <c r="R19" s="5" t="s">
        <v>7</v>
      </c>
      <c r="S19" s="5" t="s">
        <v>14</v>
      </c>
      <c r="T19" s="5" t="s">
        <v>7</v>
      </c>
      <c r="U19" s="5" t="s">
        <v>7</v>
      </c>
      <c r="V19" s="5" t="s">
        <v>9</v>
      </c>
    </row>
    <row r="20" spans="1:22" x14ac:dyDescent="0.25">
      <c r="A20" s="5">
        <v>60</v>
      </c>
      <c r="B20" s="5">
        <v>100</v>
      </c>
      <c r="C20" s="5">
        <v>1.0249999999999999</v>
      </c>
      <c r="D20" s="5">
        <v>0</v>
      </c>
      <c r="E20" s="5" t="s">
        <v>13</v>
      </c>
      <c r="F20" s="5" t="s">
        <v>4</v>
      </c>
      <c r="G20" s="5" t="s">
        <v>5</v>
      </c>
      <c r="H20" s="5" t="s">
        <v>5</v>
      </c>
      <c r="I20" s="5">
        <v>263</v>
      </c>
      <c r="J20" s="5">
        <v>27</v>
      </c>
      <c r="K20" s="5">
        <v>1.3</v>
      </c>
      <c r="L20" s="5">
        <v>135</v>
      </c>
      <c r="M20" s="5">
        <v>4.3</v>
      </c>
      <c r="N20" s="5">
        <v>12.7</v>
      </c>
      <c r="O20" s="5">
        <v>37</v>
      </c>
      <c r="P20" s="5" t="s">
        <v>6</v>
      </c>
      <c r="Q20" s="5" t="s">
        <v>6</v>
      </c>
      <c r="R20" s="5" t="s">
        <v>6</v>
      </c>
      <c r="S20" s="5" t="s">
        <v>8</v>
      </c>
      <c r="T20" s="5" t="s">
        <v>7</v>
      </c>
      <c r="U20" s="5" t="s">
        <v>7</v>
      </c>
      <c r="V20" s="5" t="s">
        <v>9</v>
      </c>
    </row>
    <row r="21" spans="1:22" x14ac:dyDescent="0.25">
      <c r="A21" s="5">
        <v>62</v>
      </c>
      <c r="B21" s="5">
        <v>60</v>
      </c>
      <c r="C21" s="5">
        <v>1.0149999999999999</v>
      </c>
      <c r="D21" s="5">
        <v>1</v>
      </c>
      <c r="E21" s="5" t="s">
        <v>2</v>
      </c>
      <c r="F21" s="5" t="s">
        <v>15</v>
      </c>
      <c r="G21" s="5" t="s">
        <v>16</v>
      </c>
      <c r="H21" s="5" t="s">
        <v>5</v>
      </c>
      <c r="I21" s="5">
        <v>100</v>
      </c>
      <c r="J21" s="5">
        <v>31</v>
      </c>
      <c r="K21" s="5">
        <v>1.6</v>
      </c>
      <c r="L21" s="5" t="s">
        <v>3</v>
      </c>
      <c r="M21" s="5" t="s">
        <v>3</v>
      </c>
      <c r="N21" s="5">
        <v>10.3</v>
      </c>
      <c r="O21" s="5">
        <v>30</v>
      </c>
      <c r="P21" s="5" t="s">
        <v>6</v>
      </c>
      <c r="Q21" s="5" t="s">
        <v>7</v>
      </c>
      <c r="R21" s="5" t="s">
        <v>6</v>
      </c>
      <c r="S21" s="5" t="s">
        <v>8</v>
      </c>
      <c r="T21" s="5" t="s">
        <v>7</v>
      </c>
      <c r="U21" s="5" t="s">
        <v>7</v>
      </c>
      <c r="V21" s="5" t="s">
        <v>9</v>
      </c>
    </row>
    <row r="22" spans="1:22" x14ac:dyDescent="0.25">
      <c r="A22" s="5">
        <v>61</v>
      </c>
      <c r="B22" s="5">
        <v>80</v>
      </c>
      <c r="C22" s="5">
        <v>1.0149999999999999</v>
      </c>
      <c r="D22" s="5">
        <v>2</v>
      </c>
      <c r="E22" s="5" t="s">
        <v>2</v>
      </c>
      <c r="F22" s="5" t="s">
        <v>15</v>
      </c>
      <c r="G22" s="5" t="s">
        <v>5</v>
      </c>
      <c r="H22" s="5" t="s">
        <v>5</v>
      </c>
      <c r="I22" s="5">
        <v>173</v>
      </c>
      <c r="J22" s="5">
        <v>148</v>
      </c>
      <c r="K22" s="5">
        <v>3.9</v>
      </c>
      <c r="L22" s="5">
        <v>135</v>
      </c>
      <c r="M22" s="5">
        <v>5.2</v>
      </c>
      <c r="N22" s="5">
        <v>7.7</v>
      </c>
      <c r="O22" s="5">
        <v>24</v>
      </c>
      <c r="P22" s="5" t="s">
        <v>6</v>
      </c>
      <c r="Q22" s="5" t="s">
        <v>6</v>
      </c>
      <c r="R22" s="5" t="s">
        <v>6</v>
      </c>
      <c r="S22" s="5" t="s">
        <v>14</v>
      </c>
      <c r="T22" s="5" t="s">
        <v>6</v>
      </c>
      <c r="U22" s="5" t="s">
        <v>6</v>
      </c>
      <c r="V22" s="5" t="s">
        <v>9</v>
      </c>
    </row>
    <row r="23" spans="1:22" x14ac:dyDescent="0.25">
      <c r="A23" s="5">
        <v>60</v>
      </c>
      <c r="B23" s="5">
        <v>90</v>
      </c>
      <c r="C23" s="5" t="s">
        <v>3</v>
      </c>
      <c r="D23" s="5" t="s">
        <v>3</v>
      </c>
      <c r="E23" s="5" t="s">
        <v>3</v>
      </c>
      <c r="F23" s="5" t="s">
        <v>3</v>
      </c>
      <c r="G23" s="5" t="s">
        <v>5</v>
      </c>
      <c r="H23" s="5" t="s">
        <v>5</v>
      </c>
      <c r="I23" s="5" t="s">
        <v>3</v>
      </c>
      <c r="J23" s="5">
        <v>180</v>
      </c>
      <c r="K23" s="5">
        <v>76</v>
      </c>
      <c r="L23" s="5">
        <v>4.5</v>
      </c>
      <c r="M23" s="5" t="s">
        <v>3</v>
      </c>
      <c r="N23" s="5">
        <v>10.9</v>
      </c>
      <c r="O23" s="5">
        <v>32</v>
      </c>
      <c r="P23" s="5" t="s">
        <v>6</v>
      </c>
      <c r="Q23" s="5" t="s">
        <v>6</v>
      </c>
      <c r="R23" s="5" t="s">
        <v>6</v>
      </c>
      <c r="S23" s="5" t="s">
        <v>8</v>
      </c>
      <c r="T23" s="5" t="s">
        <v>7</v>
      </c>
      <c r="U23" s="5" t="s">
        <v>7</v>
      </c>
      <c r="V23" s="5" t="s">
        <v>9</v>
      </c>
    </row>
    <row r="24" spans="1:22" x14ac:dyDescent="0.25">
      <c r="A24" s="5">
        <v>48</v>
      </c>
      <c r="B24" s="5">
        <v>80</v>
      </c>
      <c r="C24" s="5">
        <v>1.0249999999999999</v>
      </c>
      <c r="D24" s="5">
        <v>4</v>
      </c>
      <c r="E24" s="5" t="s">
        <v>2</v>
      </c>
      <c r="F24" s="5" t="s">
        <v>15</v>
      </c>
      <c r="G24" s="5" t="s">
        <v>5</v>
      </c>
      <c r="H24" s="5" t="s">
        <v>5</v>
      </c>
      <c r="I24" s="5">
        <v>95</v>
      </c>
      <c r="J24" s="5">
        <v>163</v>
      </c>
      <c r="K24" s="5">
        <v>7.7</v>
      </c>
      <c r="L24" s="5">
        <v>136</v>
      </c>
      <c r="M24" s="5">
        <v>3.8</v>
      </c>
      <c r="N24" s="5">
        <v>9.8000000000000007</v>
      </c>
      <c r="O24" s="5">
        <v>32</v>
      </c>
      <c r="P24" s="5" t="s">
        <v>6</v>
      </c>
      <c r="Q24" s="5" t="s">
        <v>7</v>
      </c>
      <c r="R24" s="5" t="s">
        <v>7</v>
      </c>
      <c r="S24" s="5" t="s">
        <v>8</v>
      </c>
      <c r="T24" s="5" t="s">
        <v>7</v>
      </c>
      <c r="U24" s="5" t="s">
        <v>6</v>
      </c>
      <c r="V24" s="5" t="s">
        <v>9</v>
      </c>
    </row>
    <row r="25" spans="1:22" x14ac:dyDescent="0.25">
      <c r="A25" s="5">
        <v>21</v>
      </c>
      <c r="B25" s="5">
        <v>70</v>
      </c>
      <c r="C25" s="5">
        <v>1.01</v>
      </c>
      <c r="D25" s="5">
        <v>0</v>
      </c>
      <c r="E25" s="5" t="s">
        <v>2</v>
      </c>
      <c r="F25" s="5" t="s">
        <v>4</v>
      </c>
      <c r="G25" s="5" t="s">
        <v>5</v>
      </c>
      <c r="H25" s="5" t="s">
        <v>5</v>
      </c>
      <c r="I25" s="5" t="s">
        <v>3</v>
      </c>
      <c r="J25" s="5" t="s">
        <v>3</v>
      </c>
      <c r="K25" s="5" t="s">
        <v>3</v>
      </c>
      <c r="L25" s="5" t="s">
        <v>3</v>
      </c>
      <c r="M25" s="5" t="s">
        <v>3</v>
      </c>
      <c r="N25" s="5" t="s">
        <v>3</v>
      </c>
      <c r="O25" s="5" t="s">
        <v>3</v>
      </c>
      <c r="P25" s="5" t="s">
        <v>7</v>
      </c>
      <c r="Q25" s="5" t="s">
        <v>7</v>
      </c>
      <c r="R25" s="5" t="s">
        <v>7</v>
      </c>
      <c r="S25" s="5" t="s">
        <v>14</v>
      </c>
      <c r="T25" s="5" t="s">
        <v>7</v>
      </c>
      <c r="U25" s="5" t="s">
        <v>6</v>
      </c>
      <c r="V25" s="5" t="s">
        <v>9</v>
      </c>
    </row>
    <row r="26" spans="1:22" x14ac:dyDescent="0.25">
      <c r="A26" s="5">
        <v>42</v>
      </c>
      <c r="B26" s="5">
        <v>100</v>
      </c>
      <c r="C26" s="5">
        <v>1.0149999999999999</v>
      </c>
      <c r="D26" s="5">
        <v>4</v>
      </c>
      <c r="E26" s="5" t="s">
        <v>2</v>
      </c>
      <c r="F26" s="5" t="s">
        <v>15</v>
      </c>
      <c r="G26" s="5" t="s">
        <v>5</v>
      </c>
      <c r="H26" s="5" t="s">
        <v>16</v>
      </c>
      <c r="I26" s="5" t="s">
        <v>3</v>
      </c>
      <c r="J26" s="5">
        <v>50</v>
      </c>
      <c r="K26" s="5">
        <v>1.4</v>
      </c>
      <c r="L26" s="5">
        <v>129</v>
      </c>
      <c r="M26" s="5">
        <v>4</v>
      </c>
      <c r="N26" s="5">
        <v>11.1</v>
      </c>
      <c r="O26" s="5">
        <v>39</v>
      </c>
      <c r="P26" s="5" t="s">
        <v>6</v>
      </c>
      <c r="Q26" s="5" t="s">
        <v>7</v>
      </c>
      <c r="R26" s="5" t="s">
        <v>7</v>
      </c>
      <c r="S26" s="5" t="s">
        <v>14</v>
      </c>
      <c r="T26" s="5" t="s">
        <v>7</v>
      </c>
      <c r="U26" s="5" t="s">
        <v>7</v>
      </c>
      <c r="V26" s="5" t="s">
        <v>9</v>
      </c>
    </row>
    <row r="27" spans="1:22" x14ac:dyDescent="0.25">
      <c r="A27" s="5">
        <v>61</v>
      </c>
      <c r="B27" s="5">
        <v>60</v>
      </c>
      <c r="C27" s="5">
        <v>1.0249999999999999</v>
      </c>
      <c r="D27" s="5">
        <v>0</v>
      </c>
      <c r="E27" s="5" t="s">
        <v>2</v>
      </c>
      <c r="F27" s="5" t="s">
        <v>4</v>
      </c>
      <c r="G27" s="5" t="s">
        <v>5</v>
      </c>
      <c r="H27" s="5" t="s">
        <v>5</v>
      </c>
      <c r="I27" s="5">
        <v>108</v>
      </c>
      <c r="J27" s="5">
        <v>75</v>
      </c>
      <c r="K27" s="5">
        <v>1.9</v>
      </c>
      <c r="L27" s="5">
        <v>141</v>
      </c>
      <c r="M27" s="5">
        <v>5.2</v>
      </c>
      <c r="N27" s="5">
        <v>9.9</v>
      </c>
      <c r="O27" s="5">
        <v>29</v>
      </c>
      <c r="P27" s="5" t="s">
        <v>6</v>
      </c>
      <c r="Q27" s="5" t="s">
        <v>6</v>
      </c>
      <c r="R27" s="5" t="s">
        <v>7</v>
      </c>
      <c r="S27" s="5" t="s">
        <v>8</v>
      </c>
      <c r="T27" s="5" t="s">
        <v>7</v>
      </c>
      <c r="U27" s="5" t="s">
        <v>6</v>
      </c>
      <c r="V27" s="5" t="s">
        <v>9</v>
      </c>
    </row>
    <row r="28" spans="1:22" x14ac:dyDescent="0.25">
      <c r="A28" s="5">
        <v>75</v>
      </c>
      <c r="B28" s="5">
        <v>80</v>
      </c>
      <c r="C28" s="5">
        <v>1.0149999999999999</v>
      </c>
      <c r="D28" s="5">
        <v>0</v>
      </c>
      <c r="E28" s="5" t="s">
        <v>2</v>
      </c>
      <c r="F28" s="5" t="s">
        <v>4</v>
      </c>
      <c r="G28" s="5" t="s">
        <v>5</v>
      </c>
      <c r="H28" s="5" t="s">
        <v>5</v>
      </c>
      <c r="I28" s="5">
        <v>156</v>
      </c>
      <c r="J28" s="5">
        <v>45</v>
      </c>
      <c r="K28" s="5">
        <v>2.4</v>
      </c>
      <c r="L28" s="5">
        <v>140</v>
      </c>
      <c r="M28" s="5">
        <v>3.4</v>
      </c>
      <c r="N28" s="5">
        <v>11.6</v>
      </c>
      <c r="O28" s="5">
        <v>35</v>
      </c>
      <c r="P28" s="5" t="s">
        <v>6</v>
      </c>
      <c r="Q28" s="5" t="s">
        <v>6</v>
      </c>
      <c r="R28" s="5" t="s">
        <v>7</v>
      </c>
      <c r="S28" s="5" t="s">
        <v>14</v>
      </c>
      <c r="T28" s="5" t="s">
        <v>7</v>
      </c>
      <c r="U28" s="5" t="s">
        <v>7</v>
      </c>
      <c r="V28" s="5" t="s">
        <v>9</v>
      </c>
    </row>
    <row r="29" spans="1:22" x14ac:dyDescent="0.25">
      <c r="A29" s="5">
        <v>69</v>
      </c>
      <c r="B29" s="5">
        <v>70</v>
      </c>
      <c r="C29" s="5">
        <v>1.01</v>
      </c>
      <c r="D29" s="5">
        <v>3</v>
      </c>
      <c r="E29" s="5" t="s">
        <v>11</v>
      </c>
      <c r="F29" s="5" t="s">
        <v>15</v>
      </c>
      <c r="G29" s="5" t="s">
        <v>5</v>
      </c>
      <c r="H29" s="5" t="s">
        <v>5</v>
      </c>
      <c r="I29" s="5">
        <v>264</v>
      </c>
      <c r="J29" s="5">
        <v>87</v>
      </c>
      <c r="K29" s="5">
        <v>2.7</v>
      </c>
      <c r="L29" s="5">
        <v>130</v>
      </c>
      <c r="M29" s="5">
        <v>4</v>
      </c>
      <c r="N29" s="5">
        <v>12.5</v>
      </c>
      <c r="O29" s="5">
        <v>37</v>
      </c>
      <c r="P29" s="5" t="s">
        <v>6</v>
      </c>
      <c r="Q29" s="5" t="s">
        <v>6</v>
      </c>
      <c r="R29" s="5" t="s">
        <v>6</v>
      </c>
      <c r="S29" s="5" t="s">
        <v>8</v>
      </c>
      <c r="T29" s="5" t="s">
        <v>6</v>
      </c>
      <c r="U29" s="5" t="s">
        <v>7</v>
      </c>
      <c r="V29" s="5" t="s">
        <v>9</v>
      </c>
    </row>
    <row r="30" spans="1:22" x14ac:dyDescent="0.25">
      <c r="A30" s="5">
        <v>75</v>
      </c>
      <c r="B30" s="5">
        <v>70</v>
      </c>
      <c r="C30" s="5" t="s">
        <v>3</v>
      </c>
      <c r="D30" s="5">
        <v>1</v>
      </c>
      <c r="E30" s="5" t="s">
        <v>13</v>
      </c>
      <c r="F30" s="5" t="s">
        <v>3</v>
      </c>
      <c r="G30" s="5" t="s">
        <v>5</v>
      </c>
      <c r="H30" s="5" t="s">
        <v>5</v>
      </c>
      <c r="I30" s="5">
        <v>123</v>
      </c>
      <c r="J30" s="5">
        <v>31</v>
      </c>
      <c r="K30" s="5">
        <v>1.4</v>
      </c>
      <c r="L30" s="5" t="s">
        <v>3</v>
      </c>
      <c r="M30" s="5" t="s">
        <v>3</v>
      </c>
      <c r="N30" s="5" t="s">
        <v>3</v>
      </c>
      <c r="O30" s="5" t="s">
        <v>3</v>
      </c>
      <c r="P30" s="5" t="s">
        <v>7</v>
      </c>
      <c r="Q30" s="5" t="s">
        <v>6</v>
      </c>
      <c r="R30" s="5" t="s">
        <v>7</v>
      </c>
      <c r="S30" s="5" t="s">
        <v>8</v>
      </c>
      <c r="T30" s="5" t="s">
        <v>7</v>
      </c>
      <c r="U30" s="5" t="s">
        <v>7</v>
      </c>
      <c r="V30" s="5" t="s">
        <v>9</v>
      </c>
    </row>
    <row r="31" spans="1:22" x14ac:dyDescent="0.25">
      <c r="A31" s="5">
        <v>68</v>
      </c>
      <c r="B31" s="5">
        <v>70</v>
      </c>
      <c r="C31" s="5">
        <v>1.0049999999999999</v>
      </c>
      <c r="D31" s="5">
        <v>1</v>
      </c>
      <c r="E31" s="5" t="s">
        <v>2</v>
      </c>
      <c r="F31" s="5" t="s">
        <v>15</v>
      </c>
      <c r="G31" s="5" t="s">
        <v>16</v>
      </c>
      <c r="H31" s="5" t="s">
        <v>5</v>
      </c>
      <c r="I31" s="5" t="s">
        <v>3</v>
      </c>
      <c r="J31" s="5">
        <v>28</v>
      </c>
      <c r="K31" s="5">
        <v>1.4</v>
      </c>
      <c r="L31" s="5" t="s">
        <v>3</v>
      </c>
      <c r="M31" s="5" t="s">
        <v>3</v>
      </c>
      <c r="N31" s="5">
        <v>12.9</v>
      </c>
      <c r="O31" s="5">
        <v>38</v>
      </c>
      <c r="P31" s="5" t="s">
        <v>7</v>
      </c>
      <c r="Q31" s="5" t="s">
        <v>7</v>
      </c>
      <c r="R31" s="5" t="s">
        <v>6</v>
      </c>
      <c r="S31" s="5" t="s">
        <v>8</v>
      </c>
      <c r="T31" s="5" t="s">
        <v>7</v>
      </c>
      <c r="U31" s="5" t="s">
        <v>7</v>
      </c>
      <c r="V31" s="5" t="s">
        <v>9</v>
      </c>
    </row>
    <row r="32" spans="1:22" x14ac:dyDescent="0.25">
      <c r="A32" s="5" t="s">
        <v>3</v>
      </c>
      <c r="B32" s="5">
        <v>70</v>
      </c>
      <c r="C32" s="5" t="s">
        <v>3</v>
      </c>
      <c r="D32" s="5" t="s">
        <v>3</v>
      </c>
      <c r="E32" s="5" t="s">
        <v>3</v>
      </c>
      <c r="F32" s="5" t="s">
        <v>3</v>
      </c>
      <c r="G32" s="5" t="s">
        <v>5</v>
      </c>
      <c r="H32" s="5" t="s">
        <v>5</v>
      </c>
      <c r="I32" s="5">
        <v>93</v>
      </c>
      <c r="J32" s="5">
        <v>155</v>
      </c>
      <c r="K32" s="5">
        <v>7.3</v>
      </c>
      <c r="L32" s="5">
        <v>132</v>
      </c>
      <c r="M32" s="5">
        <v>4.9000000000000004</v>
      </c>
      <c r="N32" s="5" t="s">
        <v>3</v>
      </c>
      <c r="O32" s="5" t="s">
        <v>3</v>
      </c>
      <c r="P32" s="5" t="s">
        <v>6</v>
      </c>
      <c r="Q32" s="5" t="s">
        <v>18</v>
      </c>
      <c r="R32" s="5" t="s">
        <v>7</v>
      </c>
      <c r="S32" s="5" t="s">
        <v>8</v>
      </c>
      <c r="T32" s="5" t="s">
        <v>7</v>
      </c>
      <c r="U32" s="5" t="s">
        <v>7</v>
      </c>
      <c r="V32" s="5" t="s">
        <v>9</v>
      </c>
    </row>
    <row r="33" spans="1:22" x14ac:dyDescent="0.25">
      <c r="A33" s="5">
        <v>73</v>
      </c>
      <c r="B33" s="5">
        <v>90</v>
      </c>
      <c r="C33" s="5">
        <v>1.0149999999999999</v>
      </c>
      <c r="D33" s="5">
        <v>3</v>
      </c>
      <c r="E33" s="5" t="s">
        <v>2</v>
      </c>
      <c r="F33" s="5" t="s">
        <v>15</v>
      </c>
      <c r="G33" s="5" t="s">
        <v>16</v>
      </c>
      <c r="H33" s="5" t="s">
        <v>5</v>
      </c>
      <c r="I33" s="5">
        <v>107</v>
      </c>
      <c r="J33" s="5">
        <v>33</v>
      </c>
      <c r="K33" s="5">
        <v>1.5</v>
      </c>
      <c r="L33" s="5">
        <v>141</v>
      </c>
      <c r="M33" s="5">
        <v>4.5999999999999996</v>
      </c>
      <c r="N33" s="5">
        <v>10.1</v>
      </c>
      <c r="O33" s="5">
        <v>30</v>
      </c>
      <c r="P33" s="5" t="s">
        <v>7</v>
      </c>
      <c r="Q33" s="5" t="s">
        <v>7</v>
      </c>
      <c r="R33" s="5" t="s">
        <v>7</v>
      </c>
      <c r="S33" s="5" t="s">
        <v>14</v>
      </c>
      <c r="T33" s="5" t="s">
        <v>7</v>
      </c>
      <c r="U33" s="5" t="s">
        <v>7</v>
      </c>
      <c r="V33" s="5" t="s">
        <v>9</v>
      </c>
    </row>
    <row r="34" spans="1:22" x14ac:dyDescent="0.25">
      <c r="A34" s="5">
        <v>61</v>
      </c>
      <c r="B34" s="5">
        <v>90</v>
      </c>
      <c r="C34" s="5">
        <v>1.01</v>
      </c>
      <c r="D34" s="5">
        <v>1</v>
      </c>
      <c r="E34" s="5" t="s">
        <v>1</v>
      </c>
      <c r="F34" s="5" t="s">
        <v>4</v>
      </c>
      <c r="G34" s="5" t="s">
        <v>5</v>
      </c>
      <c r="H34" s="5" t="s">
        <v>5</v>
      </c>
      <c r="I34" s="5">
        <v>159</v>
      </c>
      <c r="J34" s="5">
        <v>39</v>
      </c>
      <c r="K34" s="5">
        <v>1.5</v>
      </c>
      <c r="L34" s="5">
        <v>133</v>
      </c>
      <c r="M34" s="5">
        <v>4.9000000000000004</v>
      </c>
      <c r="N34" s="5">
        <v>11.3</v>
      </c>
      <c r="O34" s="5">
        <v>34</v>
      </c>
      <c r="P34" s="5" t="s">
        <v>6</v>
      </c>
      <c r="Q34" s="5" t="s">
        <v>6</v>
      </c>
      <c r="R34" s="5" t="s">
        <v>7</v>
      </c>
      <c r="S34" s="5" t="s">
        <v>14</v>
      </c>
      <c r="T34" s="5" t="s">
        <v>7</v>
      </c>
      <c r="U34" s="5" t="s">
        <v>7</v>
      </c>
      <c r="V34" s="5" t="s">
        <v>9</v>
      </c>
    </row>
    <row r="35" spans="1:22" x14ac:dyDescent="0.25">
      <c r="A35" s="5">
        <v>60</v>
      </c>
      <c r="B35" s="5">
        <v>100</v>
      </c>
      <c r="C35" s="5">
        <v>1.02</v>
      </c>
      <c r="D35" s="5">
        <v>2</v>
      </c>
      <c r="E35" s="5" t="s">
        <v>2</v>
      </c>
      <c r="F35" s="5" t="s">
        <v>15</v>
      </c>
      <c r="G35" s="5" t="s">
        <v>5</v>
      </c>
      <c r="H35" s="5" t="s">
        <v>5</v>
      </c>
      <c r="I35" s="5">
        <v>140</v>
      </c>
      <c r="J35" s="5">
        <v>55</v>
      </c>
      <c r="K35" s="5">
        <v>2.5</v>
      </c>
      <c r="L35" s="5" t="s">
        <v>3</v>
      </c>
      <c r="M35" s="5" t="s">
        <v>3</v>
      </c>
      <c r="N35" s="5">
        <v>10.1</v>
      </c>
      <c r="O35" s="5">
        <v>29</v>
      </c>
      <c r="P35" s="5" t="s">
        <v>6</v>
      </c>
      <c r="Q35" s="5" t="s">
        <v>7</v>
      </c>
      <c r="R35" s="5" t="s">
        <v>7</v>
      </c>
      <c r="S35" s="5" t="s">
        <v>14</v>
      </c>
      <c r="T35" s="5" t="s">
        <v>7</v>
      </c>
      <c r="U35" s="5" t="s">
        <v>7</v>
      </c>
      <c r="V35" s="5" t="s">
        <v>9</v>
      </c>
    </row>
    <row r="36" spans="1:22" x14ac:dyDescent="0.25">
      <c r="A36" s="5">
        <v>70</v>
      </c>
      <c r="B36" s="5">
        <v>70</v>
      </c>
      <c r="C36" s="5">
        <v>1.01</v>
      </c>
      <c r="D36" s="5">
        <v>1</v>
      </c>
      <c r="E36" s="5" t="s">
        <v>2</v>
      </c>
      <c r="F36" s="5" t="s">
        <v>3</v>
      </c>
      <c r="G36" s="5" t="s">
        <v>16</v>
      </c>
      <c r="H36" s="5" t="s">
        <v>16</v>
      </c>
      <c r="I36" s="5">
        <v>171</v>
      </c>
      <c r="J36" s="5">
        <v>153</v>
      </c>
      <c r="K36" s="5">
        <v>5.2</v>
      </c>
      <c r="L36" s="5" t="s">
        <v>3</v>
      </c>
      <c r="M36" s="5" t="s">
        <v>3</v>
      </c>
      <c r="N36" s="5" t="s">
        <v>3</v>
      </c>
      <c r="O36" s="5" t="s">
        <v>3</v>
      </c>
      <c r="P36" s="5" t="s">
        <v>7</v>
      </c>
      <c r="Q36" s="5" t="s">
        <v>6</v>
      </c>
      <c r="R36" s="5" t="s">
        <v>7</v>
      </c>
      <c r="S36" s="5" t="s">
        <v>14</v>
      </c>
      <c r="T36" s="5" t="s">
        <v>7</v>
      </c>
      <c r="U36" s="5" t="s">
        <v>7</v>
      </c>
      <c r="V36" s="5" t="s">
        <v>9</v>
      </c>
    </row>
    <row r="37" spans="1:22" x14ac:dyDescent="0.25">
      <c r="A37" s="5">
        <v>65</v>
      </c>
      <c r="B37" s="5">
        <v>90</v>
      </c>
      <c r="C37" s="5">
        <v>1.02</v>
      </c>
      <c r="D37" s="5">
        <v>2</v>
      </c>
      <c r="E37" s="5" t="s">
        <v>1</v>
      </c>
      <c r="F37" s="5" t="s">
        <v>4</v>
      </c>
      <c r="G37" s="5" t="s">
        <v>5</v>
      </c>
      <c r="H37" s="5" t="s">
        <v>5</v>
      </c>
      <c r="I37" s="5">
        <v>270</v>
      </c>
      <c r="J37" s="5">
        <v>39</v>
      </c>
      <c r="K37" s="5">
        <v>2</v>
      </c>
      <c r="L37" s="5" t="s">
        <v>3</v>
      </c>
      <c r="M37" s="5" t="s">
        <v>3</v>
      </c>
      <c r="N37" s="5">
        <v>12</v>
      </c>
      <c r="O37" s="5">
        <v>36</v>
      </c>
      <c r="P37" s="5" t="s">
        <v>6</v>
      </c>
      <c r="Q37" s="5" t="s">
        <v>6</v>
      </c>
      <c r="R37" s="5" t="s">
        <v>7</v>
      </c>
      <c r="S37" s="5" t="s">
        <v>14</v>
      </c>
      <c r="T37" s="5" t="s">
        <v>7</v>
      </c>
      <c r="U37" s="5" t="s">
        <v>6</v>
      </c>
      <c r="V37" s="5" t="s">
        <v>9</v>
      </c>
    </row>
    <row r="38" spans="1:22" x14ac:dyDescent="0.25">
      <c r="A38" s="5">
        <v>76</v>
      </c>
      <c r="B38" s="5">
        <v>70</v>
      </c>
      <c r="C38" s="5">
        <v>1.0149999999999999</v>
      </c>
      <c r="D38" s="5">
        <v>1</v>
      </c>
      <c r="E38" s="5" t="s">
        <v>2</v>
      </c>
      <c r="F38" s="5" t="s">
        <v>4</v>
      </c>
      <c r="G38" s="5" t="s">
        <v>5</v>
      </c>
      <c r="H38" s="5" t="s">
        <v>5</v>
      </c>
      <c r="I38" s="5">
        <v>92</v>
      </c>
      <c r="J38" s="5">
        <v>29</v>
      </c>
      <c r="K38" s="5">
        <v>1.8</v>
      </c>
      <c r="L38" s="5">
        <v>133</v>
      </c>
      <c r="M38" s="5">
        <v>3.9</v>
      </c>
      <c r="N38" s="5">
        <v>10.3</v>
      </c>
      <c r="O38" s="5">
        <v>32</v>
      </c>
      <c r="P38" s="5" t="s">
        <v>6</v>
      </c>
      <c r="Q38" s="5" t="s">
        <v>7</v>
      </c>
      <c r="R38" s="5" t="s">
        <v>7</v>
      </c>
      <c r="S38" s="5" t="s">
        <v>8</v>
      </c>
      <c r="T38" s="5" t="s">
        <v>7</v>
      </c>
      <c r="U38" s="5" t="s">
        <v>7</v>
      </c>
      <c r="V38" s="5" t="s">
        <v>9</v>
      </c>
    </row>
    <row r="39" spans="1:22" x14ac:dyDescent="0.25">
      <c r="A39" s="5">
        <v>72</v>
      </c>
      <c r="B39" s="5">
        <v>80</v>
      </c>
      <c r="C39" s="5" t="s">
        <v>3</v>
      </c>
      <c r="D39" s="5" t="s">
        <v>3</v>
      </c>
      <c r="E39" s="5" t="s">
        <v>3</v>
      </c>
      <c r="F39" s="5" t="s">
        <v>3</v>
      </c>
      <c r="G39" s="5" t="s">
        <v>5</v>
      </c>
      <c r="H39" s="5" t="s">
        <v>5</v>
      </c>
      <c r="I39" s="5">
        <v>137</v>
      </c>
      <c r="J39" s="5">
        <v>65</v>
      </c>
      <c r="K39" s="5">
        <v>3.4</v>
      </c>
      <c r="L39" s="5">
        <v>141</v>
      </c>
      <c r="M39" s="5">
        <v>4.7</v>
      </c>
      <c r="N39" s="5">
        <v>9.6999999999999993</v>
      </c>
      <c r="O39" s="5">
        <v>28</v>
      </c>
      <c r="P39" s="5" t="s">
        <v>6</v>
      </c>
      <c r="Q39" s="5" t="s">
        <v>6</v>
      </c>
      <c r="R39" s="5" t="s">
        <v>7</v>
      </c>
      <c r="S39" s="5" t="s">
        <v>14</v>
      </c>
      <c r="T39" s="5" t="s">
        <v>7</v>
      </c>
      <c r="U39" s="5" t="s">
        <v>6</v>
      </c>
      <c r="V39" s="5" t="s">
        <v>19</v>
      </c>
    </row>
    <row r="40" spans="1:22" x14ac:dyDescent="0.25">
      <c r="A40" s="5">
        <v>69</v>
      </c>
      <c r="B40" s="5">
        <v>80</v>
      </c>
      <c r="C40" s="5">
        <v>1.02</v>
      </c>
      <c r="D40" s="5">
        <v>3</v>
      </c>
      <c r="E40" s="5" t="s">
        <v>2</v>
      </c>
      <c r="F40" s="5" t="s">
        <v>4</v>
      </c>
      <c r="G40" s="5" t="s">
        <v>5</v>
      </c>
      <c r="H40" s="5" t="s">
        <v>5</v>
      </c>
      <c r="I40" s="5" t="s">
        <v>3</v>
      </c>
      <c r="J40" s="5">
        <v>103</v>
      </c>
      <c r="K40" s="5">
        <v>4.0999999999999996</v>
      </c>
      <c r="L40" s="5">
        <v>132</v>
      </c>
      <c r="M40" s="5">
        <v>5.9</v>
      </c>
      <c r="N40" s="5">
        <v>12.5</v>
      </c>
      <c r="O40" s="5" t="s">
        <v>3</v>
      </c>
      <c r="P40" s="5" t="s">
        <v>6</v>
      </c>
      <c r="Q40" s="5" t="s">
        <v>7</v>
      </c>
      <c r="R40" s="5" t="s">
        <v>7</v>
      </c>
      <c r="S40" s="5" t="s">
        <v>8</v>
      </c>
      <c r="T40" s="5" t="s">
        <v>7</v>
      </c>
      <c r="U40" s="5" t="s">
        <v>7</v>
      </c>
      <c r="V40" s="5" t="s">
        <v>9</v>
      </c>
    </row>
    <row r="41" spans="1:22" x14ac:dyDescent="0.25">
      <c r="A41" s="5">
        <v>82</v>
      </c>
      <c r="B41" s="5">
        <v>80</v>
      </c>
      <c r="C41" s="5">
        <v>1.01</v>
      </c>
      <c r="D41" s="5">
        <v>2</v>
      </c>
      <c r="E41" s="5" t="s">
        <v>12</v>
      </c>
      <c r="F41" s="5" t="s">
        <v>3</v>
      </c>
      <c r="G41" s="5" t="s">
        <v>5</v>
      </c>
      <c r="H41" s="5" t="s">
        <v>5</v>
      </c>
      <c r="I41" s="5">
        <v>140</v>
      </c>
      <c r="J41" s="5">
        <v>70</v>
      </c>
      <c r="K41" s="5">
        <v>3.4</v>
      </c>
      <c r="L41" s="5">
        <v>136</v>
      </c>
      <c r="M41" s="5">
        <v>4.2</v>
      </c>
      <c r="N41" s="5">
        <v>13</v>
      </c>
      <c r="O41" s="5">
        <v>40</v>
      </c>
      <c r="P41" s="5" t="s">
        <v>6</v>
      </c>
      <c r="Q41" s="5" t="s">
        <v>6</v>
      </c>
      <c r="R41" s="5" t="s">
        <v>7</v>
      </c>
      <c r="S41" s="5" t="s">
        <v>8</v>
      </c>
      <c r="T41" s="5" t="s">
        <v>7</v>
      </c>
      <c r="U41" s="5" t="s">
        <v>7</v>
      </c>
      <c r="V41" s="5" t="s">
        <v>9</v>
      </c>
    </row>
    <row r="42" spans="1:22" x14ac:dyDescent="0.25">
      <c r="A42" s="5">
        <v>46</v>
      </c>
      <c r="B42" s="5">
        <v>90</v>
      </c>
      <c r="C42" s="5">
        <v>1.01</v>
      </c>
      <c r="D42" s="5">
        <v>2</v>
      </c>
      <c r="E42" s="5" t="s">
        <v>2</v>
      </c>
      <c r="F42" s="5" t="s">
        <v>15</v>
      </c>
      <c r="G42" s="5" t="s">
        <v>5</v>
      </c>
      <c r="H42" s="5" t="s">
        <v>5</v>
      </c>
      <c r="I42" s="5">
        <v>99</v>
      </c>
      <c r="J42" s="5">
        <v>80</v>
      </c>
      <c r="K42" s="5">
        <v>2.1</v>
      </c>
      <c r="L42" s="5" t="s">
        <v>3</v>
      </c>
      <c r="M42" s="5" t="s">
        <v>3</v>
      </c>
      <c r="N42" s="5">
        <v>11.1</v>
      </c>
      <c r="O42" s="5">
        <v>32</v>
      </c>
      <c r="P42" s="5" t="s">
        <v>6</v>
      </c>
      <c r="Q42" s="5" t="s">
        <v>7</v>
      </c>
      <c r="R42" s="5" t="s">
        <v>20</v>
      </c>
      <c r="S42" s="5" t="s">
        <v>8</v>
      </c>
      <c r="T42" s="5" t="s">
        <v>7</v>
      </c>
      <c r="U42" s="5" t="s">
        <v>7</v>
      </c>
      <c r="V42" s="5" t="s">
        <v>9</v>
      </c>
    </row>
    <row r="43" spans="1:22" x14ac:dyDescent="0.25">
      <c r="A43" s="5">
        <v>45</v>
      </c>
      <c r="B43" s="5">
        <v>70</v>
      </c>
      <c r="C43" s="5">
        <v>1.01</v>
      </c>
      <c r="D43" s="5">
        <v>0</v>
      </c>
      <c r="E43" s="5" t="s">
        <v>2</v>
      </c>
      <c r="F43" s="5" t="s">
        <v>4</v>
      </c>
      <c r="G43" s="5" t="s">
        <v>5</v>
      </c>
      <c r="H43" s="5" t="s">
        <v>5</v>
      </c>
      <c r="I43" s="5" t="s">
        <v>3</v>
      </c>
      <c r="J43" s="5">
        <v>20</v>
      </c>
      <c r="K43" s="5">
        <v>0.7</v>
      </c>
      <c r="L43" s="5" t="s">
        <v>3</v>
      </c>
      <c r="M43" s="5" t="s">
        <v>3</v>
      </c>
      <c r="N43" s="5" t="s">
        <v>3</v>
      </c>
      <c r="O43" s="5" t="s">
        <v>3</v>
      </c>
      <c r="P43" s="5" t="s">
        <v>7</v>
      </c>
      <c r="Q43" s="5" t="s">
        <v>7</v>
      </c>
      <c r="R43" s="5" t="s">
        <v>7</v>
      </c>
      <c r="S43" s="5" t="s">
        <v>8</v>
      </c>
      <c r="T43" s="5" t="s">
        <v>6</v>
      </c>
      <c r="U43" s="5" t="s">
        <v>7</v>
      </c>
      <c r="V43" s="5" t="s">
        <v>9</v>
      </c>
    </row>
    <row r="44" spans="1:22" x14ac:dyDescent="0.25">
      <c r="A44" s="5">
        <v>47</v>
      </c>
      <c r="B44" s="5">
        <v>100</v>
      </c>
      <c r="C44" s="5">
        <v>1.01</v>
      </c>
      <c r="D44" s="5">
        <v>0</v>
      </c>
      <c r="E44" s="5" t="s">
        <v>2</v>
      </c>
      <c r="F44" s="5" t="s">
        <v>4</v>
      </c>
      <c r="G44" s="5" t="s">
        <v>5</v>
      </c>
      <c r="H44" s="5" t="s">
        <v>5</v>
      </c>
      <c r="I44" s="5">
        <v>204</v>
      </c>
      <c r="J44" s="5">
        <v>29</v>
      </c>
      <c r="K44" s="5">
        <v>1</v>
      </c>
      <c r="L44" s="5">
        <v>139</v>
      </c>
      <c r="M44" s="5">
        <v>4.2</v>
      </c>
      <c r="N44" s="5">
        <v>9.6999999999999993</v>
      </c>
      <c r="O44" s="5">
        <v>33</v>
      </c>
      <c r="P44" s="5" t="s">
        <v>6</v>
      </c>
      <c r="Q44" s="5" t="s">
        <v>7</v>
      </c>
      <c r="R44" s="5" t="s">
        <v>7</v>
      </c>
      <c r="S44" s="5" t="s">
        <v>8</v>
      </c>
      <c r="T44" s="5" t="s">
        <v>7</v>
      </c>
      <c r="U44" s="5" t="s">
        <v>6</v>
      </c>
      <c r="V44" s="5" t="s">
        <v>9</v>
      </c>
    </row>
    <row r="45" spans="1:22" x14ac:dyDescent="0.25">
      <c r="A45" s="5">
        <v>35</v>
      </c>
      <c r="B45" s="5">
        <v>80</v>
      </c>
      <c r="C45" s="5">
        <v>1.01</v>
      </c>
      <c r="D45" s="5">
        <v>1</v>
      </c>
      <c r="E45" s="5" t="s">
        <v>2</v>
      </c>
      <c r="F45" s="5" t="s">
        <v>3</v>
      </c>
      <c r="G45" s="5" t="s">
        <v>5</v>
      </c>
      <c r="H45" s="5" t="s">
        <v>5</v>
      </c>
      <c r="I45" s="5">
        <v>79</v>
      </c>
      <c r="J45" s="5">
        <v>202</v>
      </c>
      <c r="K45" s="5">
        <v>10.8</v>
      </c>
      <c r="L45" s="5">
        <v>134</v>
      </c>
      <c r="M45" s="5">
        <v>3.4</v>
      </c>
      <c r="N45" s="5">
        <v>7.9</v>
      </c>
      <c r="O45" s="5">
        <v>24</v>
      </c>
      <c r="P45" s="5" t="s">
        <v>7</v>
      </c>
      <c r="Q45" s="5" t="s">
        <v>6</v>
      </c>
      <c r="R45" s="5" t="s">
        <v>7</v>
      </c>
      <c r="S45" s="5" t="s">
        <v>8</v>
      </c>
      <c r="T45" s="5" t="s">
        <v>7</v>
      </c>
      <c r="U45" s="5" t="s">
        <v>7</v>
      </c>
      <c r="V45" s="5" t="s">
        <v>9</v>
      </c>
    </row>
    <row r="46" spans="1:22" x14ac:dyDescent="0.25">
      <c r="A46" s="5">
        <v>54</v>
      </c>
      <c r="B46" s="5">
        <v>80</v>
      </c>
      <c r="C46" s="5">
        <v>1.01</v>
      </c>
      <c r="D46" s="5">
        <v>3</v>
      </c>
      <c r="E46" s="5" t="s">
        <v>2</v>
      </c>
      <c r="F46" s="5" t="s">
        <v>15</v>
      </c>
      <c r="G46" s="5" t="s">
        <v>5</v>
      </c>
      <c r="H46" s="5" t="s">
        <v>5</v>
      </c>
      <c r="I46" s="5">
        <v>207</v>
      </c>
      <c r="J46" s="5">
        <v>77</v>
      </c>
      <c r="K46" s="5">
        <v>6.3</v>
      </c>
      <c r="L46" s="5">
        <v>134</v>
      </c>
      <c r="M46" s="5">
        <v>4.8</v>
      </c>
      <c r="N46" s="5">
        <v>9.6999999999999993</v>
      </c>
      <c r="O46" s="5">
        <v>28</v>
      </c>
      <c r="P46" s="5" t="s">
        <v>6</v>
      </c>
      <c r="Q46" s="5" t="s">
        <v>6</v>
      </c>
      <c r="R46" s="5" t="s">
        <v>7</v>
      </c>
      <c r="S46" s="5" t="s">
        <v>14</v>
      </c>
      <c r="T46" s="5" t="s">
        <v>6</v>
      </c>
      <c r="U46" s="5" t="s">
        <v>7</v>
      </c>
      <c r="V46" s="5" t="s">
        <v>9</v>
      </c>
    </row>
    <row r="47" spans="1:22" x14ac:dyDescent="0.25">
      <c r="A47" s="5">
        <v>54</v>
      </c>
      <c r="B47" s="5">
        <v>80</v>
      </c>
      <c r="C47" s="5">
        <v>1.02</v>
      </c>
      <c r="D47" s="5">
        <v>3</v>
      </c>
      <c r="E47" s="5" t="s">
        <v>2</v>
      </c>
      <c r="F47" s="5" t="s">
        <v>15</v>
      </c>
      <c r="G47" s="5" t="s">
        <v>5</v>
      </c>
      <c r="H47" s="5" t="s">
        <v>5</v>
      </c>
      <c r="I47" s="5">
        <v>208</v>
      </c>
      <c r="J47" s="5">
        <v>89</v>
      </c>
      <c r="K47" s="5">
        <v>5.9</v>
      </c>
      <c r="L47" s="5">
        <v>130</v>
      </c>
      <c r="M47" s="5">
        <v>4.9000000000000004</v>
      </c>
      <c r="N47" s="5">
        <v>9.3000000000000007</v>
      </c>
      <c r="O47" s="5" t="s">
        <v>3</v>
      </c>
      <c r="P47" s="5" t="s">
        <v>6</v>
      </c>
      <c r="Q47" s="5" t="s">
        <v>6</v>
      </c>
      <c r="R47" s="5" t="s">
        <v>7</v>
      </c>
      <c r="S47" s="5" t="s">
        <v>14</v>
      </c>
      <c r="T47" s="5" t="s">
        <v>6</v>
      </c>
      <c r="U47" s="5" t="s">
        <v>7</v>
      </c>
      <c r="V47" s="5" t="s">
        <v>9</v>
      </c>
    </row>
    <row r="48" spans="1:22" x14ac:dyDescent="0.25">
      <c r="A48" s="5">
        <v>48</v>
      </c>
      <c r="B48" s="5">
        <v>70</v>
      </c>
      <c r="C48" s="5">
        <v>1.0149999999999999</v>
      </c>
      <c r="D48" s="5">
        <v>0</v>
      </c>
      <c r="E48" s="5" t="s">
        <v>2</v>
      </c>
      <c r="F48" s="5" t="s">
        <v>4</v>
      </c>
      <c r="G48" s="5" t="s">
        <v>5</v>
      </c>
      <c r="H48" s="5" t="s">
        <v>5</v>
      </c>
      <c r="I48" s="5">
        <v>124</v>
      </c>
      <c r="J48" s="5">
        <v>24</v>
      </c>
      <c r="K48" s="5">
        <v>1.2</v>
      </c>
      <c r="L48" s="5">
        <v>142</v>
      </c>
      <c r="M48" s="5">
        <v>4.2</v>
      </c>
      <c r="N48" s="5">
        <v>12.4</v>
      </c>
      <c r="O48" s="5">
        <v>37</v>
      </c>
      <c r="P48" s="5" t="s">
        <v>7</v>
      </c>
      <c r="Q48" s="5" t="s">
        <v>6</v>
      </c>
      <c r="R48" s="5" t="s">
        <v>7</v>
      </c>
      <c r="S48" s="5" t="s">
        <v>8</v>
      </c>
      <c r="T48" s="5" t="s">
        <v>7</v>
      </c>
      <c r="U48" s="5" t="s">
        <v>7</v>
      </c>
      <c r="V48" s="5" t="s">
        <v>9</v>
      </c>
    </row>
    <row r="49" spans="1:22" x14ac:dyDescent="0.25">
      <c r="A49" s="5">
        <v>11</v>
      </c>
      <c r="B49" s="5">
        <v>80</v>
      </c>
      <c r="C49" s="5">
        <v>1.01</v>
      </c>
      <c r="D49" s="5">
        <v>3</v>
      </c>
      <c r="E49" s="5" t="s">
        <v>2</v>
      </c>
      <c r="F49" s="5" t="s">
        <v>4</v>
      </c>
      <c r="G49" s="5" t="s">
        <v>5</v>
      </c>
      <c r="H49" s="5" t="s">
        <v>5</v>
      </c>
      <c r="I49" s="5" t="s">
        <v>3</v>
      </c>
      <c r="J49" s="5">
        <v>17</v>
      </c>
      <c r="K49" s="5">
        <v>0.8</v>
      </c>
      <c r="L49" s="5" t="s">
        <v>3</v>
      </c>
      <c r="M49" s="5" t="s">
        <v>3</v>
      </c>
      <c r="N49" s="5">
        <v>15</v>
      </c>
      <c r="O49" s="5">
        <v>45</v>
      </c>
      <c r="P49" s="5" t="s">
        <v>7</v>
      </c>
      <c r="Q49" s="5" t="s">
        <v>7</v>
      </c>
      <c r="R49" s="5" t="s">
        <v>7</v>
      </c>
      <c r="S49" s="5" t="s">
        <v>8</v>
      </c>
      <c r="T49" s="5" t="s">
        <v>7</v>
      </c>
      <c r="U49" s="5" t="s">
        <v>7</v>
      </c>
      <c r="V49" s="5" t="s">
        <v>9</v>
      </c>
    </row>
    <row r="50" spans="1:22" x14ac:dyDescent="0.25">
      <c r="A50" s="5">
        <v>73</v>
      </c>
      <c r="B50" s="5">
        <v>70</v>
      </c>
      <c r="C50" s="5">
        <v>1.0049999999999999</v>
      </c>
      <c r="D50" s="5">
        <v>0</v>
      </c>
      <c r="E50" s="5" t="s">
        <v>2</v>
      </c>
      <c r="F50" s="5" t="s">
        <v>4</v>
      </c>
      <c r="G50" s="5" t="s">
        <v>5</v>
      </c>
      <c r="H50" s="5" t="s">
        <v>5</v>
      </c>
      <c r="I50" s="5">
        <v>70</v>
      </c>
      <c r="J50" s="5">
        <v>32</v>
      </c>
      <c r="K50" s="5">
        <v>0.9</v>
      </c>
      <c r="L50" s="5">
        <v>125</v>
      </c>
      <c r="M50" s="5">
        <v>4</v>
      </c>
      <c r="N50" s="5">
        <v>10</v>
      </c>
      <c r="O50" s="5">
        <v>29</v>
      </c>
      <c r="P50" s="5" t="s">
        <v>6</v>
      </c>
      <c r="Q50" s="5" t="s">
        <v>6</v>
      </c>
      <c r="R50" s="5" t="s">
        <v>7</v>
      </c>
      <c r="S50" s="5" t="s">
        <v>8</v>
      </c>
      <c r="T50" s="5" t="s">
        <v>6</v>
      </c>
      <c r="U50" s="5" t="s">
        <v>7</v>
      </c>
      <c r="V50" s="5" t="s">
        <v>9</v>
      </c>
    </row>
    <row r="51" spans="1:22" x14ac:dyDescent="0.25">
      <c r="A51" s="5">
        <v>60</v>
      </c>
      <c r="B51" s="5">
        <v>70</v>
      </c>
      <c r="C51" s="5">
        <v>1.01</v>
      </c>
      <c r="D51" s="5">
        <v>2</v>
      </c>
      <c r="E51" s="5" t="s">
        <v>2</v>
      </c>
      <c r="F51" s="5" t="s">
        <v>15</v>
      </c>
      <c r="G51" s="5" t="s">
        <v>16</v>
      </c>
      <c r="H51" s="5" t="s">
        <v>5</v>
      </c>
      <c r="I51" s="5">
        <v>144</v>
      </c>
      <c r="J51" s="5">
        <v>72</v>
      </c>
      <c r="K51" s="5">
        <v>3</v>
      </c>
      <c r="L51" s="5" t="s">
        <v>3</v>
      </c>
      <c r="M51" s="5" t="s">
        <v>3</v>
      </c>
      <c r="N51" s="5">
        <v>9.6999999999999993</v>
      </c>
      <c r="O51" s="5">
        <v>29</v>
      </c>
      <c r="P51" s="5" t="s">
        <v>6</v>
      </c>
      <c r="Q51" s="5" t="s">
        <v>6</v>
      </c>
      <c r="R51" s="5" t="s">
        <v>7</v>
      </c>
      <c r="S51" s="5" t="s">
        <v>14</v>
      </c>
      <c r="T51" s="5" t="s">
        <v>7</v>
      </c>
      <c r="U51" s="5" t="s">
        <v>6</v>
      </c>
      <c r="V51" s="5" t="s">
        <v>9</v>
      </c>
    </row>
    <row r="52" spans="1:22" x14ac:dyDescent="0.25">
      <c r="A52" s="5">
        <v>53</v>
      </c>
      <c r="B52" s="5">
        <v>60</v>
      </c>
      <c r="C52" s="5" t="s">
        <v>3</v>
      </c>
      <c r="D52" s="5" t="s">
        <v>3</v>
      </c>
      <c r="E52" s="5" t="s">
        <v>3</v>
      </c>
      <c r="F52" s="5" t="s">
        <v>3</v>
      </c>
      <c r="G52" s="5" t="s">
        <v>5</v>
      </c>
      <c r="H52" s="5" t="s">
        <v>5</v>
      </c>
      <c r="I52" s="5">
        <v>91</v>
      </c>
      <c r="J52" s="5">
        <v>114</v>
      </c>
      <c r="K52" s="5">
        <v>3.25</v>
      </c>
      <c r="L52" s="5">
        <v>142</v>
      </c>
      <c r="M52" s="5">
        <v>4.3</v>
      </c>
      <c r="N52" s="5">
        <v>8.6</v>
      </c>
      <c r="O52" s="5">
        <v>28</v>
      </c>
      <c r="P52" s="5" t="s">
        <v>6</v>
      </c>
      <c r="Q52" s="5" t="s">
        <v>6</v>
      </c>
      <c r="R52" s="5" t="s">
        <v>7</v>
      </c>
      <c r="S52" s="5" t="s">
        <v>14</v>
      </c>
      <c r="T52" s="5" t="s">
        <v>6</v>
      </c>
      <c r="U52" s="5" t="s">
        <v>6</v>
      </c>
      <c r="V52" s="5" t="s">
        <v>9</v>
      </c>
    </row>
    <row r="53" spans="1:22" x14ac:dyDescent="0.25">
      <c r="A53" s="5">
        <v>54</v>
      </c>
      <c r="B53" s="5">
        <v>100</v>
      </c>
      <c r="C53" s="5">
        <v>1.0149999999999999</v>
      </c>
      <c r="D53" s="5">
        <v>3</v>
      </c>
      <c r="E53" s="5" t="s">
        <v>2</v>
      </c>
      <c r="F53" s="5" t="s">
        <v>4</v>
      </c>
      <c r="G53" s="5" t="s">
        <v>16</v>
      </c>
      <c r="H53" s="5" t="s">
        <v>5</v>
      </c>
      <c r="I53" s="5">
        <v>162</v>
      </c>
      <c r="J53" s="5">
        <v>66</v>
      </c>
      <c r="K53" s="5">
        <v>1.6</v>
      </c>
      <c r="L53" s="5">
        <v>136</v>
      </c>
      <c r="M53" s="5">
        <v>4.4000000000000004</v>
      </c>
      <c r="N53" s="5">
        <v>10.3</v>
      </c>
      <c r="O53" s="5">
        <v>33</v>
      </c>
      <c r="P53" s="5" t="s">
        <v>6</v>
      </c>
      <c r="Q53" s="5" t="s">
        <v>6</v>
      </c>
      <c r="R53" s="5" t="s">
        <v>7</v>
      </c>
      <c r="S53" s="5" t="s">
        <v>14</v>
      </c>
      <c r="T53" s="5" t="s">
        <v>6</v>
      </c>
      <c r="U53" s="5" t="s">
        <v>7</v>
      </c>
      <c r="V53" s="5" t="s">
        <v>9</v>
      </c>
    </row>
    <row r="54" spans="1:22" x14ac:dyDescent="0.25">
      <c r="A54" s="5">
        <v>53</v>
      </c>
      <c r="B54" s="5">
        <v>90</v>
      </c>
      <c r="C54" s="5">
        <v>1.0149999999999999</v>
      </c>
      <c r="D54" s="5">
        <v>0</v>
      </c>
      <c r="E54" s="5" t="s">
        <v>2</v>
      </c>
      <c r="F54" s="5" t="s">
        <v>4</v>
      </c>
      <c r="G54" s="5" t="s">
        <v>5</v>
      </c>
      <c r="H54" s="5" t="s">
        <v>5</v>
      </c>
      <c r="I54" s="5" t="s">
        <v>3</v>
      </c>
      <c r="J54" s="5">
        <v>38</v>
      </c>
      <c r="K54" s="5">
        <v>2.2000000000000002</v>
      </c>
      <c r="L54" s="5" t="s">
        <v>3</v>
      </c>
      <c r="M54" s="5" t="s">
        <v>3</v>
      </c>
      <c r="N54" s="5">
        <v>10.9</v>
      </c>
      <c r="O54" s="5">
        <v>34</v>
      </c>
      <c r="P54" s="5" t="s">
        <v>7</v>
      </c>
      <c r="Q54" s="5" t="s">
        <v>7</v>
      </c>
      <c r="R54" s="5" t="s">
        <v>7</v>
      </c>
      <c r="S54" s="5" t="s">
        <v>14</v>
      </c>
      <c r="T54" s="5" t="s">
        <v>7</v>
      </c>
      <c r="U54" s="5" t="s">
        <v>6</v>
      </c>
      <c r="V54" s="5" t="s">
        <v>9</v>
      </c>
    </row>
    <row r="55" spans="1:22" x14ac:dyDescent="0.25">
      <c r="A55" s="5">
        <v>62</v>
      </c>
      <c r="B55" s="5">
        <v>80</v>
      </c>
      <c r="C55" s="5">
        <v>1.0149999999999999</v>
      </c>
      <c r="D55" s="5">
        <v>0</v>
      </c>
      <c r="E55" s="5" t="s">
        <v>17</v>
      </c>
      <c r="F55" s="5" t="s">
        <v>3</v>
      </c>
      <c r="G55" s="5" t="s">
        <v>5</v>
      </c>
      <c r="H55" s="5" t="s">
        <v>5</v>
      </c>
      <c r="I55" s="5">
        <v>246</v>
      </c>
      <c r="J55" s="5">
        <v>24</v>
      </c>
      <c r="K55" s="5">
        <v>1</v>
      </c>
      <c r="L55" s="5" t="s">
        <v>3</v>
      </c>
      <c r="M55" s="5" t="s">
        <v>3</v>
      </c>
      <c r="N55" s="5">
        <v>13.6</v>
      </c>
      <c r="O55" s="5">
        <v>40</v>
      </c>
      <c r="P55" s="5" t="s">
        <v>6</v>
      </c>
      <c r="Q55" s="5" t="s">
        <v>6</v>
      </c>
      <c r="R55" s="5" t="s">
        <v>7</v>
      </c>
      <c r="S55" s="5" t="s">
        <v>8</v>
      </c>
      <c r="T55" s="5" t="s">
        <v>7</v>
      </c>
      <c r="U55" s="5" t="s">
        <v>7</v>
      </c>
      <c r="V55" s="5" t="s">
        <v>9</v>
      </c>
    </row>
    <row r="56" spans="1:22" x14ac:dyDescent="0.25">
      <c r="A56" s="5">
        <v>63</v>
      </c>
      <c r="B56" s="5">
        <v>80</v>
      </c>
      <c r="C56" s="5">
        <v>1.01</v>
      </c>
      <c r="D56" s="5">
        <v>2</v>
      </c>
      <c r="E56" s="5" t="s">
        <v>12</v>
      </c>
      <c r="F56" s="5" t="s">
        <v>3</v>
      </c>
      <c r="G56" s="5" t="s">
        <v>5</v>
      </c>
      <c r="H56" s="5" t="s">
        <v>5</v>
      </c>
      <c r="I56" s="5" t="s">
        <v>3</v>
      </c>
      <c r="J56" s="5" t="s">
        <v>3</v>
      </c>
      <c r="K56" s="5">
        <v>3.4</v>
      </c>
      <c r="L56" s="5">
        <v>136</v>
      </c>
      <c r="M56" s="5">
        <v>4.2</v>
      </c>
      <c r="N56" s="5">
        <v>13</v>
      </c>
      <c r="O56" s="5">
        <v>40</v>
      </c>
      <c r="P56" s="5" t="s">
        <v>6</v>
      </c>
      <c r="Q56" s="5" t="s">
        <v>7</v>
      </c>
      <c r="R56" s="5" t="s">
        <v>6</v>
      </c>
      <c r="S56" s="5" t="s">
        <v>8</v>
      </c>
      <c r="T56" s="5" t="s">
        <v>7</v>
      </c>
      <c r="U56" s="5" t="s">
        <v>7</v>
      </c>
      <c r="V56" s="5" t="s">
        <v>9</v>
      </c>
    </row>
    <row r="57" spans="1:22" x14ac:dyDescent="0.25">
      <c r="A57" s="5">
        <v>35</v>
      </c>
      <c r="B57" s="5">
        <v>80</v>
      </c>
      <c r="C57" s="5">
        <v>1.0049999999999999</v>
      </c>
      <c r="D57" s="5">
        <v>3</v>
      </c>
      <c r="E57" s="5" t="s">
        <v>2</v>
      </c>
      <c r="F57" s="5" t="s">
        <v>4</v>
      </c>
      <c r="G57" s="5" t="s">
        <v>5</v>
      </c>
      <c r="H57" s="5" t="s">
        <v>5</v>
      </c>
      <c r="I57" s="5" t="s">
        <v>3</v>
      </c>
      <c r="J57" s="5" t="s">
        <v>3</v>
      </c>
      <c r="K57" s="5" t="s">
        <v>3</v>
      </c>
      <c r="L57" s="5" t="s">
        <v>3</v>
      </c>
      <c r="M57" s="5" t="s">
        <v>3</v>
      </c>
      <c r="N57" s="5">
        <v>9.5</v>
      </c>
      <c r="O57" s="5">
        <v>28</v>
      </c>
      <c r="P57" s="5" t="s">
        <v>7</v>
      </c>
      <c r="Q57" s="5" t="s">
        <v>7</v>
      </c>
      <c r="R57" s="5" t="s">
        <v>7</v>
      </c>
      <c r="S57" s="5" t="s">
        <v>8</v>
      </c>
      <c r="T57" s="5" t="s">
        <v>6</v>
      </c>
      <c r="U57" s="5" t="s">
        <v>7</v>
      </c>
      <c r="V57" s="5" t="s">
        <v>9</v>
      </c>
    </row>
    <row r="58" spans="1:22" x14ac:dyDescent="0.25">
      <c r="A58" s="5">
        <v>76</v>
      </c>
      <c r="B58" s="5">
        <v>70</v>
      </c>
      <c r="C58" s="5">
        <v>1.0149999999999999</v>
      </c>
      <c r="D58" s="5">
        <v>3</v>
      </c>
      <c r="E58" s="5" t="s">
        <v>11</v>
      </c>
      <c r="F58" s="5" t="s">
        <v>15</v>
      </c>
      <c r="G58" s="5" t="s">
        <v>16</v>
      </c>
      <c r="H58" s="5" t="s">
        <v>5</v>
      </c>
      <c r="I58" s="5" t="s">
        <v>3</v>
      </c>
      <c r="J58" s="5">
        <v>164</v>
      </c>
      <c r="K58" s="5">
        <v>9.6999999999999993</v>
      </c>
      <c r="L58" s="5">
        <v>131</v>
      </c>
      <c r="M58" s="5">
        <v>4.4000000000000004</v>
      </c>
      <c r="N58" s="5">
        <v>10.199999999999999</v>
      </c>
      <c r="O58" s="5">
        <v>30</v>
      </c>
      <c r="P58" s="5" t="s">
        <v>6</v>
      </c>
      <c r="Q58" s="5" t="s">
        <v>6</v>
      </c>
      <c r="R58" s="5" t="s">
        <v>6</v>
      </c>
      <c r="S58" s="5" t="s">
        <v>14</v>
      </c>
      <c r="T58" s="5" t="s">
        <v>6</v>
      </c>
      <c r="U58" s="5" t="s">
        <v>7</v>
      </c>
      <c r="V58" s="5" t="s">
        <v>9</v>
      </c>
    </row>
    <row r="59" spans="1:22" x14ac:dyDescent="0.25">
      <c r="A59" s="5">
        <v>76</v>
      </c>
      <c r="B59" s="5">
        <v>90</v>
      </c>
      <c r="C59" s="5" t="s">
        <v>3</v>
      </c>
      <c r="D59" s="5" t="s">
        <v>3</v>
      </c>
      <c r="E59" s="5" t="s">
        <v>3</v>
      </c>
      <c r="F59" s="5" t="s">
        <v>4</v>
      </c>
      <c r="G59" s="5" t="s">
        <v>5</v>
      </c>
      <c r="H59" s="5" t="s">
        <v>5</v>
      </c>
      <c r="I59" s="5">
        <v>93</v>
      </c>
      <c r="J59" s="5">
        <v>155</v>
      </c>
      <c r="K59" s="5">
        <v>7.3</v>
      </c>
      <c r="L59" s="5">
        <v>132</v>
      </c>
      <c r="M59" s="5">
        <v>4.9000000000000004</v>
      </c>
      <c r="N59" s="5" t="s">
        <v>3</v>
      </c>
      <c r="O59" s="5" t="s">
        <v>3</v>
      </c>
      <c r="P59" s="5" t="s">
        <v>6</v>
      </c>
      <c r="Q59" s="5" t="s">
        <v>6</v>
      </c>
      <c r="R59" s="5" t="s">
        <v>6</v>
      </c>
      <c r="S59" s="5" t="s">
        <v>14</v>
      </c>
      <c r="T59" s="5" t="s">
        <v>7</v>
      </c>
      <c r="U59" s="5" t="s">
        <v>7</v>
      </c>
      <c r="V59" s="5" t="s">
        <v>9</v>
      </c>
    </row>
    <row r="60" spans="1:22" x14ac:dyDescent="0.25">
      <c r="A60" s="5">
        <v>73</v>
      </c>
      <c r="B60" s="5">
        <v>80</v>
      </c>
      <c r="C60" s="5">
        <v>1.02</v>
      </c>
      <c r="D60" s="5">
        <v>2</v>
      </c>
      <c r="E60" s="5" t="s">
        <v>2</v>
      </c>
      <c r="F60" s="5" t="s">
        <v>15</v>
      </c>
      <c r="G60" s="5" t="s">
        <v>5</v>
      </c>
      <c r="H60" s="5" t="s">
        <v>5</v>
      </c>
      <c r="I60" s="5">
        <v>253</v>
      </c>
      <c r="J60" s="5">
        <v>142</v>
      </c>
      <c r="K60" s="5">
        <v>4.5999999999999996</v>
      </c>
      <c r="L60" s="5">
        <v>138</v>
      </c>
      <c r="M60" s="5">
        <v>5.8</v>
      </c>
      <c r="N60" s="5">
        <v>10.5</v>
      </c>
      <c r="O60" s="5">
        <v>33</v>
      </c>
      <c r="P60" s="5" t="s">
        <v>6</v>
      </c>
      <c r="Q60" s="5" t="s">
        <v>6</v>
      </c>
      <c r="R60" s="5" t="s">
        <v>6</v>
      </c>
      <c r="S60" s="5" t="s">
        <v>8</v>
      </c>
      <c r="T60" s="5" t="s">
        <v>7</v>
      </c>
      <c r="U60" s="5" t="s">
        <v>7</v>
      </c>
      <c r="V60" s="5" t="s">
        <v>9</v>
      </c>
    </row>
    <row r="61" spans="1:22" x14ac:dyDescent="0.25">
      <c r="A61" s="5">
        <v>59</v>
      </c>
      <c r="B61" s="5">
        <v>100</v>
      </c>
      <c r="C61" s="5" t="s">
        <v>3</v>
      </c>
      <c r="D61" s="5" t="s">
        <v>3</v>
      </c>
      <c r="E61" s="5" t="s">
        <v>3</v>
      </c>
      <c r="F61" s="5" t="s">
        <v>3</v>
      </c>
      <c r="G61" s="5" t="s">
        <v>5</v>
      </c>
      <c r="H61" s="5" t="s">
        <v>5</v>
      </c>
      <c r="I61" s="5" t="s">
        <v>3</v>
      </c>
      <c r="J61" s="5">
        <v>96</v>
      </c>
      <c r="K61" s="5">
        <v>6.4</v>
      </c>
      <c r="L61" s="5" t="s">
        <v>3</v>
      </c>
      <c r="M61" s="5" t="s">
        <v>3</v>
      </c>
      <c r="N61" s="5">
        <v>6.6</v>
      </c>
      <c r="O61" s="5" t="s">
        <v>3</v>
      </c>
      <c r="P61" s="5" t="s">
        <v>6</v>
      </c>
      <c r="Q61" s="5" t="s">
        <v>6</v>
      </c>
      <c r="R61" s="5" t="s">
        <v>7</v>
      </c>
      <c r="S61" s="5" t="s">
        <v>8</v>
      </c>
      <c r="T61" s="5" t="s">
        <v>7</v>
      </c>
      <c r="U61" s="5" t="s">
        <v>6</v>
      </c>
      <c r="V61" s="5" t="s">
        <v>9</v>
      </c>
    </row>
    <row r="62" spans="1:22" x14ac:dyDescent="0.25">
      <c r="A62" s="5">
        <v>67</v>
      </c>
      <c r="B62" s="5">
        <v>90</v>
      </c>
      <c r="C62" s="5">
        <v>1.02</v>
      </c>
      <c r="D62" s="5">
        <v>1</v>
      </c>
      <c r="E62" s="5" t="s">
        <v>2</v>
      </c>
      <c r="F62" s="5" t="s">
        <v>15</v>
      </c>
      <c r="G62" s="5" t="s">
        <v>16</v>
      </c>
      <c r="H62" s="5" t="s">
        <v>5</v>
      </c>
      <c r="I62" s="5">
        <v>141</v>
      </c>
      <c r="J62" s="5">
        <v>66</v>
      </c>
      <c r="K62" s="5">
        <v>3.2</v>
      </c>
      <c r="L62" s="5">
        <v>138</v>
      </c>
      <c r="M62" s="5">
        <v>6.6</v>
      </c>
      <c r="N62" s="5" t="s">
        <v>3</v>
      </c>
      <c r="O62" s="5" t="s">
        <v>3</v>
      </c>
      <c r="P62" s="5" t="s">
        <v>6</v>
      </c>
      <c r="Q62" s="5" t="s">
        <v>7</v>
      </c>
      <c r="R62" s="5" t="s">
        <v>7</v>
      </c>
      <c r="S62" s="5" t="s">
        <v>8</v>
      </c>
      <c r="T62" s="5" t="s">
        <v>7</v>
      </c>
      <c r="U62" s="5" t="s">
        <v>7</v>
      </c>
      <c r="V62" s="5" t="s">
        <v>9</v>
      </c>
    </row>
    <row r="63" spans="1:22" x14ac:dyDescent="0.25">
      <c r="A63" s="5">
        <v>67</v>
      </c>
      <c r="B63" s="5">
        <v>80</v>
      </c>
      <c r="C63" s="5">
        <v>1.01</v>
      </c>
      <c r="D63" s="5">
        <v>1</v>
      </c>
      <c r="E63" s="5" t="s">
        <v>13</v>
      </c>
      <c r="F63" s="5" t="s">
        <v>15</v>
      </c>
      <c r="G63" s="5" t="s">
        <v>5</v>
      </c>
      <c r="H63" s="5" t="s">
        <v>5</v>
      </c>
      <c r="I63" s="5">
        <v>182</v>
      </c>
      <c r="J63" s="5">
        <v>391</v>
      </c>
      <c r="K63" s="5">
        <v>32</v>
      </c>
      <c r="L63" s="5">
        <v>163</v>
      </c>
      <c r="M63" s="5">
        <v>39</v>
      </c>
      <c r="N63" s="5" t="s">
        <v>3</v>
      </c>
      <c r="O63" s="5" t="s">
        <v>3</v>
      </c>
      <c r="P63" s="5" t="s">
        <v>7</v>
      </c>
      <c r="Q63" s="5" t="s">
        <v>7</v>
      </c>
      <c r="R63" s="5" t="s">
        <v>7</v>
      </c>
      <c r="S63" s="5" t="s">
        <v>8</v>
      </c>
      <c r="T63" s="5" t="s">
        <v>6</v>
      </c>
      <c r="U63" s="5" t="s">
        <v>7</v>
      </c>
      <c r="V63" s="5" t="s">
        <v>9</v>
      </c>
    </row>
    <row r="64" spans="1:22" x14ac:dyDescent="0.25">
      <c r="A64" s="5">
        <v>15</v>
      </c>
      <c r="B64" s="5">
        <v>60</v>
      </c>
      <c r="C64" s="5">
        <v>1.02</v>
      </c>
      <c r="D64" s="5">
        <v>3</v>
      </c>
      <c r="E64" s="5" t="s">
        <v>2</v>
      </c>
      <c r="F64" s="5" t="s">
        <v>4</v>
      </c>
      <c r="G64" s="5" t="s">
        <v>5</v>
      </c>
      <c r="H64" s="5" t="s">
        <v>5</v>
      </c>
      <c r="I64" s="5">
        <v>86</v>
      </c>
      <c r="J64" s="5">
        <v>15</v>
      </c>
      <c r="K64" s="5">
        <v>0.6</v>
      </c>
      <c r="L64" s="5">
        <v>138</v>
      </c>
      <c r="M64" s="5">
        <v>4</v>
      </c>
      <c r="N64" s="5">
        <v>11</v>
      </c>
      <c r="O64" s="5">
        <v>33</v>
      </c>
      <c r="P64" s="5" t="s">
        <v>6</v>
      </c>
      <c r="Q64" s="5" t="s">
        <v>6</v>
      </c>
      <c r="R64" s="5" t="s">
        <v>7</v>
      </c>
      <c r="S64" s="5" t="s">
        <v>8</v>
      </c>
      <c r="T64" s="5" t="s">
        <v>7</v>
      </c>
      <c r="U64" s="5" t="s">
        <v>7</v>
      </c>
      <c r="V64" s="5" t="s">
        <v>9</v>
      </c>
    </row>
    <row r="65" spans="1:22" x14ac:dyDescent="0.25">
      <c r="A65" s="5">
        <v>46</v>
      </c>
      <c r="B65" s="5">
        <v>70</v>
      </c>
      <c r="C65" s="5">
        <v>1.0149999999999999</v>
      </c>
      <c r="D65" s="5">
        <v>1</v>
      </c>
      <c r="E65" s="5" t="s">
        <v>2</v>
      </c>
      <c r="F65" s="5" t="s">
        <v>4</v>
      </c>
      <c r="G65" s="5" t="s">
        <v>5</v>
      </c>
      <c r="H65" s="5" t="s">
        <v>5</v>
      </c>
      <c r="I65" s="5">
        <v>150</v>
      </c>
      <c r="J65" s="5">
        <v>111</v>
      </c>
      <c r="K65" s="5">
        <v>6.1</v>
      </c>
      <c r="L65" s="5">
        <v>131</v>
      </c>
      <c r="M65" s="5">
        <v>3.7</v>
      </c>
      <c r="N65" s="5">
        <v>7.5</v>
      </c>
      <c r="O65" s="5">
        <v>27</v>
      </c>
      <c r="P65" s="5" t="s">
        <v>7</v>
      </c>
      <c r="Q65" s="5" t="s">
        <v>7</v>
      </c>
      <c r="R65" s="5" t="s">
        <v>7</v>
      </c>
      <c r="S65" s="5" t="s">
        <v>8</v>
      </c>
      <c r="T65" s="5" t="s">
        <v>7</v>
      </c>
      <c r="U65" s="5" t="s">
        <v>6</v>
      </c>
      <c r="V65" s="5" t="s">
        <v>9</v>
      </c>
    </row>
    <row r="66" spans="1:22" x14ac:dyDescent="0.25">
      <c r="A66" s="5">
        <v>55</v>
      </c>
      <c r="B66" s="5">
        <v>80</v>
      </c>
      <c r="C66" s="5">
        <v>1.01</v>
      </c>
      <c r="D66" s="5">
        <v>0</v>
      </c>
      <c r="E66" s="5" t="s">
        <v>2</v>
      </c>
      <c r="F66" s="5" t="s">
        <v>4</v>
      </c>
      <c r="G66" s="5" t="s">
        <v>5</v>
      </c>
      <c r="H66" s="5" t="s">
        <v>5</v>
      </c>
      <c r="I66" s="5">
        <v>146</v>
      </c>
      <c r="J66" s="5" t="s">
        <v>3</v>
      </c>
      <c r="K66" s="5" t="s">
        <v>3</v>
      </c>
      <c r="L66" s="5" t="s">
        <v>3</v>
      </c>
      <c r="M66" s="5" t="s">
        <v>3</v>
      </c>
      <c r="N66" s="5">
        <v>9.8000000000000007</v>
      </c>
      <c r="O66" s="5" t="s">
        <v>3</v>
      </c>
      <c r="P66" s="5" t="s">
        <v>7</v>
      </c>
      <c r="Q66" s="5" t="s">
        <v>7</v>
      </c>
      <c r="R66" s="5" t="s">
        <v>20</v>
      </c>
      <c r="S66" s="5" t="s">
        <v>8</v>
      </c>
      <c r="T66" s="5" t="s">
        <v>7</v>
      </c>
      <c r="U66" s="5" t="s">
        <v>7</v>
      </c>
      <c r="V66" s="5" t="s">
        <v>9</v>
      </c>
    </row>
    <row r="67" spans="1:22" x14ac:dyDescent="0.25">
      <c r="A67" s="5">
        <v>44</v>
      </c>
      <c r="B67" s="5">
        <v>90</v>
      </c>
      <c r="C67" s="5">
        <v>1.01</v>
      </c>
      <c r="D67" s="5">
        <v>1</v>
      </c>
      <c r="E67" s="5" t="s">
        <v>2</v>
      </c>
      <c r="F67" s="5" t="s">
        <v>4</v>
      </c>
      <c r="G67" s="5" t="s">
        <v>5</v>
      </c>
      <c r="H67" s="5" t="s">
        <v>5</v>
      </c>
      <c r="I67" s="5" t="s">
        <v>3</v>
      </c>
      <c r="J67" s="5">
        <v>20</v>
      </c>
      <c r="K67" s="5">
        <v>1.1000000000000001</v>
      </c>
      <c r="L67" s="5" t="s">
        <v>3</v>
      </c>
      <c r="M67" s="5" t="s">
        <v>3</v>
      </c>
      <c r="N67" s="5">
        <v>15</v>
      </c>
      <c r="O67" s="5">
        <v>48</v>
      </c>
      <c r="P67" s="5" t="s">
        <v>7</v>
      </c>
      <c r="Q67" s="5" t="s">
        <v>20</v>
      </c>
      <c r="R67" s="5" t="s">
        <v>7</v>
      </c>
      <c r="S67" s="5" t="s">
        <v>8</v>
      </c>
      <c r="T67" s="5" t="s">
        <v>7</v>
      </c>
      <c r="U67" s="5" t="s">
        <v>7</v>
      </c>
      <c r="V67" s="5" t="s">
        <v>9</v>
      </c>
    </row>
    <row r="68" spans="1:22" x14ac:dyDescent="0.25">
      <c r="A68" s="5">
        <v>67</v>
      </c>
      <c r="B68" s="5">
        <v>70</v>
      </c>
      <c r="C68" s="5">
        <v>1.02</v>
      </c>
      <c r="D68" s="5">
        <v>2</v>
      </c>
      <c r="E68" s="5" t="s">
        <v>2</v>
      </c>
      <c r="F68" s="5" t="s">
        <v>4</v>
      </c>
      <c r="G68" s="5" t="s">
        <v>5</v>
      </c>
      <c r="H68" s="5" t="s">
        <v>5</v>
      </c>
      <c r="I68" s="5">
        <v>150</v>
      </c>
      <c r="J68" s="5">
        <v>55</v>
      </c>
      <c r="K68" s="5">
        <v>1.6</v>
      </c>
      <c r="L68" s="5">
        <v>131</v>
      </c>
      <c r="M68" s="5">
        <v>4.8</v>
      </c>
      <c r="N68" s="5" t="s">
        <v>3</v>
      </c>
      <c r="O68" s="5"/>
      <c r="P68" s="5" t="s">
        <v>6</v>
      </c>
      <c r="Q68" s="5" t="s">
        <v>6</v>
      </c>
      <c r="R68" s="5" t="s">
        <v>7</v>
      </c>
      <c r="S68" s="5" t="s">
        <v>8</v>
      </c>
      <c r="T68" s="5" t="s">
        <v>6</v>
      </c>
      <c r="U68" s="5" t="s">
        <v>7</v>
      </c>
      <c r="V68" s="5" t="s">
        <v>9</v>
      </c>
    </row>
    <row r="69" spans="1:22" x14ac:dyDescent="0.25">
      <c r="A69" s="5">
        <v>45</v>
      </c>
      <c r="B69" s="5">
        <v>80</v>
      </c>
      <c r="C69" s="5">
        <v>1.02</v>
      </c>
      <c r="D69" s="5">
        <v>3</v>
      </c>
      <c r="E69" s="5" t="s">
        <v>2</v>
      </c>
      <c r="F69" s="5" t="s">
        <v>15</v>
      </c>
      <c r="G69" s="5" t="s">
        <v>5</v>
      </c>
      <c r="H69" s="5" t="s">
        <v>5</v>
      </c>
      <c r="I69" s="5">
        <v>425</v>
      </c>
      <c r="J69" s="5" t="s">
        <v>3</v>
      </c>
      <c r="K69" s="5" t="s">
        <v>3</v>
      </c>
      <c r="L69" s="5" t="s">
        <v>3</v>
      </c>
      <c r="M69" s="5" t="s">
        <v>3</v>
      </c>
      <c r="N69" s="5" t="s">
        <v>3</v>
      </c>
      <c r="O69" s="5" t="s">
        <v>3</v>
      </c>
      <c r="P69" s="5" t="s">
        <v>7</v>
      </c>
      <c r="Q69" s="5" t="s">
        <v>7</v>
      </c>
      <c r="R69" s="5" t="s">
        <v>7</v>
      </c>
      <c r="S69" s="5" t="s">
        <v>14</v>
      </c>
      <c r="T69" s="5" t="s">
        <v>7</v>
      </c>
      <c r="U69" s="5" t="s">
        <v>7</v>
      </c>
      <c r="V69" s="5" t="s">
        <v>9</v>
      </c>
    </row>
    <row r="70" spans="1:22" x14ac:dyDescent="0.25">
      <c r="A70" s="5">
        <v>65</v>
      </c>
      <c r="B70" s="5">
        <v>70</v>
      </c>
      <c r="C70" s="5">
        <v>1.01</v>
      </c>
      <c r="D70" s="5">
        <v>2</v>
      </c>
      <c r="E70" s="5" t="s">
        <v>2</v>
      </c>
      <c r="F70" s="5" t="s">
        <v>4</v>
      </c>
      <c r="G70" s="5" t="s">
        <v>16</v>
      </c>
      <c r="H70" s="5" t="s">
        <v>5</v>
      </c>
      <c r="I70" s="5">
        <v>112</v>
      </c>
      <c r="J70" s="5">
        <v>73</v>
      </c>
      <c r="K70" s="5">
        <v>3.3</v>
      </c>
      <c r="L70" s="5" t="s">
        <v>3</v>
      </c>
      <c r="M70" s="5" t="s">
        <v>3</v>
      </c>
      <c r="N70" s="5">
        <v>10.9</v>
      </c>
      <c r="O70" s="5">
        <v>37</v>
      </c>
      <c r="P70" s="5" t="s">
        <v>7</v>
      </c>
      <c r="Q70" s="5" t="s">
        <v>7</v>
      </c>
      <c r="R70" s="5" t="s">
        <v>7</v>
      </c>
      <c r="S70" s="5" t="s">
        <v>8</v>
      </c>
      <c r="T70" s="5" t="s">
        <v>7</v>
      </c>
      <c r="U70" s="5" t="s">
        <v>7</v>
      </c>
      <c r="V70" s="5" t="s">
        <v>9</v>
      </c>
    </row>
    <row r="71" spans="1:22" x14ac:dyDescent="0.25">
      <c r="A71" s="5">
        <v>26</v>
      </c>
      <c r="B71" s="5">
        <v>70</v>
      </c>
      <c r="C71" s="5">
        <v>1.0149999999999999</v>
      </c>
      <c r="D71" s="5">
        <v>0</v>
      </c>
      <c r="E71" s="5" t="s">
        <v>11</v>
      </c>
      <c r="F71" s="5" t="s">
        <v>4</v>
      </c>
      <c r="G71" s="5" t="s">
        <v>5</v>
      </c>
      <c r="H71" s="5" t="s">
        <v>5</v>
      </c>
      <c r="I71" s="5">
        <v>250</v>
      </c>
      <c r="J71" s="5">
        <v>20</v>
      </c>
      <c r="K71" s="5">
        <v>1.1000000000000001</v>
      </c>
      <c r="L71" s="5" t="s">
        <v>3</v>
      </c>
      <c r="M71" s="5" t="s">
        <v>3</v>
      </c>
      <c r="N71" s="5">
        <v>15.6</v>
      </c>
      <c r="O71" s="5">
        <v>52</v>
      </c>
      <c r="P71" s="5" t="s">
        <v>7</v>
      </c>
      <c r="Q71" s="5" t="s">
        <v>6</v>
      </c>
      <c r="R71" s="5" t="s">
        <v>7</v>
      </c>
      <c r="S71" s="5" t="s">
        <v>8</v>
      </c>
      <c r="T71" s="5" t="s">
        <v>7</v>
      </c>
      <c r="U71" s="5" t="s">
        <v>7</v>
      </c>
      <c r="V71" s="5" t="s">
        <v>9</v>
      </c>
    </row>
    <row r="72" spans="1:22" x14ac:dyDescent="0.25">
      <c r="A72" s="5">
        <v>61</v>
      </c>
      <c r="B72" s="5">
        <v>80</v>
      </c>
      <c r="C72" s="5">
        <v>1.0149999999999999</v>
      </c>
      <c r="D72" s="5">
        <v>0</v>
      </c>
      <c r="E72" s="5" t="s">
        <v>11</v>
      </c>
      <c r="F72" s="5" t="s">
        <v>4</v>
      </c>
      <c r="G72" s="5" t="s">
        <v>5</v>
      </c>
      <c r="H72" s="5" t="s">
        <v>5</v>
      </c>
      <c r="I72" s="5">
        <v>360</v>
      </c>
      <c r="J72" s="5">
        <v>19</v>
      </c>
      <c r="K72" s="5">
        <v>0.7</v>
      </c>
      <c r="L72" s="5">
        <v>137</v>
      </c>
      <c r="M72" s="5">
        <v>4.4000000000000004</v>
      </c>
      <c r="N72" s="5">
        <v>15.2</v>
      </c>
      <c r="O72" s="5">
        <v>44</v>
      </c>
      <c r="P72" s="5" t="s">
        <v>6</v>
      </c>
      <c r="Q72" s="5" t="s">
        <v>6</v>
      </c>
      <c r="R72" s="5" t="s">
        <v>7</v>
      </c>
      <c r="S72" s="5" t="s">
        <v>8</v>
      </c>
      <c r="T72" s="5" t="s">
        <v>7</v>
      </c>
      <c r="U72" s="5" t="s">
        <v>7</v>
      </c>
      <c r="V72" s="5" t="s">
        <v>9</v>
      </c>
    </row>
    <row r="73" spans="1:22" x14ac:dyDescent="0.25">
      <c r="A73" s="5">
        <v>46</v>
      </c>
      <c r="B73" s="5">
        <v>60</v>
      </c>
      <c r="C73" s="5">
        <v>1.01</v>
      </c>
      <c r="D73" s="5">
        <v>1</v>
      </c>
      <c r="E73" s="5" t="s">
        <v>2</v>
      </c>
      <c r="F73" s="5" t="s">
        <v>4</v>
      </c>
      <c r="G73" s="5" t="s">
        <v>5</v>
      </c>
      <c r="H73" s="5" t="s">
        <v>5</v>
      </c>
      <c r="I73" s="5">
        <v>163</v>
      </c>
      <c r="J73" s="5">
        <v>92</v>
      </c>
      <c r="K73" s="5">
        <v>3.3</v>
      </c>
      <c r="L73" s="5">
        <v>141</v>
      </c>
      <c r="M73" s="5">
        <v>4</v>
      </c>
      <c r="N73" s="5">
        <v>9.8000000000000007</v>
      </c>
      <c r="O73" s="5">
        <v>28</v>
      </c>
      <c r="P73" s="5" t="s">
        <v>6</v>
      </c>
      <c r="Q73" s="5" t="s">
        <v>6</v>
      </c>
      <c r="R73" s="5" t="s">
        <v>7</v>
      </c>
      <c r="S73" s="5" t="s">
        <v>8</v>
      </c>
      <c r="T73" s="5" t="s">
        <v>7</v>
      </c>
      <c r="U73" s="5" t="s">
        <v>7</v>
      </c>
      <c r="V73" s="5" t="s">
        <v>9</v>
      </c>
    </row>
    <row r="74" spans="1:22" x14ac:dyDescent="0.25">
      <c r="A74" s="5">
        <v>64</v>
      </c>
      <c r="B74" s="5">
        <v>90</v>
      </c>
      <c r="C74" s="5">
        <v>1.01</v>
      </c>
      <c r="D74" s="5">
        <v>3</v>
      </c>
      <c r="E74" s="5" t="s">
        <v>13</v>
      </c>
      <c r="F74" s="5" t="s">
        <v>15</v>
      </c>
      <c r="G74" s="5" t="s">
        <v>16</v>
      </c>
      <c r="H74" s="5" t="s">
        <v>5</v>
      </c>
      <c r="I74" s="5" t="s">
        <v>3</v>
      </c>
      <c r="J74" s="5">
        <v>35</v>
      </c>
      <c r="K74" s="5">
        <v>1.3</v>
      </c>
      <c r="L74" s="5" t="s">
        <v>3</v>
      </c>
      <c r="M74" s="5" t="s">
        <v>3</v>
      </c>
      <c r="N74" s="5">
        <v>10.3</v>
      </c>
      <c r="O74" s="5" t="s">
        <v>3</v>
      </c>
      <c r="P74" s="5" t="s">
        <v>6</v>
      </c>
      <c r="Q74" s="5" t="s">
        <v>6</v>
      </c>
      <c r="R74" s="5" t="s">
        <v>7</v>
      </c>
      <c r="S74" s="5" t="s">
        <v>8</v>
      </c>
      <c r="T74" s="5" t="s">
        <v>6</v>
      </c>
      <c r="U74" s="5" t="s">
        <v>7</v>
      </c>
      <c r="V74" s="5" t="s">
        <v>9</v>
      </c>
    </row>
    <row r="75" spans="1:22" x14ac:dyDescent="0.25">
      <c r="A75" s="5" t="s">
        <v>3</v>
      </c>
      <c r="B75" s="5">
        <v>100</v>
      </c>
      <c r="C75" s="5">
        <v>1.0149999999999999</v>
      </c>
      <c r="D75" s="5">
        <v>2</v>
      </c>
      <c r="E75" s="5" t="s">
        <v>2</v>
      </c>
      <c r="F75" s="5" t="s">
        <v>15</v>
      </c>
      <c r="G75" s="5" t="s">
        <v>5</v>
      </c>
      <c r="H75" s="5" t="s">
        <v>5</v>
      </c>
      <c r="I75" s="5">
        <v>129</v>
      </c>
      <c r="J75" s="5">
        <v>107</v>
      </c>
      <c r="K75" s="5">
        <v>6.7</v>
      </c>
      <c r="L75" s="5">
        <v>132</v>
      </c>
      <c r="M75" s="5">
        <v>4.4000000000000004</v>
      </c>
      <c r="N75" s="5">
        <v>4.8</v>
      </c>
      <c r="O75" s="5">
        <v>14</v>
      </c>
      <c r="P75" s="5" t="s">
        <v>6</v>
      </c>
      <c r="Q75" s="5" t="s">
        <v>7</v>
      </c>
      <c r="R75" s="5" t="s">
        <v>7</v>
      </c>
      <c r="S75" s="5" t="s">
        <v>8</v>
      </c>
      <c r="T75" s="5" t="s">
        <v>6</v>
      </c>
      <c r="U75" s="5" t="s">
        <v>6</v>
      </c>
      <c r="V75" s="5" t="s">
        <v>9</v>
      </c>
    </row>
    <row r="76" spans="1:22" x14ac:dyDescent="0.25">
      <c r="A76" s="5">
        <v>56</v>
      </c>
      <c r="B76" s="5">
        <v>90</v>
      </c>
      <c r="C76" s="5">
        <v>1.0149999999999999</v>
      </c>
      <c r="D76" s="5">
        <v>2</v>
      </c>
      <c r="E76" s="5" t="s">
        <v>2</v>
      </c>
      <c r="F76" s="5" t="s">
        <v>15</v>
      </c>
      <c r="G76" s="5" t="s">
        <v>5</v>
      </c>
      <c r="H76" s="5" t="s">
        <v>5</v>
      </c>
      <c r="I76" s="5">
        <v>129</v>
      </c>
      <c r="J76" s="5">
        <v>107</v>
      </c>
      <c r="K76" s="5">
        <v>6.7</v>
      </c>
      <c r="L76" s="5">
        <v>131</v>
      </c>
      <c r="M76" s="5">
        <v>4.8</v>
      </c>
      <c r="N76" s="5">
        <v>9.1</v>
      </c>
      <c r="O76" s="5">
        <v>29</v>
      </c>
      <c r="P76" s="5" t="s">
        <v>6</v>
      </c>
      <c r="Q76" s="5" t="s">
        <v>7</v>
      </c>
      <c r="R76" s="5" t="s">
        <v>7</v>
      </c>
      <c r="S76" s="5" t="s">
        <v>8</v>
      </c>
      <c r="T76" s="5" t="s">
        <v>7</v>
      </c>
      <c r="U76" s="5" t="s">
        <v>7</v>
      </c>
      <c r="V76" s="5" t="s">
        <v>9</v>
      </c>
    </row>
    <row r="77" spans="1:22" x14ac:dyDescent="0.25">
      <c r="A77" s="5">
        <v>5</v>
      </c>
      <c r="B77" s="5" t="s">
        <v>3</v>
      </c>
      <c r="C77" s="5">
        <v>1.0149999999999999</v>
      </c>
      <c r="D77" s="5">
        <v>1</v>
      </c>
      <c r="E77" s="5" t="s">
        <v>2</v>
      </c>
      <c r="F77" s="5" t="s">
        <v>4</v>
      </c>
      <c r="G77" s="5" t="s">
        <v>5</v>
      </c>
      <c r="H77" s="5" t="s">
        <v>5</v>
      </c>
      <c r="I77" s="5" t="s">
        <v>3</v>
      </c>
      <c r="J77" s="5">
        <v>16</v>
      </c>
      <c r="K77" s="5">
        <v>0.7</v>
      </c>
      <c r="L77" s="5">
        <v>138</v>
      </c>
      <c r="M77" s="5">
        <v>3.2</v>
      </c>
      <c r="N77" s="5">
        <v>8.1</v>
      </c>
      <c r="O77" s="5" t="s">
        <v>3</v>
      </c>
      <c r="P77" s="5" t="s">
        <v>7</v>
      </c>
      <c r="Q77" s="5" t="s">
        <v>7</v>
      </c>
      <c r="R77" s="5" t="s">
        <v>7</v>
      </c>
      <c r="S77" s="5" t="s">
        <v>8</v>
      </c>
      <c r="T77" s="5" t="s">
        <v>7</v>
      </c>
      <c r="U77" s="5" t="s">
        <v>6</v>
      </c>
      <c r="V77" s="5" t="s">
        <v>9</v>
      </c>
    </row>
    <row r="78" spans="1:22" x14ac:dyDescent="0.25">
      <c r="A78" s="5">
        <v>48</v>
      </c>
      <c r="B78" s="5">
        <v>80</v>
      </c>
      <c r="C78" s="5">
        <v>1.0049999999999999</v>
      </c>
      <c r="D78" s="5">
        <v>4</v>
      </c>
      <c r="E78" s="5" t="s">
        <v>2</v>
      </c>
      <c r="F78" s="5" t="s">
        <v>15</v>
      </c>
      <c r="G78" s="5" t="s">
        <v>5</v>
      </c>
      <c r="H78" s="5" t="s">
        <v>16</v>
      </c>
      <c r="I78" s="5">
        <v>133</v>
      </c>
      <c r="J78" s="5">
        <v>139</v>
      </c>
      <c r="K78" s="5">
        <v>8.5</v>
      </c>
      <c r="L78" s="5">
        <v>132</v>
      </c>
      <c r="M78" s="5">
        <v>5.5</v>
      </c>
      <c r="N78" s="5">
        <v>10.3</v>
      </c>
      <c r="O78" s="5">
        <v>36</v>
      </c>
      <c r="P78" s="5" t="s">
        <v>7</v>
      </c>
      <c r="Q78" s="5" t="s">
        <v>6</v>
      </c>
      <c r="R78" s="5" t="s">
        <v>7</v>
      </c>
      <c r="S78" s="5" t="s">
        <v>8</v>
      </c>
      <c r="T78" s="5" t="s">
        <v>6</v>
      </c>
      <c r="U78" s="5" t="s">
        <v>7</v>
      </c>
      <c r="V78" s="5" t="s">
        <v>9</v>
      </c>
    </row>
    <row r="79" spans="1:22" x14ac:dyDescent="0.25">
      <c r="A79" s="5">
        <v>67</v>
      </c>
      <c r="B79" s="5">
        <v>70</v>
      </c>
      <c r="C79" s="5">
        <v>1.01</v>
      </c>
      <c r="D79" s="5">
        <v>1</v>
      </c>
      <c r="E79" s="5" t="s">
        <v>2</v>
      </c>
      <c r="F79" s="5" t="s">
        <v>4</v>
      </c>
      <c r="G79" s="5" t="s">
        <v>5</v>
      </c>
      <c r="H79" s="5" t="s">
        <v>5</v>
      </c>
      <c r="I79" s="5">
        <v>102</v>
      </c>
      <c r="J79" s="5">
        <v>48</v>
      </c>
      <c r="K79" s="5">
        <v>3.2</v>
      </c>
      <c r="L79" s="5">
        <v>137</v>
      </c>
      <c r="M79" s="5">
        <v>5</v>
      </c>
      <c r="N79" s="5">
        <v>11.9</v>
      </c>
      <c r="O79" s="5">
        <v>34</v>
      </c>
      <c r="P79" s="5" t="s">
        <v>6</v>
      </c>
      <c r="Q79" s="5" t="s">
        <v>6</v>
      </c>
      <c r="R79" s="5" t="s">
        <v>7</v>
      </c>
      <c r="S79" s="5" t="s">
        <v>8</v>
      </c>
      <c r="T79" s="5" t="s">
        <v>6</v>
      </c>
      <c r="U79" s="5" t="s">
        <v>7</v>
      </c>
      <c r="V79" s="5" t="s">
        <v>9</v>
      </c>
    </row>
    <row r="80" spans="1:22" x14ac:dyDescent="0.25">
      <c r="A80" s="5">
        <v>70</v>
      </c>
      <c r="B80" s="5">
        <v>80</v>
      </c>
      <c r="C80" s="5" t="s">
        <v>3</v>
      </c>
      <c r="D80" s="5" t="s">
        <v>3</v>
      </c>
      <c r="E80" s="5" t="s">
        <v>3</v>
      </c>
      <c r="F80" s="5" t="s">
        <v>3</v>
      </c>
      <c r="G80" s="5" t="s">
        <v>5</v>
      </c>
      <c r="H80" s="5" t="s">
        <v>5</v>
      </c>
      <c r="I80" s="5">
        <v>158</v>
      </c>
      <c r="J80" s="5">
        <v>85</v>
      </c>
      <c r="K80" s="5">
        <v>3.2</v>
      </c>
      <c r="L80" s="5">
        <v>141</v>
      </c>
      <c r="M80" s="5">
        <v>3.5</v>
      </c>
      <c r="N80" s="5">
        <v>10.1</v>
      </c>
      <c r="O80" s="5">
        <v>30</v>
      </c>
      <c r="P80" s="5" t="s">
        <v>6</v>
      </c>
      <c r="Q80" s="5" t="s">
        <v>7</v>
      </c>
      <c r="R80" s="5" t="s">
        <v>7</v>
      </c>
      <c r="S80" s="5" t="s">
        <v>8</v>
      </c>
      <c r="T80" s="5" t="s">
        <v>6</v>
      </c>
      <c r="U80" s="5" t="s">
        <v>7</v>
      </c>
      <c r="V80" s="5" t="s">
        <v>9</v>
      </c>
    </row>
    <row r="81" spans="1:22" x14ac:dyDescent="0.25">
      <c r="A81" s="5">
        <v>56</v>
      </c>
      <c r="B81" s="5">
        <v>80</v>
      </c>
      <c r="C81" s="5">
        <v>1.01</v>
      </c>
      <c r="D81" s="5">
        <v>1</v>
      </c>
      <c r="E81" s="5" t="s">
        <v>2</v>
      </c>
      <c r="F81" s="5" t="s">
        <v>4</v>
      </c>
      <c r="G81" s="5" t="s">
        <v>5</v>
      </c>
      <c r="H81" s="5" t="s">
        <v>5</v>
      </c>
      <c r="I81" s="5">
        <v>165</v>
      </c>
      <c r="J81" s="5">
        <v>55</v>
      </c>
      <c r="K81" s="5">
        <v>1.8</v>
      </c>
      <c r="L81" s="5" t="s">
        <v>3</v>
      </c>
      <c r="M81" s="5" t="s">
        <v>3</v>
      </c>
      <c r="N81" s="5">
        <v>13.5</v>
      </c>
      <c r="O81" s="5">
        <v>40</v>
      </c>
      <c r="P81" s="5" t="s">
        <v>6</v>
      </c>
      <c r="Q81" s="5" t="s">
        <v>6</v>
      </c>
      <c r="R81" s="5" t="s">
        <v>7</v>
      </c>
      <c r="S81" s="5" t="s">
        <v>14</v>
      </c>
      <c r="T81" s="5" t="s">
        <v>6</v>
      </c>
      <c r="U81" s="5" t="s">
        <v>7</v>
      </c>
      <c r="V81" s="5" t="s">
        <v>9</v>
      </c>
    </row>
    <row r="82" spans="1:22" x14ac:dyDescent="0.25">
      <c r="A82" s="5">
        <v>74</v>
      </c>
      <c r="B82" s="5">
        <v>80</v>
      </c>
      <c r="C82" s="5">
        <v>1.01</v>
      </c>
      <c r="D82" s="5">
        <v>0</v>
      </c>
      <c r="E82" s="5" t="s">
        <v>2</v>
      </c>
      <c r="F82" s="5" t="s">
        <v>4</v>
      </c>
      <c r="G82" s="5" t="s">
        <v>5</v>
      </c>
      <c r="H82" s="5" t="s">
        <v>5</v>
      </c>
      <c r="I82" s="5">
        <v>132</v>
      </c>
      <c r="J82" s="5">
        <v>98</v>
      </c>
      <c r="K82" s="5">
        <v>2.8</v>
      </c>
      <c r="L82" s="5">
        <v>133</v>
      </c>
      <c r="M82" s="5">
        <v>5</v>
      </c>
      <c r="N82" s="5">
        <v>10.8</v>
      </c>
      <c r="O82" s="5">
        <v>31</v>
      </c>
      <c r="P82" s="5" t="s">
        <v>6</v>
      </c>
      <c r="Q82" s="5" t="s">
        <v>6</v>
      </c>
      <c r="R82" s="5" t="s">
        <v>7</v>
      </c>
      <c r="S82" s="5" t="s">
        <v>8</v>
      </c>
      <c r="T82" s="5" t="s">
        <v>7</v>
      </c>
      <c r="U82" s="5" t="s">
        <v>7</v>
      </c>
      <c r="V82" s="5" t="s">
        <v>9</v>
      </c>
    </row>
    <row r="83" spans="1:22" x14ac:dyDescent="0.25">
      <c r="A83" s="5">
        <v>45</v>
      </c>
      <c r="B83" s="5">
        <v>90</v>
      </c>
      <c r="C83" s="5" t="s">
        <v>3</v>
      </c>
      <c r="D83" s="5" t="s">
        <v>3</v>
      </c>
      <c r="E83" s="5" t="s">
        <v>3</v>
      </c>
      <c r="F83" s="5" t="s">
        <v>3</v>
      </c>
      <c r="G83" s="5" t="s">
        <v>5</v>
      </c>
      <c r="H83" s="5" t="s">
        <v>5</v>
      </c>
      <c r="I83" s="5">
        <v>360</v>
      </c>
      <c r="J83" s="5">
        <v>45</v>
      </c>
      <c r="K83" s="5">
        <v>2.4</v>
      </c>
      <c r="L83" s="5">
        <v>128</v>
      </c>
      <c r="M83" s="5">
        <v>4.4000000000000004</v>
      </c>
      <c r="N83" s="5">
        <v>8.3000000000000007</v>
      </c>
      <c r="O83" s="5">
        <v>29</v>
      </c>
      <c r="P83" s="5" t="s">
        <v>6</v>
      </c>
      <c r="Q83" s="5" t="s">
        <v>6</v>
      </c>
      <c r="R83" s="5" t="s">
        <v>7</v>
      </c>
      <c r="S83" s="5" t="s">
        <v>8</v>
      </c>
      <c r="T83" s="5" t="s">
        <v>7</v>
      </c>
      <c r="U83" s="5" t="s">
        <v>7</v>
      </c>
      <c r="V83" s="5" t="s">
        <v>9</v>
      </c>
    </row>
    <row r="84" spans="1:22" x14ac:dyDescent="0.25">
      <c r="A84" s="5">
        <v>38</v>
      </c>
      <c r="B84" s="5">
        <v>70</v>
      </c>
      <c r="C84" s="5" t="s">
        <v>3</v>
      </c>
      <c r="D84" s="5" t="s">
        <v>3</v>
      </c>
      <c r="E84" s="5" t="s">
        <v>3</v>
      </c>
      <c r="F84" s="5" t="s">
        <v>3</v>
      </c>
      <c r="G84" s="5" t="s">
        <v>5</v>
      </c>
      <c r="H84" s="5" t="s">
        <v>5</v>
      </c>
      <c r="I84" s="5">
        <v>104</v>
      </c>
      <c r="J84" s="5">
        <v>77</v>
      </c>
      <c r="K84" s="5">
        <v>1.9</v>
      </c>
      <c r="L84" s="5">
        <v>140</v>
      </c>
      <c r="M84" s="5">
        <v>3.9</v>
      </c>
      <c r="N84" s="5" t="s">
        <v>3</v>
      </c>
      <c r="O84" s="5" t="s">
        <v>3</v>
      </c>
      <c r="P84" s="5" t="s">
        <v>6</v>
      </c>
      <c r="Q84" s="5" t="s">
        <v>7</v>
      </c>
      <c r="R84" s="5" t="s">
        <v>7</v>
      </c>
      <c r="S84" s="5" t="s">
        <v>14</v>
      </c>
      <c r="T84" s="5" t="s">
        <v>6</v>
      </c>
      <c r="U84" s="5" t="s">
        <v>7</v>
      </c>
      <c r="V84" s="5" t="s">
        <v>9</v>
      </c>
    </row>
    <row r="85" spans="1:22" x14ac:dyDescent="0.25">
      <c r="A85" s="5">
        <v>48</v>
      </c>
      <c r="B85" s="5">
        <v>70</v>
      </c>
      <c r="C85" s="5">
        <v>1.0149999999999999</v>
      </c>
      <c r="D85" s="5">
        <v>1</v>
      </c>
      <c r="E85" s="5" t="s">
        <v>2</v>
      </c>
      <c r="F85" s="5" t="s">
        <v>4</v>
      </c>
      <c r="G85" s="5" t="s">
        <v>5</v>
      </c>
      <c r="H85" s="5" t="s">
        <v>5</v>
      </c>
      <c r="I85" s="5">
        <v>127</v>
      </c>
      <c r="J85" s="5">
        <v>19</v>
      </c>
      <c r="K85" s="5">
        <v>1</v>
      </c>
      <c r="L85" s="5">
        <v>134</v>
      </c>
      <c r="M85" s="5">
        <v>3.6</v>
      </c>
      <c r="N85" s="5" t="s">
        <v>3</v>
      </c>
      <c r="O85" s="5" t="s">
        <v>3</v>
      </c>
      <c r="P85" s="5" t="s">
        <v>6</v>
      </c>
      <c r="Q85" s="5" t="s">
        <v>6</v>
      </c>
      <c r="R85" s="5" t="s">
        <v>7</v>
      </c>
      <c r="S85" s="5" t="s">
        <v>8</v>
      </c>
      <c r="T85" s="5" t="s">
        <v>7</v>
      </c>
      <c r="U85" s="5" t="s">
        <v>7</v>
      </c>
      <c r="V85" s="5" t="s">
        <v>9</v>
      </c>
    </row>
    <row r="86" spans="1:22" x14ac:dyDescent="0.25">
      <c r="A86" s="5">
        <v>59</v>
      </c>
      <c r="B86" s="5">
        <v>70</v>
      </c>
      <c r="C86" s="5">
        <v>1.01</v>
      </c>
      <c r="D86" s="5">
        <v>3</v>
      </c>
      <c r="E86" s="5" t="s">
        <v>2</v>
      </c>
      <c r="F86" s="5" t="s">
        <v>15</v>
      </c>
      <c r="G86" s="5" t="s">
        <v>5</v>
      </c>
      <c r="H86" s="5" t="s">
        <v>5</v>
      </c>
      <c r="I86" s="5">
        <v>76</v>
      </c>
      <c r="J86" s="5">
        <v>186</v>
      </c>
      <c r="K86" s="5">
        <v>15</v>
      </c>
      <c r="L86" s="5">
        <v>135</v>
      </c>
      <c r="M86" s="5">
        <v>7.6</v>
      </c>
      <c r="N86" s="5">
        <v>7.1</v>
      </c>
      <c r="O86" s="5">
        <v>22</v>
      </c>
      <c r="P86" s="5" t="s">
        <v>6</v>
      </c>
      <c r="Q86" s="5" t="s">
        <v>7</v>
      </c>
      <c r="R86" s="5" t="s">
        <v>7</v>
      </c>
      <c r="S86" s="5" t="s">
        <v>14</v>
      </c>
      <c r="T86" s="5" t="s">
        <v>6</v>
      </c>
      <c r="U86" s="5" t="s">
        <v>6</v>
      </c>
      <c r="V86" s="5" t="s">
        <v>9</v>
      </c>
    </row>
    <row r="87" spans="1:22" x14ac:dyDescent="0.25">
      <c r="A87" s="5">
        <v>70</v>
      </c>
      <c r="B87" s="5">
        <v>70</v>
      </c>
      <c r="C87" s="5">
        <v>1.0149999999999999</v>
      </c>
      <c r="D87" s="5">
        <v>2</v>
      </c>
      <c r="E87" s="5" t="s">
        <v>3</v>
      </c>
      <c r="F87" s="5" t="s">
        <v>3</v>
      </c>
      <c r="G87" s="5" t="s">
        <v>5</v>
      </c>
      <c r="H87" s="5" t="s">
        <v>5</v>
      </c>
      <c r="I87" s="5" t="s">
        <v>3</v>
      </c>
      <c r="J87" s="5">
        <v>46</v>
      </c>
      <c r="K87" s="5">
        <v>1.5</v>
      </c>
      <c r="L87" s="5" t="s">
        <v>3</v>
      </c>
      <c r="M87" s="5" t="s">
        <v>3</v>
      </c>
      <c r="N87" s="5">
        <v>9.9</v>
      </c>
      <c r="O87" s="5" t="s">
        <v>3</v>
      </c>
      <c r="P87" s="5" t="s">
        <v>7</v>
      </c>
      <c r="Q87" s="5" t="s">
        <v>6</v>
      </c>
      <c r="R87" s="5" t="s">
        <v>7</v>
      </c>
      <c r="S87" s="5" t="s">
        <v>14</v>
      </c>
      <c r="T87" s="5" t="s">
        <v>6</v>
      </c>
      <c r="U87" s="5" t="s">
        <v>7</v>
      </c>
      <c r="V87" s="5" t="s">
        <v>9</v>
      </c>
    </row>
    <row r="88" spans="1:22" x14ac:dyDescent="0.25">
      <c r="A88" s="5">
        <v>56</v>
      </c>
      <c r="B88" s="5">
        <v>80</v>
      </c>
      <c r="C88" s="5" t="s">
        <v>3</v>
      </c>
      <c r="D88" s="5" t="s">
        <v>3</v>
      </c>
      <c r="E88" s="5" t="s">
        <v>3</v>
      </c>
      <c r="F88" s="5" t="s">
        <v>3</v>
      </c>
      <c r="G88" s="5" t="s">
        <v>5</v>
      </c>
      <c r="H88" s="5" t="s">
        <v>5</v>
      </c>
      <c r="I88" s="5">
        <v>415</v>
      </c>
      <c r="J88" s="5">
        <v>37</v>
      </c>
      <c r="K88" s="5">
        <v>1.9</v>
      </c>
      <c r="L88" s="5" t="s">
        <v>3</v>
      </c>
      <c r="M88" s="5" t="s">
        <v>3</v>
      </c>
      <c r="N88" s="5" t="s">
        <v>3</v>
      </c>
      <c r="O88" s="5" t="s">
        <v>3</v>
      </c>
      <c r="P88" s="5" t="s">
        <v>7</v>
      </c>
      <c r="Q88" s="5" t="s">
        <v>6</v>
      </c>
      <c r="R88" s="5" t="s">
        <v>7</v>
      </c>
      <c r="S88" s="5" t="s">
        <v>8</v>
      </c>
      <c r="T88" s="5" t="s">
        <v>7</v>
      </c>
      <c r="U88" s="5" t="s">
        <v>7</v>
      </c>
      <c r="V88" s="5" t="s">
        <v>9</v>
      </c>
    </row>
    <row r="89" spans="1:22" x14ac:dyDescent="0.25">
      <c r="A89" s="5">
        <v>70</v>
      </c>
      <c r="B89" s="5">
        <v>100</v>
      </c>
      <c r="C89" s="5">
        <v>1.0049999999999999</v>
      </c>
      <c r="D89" s="5">
        <v>1</v>
      </c>
      <c r="E89" s="5" t="s">
        <v>2</v>
      </c>
      <c r="F89" s="5" t="s">
        <v>15</v>
      </c>
      <c r="G89" s="5" t="s">
        <v>16</v>
      </c>
      <c r="H89" s="5" t="s">
        <v>5</v>
      </c>
      <c r="I89" s="5">
        <v>169</v>
      </c>
      <c r="J89" s="5">
        <v>47</v>
      </c>
      <c r="K89" s="5">
        <v>2.9</v>
      </c>
      <c r="L89" s="5" t="s">
        <v>3</v>
      </c>
      <c r="M89" s="5" t="s">
        <v>3</v>
      </c>
      <c r="N89" s="5">
        <v>11.1</v>
      </c>
      <c r="O89" s="5">
        <v>32</v>
      </c>
      <c r="P89" s="5" t="s">
        <v>6</v>
      </c>
      <c r="Q89" s="5" t="s">
        <v>6</v>
      </c>
      <c r="R89" s="5" t="s">
        <v>7</v>
      </c>
      <c r="S89" s="5" t="s">
        <v>14</v>
      </c>
      <c r="T89" s="5" t="s">
        <v>7</v>
      </c>
      <c r="U89" s="5" t="s">
        <v>7</v>
      </c>
      <c r="V89" s="5" t="s">
        <v>9</v>
      </c>
    </row>
    <row r="90" spans="1:22" x14ac:dyDescent="0.25">
      <c r="A90" s="5">
        <v>58</v>
      </c>
      <c r="B90" s="5">
        <v>110</v>
      </c>
      <c r="C90" s="5">
        <v>1.01</v>
      </c>
      <c r="D90" s="5">
        <v>4</v>
      </c>
      <c r="E90" s="5" t="s">
        <v>2</v>
      </c>
      <c r="F90" s="5" t="s">
        <v>4</v>
      </c>
      <c r="G90" s="5" t="s">
        <v>5</v>
      </c>
      <c r="H90" s="5" t="s">
        <v>5</v>
      </c>
      <c r="I90" s="5">
        <v>251</v>
      </c>
      <c r="J90" s="5">
        <v>52</v>
      </c>
      <c r="K90" s="5">
        <v>2.2000000000000002</v>
      </c>
      <c r="L90" s="5" t="s">
        <v>3</v>
      </c>
      <c r="M90" s="5" t="s">
        <v>3</v>
      </c>
      <c r="N90" s="5" t="s">
        <v>3</v>
      </c>
      <c r="O90" s="5" t="s">
        <v>3</v>
      </c>
      <c r="P90" s="5" t="s">
        <v>6</v>
      </c>
      <c r="Q90" s="5" t="s">
        <v>21</v>
      </c>
      <c r="R90" s="5" t="s">
        <v>7</v>
      </c>
      <c r="S90" s="5" t="s">
        <v>8</v>
      </c>
      <c r="T90" s="5" t="s">
        <v>7</v>
      </c>
      <c r="U90" s="5" t="s">
        <v>7</v>
      </c>
      <c r="V90" s="5" t="s">
        <v>9</v>
      </c>
    </row>
    <row r="91" spans="1:22" x14ac:dyDescent="0.25">
      <c r="A91" s="5">
        <v>50</v>
      </c>
      <c r="B91" s="5">
        <v>70</v>
      </c>
      <c r="C91" s="5">
        <v>1.02</v>
      </c>
      <c r="D91" s="5">
        <v>0</v>
      </c>
      <c r="E91" s="5" t="s">
        <v>2</v>
      </c>
      <c r="F91" s="5" t="s">
        <v>4</v>
      </c>
      <c r="G91" s="5" t="s">
        <v>5</v>
      </c>
      <c r="H91" s="5" t="s">
        <v>5</v>
      </c>
      <c r="I91" s="5">
        <v>109</v>
      </c>
      <c r="J91" s="5">
        <v>32</v>
      </c>
      <c r="K91" s="5">
        <v>1.4</v>
      </c>
      <c r="L91" s="5">
        <v>139</v>
      </c>
      <c r="M91" s="5">
        <v>4.7</v>
      </c>
      <c r="N91" s="5" t="s">
        <v>3</v>
      </c>
      <c r="O91" s="5" t="s">
        <v>3</v>
      </c>
      <c r="P91" s="5" t="s">
        <v>7</v>
      </c>
      <c r="Q91" s="5" t="s">
        <v>7</v>
      </c>
      <c r="R91" s="5" t="s">
        <v>7</v>
      </c>
      <c r="S91" s="5" t="s">
        <v>14</v>
      </c>
      <c r="T91" s="5" t="s">
        <v>7</v>
      </c>
      <c r="U91" s="5" t="s">
        <v>7</v>
      </c>
      <c r="V91" s="5" t="s">
        <v>9</v>
      </c>
    </row>
    <row r="92" spans="1:22" x14ac:dyDescent="0.25">
      <c r="A92" s="5">
        <v>63</v>
      </c>
      <c r="B92" s="5">
        <v>100</v>
      </c>
      <c r="C92" s="5">
        <v>1.01</v>
      </c>
      <c r="D92" s="5">
        <v>2</v>
      </c>
      <c r="E92" s="5" t="s">
        <v>12</v>
      </c>
      <c r="F92" s="5" t="s">
        <v>4</v>
      </c>
      <c r="G92" s="5" t="s">
        <v>5</v>
      </c>
      <c r="H92" s="5" t="s">
        <v>16</v>
      </c>
      <c r="I92" s="5">
        <v>280</v>
      </c>
      <c r="J92" s="5">
        <v>35</v>
      </c>
      <c r="K92" s="5">
        <v>3.2</v>
      </c>
      <c r="L92" s="5">
        <v>143</v>
      </c>
      <c r="M92" s="5">
        <v>3.5</v>
      </c>
      <c r="N92" s="5">
        <v>13</v>
      </c>
      <c r="O92" s="5">
        <v>40</v>
      </c>
      <c r="P92" s="5" t="s">
        <v>6</v>
      </c>
      <c r="Q92" s="5" t="s">
        <v>7</v>
      </c>
      <c r="R92" s="5" t="s">
        <v>6</v>
      </c>
      <c r="S92" s="5" t="s">
        <v>8</v>
      </c>
      <c r="T92" s="5" t="s">
        <v>7</v>
      </c>
      <c r="U92" s="5" t="s">
        <v>7</v>
      </c>
      <c r="V92" s="5" t="s">
        <v>9</v>
      </c>
    </row>
    <row r="93" spans="1:22" x14ac:dyDescent="0.25">
      <c r="A93" s="5">
        <v>56</v>
      </c>
      <c r="B93" s="5">
        <v>70</v>
      </c>
      <c r="C93" s="5">
        <v>1.0149999999999999</v>
      </c>
      <c r="D93" s="5">
        <v>4</v>
      </c>
      <c r="E93" s="5" t="s">
        <v>1</v>
      </c>
      <c r="F93" s="5" t="s">
        <v>4</v>
      </c>
      <c r="G93" s="5" t="s">
        <v>5</v>
      </c>
      <c r="H93" s="5" t="s">
        <v>5</v>
      </c>
      <c r="I93" s="5">
        <v>210</v>
      </c>
      <c r="J93" s="5">
        <v>26</v>
      </c>
      <c r="K93" s="5">
        <v>1.7</v>
      </c>
      <c r="L93" s="5">
        <v>136</v>
      </c>
      <c r="M93" s="5">
        <v>3.8</v>
      </c>
      <c r="N93" s="5">
        <v>16.100000000000001</v>
      </c>
      <c r="O93" s="5">
        <v>52</v>
      </c>
      <c r="P93" s="5" t="s">
        <v>7</v>
      </c>
      <c r="Q93" s="5" t="s">
        <v>7</v>
      </c>
      <c r="R93" s="5" t="s">
        <v>7</v>
      </c>
      <c r="S93" s="5" t="s">
        <v>8</v>
      </c>
      <c r="T93" s="5" t="s">
        <v>7</v>
      </c>
      <c r="U93" s="5" t="s">
        <v>7</v>
      </c>
      <c r="V93" s="5" t="s">
        <v>9</v>
      </c>
    </row>
    <row r="94" spans="1:22" x14ac:dyDescent="0.25">
      <c r="A94" s="5">
        <v>71</v>
      </c>
      <c r="B94" s="5">
        <v>70</v>
      </c>
      <c r="C94" s="5">
        <v>1.01</v>
      </c>
      <c r="D94" s="5">
        <v>3</v>
      </c>
      <c r="E94" s="5" t="s">
        <v>2</v>
      </c>
      <c r="F94" s="5" t="s">
        <v>15</v>
      </c>
      <c r="G94" s="5" t="s">
        <v>16</v>
      </c>
      <c r="H94" s="5" t="s">
        <v>16</v>
      </c>
      <c r="I94" s="5">
        <v>219</v>
      </c>
      <c r="J94" s="5">
        <v>82</v>
      </c>
      <c r="K94" s="5">
        <v>3.6</v>
      </c>
      <c r="L94" s="5">
        <v>133</v>
      </c>
      <c r="M94" s="5">
        <v>4.4000000000000004</v>
      </c>
      <c r="N94" s="5">
        <v>10.4</v>
      </c>
      <c r="O94" s="5">
        <v>33</v>
      </c>
      <c r="P94" s="5" t="s">
        <v>6</v>
      </c>
      <c r="Q94" s="5" t="s">
        <v>6</v>
      </c>
      <c r="R94" s="5" t="s">
        <v>6</v>
      </c>
      <c r="S94" s="5" t="s">
        <v>8</v>
      </c>
      <c r="T94" s="5" t="s">
        <v>7</v>
      </c>
      <c r="U94" s="5" t="s">
        <v>7</v>
      </c>
      <c r="V94" s="5" t="s">
        <v>9</v>
      </c>
    </row>
    <row r="95" spans="1:22" x14ac:dyDescent="0.25">
      <c r="A95" s="5">
        <v>73</v>
      </c>
      <c r="B95" s="5">
        <v>100</v>
      </c>
      <c r="C95" s="5">
        <v>1.01</v>
      </c>
      <c r="D95" s="5">
        <v>3</v>
      </c>
      <c r="E95" s="5" t="s">
        <v>12</v>
      </c>
      <c r="F95" s="5" t="s">
        <v>15</v>
      </c>
      <c r="G95" s="5" t="s">
        <v>16</v>
      </c>
      <c r="H95" s="5" t="s">
        <v>5</v>
      </c>
      <c r="I95" s="5">
        <v>295</v>
      </c>
      <c r="J95" s="5">
        <v>90</v>
      </c>
      <c r="K95" s="5">
        <v>5.6</v>
      </c>
      <c r="L95" s="5">
        <v>140</v>
      </c>
      <c r="M95" s="5">
        <v>2.9</v>
      </c>
      <c r="N95" s="5">
        <v>9.1999999999999993</v>
      </c>
      <c r="O95" s="5">
        <v>30</v>
      </c>
      <c r="P95" s="5" t="s">
        <v>6</v>
      </c>
      <c r="Q95" s="5" t="s">
        <v>6</v>
      </c>
      <c r="R95" s="5" t="s">
        <v>6</v>
      </c>
      <c r="S95" s="5" t="s">
        <v>14</v>
      </c>
      <c r="T95" s="5" t="s">
        <v>7</v>
      </c>
      <c r="U95" s="5" t="s">
        <v>7</v>
      </c>
      <c r="V95" s="5" t="s">
        <v>9</v>
      </c>
    </row>
    <row r="96" spans="1:22" x14ac:dyDescent="0.25">
      <c r="A96" s="5">
        <v>65</v>
      </c>
      <c r="B96" s="5">
        <v>70</v>
      </c>
      <c r="C96" s="5">
        <v>1.01</v>
      </c>
      <c r="D96" s="5">
        <v>0</v>
      </c>
      <c r="E96" s="5" t="s">
        <v>2</v>
      </c>
      <c r="F96" s="5" t="s">
        <v>4</v>
      </c>
      <c r="G96" s="5" t="s">
        <v>5</v>
      </c>
      <c r="H96" s="5" t="s">
        <v>5</v>
      </c>
      <c r="I96" s="5">
        <v>93</v>
      </c>
      <c r="J96" s="5">
        <v>66</v>
      </c>
      <c r="K96" s="5">
        <v>1.6</v>
      </c>
      <c r="L96" s="5">
        <v>137</v>
      </c>
      <c r="M96" s="5">
        <v>4.5</v>
      </c>
      <c r="N96" s="5">
        <v>11.6</v>
      </c>
      <c r="O96" s="5">
        <v>36</v>
      </c>
      <c r="P96" s="5" t="s">
        <v>7</v>
      </c>
      <c r="Q96" s="5" t="s">
        <v>6</v>
      </c>
      <c r="R96" s="5" t="s">
        <v>7</v>
      </c>
      <c r="S96" s="5" t="s">
        <v>8</v>
      </c>
      <c r="T96" s="5" t="s">
        <v>7</v>
      </c>
      <c r="U96" s="5" t="s">
        <v>7</v>
      </c>
      <c r="V96" s="5" t="s">
        <v>9</v>
      </c>
    </row>
    <row r="97" spans="1:22" x14ac:dyDescent="0.25">
      <c r="A97" s="5">
        <v>62</v>
      </c>
      <c r="B97" s="5">
        <v>90</v>
      </c>
      <c r="C97" s="5">
        <v>1.0149999999999999</v>
      </c>
      <c r="D97" s="5">
        <v>1</v>
      </c>
      <c r="E97" s="5" t="s">
        <v>2</v>
      </c>
      <c r="F97" s="5" t="s">
        <v>4</v>
      </c>
      <c r="G97" s="5" t="s">
        <v>5</v>
      </c>
      <c r="H97" s="5" t="s">
        <v>5</v>
      </c>
      <c r="I97" s="5">
        <v>94</v>
      </c>
      <c r="J97" s="5">
        <v>25</v>
      </c>
      <c r="K97" s="5">
        <v>1.1000000000000001</v>
      </c>
      <c r="L97" s="5">
        <v>131</v>
      </c>
      <c r="M97" s="5">
        <v>3.7</v>
      </c>
      <c r="N97" s="5" t="s">
        <v>3</v>
      </c>
      <c r="O97" s="5" t="s">
        <v>3</v>
      </c>
      <c r="P97" s="5" t="s">
        <v>6</v>
      </c>
      <c r="Q97" s="5" t="s">
        <v>7</v>
      </c>
      <c r="R97" s="5" t="s">
        <v>7</v>
      </c>
      <c r="S97" s="5" t="s">
        <v>8</v>
      </c>
      <c r="T97" s="5" t="s">
        <v>6</v>
      </c>
      <c r="U97" s="5" t="s">
        <v>6</v>
      </c>
      <c r="V97" s="5" t="s">
        <v>9</v>
      </c>
    </row>
    <row r="98" spans="1:22" x14ac:dyDescent="0.25">
      <c r="A98" s="5">
        <v>60</v>
      </c>
      <c r="B98" s="5">
        <v>80</v>
      </c>
      <c r="C98" s="5">
        <v>1.01</v>
      </c>
      <c r="D98" s="5">
        <v>1</v>
      </c>
      <c r="E98" s="5" t="s">
        <v>1</v>
      </c>
      <c r="F98" s="5" t="s">
        <v>4</v>
      </c>
      <c r="G98" s="5" t="s">
        <v>5</v>
      </c>
      <c r="H98" s="5" t="s">
        <v>5</v>
      </c>
      <c r="I98" s="5">
        <v>172</v>
      </c>
      <c r="J98" s="5">
        <v>32</v>
      </c>
      <c r="K98" s="5">
        <v>2.7</v>
      </c>
      <c r="L98" s="5" t="s">
        <v>3</v>
      </c>
      <c r="M98" s="5" t="s">
        <v>3</v>
      </c>
      <c r="N98" s="5">
        <v>11.2</v>
      </c>
      <c r="O98" s="5">
        <v>36</v>
      </c>
      <c r="P98" s="5" t="s">
        <v>7</v>
      </c>
      <c r="Q98" s="5" t="s">
        <v>6</v>
      </c>
      <c r="R98" s="5" t="s">
        <v>6</v>
      </c>
      <c r="S98" s="5" t="s">
        <v>14</v>
      </c>
      <c r="T98" s="5" t="s">
        <v>7</v>
      </c>
      <c r="U98" s="5" t="s">
        <v>7</v>
      </c>
      <c r="V98" s="5" t="s">
        <v>9</v>
      </c>
    </row>
    <row r="99" spans="1:22" x14ac:dyDescent="0.25">
      <c r="A99" s="5">
        <v>65</v>
      </c>
      <c r="B99" s="5">
        <v>60</v>
      </c>
      <c r="C99" s="5">
        <v>1.0149999999999999</v>
      </c>
      <c r="D99" s="5">
        <v>1</v>
      </c>
      <c r="E99" s="5" t="s">
        <v>2</v>
      </c>
      <c r="F99" s="5" t="s">
        <v>4</v>
      </c>
      <c r="G99" s="5" t="s">
        <v>5</v>
      </c>
      <c r="H99" s="5" t="s">
        <v>5</v>
      </c>
      <c r="I99" s="5">
        <v>91</v>
      </c>
      <c r="J99" s="5">
        <v>51</v>
      </c>
      <c r="K99" s="5">
        <v>2.2000000000000002</v>
      </c>
      <c r="L99" s="5">
        <v>132</v>
      </c>
      <c r="M99" s="5">
        <v>3.8</v>
      </c>
      <c r="N99" s="5">
        <v>10</v>
      </c>
      <c r="O99" s="5">
        <v>32</v>
      </c>
      <c r="P99" s="5" t="s">
        <v>6</v>
      </c>
      <c r="Q99" s="5" t="s">
        <v>6</v>
      </c>
      <c r="R99" s="5" t="s">
        <v>7</v>
      </c>
      <c r="S99" s="5" t="s">
        <v>14</v>
      </c>
      <c r="T99" s="5" t="s">
        <v>6</v>
      </c>
      <c r="U99" s="5" t="s">
        <v>7</v>
      </c>
      <c r="V99" s="5" t="s">
        <v>9</v>
      </c>
    </row>
    <row r="100" spans="1:22" x14ac:dyDescent="0.25">
      <c r="A100" s="5">
        <v>50</v>
      </c>
      <c r="B100" s="5">
        <v>140</v>
      </c>
      <c r="C100" s="5" t="s">
        <v>3</v>
      </c>
      <c r="D100" s="5" t="s">
        <v>3</v>
      </c>
      <c r="E100" s="5" t="s">
        <v>3</v>
      </c>
      <c r="F100" s="5" t="s">
        <v>3</v>
      </c>
      <c r="G100" s="5" t="s">
        <v>5</v>
      </c>
      <c r="H100" s="5" t="s">
        <v>5</v>
      </c>
      <c r="I100" s="5">
        <v>101</v>
      </c>
      <c r="J100" s="5">
        <v>106</v>
      </c>
      <c r="K100" s="5">
        <v>6.5</v>
      </c>
      <c r="L100" s="5">
        <v>135</v>
      </c>
      <c r="M100" s="5">
        <v>4.3</v>
      </c>
      <c r="N100" s="5">
        <v>6.2</v>
      </c>
      <c r="O100" s="5">
        <v>18</v>
      </c>
      <c r="P100" s="5" t="s">
        <v>6</v>
      </c>
      <c r="Q100" s="5" t="s">
        <v>6</v>
      </c>
      <c r="R100" s="5" t="s">
        <v>7</v>
      </c>
      <c r="S100" s="5" t="s">
        <v>14</v>
      </c>
      <c r="T100" s="5" t="s">
        <v>7</v>
      </c>
      <c r="U100" s="5" t="s">
        <v>6</v>
      </c>
      <c r="V100" s="5" t="s">
        <v>9</v>
      </c>
    </row>
    <row r="101" spans="1:22" x14ac:dyDescent="0.25">
      <c r="A101" s="5">
        <v>56</v>
      </c>
      <c r="B101" s="5">
        <v>180</v>
      </c>
      <c r="C101" s="5" t="s">
        <v>3</v>
      </c>
      <c r="D101" s="5">
        <v>0</v>
      </c>
      <c r="E101" s="5" t="s">
        <v>11</v>
      </c>
      <c r="F101" s="5" t="s">
        <v>15</v>
      </c>
      <c r="G101" s="5" t="s">
        <v>5</v>
      </c>
      <c r="H101" s="5" t="s">
        <v>5</v>
      </c>
      <c r="I101" s="5">
        <v>298</v>
      </c>
      <c r="J101" s="5">
        <v>24</v>
      </c>
      <c r="K101" s="5">
        <v>1.2</v>
      </c>
      <c r="L101" s="5">
        <v>139</v>
      </c>
      <c r="M101" s="5">
        <v>3.9</v>
      </c>
      <c r="N101" s="5">
        <v>11.2</v>
      </c>
      <c r="O101" s="5">
        <v>32</v>
      </c>
      <c r="P101" s="5" t="s">
        <v>6</v>
      </c>
      <c r="Q101" s="5" t="s">
        <v>6</v>
      </c>
      <c r="R101" s="5" t="s">
        <v>7</v>
      </c>
      <c r="S101" s="5" t="s">
        <v>14</v>
      </c>
      <c r="T101" s="5" t="s">
        <v>6</v>
      </c>
      <c r="U101" s="5" t="s">
        <v>7</v>
      </c>
      <c r="V101" s="5" t="s">
        <v>9</v>
      </c>
    </row>
    <row r="102" spans="1:22" x14ac:dyDescent="0.25">
      <c r="A102" s="5">
        <v>34</v>
      </c>
      <c r="B102" s="5">
        <v>70</v>
      </c>
      <c r="C102" s="5">
        <v>1.0149999999999999</v>
      </c>
      <c r="D102" s="5">
        <v>4</v>
      </c>
      <c r="E102" s="5" t="s">
        <v>2</v>
      </c>
      <c r="F102" s="5" t="s">
        <v>15</v>
      </c>
      <c r="G102" s="5" t="s">
        <v>5</v>
      </c>
      <c r="H102" s="5" t="s">
        <v>5</v>
      </c>
      <c r="I102" s="5">
        <v>153</v>
      </c>
      <c r="J102" s="5">
        <v>22</v>
      </c>
      <c r="K102" s="5">
        <v>0.9</v>
      </c>
      <c r="L102" s="5">
        <v>133</v>
      </c>
      <c r="M102" s="5">
        <v>3.8</v>
      </c>
      <c r="N102" s="5" t="s">
        <v>3</v>
      </c>
      <c r="O102" s="5" t="s">
        <v>3</v>
      </c>
      <c r="P102" s="5" t="s">
        <v>7</v>
      </c>
      <c r="Q102" s="5" t="s">
        <v>7</v>
      </c>
      <c r="R102" s="5" t="s">
        <v>7</v>
      </c>
      <c r="S102" s="5" t="s">
        <v>8</v>
      </c>
      <c r="T102" s="5" t="s">
        <v>6</v>
      </c>
      <c r="U102" s="5" t="s">
        <v>7</v>
      </c>
      <c r="V102" s="5" t="s">
        <v>9</v>
      </c>
    </row>
    <row r="103" spans="1:22" x14ac:dyDescent="0.25">
      <c r="A103" s="5">
        <v>71</v>
      </c>
      <c r="B103" s="5">
        <v>90</v>
      </c>
      <c r="C103" s="5">
        <v>1.0149999999999999</v>
      </c>
      <c r="D103" s="5">
        <v>2</v>
      </c>
      <c r="E103" s="5" t="s">
        <v>2</v>
      </c>
      <c r="F103" s="5" t="s">
        <v>15</v>
      </c>
      <c r="G103" s="5" t="s">
        <v>16</v>
      </c>
      <c r="H103" s="5" t="s">
        <v>16</v>
      </c>
      <c r="I103" s="5">
        <v>88</v>
      </c>
      <c r="J103" s="5">
        <v>80</v>
      </c>
      <c r="K103" s="5">
        <v>4.4000000000000004</v>
      </c>
      <c r="L103" s="5">
        <v>139</v>
      </c>
      <c r="M103" s="5">
        <v>5.7</v>
      </c>
      <c r="N103" s="5">
        <v>11.3</v>
      </c>
      <c r="O103" s="5">
        <v>33</v>
      </c>
      <c r="P103" s="5" t="s">
        <v>7</v>
      </c>
      <c r="Q103" s="5" t="s">
        <v>7</v>
      </c>
      <c r="R103" s="5" t="s">
        <v>7</v>
      </c>
      <c r="S103" s="5" t="s">
        <v>8</v>
      </c>
      <c r="T103" s="5" t="s">
        <v>7</v>
      </c>
      <c r="U103" s="5" t="s">
        <v>7</v>
      </c>
      <c r="V103" s="5" t="s">
        <v>9</v>
      </c>
    </row>
    <row r="104" spans="1:22" x14ac:dyDescent="0.25">
      <c r="A104" s="5">
        <v>17</v>
      </c>
      <c r="B104" s="5">
        <v>60</v>
      </c>
      <c r="C104" s="5">
        <v>1.01</v>
      </c>
      <c r="D104" s="5">
        <v>0</v>
      </c>
      <c r="E104" s="5" t="s">
        <v>2</v>
      </c>
      <c r="F104" s="5" t="s">
        <v>4</v>
      </c>
      <c r="G104" s="5" t="s">
        <v>5</v>
      </c>
      <c r="H104" s="5" t="s">
        <v>5</v>
      </c>
      <c r="I104" s="5">
        <v>92</v>
      </c>
      <c r="J104" s="5">
        <v>32</v>
      </c>
      <c r="K104" s="5">
        <v>2.1</v>
      </c>
      <c r="L104" s="5">
        <v>141</v>
      </c>
      <c r="M104" s="5">
        <v>4.2</v>
      </c>
      <c r="N104" s="5">
        <v>13.9</v>
      </c>
      <c r="O104" s="5">
        <v>52</v>
      </c>
      <c r="P104" s="5" t="s">
        <v>7</v>
      </c>
      <c r="Q104" s="5" t="s">
        <v>7</v>
      </c>
      <c r="R104" s="5" t="s">
        <v>7</v>
      </c>
      <c r="S104" s="5" t="s">
        <v>8</v>
      </c>
      <c r="T104" s="5" t="s">
        <v>7</v>
      </c>
      <c r="U104" s="5" t="s">
        <v>7</v>
      </c>
      <c r="V104" s="5" t="s">
        <v>9</v>
      </c>
    </row>
    <row r="105" spans="1:22" x14ac:dyDescent="0.25">
      <c r="A105" s="5">
        <v>76</v>
      </c>
      <c r="B105" s="5">
        <v>70</v>
      </c>
      <c r="C105" s="5">
        <v>1.0149999999999999</v>
      </c>
      <c r="D105" s="5">
        <v>2</v>
      </c>
      <c r="E105" s="5" t="s">
        <v>2</v>
      </c>
      <c r="F105" s="5" t="s">
        <v>15</v>
      </c>
      <c r="G105" s="5" t="s">
        <v>16</v>
      </c>
      <c r="H105" s="5" t="s">
        <v>5</v>
      </c>
      <c r="I105" s="5">
        <v>226</v>
      </c>
      <c r="J105" s="5">
        <v>217</v>
      </c>
      <c r="K105" s="5">
        <v>10.199999999999999</v>
      </c>
      <c r="L105" s="5" t="s">
        <v>3</v>
      </c>
      <c r="M105" s="5" t="s">
        <v>3</v>
      </c>
      <c r="N105" s="5">
        <v>10.199999999999999</v>
      </c>
      <c r="O105" s="5">
        <v>36</v>
      </c>
      <c r="P105" s="5" t="s">
        <v>6</v>
      </c>
      <c r="Q105" s="5" t="s">
        <v>7</v>
      </c>
      <c r="R105" s="5" t="s">
        <v>7</v>
      </c>
      <c r="S105" s="5" t="s">
        <v>14</v>
      </c>
      <c r="T105" s="5" t="s">
        <v>6</v>
      </c>
      <c r="U105" s="5" t="s">
        <v>6</v>
      </c>
      <c r="V105" s="5" t="s">
        <v>9</v>
      </c>
    </row>
    <row r="106" spans="1:22" x14ac:dyDescent="0.25">
      <c r="A106" s="5">
        <v>55</v>
      </c>
      <c r="B106" s="5">
        <v>90</v>
      </c>
      <c r="C106" s="5" t="s">
        <v>3</v>
      </c>
      <c r="D106" s="5" t="s">
        <v>3</v>
      </c>
      <c r="E106" s="5" t="s">
        <v>3</v>
      </c>
      <c r="F106" s="5" t="s">
        <v>3</v>
      </c>
      <c r="G106" s="5" t="s">
        <v>5</v>
      </c>
      <c r="H106" s="5" t="s">
        <v>5</v>
      </c>
      <c r="I106" s="5">
        <v>143</v>
      </c>
      <c r="J106" s="5">
        <v>88</v>
      </c>
      <c r="K106" s="5">
        <v>2</v>
      </c>
      <c r="L106" s="5" t="s">
        <v>3</v>
      </c>
      <c r="M106" s="5" t="s">
        <v>3</v>
      </c>
      <c r="N106" s="5" t="s">
        <v>3</v>
      </c>
      <c r="O106" s="5" t="s">
        <v>3</v>
      </c>
      <c r="P106" s="5" t="s">
        <v>6</v>
      </c>
      <c r="Q106" s="5" t="s">
        <v>6</v>
      </c>
      <c r="R106" s="5" t="s">
        <v>7</v>
      </c>
      <c r="S106" s="5" t="s">
        <v>14</v>
      </c>
      <c r="T106" s="5" t="s">
        <v>6</v>
      </c>
      <c r="U106" s="5" t="s">
        <v>7</v>
      </c>
      <c r="V106" s="5" t="s">
        <v>9</v>
      </c>
    </row>
    <row r="107" spans="1:22" x14ac:dyDescent="0.25">
      <c r="A107" s="5">
        <v>65</v>
      </c>
      <c r="B107" s="5">
        <v>80</v>
      </c>
      <c r="C107" s="5">
        <v>1.0149999999999999</v>
      </c>
      <c r="D107" s="5">
        <v>0</v>
      </c>
      <c r="E107" s="5" t="s">
        <v>2</v>
      </c>
      <c r="F107" s="5" t="s">
        <v>4</v>
      </c>
      <c r="G107" s="5" t="s">
        <v>5</v>
      </c>
      <c r="H107" s="5" t="s">
        <v>5</v>
      </c>
      <c r="I107" s="5">
        <v>115</v>
      </c>
      <c r="J107" s="5">
        <v>32</v>
      </c>
      <c r="K107" s="5">
        <v>11.5</v>
      </c>
      <c r="L107" s="5">
        <v>139</v>
      </c>
      <c r="M107" s="5">
        <v>4</v>
      </c>
      <c r="N107" s="5">
        <v>14.1</v>
      </c>
      <c r="O107" s="5">
        <v>42</v>
      </c>
      <c r="P107" s="5" t="s">
        <v>7</v>
      </c>
      <c r="Q107" s="5" t="s">
        <v>7</v>
      </c>
      <c r="R107" s="5" t="s">
        <v>7</v>
      </c>
      <c r="S107" s="5" t="s">
        <v>8</v>
      </c>
      <c r="T107" s="5" t="s">
        <v>7</v>
      </c>
      <c r="U107" s="5" t="s">
        <v>7</v>
      </c>
      <c r="V107" s="5" t="s">
        <v>9</v>
      </c>
    </row>
    <row r="108" spans="1:22" x14ac:dyDescent="0.25">
      <c r="A108" s="5">
        <v>50</v>
      </c>
      <c r="B108" s="5">
        <v>90</v>
      </c>
      <c r="C108" s="5" t="s">
        <v>3</v>
      </c>
      <c r="D108" s="5" t="s">
        <v>3</v>
      </c>
      <c r="E108" s="5" t="s">
        <v>3</v>
      </c>
      <c r="F108" s="5" t="s">
        <v>3</v>
      </c>
      <c r="G108" s="5" t="s">
        <v>5</v>
      </c>
      <c r="H108" s="5" t="s">
        <v>5</v>
      </c>
      <c r="I108" s="5">
        <v>89</v>
      </c>
      <c r="J108" s="5">
        <v>118</v>
      </c>
      <c r="K108" s="5">
        <v>6.1</v>
      </c>
      <c r="L108" s="5">
        <v>127</v>
      </c>
      <c r="M108" s="5">
        <v>4.4000000000000004</v>
      </c>
      <c r="N108" s="5">
        <v>6</v>
      </c>
      <c r="O108" s="5">
        <v>17</v>
      </c>
      <c r="P108" s="5" t="s">
        <v>6</v>
      </c>
      <c r="Q108" s="5" t="s">
        <v>6</v>
      </c>
      <c r="R108" s="5" t="s">
        <v>7</v>
      </c>
      <c r="S108" s="5" t="s">
        <v>8</v>
      </c>
      <c r="T108" s="5" t="s">
        <v>6</v>
      </c>
      <c r="U108" s="5" t="s">
        <v>6</v>
      </c>
      <c r="V108" s="5" t="s">
        <v>9</v>
      </c>
    </row>
    <row r="109" spans="1:22" x14ac:dyDescent="0.25">
      <c r="A109" s="5">
        <v>55</v>
      </c>
      <c r="B109" s="5">
        <v>100</v>
      </c>
      <c r="C109" s="5">
        <v>1.0149999999999999</v>
      </c>
      <c r="D109" s="5">
        <v>1</v>
      </c>
      <c r="E109" s="5" t="s">
        <v>11</v>
      </c>
      <c r="F109" s="5" t="s">
        <v>3</v>
      </c>
      <c r="G109" s="5" t="s">
        <v>5</v>
      </c>
      <c r="H109" s="5" t="s">
        <v>5</v>
      </c>
      <c r="I109" s="5">
        <v>297</v>
      </c>
      <c r="J109" s="5">
        <v>53</v>
      </c>
      <c r="K109" s="5">
        <v>2.8</v>
      </c>
      <c r="L109" s="5">
        <v>139</v>
      </c>
      <c r="M109" s="5">
        <v>4.5</v>
      </c>
      <c r="N109" s="5">
        <v>11.2</v>
      </c>
      <c r="O109" s="5">
        <v>34</v>
      </c>
      <c r="P109" s="5" t="s">
        <v>6</v>
      </c>
      <c r="Q109" s="5" t="s">
        <v>6</v>
      </c>
      <c r="R109" s="5" t="s">
        <v>7</v>
      </c>
      <c r="S109" s="5" t="s">
        <v>8</v>
      </c>
      <c r="T109" s="5" t="s">
        <v>7</v>
      </c>
      <c r="U109" s="5" t="s">
        <v>7</v>
      </c>
      <c r="V109" s="5" t="s">
        <v>9</v>
      </c>
    </row>
    <row r="110" spans="1:22" x14ac:dyDescent="0.25">
      <c r="A110" s="5">
        <v>45</v>
      </c>
      <c r="B110" s="5">
        <v>80</v>
      </c>
      <c r="C110" s="5">
        <v>1.0149999999999999</v>
      </c>
      <c r="D110" s="5">
        <v>0</v>
      </c>
      <c r="E110" s="5" t="s">
        <v>2</v>
      </c>
      <c r="F110" s="5" t="s">
        <v>15</v>
      </c>
      <c r="G110" s="5" t="s">
        <v>5</v>
      </c>
      <c r="H110" s="5" t="s">
        <v>5</v>
      </c>
      <c r="I110" s="5">
        <v>107</v>
      </c>
      <c r="J110" s="5">
        <v>15</v>
      </c>
      <c r="K110" s="5">
        <v>1</v>
      </c>
      <c r="L110" s="5">
        <v>141</v>
      </c>
      <c r="M110" s="5">
        <v>4.2</v>
      </c>
      <c r="N110" s="5">
        <v>11.8</v>
      </c>
      <c r="O110" s="5">
        <v>37</v>
      </c>
      <c r="P110" s="5" t="s">
        <v>7</v>
      </c>
      <c r="Q110" s="5" t="s">
        <v>7</v>
      </c>
      <c r="R110" s="5" t="s">
        <v>7</v>
      </c>
      <c r="S110" s="5" t="s">
        <v>8</v>
      </c>
      <c r="T110" s="5" t="s">
        <v>7</v>
      </c>
      <c r="U110" s="5" t="s">
        <v>7</v>
      </c>
      <c r="V110" s="5" t="s">
        <v>9</v>
      </c>
    </row>
    <row r="111" spans="1:22" x14ac:dyDescent="0.25">
      <c r="A111" s="5">
        <v>54</v>
      </c>
      <c r="B111" s="5">
        <v>70</v>
      </c>
      <c r="C111" s="5" t="s">
        <v>3</v>
      </c>
      <c r="D111" s="5" t="s">
        <v>3</v>
      </c>
      <c r="E111" s="5" t="s">
        <v>3</v>
      </c>
      <c r="F111" s="5" t="s">
        <v>3</v>
      </c>
      <c r="G111" s="5" t="s">
        <v>5</v>
      </c>
      <c r="H111" s="5" t="s">
        <v>5</v>
      </c>
      <c r="I111" s="5">
        <v>233</v>
      </c>
      <c r="J111" s="5">
        <v>50.1</v>
      </c>
      <c r="K111" s="5">
        <v>1.9</v>
      </c>
      <c r="L111" s="5" t="s">
        <v>3</v>
      </c>
      <c r="M111" s="5" t="s">
        <v>3</v>
      </c>
      <c r="N111" s="5">
        <v>11.7</v>
      </c>
      <c r="O111" s="5" t="s">
        <v>3</v>
      </c>
      <c r="P111" s="5" t="s">
        <v>7</v>
      </c>
      <c r="Q111" s="5" t="s">
        <v>6</v>
      </c>
      <c r="R111" s="5" t="s">
        <v>7</v>
      </c>
      <c r="S111" s="5" t="s">
        <v>8</v>
      </c>
      <c r="T111" s="5" t="s">
        <v>7</v>
      </c>
      <c r="U111" s="5" t="s">
        <v>7</v>
      </c>
      <c r="V111" s="5" t="s">
        <v>9</v>
      </c>
    </row>
    <row r="112" spans="1:22" x14ac:dyDescent="0.25">
      <c r="A112" s="5">
        <v>63</v>
      </c>
      <c r="B112" s="5">
        <v>90</v>
      </c>
      <c r="C112" s="5">
        <v>1.0149999999999999</v>
      </c>
      <c r="D112" s="5">
        <v>0</v>
      </c>
      <c r="E112" s="5" t="s">
        <v>2</v>
      </c>
      <c r="F112" s="5" t="s">
        <v>4</v>
      </c>
      <c r="G112" s="5" t="s">
        <v>5</v>
      </c>
      <c r="H112" s="5" t="s">
        <v>5</v>
      </c>
      <c r="I112" s="5">
        <v>123</v>
      </c>
      <c r="J112" s="5">
        <v>19</v>
      </c>
      <c r="K112" s="5">
        <v>2</v>
      </c>
      <c r="L112" s="5">
        <v>142</v>
      </c>
      <c r="M112" s="5">
        <v>3.8</v>
      </c>
      <c r="N112" s="5">
        <v>11.7</v>
      </c>
      <c r="O112" s="5">
        <v>34</v>
      </c>
      <c r="P112" s="5" t="s">
        <v>7</v>
      </c>
      <c r="Q112" s="5" t="s">
        <v>7</v>
      </c>
      <c r="R112" s="5" t="s">
        <v>7</v>
      </c>
      <c r="S112" s="5" t="s">
        <v>8</v>
      </c>
      <c r="T112" s="5" t="s">
        <v>7</v>
      </c>
      <c r="U112" s="5" t="s">
        <v>7</v>
      </c>
      <c r="V112" s="5" t="s">
        <v>9</v>
      </c>
    </row>
    <row r="113" spans="1:22" x14ac:dyDescent="0.25">
      <c r="A113" s="5">
        <v>65</v>
      </c>
      <c r="B113" s="5">
        <v>80</v>
      </c>
      <c r="C113" s="5">
        <v>1.01</v>
      </c>
      <c r="D113" s="5">
        <v>3</v>
      </c>
      <c r="E113" s="5" t="s">
        <v>13</v>
      </c>
      <c r="F113" s="5" t="s">
        <v>4</v>
      </c>
      <c r="G113" s="5" t="s">
        <v>5</v>
      </c>
      <c r="H113" s="5" t="s">
        <v>5</v>
      </c>
      <c r="I113" s="5">
        <v>294</v>
      </c>
      <c r="J113" s="5">
        <v>71</v>
      </c>
      <c r="K113" s="5">
        <v>4.4000000000000004</v>
      </c>
      <c r="L113" s="5">
        <v>128</v>
      </c>
      <c r="M113" s="5">
        <v>5.4</v>
      </c>
      <c r="N113" s="5">
        <v>10</v>
      </c>
      <c r="O113" s="5">
        <v>32</v>
      </c>
      <c r="P113" s="5" t="s">
        <v>6</v>
      </c>
      <c r="Q113" s="5" t="s">
        <v>6</v>
      </c>
      <c r="R113" s="5" t="s">
        <v>6</v>
      </c>
      <c r="S113" s="5" t="s">
        <v>8</v>
      </c>
      <c r="T113" s="5" t="s">
        <v>7</v>
      </c>
      <c r="U113" s="5" t="s">
        <v>7</v>
      </c>
      <c r="V113" s="5" t="s">
        <v>9</v>
      </c>
    </row>
    <row r="114" spans="1:22" x14ac:dyDescent="0.25">
      <c r="A114" s="5" t="s">
        <v>3</v>
      </c>
      <c r="B114" s="5">
        <v>60</v>
      </c>
      <c r="C114" s="5">
        <v>1.0149999999999999</v>
      </c>
      <c r="D114" s="5">
        <v>3</v>
      </c>
      <c r="E114" s="5" t="s">
        <v>2</v>
      </c>
      <c r="F114" s="5" t="s">
        <v>15</v>
      </c>
      <c r="G114" s="5" t="s">
        <v>5</v>
      </c>
      <c r="H114" s="5" t="s">
        <v>5</v>
      </c>
      <c r="I114" s="5" t="s">
        <v>3</v>
      </c>
      <c r="J114" s="5">
        <v>34</v>
      </c>
      <c r="K114" s="5">
        <v>1.2</v>
      </c>
      <c r="L114" s="5" t="s">
        <v>3</v>
      </c>
      <c r="M114" s="5" t="s">
        <v>3</v>
      </c>
      <c r="N114" s="5">
        <v>10.8</v>
      </c>
      <c r="O114" s="5">
        <v>33</v>
      </c>
      <c r="P114" s="5" t="s">
        <v>7</v>
      </c>
      <c r="Q114" s="5" t="s">
        <v>7</v>
      </c>
      <c r="R114" s="5" t="s">
        <v>7</v>
      </c>
      <c r="S114" s="5" t="s">
        <v>8</v>
      </c>
      <c r="T114" s="5" t="s">
        <v>7</v>
      </c>
      <c r="U114" s="5" t="s">
        <v>7</v>
      </c>
      <c r="V114" s="5" t="s">
        <v>9</v>
      </c>
    </row>
    <row r="115" spans="1:22" x14ac:dyDescent="0.25">
      <c r="A115" s="5">
        <v>61</v>
      </c>
      <c r="B115" s="5">
        <v>90</v>
      </c>
      <c r="C115" s="5">
        <v>1.0149999999999999</v>
      </c>
      <c r="D115" s="5">
        <v>0</v>
      </c>
      <c r="E115" s="5" t="s">
        <v>12</v>
      </c>
      <c r="F115" s="5" t="s">
        <v>4</v>
      </c>
      <c r="G115" s="5" t="s">
        <v>5</v>
      </c>
      <c r="H115" s="5" t="s">
        <v>5</v>
      </c>
      <c r="I115" s="5" t="s">
        <v>3</v>
      </c>
      <c r="J115" s="5" t="s">
        <v>3</v>
      </c>
      <c r="K115" s="5" t="s">
        <v>3</v>
      </c>
      <c r="L115" s="5" t="s">
        <v>3</v>
      </c>
      <c r="M115" s="5" t="s">
        <v>3</v>
      </c>
      <c r="N115" s="5" t="s">
        <v>3</v>
      </c>
      <c r="O115" s="5" t="s">
        <v>3</v>
      </c>
      <c r="P115" s="5" t="s">
        <v>7</v>
      </c>
      <c r="Q115" s="5" t="s">
        <v>6</v>
      </c>
      <c r="R115" s="5" t="s">
        <v>7</v>
      </c>
      <c r="S115" s="5" t="s">
        <v>14</v>
      </c>
      <c r="T115" s="5" t="s">
        <v>7</v>
      </c>
      <c r="U115" s="5" t="s">
        <v>6</v>
      </c>
      <c r="V115" s="5" t="s">
        <v>9</v>
      </c>
    </row>
    <row r="116" spans="1:22" x14ac:dyDescent="0.25">
      <c r="A116" s="5">
        <v>12</v>
      </c>
      <c r="B116" s="5">
        <v>60</v>
      </c>
      <c r="C116" s="5">
        <v>1.0149999999999999</v>
      </c>
      <c r="D116" s="5">
        <v>3</v>
      </c>
      <c r="E116" s="5" t="s">
        <v>2</v>
      </c>
      <c r="F116" s="5" t="s">
        <v>15</v>
      </c>
      <c r="G116" s="5" t="s">
        <v>16</v>
      </c>
      <c r="H116" s="5" t="s">
        <v>5</v>
      </c>
      <c r="I116" s="5" t="s">
        <v>3</v>
      </c>
      <c r="J116" s="5">
        <v>51</v>
      </c>
      <c r="K116" s="5">
        <v>1.8</v>
      </c>
      <c r="L116" s="5" t="s">
        <v>3</v>
      </c>
      <c r="M116" s="5" t="s">
        <v>3</v>
      </c>
      <c r="N116" s="5">
        <v>12.1</v>
      </c>
      <c r="O116" s="5" t="s">
        <v>3</v>
      </c>
      <c r="P116" s="5" t="s">
        <v>7</v>
      </c>
      <c r="Q116" s="5" t="s">
        <v>7</v>
      </c>
      <c r="R116" s="5" t="s">
        <v>7</v>
      </c>
      <c r="S116" s="5" t="s">
        <v>8</v>
      </c>
      <c r="T116" s="5" t="s">
        <v>7</v>
      </c>
      <c r="U116" s="5" t="s">
        <v>7</v>
      </c>
      <c r="V116" s="5" t="s">
        <v>9</v>
      </c>
    </row>
    <row r="117" spans="1:22" x14ac:dyDescent="0.25">
      <c r="A117" s="5">
        <v>47</v>
      </c>
      <c r="B117" s="5">
        <v>80</v>
      </c>
      <c r="C117" s="5">
        <v>1.01</v>
      </c>
      <c r="D117" s="5">
        <v>0</v>
      </c>
      <c r="E117" s="5" t="s">
        <v>2</v>
      </c>
      <c r="F117" s="5" t="s">
        <v>15</v>
      </c>
      <c r="G117" s="5" t="s">
        <v>5</v>
      </c>
      <c r="H117" s="5" t="s">
        <v>5</v>
      </c>
      <c r="I117" s="5" t="s">
        <v>3</v>
      </c>
      <c r="J117" s="5">
        <v>28</v>
      </c>
      <c r="K117" s="5">
        <v>0.9</v>
      </c>
      <c r="L117" s="5" t="s">
        <v>3</v>
      </c>
      <c r="M117" s="5" t="s">
        <v>3</v>
      </c>
      <c r="N117" s="5">
        <v>12.4</v>
      </c>
      <c r="O117" s="5">
        <v>44</v>
      </c>
      <c r="P117" s="5" t="s">
        <v>7</v>
      </c>
      <c r="Q117" s="5" t="s">
        <v>7</v>
      </c>
      <c r="R117" s="5" t="s">
        <v>7</v>
      </c>
      <c r="S117" s="5" t="s">
        <v>8</v>
      </c>
      <c r="T117" s="5" t="s">
        <v>7</v>
      </c>
      <c r="U117" s="5" t="s">
        <v>6</v>
      </c>
      <c r="V117" s="5" t="s">
        <v>9</v>
      </c>
    </row>
    <row r="118" spans="1:22" x14ac:dyDescent="0.25">
      <c r="A118" s="5" t="s">
        <v>3</v>
      </c>
      <c r="B118" s="5">
        <v>70</v>
      </c>
      <c r="C118" s="5">
        <v>1.0149999999999999</v>
      </c>
      <c r="D118" s="5">
        <v>4</v>
      </c>
      <c r="E118" s="5" t="s">
        <v>2</v>
      </c>
      <c r="F118" s="5" t="s">
        <v>4</v>
      </c>
      <c r="G118" s="5" t="s">
        <v>5</v>
      </c>
      <c r="H118" s="5" t="s">
        <v>5</v>
      </c>
      <c r="I118" s="5">
        <v>104</v>
      </c>
      <c r="J118" s="5">
        <v>16</v>
      </c>
      <c r="K118" s="5">
        <v>0.5</v>
      </c>
      <c r="L118" s="5" t="s">
        <v>3</v>
      </c>
      <c r="M118" s="5" t="s">
        <v>3</v>
      </c>
      <c r="N118" s="5" t="s">
        <v>3</v>
      </c>
      <c r="O118" s="5" t="s">
        <v>3</v>
      </c>
      <c r="P118" s="5" t="s">
        <v>7</v>
      </c>
      <c r="Q118" s="5" t="s">
        <v>7</v>
      </c>
      <c r="R118" s="5" t="s">
        <v>7</v>
      </c>
      <c r="S118" s="5" t="s">
        <v>8</v>
      </c>
      <c r="T118" s="5" t="s">
        <v>6</v>
      </c>
      <c r="U118" s="5" t="s">
        <v>7</v>
      </c>
      <c r="V118" s="5" t="s">
        <v>9</v>
      </c>
    </row>
    <row r="119" spans="1:22" x14ac:dyDescent="0.25">
      <c r="A119" s="5" t="s">
        <v>3</v>
      </c>
      <c r="B119" s="5">
        <v>70</v>
      </c>
      <c r="C119" s="5">
        <v>1.02</v>
      </c>
      <c r="D119" s="5">
        <v>0</v>
      </c>
      <c r="E119" s="5" t="s">
        <v>2</v>
      </c>
      <c r="F119" s="5" t="s">
        <v>3</v>
      </c>
      <c r="G119" s="5" t="s">
        <v>5</v>
      </c>
      <c r="H119" s="5" t="s">
        <v>5</v>
      </c>
      <c r="I119" s="5">
        <v>219</v>
      </c>
      <c r="J119" s="5">
        <v>36</v>
      </c>
      <c r="K119" s="5">
        <v>1.3</v>
      </c>
      <c r="L119" s="5">
        <v>139</v>
      </c>
      <c r="M119" s="5">
        <v>3.7</v>
      </c>
      <c r="N119" s="5">
        <v>12.5</v>
      </c>
      <c r="O119" s="5">
        <v>37</v>
      </c>
      <c r="P119" s="5" t="s">
        <v>7</v>
      </c>
      <c r="Q119" s="5" t="s">
        <v>7</v>
      </c>
      <c r="R119" s="5" t="s">
        <v>7</v>
      </c>
      <c r="S119" s="5" t="s">
        <v>8</v>
      </c>
      <c r="T119" s="5" t="s">
        <v>7</v>
      </c>
      <c r="U119" s="5" t="s">
        <v>7</v>
      </c>
      <c r="V119" s="5" t="s">
        <v>9</v>
      </c>
    </row>
    <row r="120" spans="1:22" x14ac:dyDescent="0.25">
      <c r="A120" s="5">
        <v>55</v>
      </c>
      <c r="B120" s="5">
        <v>70</v>
      </c>
      <c r="C120" s="5">
        <v>1.01</v>
      </c>
      <c r="D120" s="5">
        <v>3</v>
      </c>
      <c r="E120" s="5" t="s">
        <v>2</v>
      </c>
      <c r="F120" s="5" t="s">
        <v>4</v>
      </c>
      <c r="G120" s="5" t="s">
        <v>5</v>
      </c>
      <c r="H120" s="5" t="s">
        <v>5</v>
      </c>
      <c r="I120" s="5">
        <v>99</v>
      </c>
      <c r="J120" s="5">
        <v>25</v>
      </c>
      <c r="K120" s="5">
        <v>1.2</v>
      </c>
      <c r="L120" s="5" t="s">
        <v>3</v>
      </c>
      <c r="M120" s="5" t="s">
        <v>3</v>
      </c>
      <c r="N120" s="5">
        <v>11.4</v>
      </c>
      <c r="O120" s="5" t="s">
        <v>3</v>
      </c>
      <c r="P120" s="5" t="s">
        <v>7</v>
      </c>
      <c r="Q120" s="5" t="s">
        <v>7</v>
      </c>
      <c r="R120" s="5" t="s">
        <v>7</v>
      </c>
      <c r="S120" s="5" t="s">
        <v>14</v>
      </c>
      <c r="T120" s="5" t="s">
        <v>6</v>
      </c>
      <c r="U120" s="5" t="s">
        <v>7</v>
      </c>
      <c r="V120" s="5" t="s">
        <v>9</v>
      </c>
    </row>
    <row r="121" spans="1:22" x14ac:dyDescent="0.25">
      <c r="A121" s="5">
        <v>60</v>
      </c>
      <c r="B121" s="5">
        <v>70</v>
      </c>
      <c r="C121" s="5">
        <v>1.01</v>
      </c>
      <c r="D121" s="5">
        <v>0</v>
      </c>
      <c r="E121" s="5" t="s">
        <v>2</v>
      </c>
      <c r="F121" s="5" t="s">
        <v>4</v>
      </c>
      <c r="G121" s="5" t="s">
        <v>5</v>
      </c>
      <c r="H121" s="5" t="s">
        <v>5</v>
      </c>
      <c r="I121" s="5">
        <v>140</v>
      </c>
      <c r="J121" s="5">
        <v>27</v>
      </c>
      <c r="K121" s="5">
        <v>1.2</v>
      </c>
      <c r="L121" s="5" t="s">
        <v>3</v>
      </c>
      <c r="M121" s="5" t="s">
        <v>3</v>
      </c>
      <c r="N121" s="5" t="s">
        <v>3</v>
      </c>
      <c r="O121" s="5" t="s">
        <v>3</v>
      </c>
      <c r="P121" s="5" t="s">
        <v>7</v>
      </c>
      <c r="Q121" s="5" t="s">
        <v>7</v>
      </c>
      <c r="R121" s="5" t="s">
        <v>7</v>
      </c>
      <c r="S121" s="5" t="s">
        <v>8</v>
      </c>
      <c r="T121" s="5" t="s">
        <v>7</v>
      </c>
      <c r="U121" s="5" t="s">
        <v>7</v>
      </c>
      <c r="V121" s="5" t="s">
        <v>9</v>
      </c>
    </row>
    <row r="122" spans="1:22" x14ac:dyDescent="0.25">
      <c r="A122" s="5">
        <v>72</v>
      </c>
      <c r="B122" s="5">
        <v>90</v>
      </c>
      <c r="C122" s="5">
        <v>1.0249999999999999</v>
      </c>
      <c r="D122" s="5">
        <v>1</v>
      </c>
      <c r="E122" s="5" t="s">
        <v>13</v>
      </c>
      <c r="F122" s="5" t="s">
        <v>4</v>
      </c>
      <c r="G122" s="5" t="s">
        <v>5</v>
      </c>
      <c r="H122" s="5" t="s">
        <v>5</v>
      </c>
      <c r="I122" s="5">
        <v>323</v>
      </c>
      <c r="J122" s="5">
        <v>40</v>
      </c>
      <c r="K122" s="5">
        <v>2.2000000000000002</v>
      </c>
      <c r="L122" s="5">
        <v>137</v>
      </c>
      <c r="M122" s="5">
        <v>5.3</v>
      </c>
      <c r="N122" s="5">
        <v>12.6</v>
      </c>
      <c r="O122" s="5" t="s">
        <v>3</v>
      </c>
      <c r="P122" s="5" t="s">
        <v>7</v>
      </c>
      <c r="Q122" s="5" t="s">
        <v>6</v>
      </c>
      <c r="R122" s="5" t="s">
        <v>6</v>
      </c>
      <c r="S122" s="5" t="s">
        <v>14</v>
      </c>
      <c r="T122" s="5" t="s">
        <v>7</v>
      </c>
      <c r="U122" s="5" t="s">
        <v>7</v>
      </c>
      <c r="V122" s="5" t="s">
        <v>9</v>
      </c>
    </row>
    <row r="123" spans="1:22" x14ac:dyDescent="0.25">
      <c r="A123" s="5">
        <v>54</v>
      </c>
      <c r="B123" s="5">
        <v>60</v>
      </c>
      <c r="C123" s="5" t="s">
        <v>3</v>
      </c>
      <c r="D123" s="5">
        <v>3</v>
      </c>
      <c r="E123" s="5" t="s">
        <v>3</v>
      </c>
      <c r="F123" s="5" t="s">
        <v>3</v>
      </c>
      <c r="G123" s="5" t="s">
        <v>5</v>
      </c>
      <c r="H123" s="5" t="s">
        <v>5</v>
      </c>
      <c r="I123" s="5">
        <v>125</v>
      </c>
      <c r="J123" s="5">
        <v>21</v>
      </c>
      <c r="K123" s="5">
        <v>1.3</v>
      </c>
      <c r="L123" s="5">
        <v>137</v>
      </c>
      <c r="M123" s="5">
        <v>3.4</v>
      </c>
      <c r="N123" s="5">
        <v>15</v>
      </c>
      <c r="O123" s="5">
        <v>46</v>
      </c>
      <c r="P123" s="5" t="s">
        <v>6</v>
      </c>
      <c r="Q123" s="5" t="s">
        <v>6</v>
      </c>
      <c r="R123" s="5" t="s">
        <v>7</v>
      </c>
      <c r="S123" s="5" t="s">
        <v>8</v>
      </c>
      <c r="T123" s="5" t="s">
        <v>6</v>
      </c>
      <c r="U123" s="5" t="s">
        <v>7</v>
      </c>
      <c r="V123" s="5" t="s">
        <v>9</v>
      </c>
    </row>
    <row r="124" spans="1:22" x14ac:dyDescent="0.25">
      <c r="A124" s="5">
        <v>34</v>
      </c>
      <c r="B124" s="5">
        <v>70</v>
      </c>
      <c r="C124" s="5" t="s">
        <v>3</v>
      </c>
      <c r="D124" s="5" t="s">
        <v>3</v>
      </c>
      <c r="E124" s="5" t="s">
        <v>3</v>
      </c>
      <c r="F124" s="5" t="s">
        <v>3</v>
      </c>
      <c r="G124" s="5" t="s">
        <v>5</v>
      </c>
      <c r="H124" s="5" t="s">
        <v>5</v>
      </c>
      <c r="I124" s="5" t="s">
        <v>3</v>
      </c>
      <c r="J124" s="5">
        <v>219</v>
      </c>
      <c r="K124" s="5">
        <v>12.2</v>
      </c>
      <c r="L124" s="5">
        <v>130</v>
      </c>
      <c r="M124" s="5">
        <v>3.8</v>
      </c>
      <c r="N124" s="5">
        <v>6</v>
      </c>
      <c r="O124" s="5" t="s">
        <v>3</v>
      </c>
      <c r="P124" s="5" t="s">
        <v>6</v>
      </c>
      <c r="Q124" s="5" t="s">
        <v>7</v>
      </c>
      <c r="R124" s="5" t="s">
        <v>7</v>
      </c>
      <c r="S124" s="5" t="s">
        <v>8</v>
      </c>
      <c r="T124" s="5" t="s">
        <v>7</v>
      </c>
      <c r="U124" s="5" t="s">
        <v>6</v>
      </c>
      <c r="V124" s="5" t="s">
        <v>9</v>
      </c>
    </row>
    <row r="125" spans="1:22" x14ac:dyDescent="0.25">
      <c r="A125" s="5">
        <v>43</v>
      </c>
      <c r="B125" s="5">
        <v>80</v>
      </c>
      <c r="C125" s="5">
        <v>1.0149999999999999</v>
      </c>
      <c r="D125" s="5">
        <v>2</v>
      </c>
      <c r="E125" s="5" t="s">
        <v>13</v>
      </c>
      <c r="F125" s="5" t="s">
        <v>15</v>
      </c>
      <c r="G125" s="5" t="s">
        <v>16</v>
      </c>
      <c r="H125" s="5" t="s">
        <v>16</v>
      </c>
      <c r="I125" s="5" t="s">
        <v>3</v>
      </c>
      <c r="J125" s="5">
        <v>30</v>
      </c>
      <c r="K125" s="5">
        <v>1.1000000000000001</v>
      </c>
      <c r="L125" s="5" t="s">
        <v>3</v>
      </c>
      <c r="M125" s="5" t="s">
        <v>3</v>
      </c>
      <c r="N125" s="5">
        <v>14</v>
      </c>
      <c r="O125" s="5">
        <v>42</v>
      </c>
      <c r="P125" s="5" t="s">
        <v>7</v>
      </c>
      <c r="Q125" s="5" t="s">
        <v>7</v>
      </c>
      <c r="R125" s="5" t="s">
        <v>7</v>
      </c>
      <c r="S125" s="5" t="s">
        <v>8</v>
      </c>
      <c r="T125" s="5" t="s">
        <v>7</v>
      </c>
      <c r="U125" s="5" t="s">
        <v>7</v>
      </c>
      <c r="V125" s="5" t="s">
        <v>9</v>
      </c>
    </row>
    <row r="126" spans="1:22" x14ac:dyDescent="0.25">
      <c r="A126" s="5">
        <v>65</v>
      </c>
      <c r="B126" s="5">
        <v>100</v>
      </c>
      <c r="C126" s="5">
        <v>1.0149999999999999</v>
      </c>
      <c r="D126" s="5">
        <v>0</v>
      </c>
      <c r="E126" s="5" t="s">
        <v>2</v>
      </c>
      <c r="F126" s="5" t="s">
        <v>4</v>
      </c>
      <c r="G126" s="5" t="s">
        <v>5</v>
      </c>
      <c r="H126" s="5" t="s">
        <v>5</v>
      </c>
      <c r="I126" s="5">
        <v>90</v>
      </c>
      <c r="J126" s="5">
        <v>98</v>
      </c>
      <c r="K126" s="5">
        <v>2.5</v>
      </c>
      <c r="L126" s="5" t="s">
        <v>3</v>
      </c>
      <c r="M126" s="5" t="s">
        <v>3</v>
      </c>
      <c r="N126" s="5">
        <v>9.1</v>
      </c>
      <c r="O126" s="5">
        <v>28</v>
      </c>
      <c r="P126" s="5" t="s">
        <v>6</v>
      </c>
      <c r="Q126" s="5" t="s">
        <v>7</v>
      </c>
      <c r="R126" s="5" t="s">
        <v>7</v>
      </c>
      <c r="S126" s="5" t="s">
        <v>8</v>
      </c>
      <c r="T126" s="5" t="s">
        <v>7</v>
      </c>
      <c r="U126" s="5" t="s">
        <v>7</v>
      </c>
      <c r="V126" s="5" t="s">
        <v>9</v>
      </c>
    </row>
    <row r="127" spans="1:22" x14ac:dyDescent="0.25">
      <c r="A127" s="5">
        <v>72</v>
      </c>
      <c r="B127" s="5">
        <v>90</v>
      </c>
      <c r="C127" s="5" t="s">
        <v>3</v>
      </c>
      <c r="D127" s="5" t="s">
        <v>3</v>
      </c>
      <c r="E127" s="5" t="s">
        <v>3</v>
      </c>
      <c r="F127" s="5" t="s">
        <v>3</v>
      </c>
      <c r="G127" s="5" t="s">
        <v>5</v>
      </c>
      <c r="H127" s="5" t="s">
        <v>5</v>
      </c>
      <c r="I127" s="5">
        <v>308</v>
      </c>
      <c r="J127" s="5">
        <v>36</v>
      </c>
      <c r="K127" s="5">
        <v>2.5</v>
      </c>
      <c r="L127" s="5">
        <v>131</v>
      </c>
      <c r="M127" s="5">
        <v>4.3</v>
      </c>
      <c r="N127" s="5" t="s">
        <v>3</v>
      </c>
      <c r="O127" s="5" t="s">
        <v>3</v>
      </c>
      <c r="P127" s="5" t="s">
        <v>6</v>
      </c>
      <c r="Q127" s="5" t="s">
        <v>6</v>
      </c>
      <c r="R127" s="5" t="s">
        <v>7</v>
      </c>
      <c r="S127" s="5" t="s">
        <v>14</v>
      </c>
      <c r="T127" s="5" t="s">
        <v>7</v>
      </c>
      <c r="U127" s="5" t="s">
        <v>7</v>
      </c>
      <c r="V127" s="5" t="s">
        <v>9</v>
      </c>
    </row>
    <row r="128" spans="1:22" x14ac:dyDescent="0.25">
      <c r="A128" s="5">
        <v>70</v>
      </c>
      <c r="B128" s="5">
        <v>90</v>
      </c>
      <c r="C128" s="5">
        <v>1.0149999999999999</v>
      </c>
      <c r="D128" s="5">
        <v>0</v>
      </c>
      <c r="E128" s="5" t="s">
        <v>2</v>
      </c>
      <c r="F128" s="5" t="s">
        <v>4</v>
      </c>
      <c r="G128" s="5" t="s">
        <v>5</v>
      </c>
      <c r="H128" s="5" t="s">
        <v>5</v>
      </c>
      <c r="I128" s="5">
        <v>144</v>
      </c>
      <c r="J128" s="5">
        <v>125</v>
      </c>
      <c r="K128" s="5">
        <v>4</v>
      </c>
      <c r="L128" s="5">
        <v>136</v>
      </c>
      <c r="M128" s="5">
        <v>4.5999999999999996</v>
      </c>
      <c r="N128" s="5">
        <v>12</v>
      </c>
      <c r="O128" s="5">
        <v>37</v>
      </c>
      <c r="P128" s="5" t="s">
        <v>6</v>
      </c>
      <c r="Q128" s="5" t="s">
        <v>6</v>
      </c>
      <c r="R128" s="5" t="s">
        <v>7</v>
      </c>
      <c r="S128" s="5" t="s">
        <v>14</v>
      </c>
      <c r="T128" s="5" t="s">
        <v>6</v>
      </c>
      <c r="U128" s="5" t="s">
        <v>7</v>
      </c>
      <c r="V128" s="5" t="s">
        <v>9</v>
      </c>
    </row>
    <row r="129" spans="1:22" x14ac:dyDescent="0.25">
      <c r="A129" s="5">
        <v>71</v>
      </c>
      <c r="B129" s="5">
        <v>60</v>
      </c>
      <c r="C129" s="5">
        <v>1.0149999999999999</v>
      </c>
      <c r="D129" s="5">
        <v>4</v>
      </c>
      <c r="E129" s="5" t="s">
        <v>2</v>
      </c>
      <c r="F129" s="5" t="s">
        <v>4</v>
      </c>
      <c r="G129" s="5" t="s">
        <v>5</v>
      </c>
      <c r="H129" s="5" t="s">
        <v>5</v>
      </c>
      <c r="I129" s="5">
        <v>118</v>
      </c>
      <c r="J129" s="5">
        <v>125</v>
      </c>
      <c r="K129" s="5">
        <v>5.3</v>
      </c>
      <c r="L129" s="5">
        <v>136</v>
      </c>
      <c r="M129" s="5">
        <v>4.9000000000000004</v>
      </c>
      <c r="N129" s="5">
        <v>11.4</v>
      </c>
      <c r="O129" s="5">
        <v>35</v>
      </c>
      <c r="P129" s="5" t="s">
        <v>6</v>
      </c>
      <c r="Q129" s="5" t="s">
        <v>6</v>
      </c>
      <c r="R129" s="5" t="s">
        <v>7</v>
      </c>
      <c r="S129" s="5" t="s">
        <v>14</v>
      </c>
      <c r="T129" s="5" t="s">
        <v>6</v>
      </c>
      <c r="U129" s="5" t="s">
        <v>7</v>
      </c>
      <c r="V129" s="5" t="s">
        <v>9</v>
      </c>
    </row>
    <row r="130" spans="1:22" x14ac:dyDescent="0.25">
      <c r="A130" s="5">
        <v>52</v>
      </c>
      <c r="B130" s="5">
        <v>90</v>
      </c>
      <c r="C130" s="5">
        <v>1.0149999999999999</v>
      </c>
      <c r="D130" s="5">
        <v>4</v>
      </c>
      <c r="E130" s="5" t="s">
        <v>13</v>
      </c>
      <c r="F130" s="5" t="s">
        <v>15</v>
      </c>
      <c r="G130" s="5" t="s">
        <v>5</v>
      </c>
      <c r="H130" s="5" t="s">
        <v>5</v>
      </c>
      <c r="I130" s="5">
        <v>224</v>
      </c>
      <c r="J130" s="5">
        <v>166</v>
      </c>
      <c r="K130" s="5">
        <v>5.6</v>
      </c>
      <c r="L130" s="5">
        <v>133</v>
      </c>
      <c r="M130" s="5">
        <v>47</v>
      </c>
      <c r="N130" s="5">
        <v>8.1</v>
      </c>
      <c r="O130" s="5">
        <v>23</v>
      </c>
      <c r="P130" s="5" t="s">
        <v>6</v>
      </c>
      <c r="Q130" s="5" t="s">
        <v>6</v>
      </c>
      <c r="R130" s="5" t="s">
        <v>7</v>
      </c>
      <c r="S130" s="5" t="s">
        <v>8</v>
      </c>
      <c r="T130" s="5" t="s">
        <v>7</v>
      </c>
      <c r="U130" s="5" t="s">
        <v>6</v>
      </c>
      <c r="V130" s="5" t="s">
        <v>9</v>
      </c>
    </row>
    <row r="131" spans="1:22" x14ac:dyDescent="0.25">
      <c r="A131" s="5">
        <v>75</v>
      </c>
      <c r="B131" s="5">
        <v>70</v>
      </c>
      <c r="C131" s="5">
        <v>1.0249999999999999</v>
      </c>
      <c r="D131" s="5">
        <v>1</v>
      </c>
      <c r="E131" s="5" t="s">
        <v>2</v>
      </c>
      <c r="F131" s="5" t="s">
        <v>4</v>
      </c>
      <c r="G131" s="5" t="s">
        <v>5</v>
      </c>
      <c r="H131" s="5" t="s">
        <v>5</v>
      </c>
      <c r="I131" s="5">
        <v>158</v>
      </c>
      <c r="J131" s="5">
        <v>49</v>
      </c>
      <c r="K131" s="5">
        <v>1.4</v>
      </c>
      <c r="L131" s="5">
        <v>135</v>
      </c>
      <c r="M131" s="5">
        <v>4.7</v>
      </c>
      <c r="N131" s="5">
        <v>11.1</v>
      </c>
      <c r="O131" s="5" t="s">
        <v>3</v>
      </c>
      <c r="P131" s="5" t="s">
        <v>6</v>
      </c>
      <c r="Q131" s="5" t="s">
        <v>7</v>
      </c>
      <c r="R131" s="5" t="s">
        <v>7</v>
      </c>
      <c r="S131" s="5" t="s">
        <v>14</v>
      </c>
      <c r="T131" s="5" t="s">
        <v>6</v>
      </c>
      <c r="U131" s="5" t="s">
        <v>7</v>
      </c>
      <c r="V131" s="5" t="s">
        <v>9</v>
      </c>
    </row>
    <row r="132" spans="1:22" x14ac:dyDescent="0.25">
      <c r="A132" s="5">
        <v>50</v>
      </c>
      <c r="B132" s="5">
        <v>90</v>
      </c>
      <c r="C132" s="5">
        <v>1.01</v>
      </c>
      <c r="D132" s="5">
        <v>2</v>
      </c>
      <c r="E132" s="5" t="s">
        <v>2</v>
      </c>
      <c r="F132" s="5" t="s">
        <v>15</v>
      </c>
      <c r="G132" s="5" t="s">
        <v>16</v>
      </c>
      <c r="H132" s="5" t="s">
        <v>16</v>
      </c>
      <c r="I132" s="5">
        <v>128</v>
      </c>
      <c r="J132" s="5">
        <v>208</v>
      </c>
      <c r="K132" s="5">
        <v>9.1999999999999993</v>
      </c>
      <c r="L132" s="5">
        <v>134</v>
      </c>
      <c r="M132" s="5">
        <v>4.8</v>
      </c>
      <c r="N132" s="5">
        <v>8.1999999999999993</v>
      </c>
      <c r="O132" s="5">
        <v>22</v>
      </c>
      <c r="P132" s="5" t="s">
        <v>7</v>
      </c>
      <c r="Q132" s="5" t="s">
        <v>7</v>
      </c>
      <c r="R132" s="5" t="s">
        <v>7</v>
      </c>
      <c r="S132" s="5" t="s">
        <v>14</v>
      </c>
      <c r="T132" s="5" t="s">
        <v>6</v>
      </c>
      <c r="U132" s="5" t="s">
        <v>6</v>
      </c>
      <c r="V132" s="5" t="s">
        <v>9</v>
      </c>
    </row>
    <row r="133" spans="1:22" x14ac:dyDescent="0.25">
      <c r="A133" s="5">
        <v>5</v>
      </c>
      <c r="B133" s="5">
        <v>50</v>
      </c>
      <c r="C133" s="5">
        <v>1.01</v>
      </c>
      <c r="D133" s="5">
        <v>0</v>
      </c>
      <c r="E133" s="5" t="s">
        <v>2</v>
      </c>
      <c r="F133" s="5" t="s">
        <v>4</v>
      </c>
      <c r="G133" s="5" t="s">
        <v>5</v>
      </c>
      <c r="H133" s="5" t="s">
        <v>5</v>
      </c>
      <c r="I133" s="5" t="s">
        <v>3</v>
      </c>
      <c r="J133" s="5">
        <v>25</v>
      </c>
      <c r="K133" s="5">
        <v>0.6</v>
      </c>
      <c r="L133" s="5" t="s">
        <v>3</v>
      </c>
      <c r="M133" s="5" t="s">
        <v>3</v>
      </c>
      <c r="N133" s="5">
        <v>11.8</v>
      </c>
      <c r="O133" s="5">
        <v>36</v>
      </c>
      <c r="P133" s="5" t="s">
        <v>7</v>
      </c>
      <c r="Q133" s="5" t="s">
        <v>7</v>
      </c>
      <c r="R133" s="5" t="s">
        <v>7</v>
      </c>
      <c r="S133" s="5" t="s">
        <v>8</v>
      </c>
      <c r="T133" s="5" t="s">
        <v>7</v>
      </c>
      <c r="U133" s="5" t="s">
        <v>7</v>
      </c>
      <c r="V133" s="5" t="s">
        <v>9</v>
      </c>
    </row>
    <row r="134" spans="1:22" x14ac:dyDescent="0.25">
      <c r="A134" s="5">
        <v>50</v>
      </c>
      <c r="B134" s="5" t="s">
        <v>3</v>
      </c>
      <c r="C134" s="5" t="s">
        <v>3</v>
      </c>
      <c r="D134" s="5" t="s">
        <v>3</v>
      </c>
      <c r="E134" s="5" t="s">
        <v>3</v>
      </c>
      <c r="F134" s="5" t="s">
        <v>3</v>
      </c>
      <c r="G134" s="5" t="s">
        <v>5</v>
      </c>
      <c r="H134" s="5" t="s">
        <v>5</v>
      </c>
      <c r="I134" s="5">
        <v>219</v>
      </c>
      <c r="J134" s="5">
        <v>176</v>
      </c>
      <c r="K134" s="5">
        <v>13.8</v>
      </c>
      <c r="L134" s="5">
        <v>136</v>
      </c>
      <c r="M134" s="5">
        <v>4.5</v>
      </c>
      <c r="N134" s="5">
        <v>8.6</v>
      </c>
      <c r="O134" s="5">
        <v>24</v>
      </c>
      <c r="P134" s="5" t="s">
        <v>6</v>
      </c>
      <c r="Q134" s="5" t="s">
        <v>7</v>
      </c>
      <c r="R134" s="5" t="s">
        <v>7</v>
      </c>
      <c r="S134" s="5" t="s">
        <v>8</v>
      </c>
      <c r="T134" s="5" t="s">
        <v>6</v>
      </c>
      <c r="U134" s="5" t="s">
        <v>6</v>
      </c>
      <c r="V134" s="5" t="s">
        <v>9</v>
      </c>
    </row>
    <row r="135" spans="1:22" x14ac:dyDescent="0.25">
      <c r="A135" s="5">
        <v>70</v>
      </c>
      <c r="B135" s="5">
        <v>100</v>
      </c>
      <c r="C135" s="5">
        <v>1.0149999999999999</v>
      </c>
      <c r="D135" s="5">
        <v>4</v>
      </c>
      <c r="E135" s="5" t="s">
        <v>2</v>
      </c>
      <c r="F135" s="5" t="s">
        <v>4</v>
      </c>
      <c r="G135" s="5" t="s">
        <v>5</v>
      </c>
      <c r="H135" s="5" t="s">
        <v>5</v>
      </c>
      <c r="I135" s="5">
        <v>118</v>
      </c>
      <c r="J135" s="5">
        <v>125</v>
      </c>
      <c r="K135" s="5">
        <v>5.3</v>
      </c>
      <c r="L135" s="5">
        <v>136</v>
      </c>
      <c r="M135" s="5">
        <v>4.9000000000000004</v>
      </c>
      <c r="N135" s="5">
        <v>12</v>
      </c>
      <c r="O135" s="5">
        <v>37</v>
      </c>
      <c r="P135" s="5" t="s">
        <v>6</v>
      </c>
      <c r="Q135" s="5" t="s">
        <v>7</v>
      </c>
      <c r="R135" s="5" t="s">
        <v>7</v>
      </c>
      <c r="S135" s="5" t="s">
        <v>8</v>
      </c>
      <c r="T135" s="5" t="s">
        <v>7</v>
      </c>
      <c r="U135" s="5" t="s">
        <v>7</v>
      </c>
      <c r="V135" s="5" t="s">
        <v>9</v>
      </c>
    </row>
    <row r="136" spans="1:22" x14ac:dyDescent="0.25">
      <c r="A136" s="5">
        <v>47</v>
      </c>
      <c r="B136" s="5">
        <v>100</v>
      </c>
      <c r="C136" s="5">
        <v>1.01</v>
      </c>
      <c r="D136" s="5" t="s">
        <v>3</v>
      </c>
      <c r="E136" s="5" t="s">
        <v>3</v>
      </c>
      <c r="F136" s="5" t="s">
        <v>3</v>
      </c>
      <c r="G136" s="5" t="s">
        <v>5</v>
      </c>
      <c r="H136" s="5" t="s">
        <v>5</v>
      </c>
      <c r="I136" s="5">
        <v>122</v>
      </c>
      <c r="J136" s="5" t="s">
        <v>3</v>
      </c>
      <c r="K136" s="5">
        <v>16.899999999999999</v>
      </c>
      <c r="L136" s="5">
        <v>138</v>
      </c>
      <c r="M136" s="5">
        <v>5.2</v>
      </c>
      <c r="N136" s="5">
        <v>10.8</v>
      </c>
      <c r="O136" s="5">
        <v>33</v>
      </c>
      <c r="P136" s="5" t="s">
        <v>7</v>
      </c>
      <c r="Q136" s="5" t="s">
        <v>6</v>
      </c>
      <c r="R136" s="5" t="s">
        <v>7</v>
      </c>
      <c r="S136" s="5" t="s">
        <v>8</v>
      </c>
      <c r="T136" s="5" t="s">
        <v>7</v>
      </c>
      <c r="U136" s="5" t="s">
        <v>7</v>
      </c>
      <c r="V136" s="5" t="s">
        <v>9</v>
      </c>
    </row>
    <row r="137" spans="1:22" x14ac:dyDescent="0.25">
      <c r="A137" s="5">
        <v>48</v>
      </c>
      <c r="B137" s="5">
        <v>80</v>
      </c>
      <c r="C137" s="5">
        <v>1.0149999999999999</v>
      </c>
      <c r="D137" s="5">
        <v>0</v>
      </c>
      <c r="E137" s="5" t="s">
        <v>12</v>
      </c>
      <c r="F137" s="5" t="s">
        <v>4</v>
      </c>
      <c r="G137" s="5" t="s">
        <v>5</v>
      </c>
      <c r="H137" s="5" t="s">
        <v>5</v>
      </c>
      <c r="I137" s="5">
        <v>214</v>
      </c>
      <c r="J137" s="5">
        <v>24</v>
      </c>
      <c r="K137" s="5">
        <v>1.3</v>
      </c>
      <c r="L137" s="5">
        <v>140</v>
      </c>
      <c r="M137" s="5">
        <v>4</v>
      </c>
      <c r="N137" s="5">
        <v>13.2</v>
      </c>
      <c r="O137" s="5">
        <v>39</v>
      </c>
      <c r="P137" s="5" t="s">
        <v>7</v>
      </c>
      <c r="Q137" s="5" t="s">
        <v>6</v>
      </c>
      <c r="R137" s="5" t="s">
        <v>7</v>
      </c>
      <c r="S137" s="5" t="s">
        <v>14</v>
      </c>
      <c r="T137" s="5" t="s">
        <v>7</v>
      </c>
      <c r="U137" s="5" t="s">
        <v>7</v>
      </c>
      <c r="V137" s="5" t="s">
        <v>9</v>
      </c>
    </row>
    <row r="138" spans="1:22" x14ac:dyDescent="0.25">
      <c r="A138" s="5">
        <v>46</v>
      </c>
      <c r="B138" s="5">
        <v>90</v>
      </c>
      <c r="C138" s="5">
        <v>1.02</v>
      </c>
      <c r="D138" s="5" t="s">
        <v>3</v>
      </c>
      <c r="E138" s="5" t="s">
        <v>3</v>
      </c>
      <c r="F138" s="5" t="s">
        <v>4</v>
      </c>
      <c r="G138" s="5" t="s">
        <v>5</v>
      </c>
      <c r="H138" s="5" t="s">
        <v>5</v>
      </c>
      <c r="I138" s="5">
        <v>213</v>
      </c>
      <c r="J138" s="5">
        <v>68</v>
      </c>
      <c r="K138" s="5">
        <v>2.8</v>
      </c>
      <c r="L138" s="5">
        <v>146</v>
      </c>
      <c r="M138" s="5">
        <v>6.3</v>
      </c>
      <c r="N138" s="5">
        <v>9.3000000000000007</v>
      </c>
      <c r="O138" s="5" t="s">
        <v>3</v>
      </c>
      <c r="P138" s="5" t="s">
        <v>6</v>
      </c>
      <c r="Q138" s="5" t="s">
        <v>6</v>
      </c>
      <c r="R138" s="5" t="s">
        <v>7</v>
      </c>
      <c r="S138" s="5" t="s">
        <v>8</v>
      </c>
      <c r="T138" s="5" t="s">
        <v>7</v>
      </c>
      <c r="U138" s="5" t="s">
        <v>7</v>
      </c>
      <c r="V138" s="5" t="s">
        <v>9</v>
      </c>
    </row>
    <row r="139" spans="1:22" x14ac:dyDescent="0.25">
      <c r="A139" s="5">
        <v>45</v>
      </c>
      <c r="B139" s="5">
        <v>60</v>
      </c>
      <c r="C139" s="5">
        <v>1.01</v>
      </c>
      <c r="D139" s="5">
        <v>2</v>
      </c>
      <c r="E139" s="5" t="s">
        <v>2</v>
      </c>
      <c r="F139" s="5" t="s">
        <v>15</v>
      </c>
      <c r="G139" s="5" t="s">
        <v>16</v>
      </c>
      <c r="H139" s="5" t="s">
        <v>5</v>
      </c>
      <c r="I139" s="5">
        <v>268</v>
      </c>
      <c r="J139" s="5">
        <v>86</v>
      </c>
      <c r="K139" s="5">
        <v>4</v>
      </c>
      <c r="L139" s="5">
        <v>134</v>
      </c>
      <c r="M139" s="5">
        <v>5.0999999999999996</v>
      </c>
      <c r="N139" s="5">
        <v>10</v>
      </c>
      <c r="O139" s="5">
        <v>29</v>
      </c>
      <c r="P139" s="5" t="s">
        <v>6</v>
      </c>
      <c r="Q139" s="5" t="s">
        <v>6</v>
      </c>
      <c r="R139" s="5" t="s">
        <v>7</v>
      </c>
      <c r="S139" s="5" t="s">
        <v>8</v>
      </c>
      <c r="T139" s="5" t="s">
        <v>7</v>
      </c>
      <c r="U139" s="5" t="s">
        <v>7</v>
      </c>
      <c r="V139" s="5" t="s">
        <v>9</v>
      </c>
    </row>
    <row r="140" spans="1:22" x14ac:dyDescent="0.25">
      <c r="A140" s="5">
        <v>73</v>
      </c>
      <c r="B140" s="5" t="s">
        <v>3</v>
      </c>
      <c r="C140" s="5">
        <v>1.01</v>
      </c>
      <c r="D140" s="5">
        <v>1</v>
      </c>
      <c r="E140" s="5" t="s">
        <v>2</v>
      </c>
      <c r="F140" s="5" t="s">
        <v>3</v>
      </c>
      <c r="G140" s="5" t="s">
        <v>5</v>
      </c>
      <c r="H140" s="5" t="s">
        <v>5</v>
      </c>
      <c r="I140" s="5">
        <v>95</v>
      </c>
      <c r="J140" s="5">
        <v>51</v>
      </c>
      <c r="K140" s="5">
        <v>1.6</v>
      </c>
      <c r="L140" s="5">
        <v>142</v>
      </c>
      <c r="M140" s="5">
        <v>3.5</v>
      </c>
      <c r="N140" s="5" t="s">
        <v>3</v>
      </c>
      <c r="O140" s="5" t="s">
        <v>3</v>
      </c>
      <c r="P140" s="5" t="s">
        <v>7</v>
      </c>
      <c r="Q140" s="5" t="s">
        <v>20</v>
      </c>
      <c r="R140" s="5" t="s">
        <v>7</v>
      </c>
      <c r="S140" s="5" t="s">
        <v>8</v>
      </c>
      <c r="T140" s="5" t="s">
        <v>7</v>
      </c>
      <c r="U140" s="5" t="s">
        <v>7</v>
      </c>
      <c r="V140" s="5" t="s">
        <v>9</v>
      </c>
    </row>
    <row r="141" spans="1:22" x14ac:dyDescent="0.25">
      <c r="A141" s="5">
        <v>41</v>
      </c>
      <c r="B141" s="5">
        <v>70</v>
      </c>
      <c r="C141" s="5">
        <v>1.0149999999999999</v>
      </c>
      <c r="D141" s="5">
        <v>2</v>
      </c>
      <c r="E141" s="5" t="s">
        <v>2</v>
      </c>
      <c r="F141" s="5" t="s">
        <v>15</v>
      </c>
      <c r="G141" s="5" t="s">
        <v>5</v>
      </c>
      <c r="H141" s="5" t="s">
        <v>16</v>
      </c>
      <c r="I141" s="5" t="s">
        <v>3</v>
      </c>
      <c r="J141" s="5">
        <v>68</v>
      </c>
      <c r="K141" s="5">
        <v>2.8</v>
      </c>
      <c r="L141" s="5">
        <v>132</v>
      </c>
      <c r="M141" s="5">
        <v>4.0999999999999996</v>
      </c>
      <c r="N141" s="5">
        <v>11.1</v>
      </c>
      <c r="O141" s="5">
        <v>33</v>
      </c>
      <c r="P141" s="5" t="s">
        <v>6</v>
      </c>
      <c r="Q141" s="5" t="s">
        <v>7</v>
      </c>
      <c r="R141" s="5" t="s">
        <v>7</v>
      </c>
      <c r="S141" s="5" t="s">
        <v>8</v>
      </c>
      <c r="T141" s="5" t="s">
        <v>6</v>
      </c>
      <c r="U141" s="5" t="s">
        <v>6</v>
      </c>
      <c r="V141" s="5" t="s">
        <v>9</v>
      </c>
    </row>
    <row r="142" spans="1:22" x14ac:dyDescent="0.25">
      <c r="A142" s="5">
        <v>69</v>
      </c>
      <c r="B142" s="5">
        <v>70</v>
      </c>
      <c r="C142" s="5">
        <v>1.01</v>
      </c>
      <c r="D142" s="5">
        <v>0</v>
      </c>
      <c r="E142" s="5" t="s">
        <v>11</v>
      </c>
      <c r="F142" s="5" t="s">
        <v>4</v>
      </c>
      <c r="G142" s="5" t="s">
        <v>5</v>
      </c>
      <c r="H142" s="5" t="s">
        <v>5</v>
      </c>
      <c r="I142" s="5">
        <v>256</v>
      </c>
      <c r="J142" s="5">
        <v>40</v>
      </c>
      <c r="K142" s="5">
        <v>1.2</v>
      </c>
      <c r="L142" s="5">
        <v>142</v>
      </c>
      <c r="M142" s="5">
        <v>5.6</v>
      </c>
      <c r="N142" s="5" t="s">
        <v>3</v>
      </c>
      <c r="O142" s="5" t="s">
        <v>3</v>
      </c>
      <c r="P142" s="5" t="s">
        <v>7</v>
      </c>
      <c r="Q142" s="5" t="s">
        <v>7</v>
      </c>
      <c r="R142" s="5" t="s">
        <v>7</v>
      </c>
      <c r="S142" s="5" t="s">
        <v>8</v>
      </c>
      <c r="T142" s="5" t="s">
        <v>7</v>
      </c>
      <c r="U142" s="5" t="s">
        <v>7</v>
      </c>
      <c r="V142" s="5" t="s">
        <v>9</v>
      </c>
    </row>
    <row r="143" spans="1:22" x14ac:dyDescent="0.25">
      <c r="A143" s="5">
        <v>67</v>
      </c>
      <c r="B143" s="5">
        <v>70</v>
      </c>
      <c r="C143" s="5">
        <v>1.01</v>
      </c>
      <c r="D143" s="5">
        <v>1</v>
      </c>
      <c r="E143" s="5" t="s">
        <v>2</v>
      </c>
      <c r="F143" s="5" t="s">
        <v>4</v>
      </c>
      <c r="G143" s="5" t="s">
        <v>5</v>
      </c>
      <c r="H143" s="5" t="s">
        <v>5</v>
      </c>
      <c r="I143" s="5" t="s">
        <v>3</v>
      </c>
      <c r="J143" s="5">
        <v>106</v>
      </c>
      <c r="K143" s="5">
        <v>6</v>
      </c>
      <c r="L143" s="5">
        <v>137</v>
      </c>
      <c r="M143" s="5">
        <v>4.9000000000000004</v>
      </c>
      <c r="N143" s="5">
        <v>6.1</v>
      </c>
      <c r="O143" s="5">
        <v>19</v>
      </c>
      <c r="P143" s="5" t="s">
        <v>6</v>
      </c>
      <c r="Q143" s="5" t="s">
        <v>7</v>
      </c>
      <c r="R143" s="5" t="s">
        <v>7</v>
      </c>
      <c r="S143" s="5" t="s">
        <v>8</v>
      </c>
      <c r="T143" s="5" t="s">
        <v>7</v>
      </c>
      <c r="U143" s="5" t="s">
        <v>6</v>
      </c>
      <c r="V143" s="5" t="s">
        <v>9</v>
      </c>
    </row>
    <row r="144" spans="1:22" x14ac:dyDescent="0.25">
      <c r="A144" s="5">
        <v>72</v>
      </c>
      <c r="B144" s="5">
        <v>90</v>
      </c>
      <c r="C144" s="5" t="s">
        <v>3</v>
      </c>
      <c r="D144" s="5" t="s">
        <v>3</v>
      </c>
      <c r="E144" s="5" t="s">
        <v>3</v>
      </c>
      <c r="F144" s="5" t="s">
        <v>3</v>
      </c>
      <c r="G144" s="5" t="s">
        <v>5</v>
      </c>
      <c r="H144" s="5" t="s">
        <v>5</v>
      </c>
      <c r="I144" s="5">
        <v>84</v>
      </c>
      <c r="J144" s="5">
        <v>145</v>
      </c>
      <c r="K144" s="5">
        <v>7.1</v>
      </c>
      <c r="L144" s="5">
        <v>135</v>
      </c>
      <c r="M144" s="5">
        <v>5.3</v>
      </c>
      <c r="N144" s="5" t="s">
        <v>3</v>
      </c>
      <c r="O144" s="5" t="s">
        <v>3</v>
      </c>
      <c r="P144" s="5" t="s">
        <v>7</v>
      </c>
      <c r="Q144" s="5" t="s">
        <v>6</v>
      </c>
      <c r="R144" s="5" t="s">
        <v>7</v>
      </c>
      <c r="S144" s="5" t="s">
        <v>8</v>
      </c>
      <c r="T144" s="5" t="s">
        <v>7</v>
      </c>
      <c r="U144" s="5" t="s">
        <v>7</v>
      </c>
      <c r="V144" s="5" t="s">
        <v>9</v>
      </c>
    </row>
    <row r="145" spans="1:22" x14ac:dyDescent="0.25">
      <c r="A145" s="5">
        <v>41</v>
      </c>
      <c r="B145" s="5">
        <v>80</v>
      </c>
      <c r="C145" s="5">
        <v>1.0149999999999999</v>
      </c>
      <c r="D145" s="5">
        <v>1</v>
      </c>
      <c r="E145" s="5" t="s">
        <v>11</v>
      </c>
      <c r="F145" s="5" t="s">
        <v>4</v>
      </c>
      <c r="G145" s="5" t="s">
        <v>5</v>
      </c>
      <c r="H145" s="5" t="s">
        <v>5</v>
      </c>
      <c r="I145" s="5">
        <v>210</v>
      </c>
      <c r="J145" s="5">
        <v>165</v>
      </c>
      <c r="K145" s="5">
        <v>18</v>
      </c>
      <c r="L145" s="5">
        <v>135</v>
      </c>
      <c r="M145" s="5">
        <v>4.7</v>
      </c>
      <c r="N145" s="5" t="s">
        <v>3</v>
      </c>
      <c r="O145" s="5" t="s">
        <v>3</v>
      </c>
      <c r="P145" s="5" t="s">
        <v>7</v>
      </c>
      <c r="Q145" s="5" t="s">
        <v>6</v>
      </c>
      <c r="R145" s="5" t="s">
        <v>7</v>
      </c>
      <c r="S145" s="5" t="s">
        <v>8</v>
      </c>
      <c r="T145" s="5" t="s">
        <v>7</v>
      </c>
      <c r="U145" s="5" t="s">
        <v>7</v>
      </c>
      <c r="V145" s="5" t="s">
        <v>9</v>
      </c>
    </row>
    <row r="146" spans="1:22" x14ac:dyDescent="0.25">
      <c r="A146" s="5">
        <v>60</v>
      </c>
      <c r="B146" s="5">
        <v>90</v>
      </c>
      <c r="C146" s="5">
        <v>1.01</v>
      </c>
      <c r="D146" s="5">
        <v>2</v>
      </c>
      <c r="E146" s="5" t="s">
        <v>2</v>
      </c>
      <c r="F146" s="5" t="s">
        <v>4</v>
      </c>
      <c r="G146" s="5" t="s">
        <v>5</v>
      </c>
      <c r="H146" s="5" t="s">
        <v>5</v>
      </c>
      <c r="I146" s="5">
        <v>105</v>
      </c>
      <c r="J146" s="5">
        <v>53</v>
      </c>
      <c r="K146" s="5">
        <v>2.2999999999999998</v>
      </c>
      <c r="L146" s="5">
        <v>136</v>
      </c>
      <c r="M146" s="5">
        <v>5.2</v>
      </c>
      <c r="N146" s="5">
        <v>11.1</v>
      </c>
      <c r="O146" s="5">
        <v>33</v>
      </c>
      <c r="P146" s="5" t="s">
        <v>7</v>
      </c>
      <c r="Q146" s="5" t="s">
        <v>7</v>
      </c>
      <c r="R146" s="5" t="s">
        <v>7</v>
      </c>
      <c r="S146" s="5" t="s">
        <v>8</v>
      </c>
      <c r="T146" s="5" t="s">
        <v>7</v>
      </c>
      <c r="U146" s="5" t="s">
        <v>7</v>
      </c>
      <c r="V146" s="5" t="s">
        <v>9</v>
      </c>
    </row>
    <row r="147" spans="1:22" x14ac:dyDescent="0.25">
      <c r="A147" s="5">
        <v>57</v>
      </c>
      <c r="B147" s="5">
        <v>90</v>
      </c>
      <c r="C147" s="5">
        <v>1.0149999999999999</v>
      </c>
      <c r="D147" s="5">
        <v>5</v>
      </c>
      <c r="E147" s="5" t="s">
        <v>2</v>
      </c>
      <c r="F147" s="5" t="s">
        <v>15</v>
      </c>
      <c r="G147" s="5" t="s">
        <v>5</v>
      </c>
      <c r="H147" s="5" t="s">
        <v>16</v>
      </c>
      <c r="I147" s="5" t="s">
        <v>3</v>
      </c>
      <c r="J147" s="5">
        <v>322</v>
      </c>
      <c r="K147" s="5">
        <v>13</v>
      </c>
      <c r="L147" s="5">
        <v>126</v>
      </c>
      <c r="M147" s="5">
        <v>4.8</v>
      </c>
      <c r="N147" s="5">
        <v>8</v>
      </c>
      <c r="O147" s="5">
        <v>24</v>
      </c>
      <c r="P147" s="5" t="s">
        <v>6</v>
      </c>
      <c r="Q147" s="5" t="s">
        <v>6</v>
      </c>
      <c r="R147" s="5" t="s">
        <v>6</v>
      </c>
      <c r="S147" s="5" t="s">
        <v>14</v>
      </c>
      <c r="T147" s="5" t="s">
        <v>6</v>
      </c>
      <c r="U147" s="5" t="s">
        <v>6</v>
      </c>
      <c r="V147" s="5" t="s">
        <v>9</v>
      </c>
    </row>
    <row r="148" spans="1:22" x14ac:dyDescent="0.25">
      <c r="A148" s="5">
        <v>53</v>
      </c>
      <c r="B148" s="5">
        <v>100</v>
      </c>
      <c r="C148" s="5">
        <v>1.01</v>
      </c>
      <c r="D148" s="5">
        <v>1</v>
      </c>
      <c r="E148" s="5" t="s">
        <v>13</v>
      </c>
      <c r="F148" s="5" t="s">
        <v>4</v>
      </c>
      <c r="G148" s="5" t="s">
        <v>5</v>
      </c>
      <c r="H148" s="5" t="s">
        <v>5</v>
      </c>
      <c r="I148" s="5">
        <v>213</v>
      </c>
      <c r="J148" s="5">
        <v>23</v>
      </c>
      <c r="K148" s="5">
        <v>1</v>
      </c>
      <c r="L148" s="5">
        <v>139</v>
      </c>
      <c r="M148" s="5">
        <v>4</v>
      </c>
      <c r="N148" s="5" t="s">
        <v>3</v>
      </c>
      <c r="O148" s="5" t="s">
        <v>3</v>
      </c>
      <c r="P148" s="5" t="s">
        <v>7</v>
      </c>
      <c r="Q148" s="5" t="s">
        <v>6</v>
      </c>
      <c r="R148" s="5" t="s">
        <v>7</v>
      </c>
      <c r="S148" s="5" t="s">
        <v>8</v>
      </c>
      <c r="T148" s="5" t="s">
        <v>7</v>
      </c>
      <c r="U148" s="5" t="s">
        <v>7</v>
      </c>
      <c r="V148" s="5" t="s">
        <v>9</v>
      </c>
    </row>
    <row r="149" spans="1:22" x14ac:dyDescent="0.25">
      <c r="A149" s="5">
        <v>60</v>
      </c>
      <c r="B149" s="5">
        <v>60</v>
      </c>
      <c r="C149" s="5">
        <v>1.01</v>
      </c>
      <c r="D149" s="5">
        <v>3</v>
      </c>
      <c r="E149" s="5" t="s">
        <v>1</v>
      </c>
      <c r="F149" s="5" t="s">
        <v>15</v>
      </c>
      <c r="G149" s="5" t="s">
        <v>16</v>
      </c>
      <c r="H149" s="5" t="s">
        <v>5</v>
      </c>
      <c r="I149" s="5">
        <v>288</v>
      </c>
      <c r="J149" s="5">
        <v>36</v>
      </c>
      <c r="K149" s="5">
        <v>1.7</v>
      </c>
      <c r="L149" s="5">
        <v>130</v>
      </c>
      <c r="M149" s="5">
        <v>3</v>
      </c>
      <c r="N149" s="5">
        <v>7.9</v>
      </c>
      <c r="O149" s="5">
        <v>25</v>
      </c>
      <c r="P149" s="5" t="s">
        <v>6</v>
      </c>
      <c r="Q149" s="5" t="s">
        <v>7</v>
      </c>
      <c r="R149" s="5" t="s">
        <v>7</v>
      </c>
      <c r="S149" s="5" t="s">
        <v>14</v>
      </c>
      <c r="T149" s="5" t="s">
        <v>7</v>
      </c>
      <c r="U149" s="5" t="s">
        <v>6</v>
      </c>
      <c r="V149" s="5" t="s">
        <v>9</v>
      </c>
    </row>
    <row r="150" spans="1:22" x14ac:dyDescent="0.25">
      <c r="A150" s="5">
        <v>69</v>
      </c>
      <c r="B150" s="5">
        <v>60</v>
      </c>
      <c r="C150" s="5" t="s">
        <v>3</v>
      </c>
      <c r="D150" s="5" t="s">
        <v>3</v>
      </c>
      <c r="E150" s="5" t="s">
        <v>3</v>
      </c>
      <c r="F150" s="5" t="s">
        <v>3</v>
      </c>
      <c r="G150" s="5" t="s">
        <v>5</v>
      </c>
      <c r="H150" s="5" t="s">
        <v>5</v>
      </c>
      <c r="I150" s="5">
        <v>171</v>
      </c>
      <c r="J150" s="5">
        <v>26</v>
      </c>
      <c r="K150" s="5">
        <v>48.1</v>
      </c>
      <c r="L150" s="5" t="s">
        <v>3</v>
      </c>
      <c r="M150" s="5" t="s">
        <v>3</v>
      </c>
      <c r="N150" s="5" t="s">
        <v>3</v>
      </c>
      <c r="O150" s="5" t="s">
        <v>3</v>
      </c>
      <c r="P150" s="5" t="s">
        <v>6</v>
      </c>
      <c r="Q150" s="5" t="s">
        <v>7</v>
      </c>
      <c r="R150" s="5" t="s">
        <v>7</v>
      </c>
      <c r="S150" s="5" t="s">
        <v>14</v>
      </c>
      <c r="T150" s="5" t="s">
        <v>7</v>
      </c>
      <c r="U150" s="5" t="s">
        <v>7</v>
      </c>
      <c r="V150" s="5" t="s">
        <v>9</v>
      </c>
    </row>
    <row r="151" spans="1:22" x14ac:dyDescent="0.25">
      <c r="A151" s="5">
        <v>65</v>
      </c>
      <c r="B151" s="5">
        <v>70</v>
      </c>
      <c r="C151" s="5">
        <v>1.02</v>
      </c>
      <c r="D151" s="5">
        <v>1</v>
      </c>
      <c r="E151" s="5" t="s">
        <v>2</v>
      </c>
      <c r="F151" s="5" t="s">
        <v>15</v>
      </c>
      <c r="G151" s="5" t="s">
        <v>5</v>
      </c>
      <c r="H151" s="5" t="s">
        <v>5</v>
      </c>
      <c r="I151" s="5">
        <v>139</v>
      </c>
      <c r="J151" s="5">
        <v>29</v>
      </c>
      <c r="K151" s="5">
        <v>1</v>
      </c>
      <c r="L151" s="5" t="s">
        <v>3</v>
      </c>
      <c r="M151" s="5" t="s">
        <v>3</v>
      </c>
      <c r="N151" s="5">
        <v>10.5</v>
      </c>
      <c r="O151" s="5">
        <v>32</v>
      </c>
      <c r="P151" s="5" t="s">
        <v>6</v>
      </c>
      <c r="Q151" s="5" t="s">
        <v>7</v>
      </c>
      <c r="R151" s="5" t="s">
        <v>7</v>
      </c>
      <c r="S151" s="5" t="s">
        <v>8</v>
      </c>
      <c r="T151" s="5" t="s">
        <v>6</v>
      </c>
      <c r="U151" s="5" t="s">
        <v>7</v>
      </c>
      <c r="V151" s="5" t="s">
        <v>9</v>
      </c>
    </row>
    <row r="152" spans="1:22" x14ac:dyDescent="0.25">
      <c r="A152" s="5">
        <v>8</v>
      </c>
      <c r="B152" s="5">
        <v>60</v>
      </c>
      <c r="C152" s="5">
        <v>1.0249999999999999</v>
      </c>
      <c r="D152" s="5">
        <v>3</v>
      </c>
      <c r="E152" s="5" t="s">
        <v>2</v>
      </c>
      <c r="F152" s="5" t="s">
        <v>4</v>
      </c>
      <c r="G152" s="5" t="s">
        <v>5</v>
      </c>
      <c r="H152" s="5" t="s">
        <v>5</v>
      </c>
      <c r="I152" s="5">
        <v>78</v>
      </c>
      <c r="J152" s="5">
        <v>27</v>
      </c>
      <c r="K152" s="5">
        <v>0.9</v>
      </c>
      <c r="L152" s="5" t="s">
        <v>3</v>
      </c>
      <c r="M152" s="5" t="s">
        <v>3</v>
      </c>
      <c r="N152" s="5">
        <v>12.3</v>
      </c>
      <c r="O152" s="5">
        <v>41</v>
      </c>
      <c r="P152" s="5" t="s">
        <v>7</v>
      </c>
      <c r="Q152" s="5" t="s">
        <v>7</v>
      </c>
      <c r="R152" s="5" t="s">
        <v>7</v>
      </c>
      <c r="S152" s="5" t="s">
        <v>14</v>
      </c>
      <c r="T152" s="5" t="s">
        <v>6</v>
      </c>
      <c r="U152" s="5" t="s">
        <v>7</v>
      </c>
      <c r="V152" s="5" t="s">
        <v>9</v>
      </c>
    </row>
    <row r="153" spans="1:22" x14ac:dyDescent="0.25">
      <c r="A153" s="5">
        <v>76</v>
      </c>
      <c r="B153" s="5">
        <v>90</v>
      </c>
      <c r="C153" s="5" t="s">
        <v>3</v>
      </c>
      <c r="D153" s="5" t="s">
        <v>3</v>
      </c>
      <c r="E153" s="5" t="s">
        <v>3</v>
      </c>
      <c r="F153" s="5" t="s">
        <v>3</v>
      </c>
      <c r="G153" s="5" t="s">
        <v>5</v>
      </c>
      <c r="H153" s="5" t="s">
        <v>5</v>
      </c>
      <c r="I153" s="5">
        <v>172</v>
      </c>
      <c r="J153" s="5">
        <v>46</v>
      </c>
      <c r="K153" s="5">
        <v>1.7</v>
      </c>
      <c r="L153" s="5">
        <v>141</v>
      </c>
      <c r="M153" s="5">
        <v>5.5</v>
      </c>
      <c r="N153" s="5">
        <v>9.6</v>
      </c>
      <c r="O153" s="5">
        <v>30</v>
      </c>
      <c r="P153" s="5" t="s">
        <v>6</v>
      </c>
      <c r="Q153" s="5" t="s">
        <v>6</v>
      </c>
      <c r="R153" s="5" t="s">
        <v>7</v>
      </c>
      <c r="S153" s="5" t="s">
        <v>8</v>
      </c>
      <c r="T153" s="5" t="s">
        <v>7</v>
      </c>
      <c r="U153" s="5" t="s">
        <v>6</v>
      </c>
      <c r="V153" s="5" t="s">
        <v>9</v>
      </c>
    </row>
    <row r="154" spans="1:22" x14ac:dyDescent="0.25">
      <c r="A154" s="5">
        <v>39</v>
      </c>
      <c r="B154" s="5">
        <v>70</v>
      </c>
      <c r="C154" s="5">
        <v>1.01</v>
      </c>
      <c r="D154" s="5">
        <v>0</v>
      </c>
      <c r="E154" s="5" t="s">
        <v>2</v>
      </c>
      <c r="F154" s="5" t="s">
        <v>4</v>
      </c>
      <c r="G154" s="5" t="s">
        <v>5</v>
      </c>
      <c r="H154" s="5" t="s">
        <v>5</v>
      </c>
      <c r="I154" s="5">
        <v>121</v>
      </c>
      <c r="J154" s="5">
        <v>20</v>
      </c>
      <c r="K154" s="5">
        <v>0.8</v>
      </c>
      <c r="L154" s="5">
        <v>133</v>
      </c>
      <c r="M154" s="5">
        <v>3.5</v>
      </c>
      <c r="N154" s="5">
        <v>10.9</v>
      </c>
      <c r="O154" s="5">
        <v>32</v>
      </c>
      <c r="P154" s="5" t="s">
        <v>7</v>
      </c>
      <c r="Q154" s="5" t="s">
        <v>6</v>
      </c>
      <c r="R154" s="5" t="s">
        <v>7</v>
      </c>
      <c r="S154" s="5" t="s">
        <v>8</v>
      </c>
      <c r="T154" s="5" t="s">
        <v>7</v>
      </c>
      <c r="U154" s="5" t="s">
        <v>7</v>
      </c>
      <c r="V154" s="5" t="s">
        <v>9</v>
      </c>
    </row>
    <row r="155" spans="1:22" x14ac:dyDescent="0.25">
      <c r="A155" s="5">
        <v>55</v>
      </c>
      <c r="B155" s="5">
        <v>90</v>
      </c>
      <c r="C155" s="5">
        <v>1.01</v>
      </c>
      <c r="D155" s="5">
        <v>2</v>
      </c>
      <c r="E155" s="5" t="s">
        <v>1</v>
      </c>
      <c r="F155" s="5" t="s">
        <v>15</v>
      </c>
      <c r="G155" s="5" t="s">
        <v>5</v>
      </c>
      <c r="H155" s="5" t="s">
        <v>5</v>
      </c>
      <c r="I155" s="5">
        <v>273</v>
      </c>
      <c r="J155" s="5">
        <v>235</v>
      </c>
      <c r="K155" s="5">
        <v>14.2</v>
      </c>
      <c r="L155" s="5">
        <v>132</v>
      </c>
      <c r="M155" s="5">
        <v>3.4</v>
      </c>
      <c r="N155" s="5">
        <v>8.3000000000000007</v>
      </c>
      <c r="O155" s="5">
        <v>22</v>
      </c>
      <c r="P155" s="5" t="s">
        <v>6</v>
      </c>
      <c r="Q155" s="5" t="s">
        <v>6</v>
      </c>
      <c r="R155" s="5" t="s">
        <v>7</v>
      </c>
      <c r="S155" s="5" t="s">
        <v>14</v>
      </c>
      <c r="T155" s="5" t="s">
        <v>6</v>
      </c>
      <c r="U155" s="5" t="s">
        <v>6</v>
      </c>
      <c r="V155" s="5" t="s">
        <v>9</v>
      </c>
    </row>
    <row r="156" spans="1:22" x14ac:dyDescent="0.25">
      <c r="A156" s="5">
        <v>56</v>
      </c>
      <c r="B156" s="5">
        <v>90</v>
      </c>
      <c r="C156" s="5">
        <v>1.0049999999999999</v>
      </c>
      <c r="D156" s="5">
        <v>4</v>
      </c>
      <c r="E156" s="5" t="s">
        <v>13</v>
      </c>
      <c r="F156" s="5" t="s">
        <v>15</v>
      </c>
      <c r="G156" s="5" t="s">
        <v>5</v>
      </c>
      <c r="H156" s="5" t="s">
        <v>5</v>
      </c>
      <c r="I156" s="5">
        <v>242</v>
      </c>
      <c r="J156" s="5">
        <v>132</v>
      </c>
      <c r="K156" s="5">
        <v>16.399999999999999</v>
      </c>
      <c r="L156" s="5">
        <v>140</v>
      </c>
      <c r="M156" s="5">
        <v>4.2</v>
      </c>
      <c r="N156" s="5">
        <v>8.4</v>
      </c>
      <c r="O156" s="5">
        <v>26</v>
      </c>
      <c r="P156" s="5" t="s">
        <v>6</v>
      </c>
      <c r="Q156" s="5" t="s">
        <v>6</v>
      </c>
      <c r="R156" s="5" t="s">
        <v>7</v>
      </c>
      <c r="S156" s="5" t="s">
        <v>14</v>
      </c>
      <c r="T156" s="5" t="s">
        <v>6</v>
      </c>
      <c r="U156" s="5" t="s">
        <v>6</v>
      </c>
      <c r="V156" s="5" t="s">
        <v>9</v>
      </c>
    </row>
    <row r="157" spans="1:22" x14ac:dyDescent="0.25">
      <c r="A157" s="5">
        <v>50</v>
      </c>
      <c r="B157" s="5">
        <v>70</v>
      </c>
      <c r="C157" s="5">
        <v>1.02</v>
      </c>
      <c r="D157" s="5">
        <v>3</v>
      </c>
      <c r="E157" s="5" t="s">
        <v>2</v>
      </c>
      <c r="F157" s="5" t="s">
        <v>4</v>
      </c>
      <c r="G157" s="5" t="s">
        <v>16</v>
      </c>
      <c r="H157" s="5" t="s">
        <v>16</v>
      </c>
      <c r="I157" s="5">
        <v>123</v>
      </c>
      <c r="J157" s="5">
        <v>40</v>
      </c>
      <c r="K157" s="5">
        <v>1.8</v>
      </c>
      <c r="L157" s="5" t="s">
        <v>3</v>
      </c>
      <c r="M157" s="5" t="s">
        <v>3</v>
      </c>
      <c r="N157" s="5">
        <v>11.1</v>
      </c>
      <c r="O157" s="5">
        <v>36</v>
      </c>
      <c r="P157" s="5" t="s">
        <v>7</v>
      </c>
      <c r="Q157" s="5" t="s">
        <v>7</v>
      </c>
      <c r="R157" s="5" t="s">
        <v>7</v>
      </c>
      <c r="S157" s="5" t="s">
        <v>8</v>
      </c>
      <c r="T157" s="5" t="s">
        <v>7</v>
      </c>
      <c r="U157" s="5" t="s">
        <v>7</v>
      </c>
      <c r="V157" s="5" t="s">
        <v>9</v>
      </c>
    </row>
    <row r="158" spans="1:22" x14ac:dyDescent="0.25">
      <c r="A158" s="5">
        <v>66</v>
      </c>
      <c r="B158" s="5">
        <v>90</v>
      </c>
      <c r="C158" s="5">
        <v>1.0149999999999999</v>
      </c>
      <c r="D158" s="5">
        <v>2</v>
      </c>
      <c r="E158" s="5" t="s">
        <v>2</v>
      </c>
      <c r="F158" s="5" t="s">
        <v>4</v>
      </c>
      <c r="G158" s="5" t="s">
        <v>5</v>
      </c>
      <c r="H158" s="5" t="s">
        <v>16</v>
      </c>
      <c r="I158" s="5">
        <v>153</v>
      </c>
      <c r="J158" s="5">
        <v>76</v>
      </c>
      <c r="K158" s="5">
        <v>3.3</v>
      </c>
      <c r="L158" s="5" t="s">
        <v>3</v>
      </c>
      <c r="M158" s="5" t="s">
        <v>3</v>
      </c>
      <c r="N158" s="5" t="s">
        <v>3</v>
      </c>
      <c r="O158" s="5" t="s">
        <v>3</v>
      </c>
      <c r="P158" s="5" t="s">
        <v>7</v>
      </c>
      <c r="Q158" s="5" t="s">
        <v>7</v>
      </c>
      <c r="R158" s="5" t="s">
        <v>7</v>
      </c>
      <c r="S158" s="5" t="s">
        <v>14</v>
      </c>
      <c r="T158" s="5" t="s">
        <v>7</v>
      </c>
      <c r="U158" s="5" t="s">
        <v>7</v>
      </c>
      <c r="V158" s="5" t="s">
        <v>9</v>
      </c>
    </row>
    <row r="159" spans="1:22" x14ac:dyDescent="0.25">
      <c r="A159" s="5">
        <v>62</v>
      </c>
      <c r="B159" s="5">
        <v>70</v>
      </c>
      <c r="C159" s="5">
        <v>1.0249999999999999</v>
      </c>
      <c r="D159" s="5">
        <v>3</v>
      </c>
      <c r="E159" s="5" t="s">
        <v>2</v>
      </c>
      <c r="F159" s="5" t="s">
        <v>15</v>
      </c>
      <c r="G159" s="5" t="s">
        <v>5</v>
      </c>
      <c r="H159" s="5" t="s">
        <v>5</v>
      </c>
      <c r="I159" s="5">
        <v>122</v>
      </c>
      <c r="J159" s="5">
        <v>42</v>
      </c>
      <c r="K159" s="5">
        <v>1.7</v>
      </c>
      <c r="L159" s="5">
        <v>136</v>
      </c>
      <c r="M159" s="5">
        <v>4.7</v>
      </c>
      <c r="N159" s="5">
        <v>12.6</v>
      </c>
      <c r="O159" s="5">
        <v>39</v>
      </c>
      <c r="P159" s="5" t="s">
        <v>6</v>
      </c>
      <c r="Q159" s="5" t="s">
        <v>6</v>
      </c>
      <c r="R159" s="5" t="s">
        <v>7</v>
      </c>
      <c r="S159" s="5" t="s">
        <v>8</v>
      </c>
      <c r="T159" s="5" t="s">
        <v>7</v>
      </c>
      <c r="U159" s="5" t="s">
        <v>7</v>
      </c>
      <c r="V159" s="5" t="s">
        <v>9</v>
      </c>
    </row>
    <row r="160" spans="1:22" x14ac:dyDescent="0.25">
      <c r="A160" s="5">
        <v>71</v>
      </c>
      <c r="B160" s="5">
        <v>60</v>
      </c>
      <c r="C160" s="5">
        <v>1.02</v>
      </c>
      <c r="D160" s="5">
        <v>3</v>
      </c>
      <c r="E160" s="5" t="s">
        <v>12</v>
      </c>
      <c r="F160" s="5" t="s">
        <v>4</v>
      </c>
      <c r="G160" s="5" t="s">
        <v>16</v>
      </c>
      <c r="H160" s="5" t="s">
        <v>5</v>
      </c>
      <c r="I160" s="5">
        <v>424</v>
      </c>
      <c r="J160" s="5">
        <v>48</v>
      </c>
      <c r="K160" s="5">
        <v>1.5</v>
      </c>
      <c r="L160" s="5">
        <v>132</v>
      </c>
      <c r="M160" s="5">
        <v>4</v>
      </c>
      <c r="N160" s="5">
        <v>10.9</v>
      </c>
      <c r="O160" s="5">
        <v>31</v>
      </c>
      <c r="P160" s="5" t="s">
        <v>6</v>
      </c>
      <c r="Q160" s="5" t="s">
        <v>6</v>
      </c>
      <c r="R160" s="5" t="s">
        <v>6</v>
      </c>
      <c r="S160" s="5" t="s">
        <v>8</v>
      </c>
      <c r="T160" s="5" t="s">
        <v>7</v>
      </c>
      <c r="U160" s="5" t="s">
        <v>7</v>
      </c>
      <c r="V160" s="5" t="s">
        <v>9</v>
      </c>
    </row>
    <row r="161" spans="1:22" x14ac:dyDescent="0.25">
      <c r="A161" s="5">
        <v>59</v>
      </c>
      <c r="B161" s="5">
        <v>80</v>
      </c>
      <c r="C161" s="5">
        <v>1.01</v>
      </c>
      <c r="D161" s="5">
        <v>1</v>
      </c>
      <c r="E161" s="5" t="s">
        <v>2</v>
      </c>
      <c r="F161" s="5" t="s">
        <v>4</v>
      </c>
      <c r="G161" s="5" t="s">
        <v>5</v>
      </c>
      <c r="H161" s="5" t="s">
        <v>5</v>
      </c>
      <c r="I161" s="5">
        <v>303</v>
      </c>
      <c r="J161" s="5">
        <v>35</v>
      </c>
      <c r="K161" s="5">
        <v>1.3</v>
      </c>
      <c r="L161" s="5">
        <v>122</v>
      </c>
      <c r="M161" s="5">
        <v>3.5</v>
      </c>
      <c r="N161" s="5">
        <v>10.4</v>
      </c>
      <c r="O161" s="5">
        <v>35</v>
      </c>
      <c r="P161" s="5" t="s">
        <v>7</v>
      </c>
      <c r="Q161" s="5" t="s">
        <v>6</v>
      </c>
      <c r="R161" s="5" t="s">
        <v>7</v>
      </c>
      <c r="S161" s="5" t="s">
        <v>14</v>
      </c>
      <c r="T161" s="5" t="s">
        <v>7</v>
      </c>
      <c r="U161" s="5" t="s">
        <v>7</v>
      </c>
      <c r="V161" s="5" t="s">
        <v>9</v>
      </c>
    </row>
    <row r="162" spans="1:22" x14ac:dyDescent="0.25">
      <c r="A162" s="5">
        <v>81</v>
      </c>
      <c r="B162" s="5">
        <v>60</v>
      </c>
      <c r="C162" s="5" t="s">
        <v>3</v>
      </c>
      <c r="D162" s="5" t="s">
        <v>3</v>
      </c>
      <c r="E162" s="5" t="s">
        <v>3</v>
      </c>
      <c r="F162" s="5" t="s">
        <v>3</v>
      </c>
      <c r="G162" s="5" t="s">
        <v>5</v>
      </c>
      <c r="H162" s="5" t="s">
        <v>5</v>
      </c>
      <c r="I162" s="5">
        <v>148</v>
      </c>
      <c r="J162" s="5">
        <v>39</v>
      </c>
      <c r="K162" s="5">
        <v>2.1</v>
      </c>
      <c r="L162" s="5">
        <v>147</v>
      </c>
      <c r="M162" s="5">
        <v>4.2</v>
      </c>
      <c r="N162" s="5">
        <v>10.9</v>
      </c>
      <c r="O162" s="5">
        <v>35</v>
      </c>
      <c r="P162" s="5" t="s">
        <v>6</v>
      </c>
      <c r="Q162" s="5" t="s">
        <v>6</v>
      </c>
      <c r="R162" s="5" t="s">
        <v>6</v>
      </c>
      <c r="S162" s="5" t="s">
        <v>14</v>
      </c>
      <c r="T162" s="5" t="s">
        <v>6</v>
      </c>
      <c r="U162" s="5" t="s">
        <v>7</v>
      </c>
      <c r="V162" s="5" t="s">
        <v>9</v>
      </c>
    </row>
    <row r="163" spans="1:22" x14ac:dyDescent="0.25">
      <c r="A163" s="5">
        <v>62</v>
      </c>
      <c r="B163" s="5" t="s">
        <v>3</v>
      </c>
      <c r="C163" s="5">
        <v>1.0149999999999999</v>
      </c>
      <c r="D163" s="5">
        <v>3</v>
      </c>
      <c r="E163" s="5" t="s">
        <v>2</v>
      </c>
      <c r="F163" s="5" t="s">
        <v>3</v>
      </c>
      <c r="G163" s="5" t="s">
        <v>5</v>
      </c>
      <c r="H163" s="5" t="s">
        <v>5</v>
      </c>
      <c r="I163" s="5" t="s">
        <v>3</v>
      </c>
      <c r="J163" s="5" t="s">
        <v>3</v>
      </c>
      <c r="K163" s="5" t="s">
        <v>3</v>
      </c>
      <c r="L163" s="5" t="s">
        <v>3</v>
      </c>
      <c r="M163" s="5" t="s">
        <v>3</v>
      </c>
      <c r="N163" s="5">
        <v>14.3</v>
      </c>
      <c r="O163" s="5">
        <v>42</v>
      </c>
      <c r="P163" s="5" t="s">
        <v>6</v>
      </c>
      <c r="Q163" s="5" t="s">
        <v>6</v>
      </c>
      <c r="R163" s="5" t="s">
        <v>7</v>
      </c>
      <c r="S163" s="5" t="s">
        <v>8</v>
      </c>
      <c r="T163" s="5" t="s">
        <v>7</v>
      </c>
      <c r="U163" s="5" t="s">
        <v>7</v>
      </c>
      <c r="V163" s="5" t="s">
        <v>9</v>
      </c>
    </row>
    <row r="164" spans="1:22" x14ac:dyDescent="0.25">
      <c r="A164" s="5">
        <v>59</v>
      </c>
      <c r="B164" s="5">
        <v>70</v>
      </c>
      <c r="C164" s="5" t="s">
        <v>3</v>
      </c>
      <c r="D164" s="5" t="s">
        <v>3</v>
      </c>
      <c r="E164" s="5" t="s">
        <v>3</v>
      </c>
      <c r="F164" s="5" t="s">
        <v>3</v>
      </c>
      <c r="G164" s="5" t="s">
        <v>5</v>
      </c>
      <c r="H164" s="5" t="s">
        <v>5</v>
      </c>
      <c r="I164" s="5">
        <v>204</v>
      </c>
      <c r="J164" s="5">
        <v>34</v>
      </c>
      <c r="K164" s="5">
        <v>1.5</v>
      </c>
      <c r="L164" s="5">
        <v>124</v>
      </c>
      <c r="M164" s="5">
        <v>4.0999999999999996</v>
      </c>
      <c r="N164" s="5">
        <v>9.8000000000000007</v>
      </c>
      <c r="O164" s="5">
        <v>37</v>
      </c>
      <c r="P164" s="5" t="s">
        <v>7</v>
      </c>
      <c r="Q164" s="5" t="s">
        <v>6</v>
      </c>
      <c r="R164" s="5" t="s">
        <v>7</v>
      </c>
      <c r="S164" s="5" t="s">
        <v>8</v>
      </c>
      <c r="T164" s="5" t="s">
        <v>7</v>
      </c>
      <c r="U164" s="5" t="s">
        <v>7</v>
      </c>
      <c r="V164" s="5" t="s">
        <v>9</v>
      </c>
    </row>
    <row r="165" spans="1:22" x14ac:dyDescent="0.25">
      <c r="A165" s="5">
        <v>46</v>
      </c>
      <c r="B165" s="5">
        <v>80</v>
      </c>
      <c r="C165" s="5">
        <v>1.01</v>
      </c>
      <c r="D165" s="5">
        <v>0</v>
      </c>
      <c r="E165" s="5" t="s">
        <v>2</v>
      </c>
      <c r="F165" s="5" t="s">
        <v>4</v>
      </c>
      <c r="G165" s="5" t="s">
        <v>5</v>
      </c>
      <c r="H165" s="5" t="s">
        <v>5</v>
      </c>
      <c r="I165" s="5">
        <v>160</v>
      </c>
      <c r="J165" s="5">
        <v>40</v>
      </c>
      <c r="K165" s="5">
        <v>2</v>
      </c>
      <c r="L165" s="5">
        <v>140</v>
      </c>
      <c r="M165" s="5">
        <v>4.0999999999999996</v>
      </c>
      <c r="N165" s="5">
        <v>9</v>
      </c>
      <c r="O165" s="5">
        <v>27</v>
      </c>
      <c r="P165" s="5" t="s">
        <v>6</v>
      </c>
      <c r="Q165" s="5" t="s">
        <v>7</v>
      </c>
      <c r="R165" s="5" t="s">
        <v>7</v>
      </c>
      <c r="S165" s="5" t="s">
        <v>14</v>
      </c>
      <c r="T165" s="5" t="s">
        <v>7</v>
      </c>
      <c r="U165" s="5" t="s">
        <v>6</v>
      </c>
      <c r="V165" s="5" t="s">
        <v>9</v>
      </c>
    </row>
    <row r="166" spans="1:22" x14ac:dyDescent="0.25">
      <c r="A166" s="5">
        <v>14</v>
      </c>
      <c r="B166" s="5" t="s">
        <v>3</v>
      </c>
      <c r="C166" s="5">
        <v>1.0149999999999999</v>
      </c>
      <c r="D166" s="5">
        <v>0</v>
      </c>
      <c r="E166" s="5" t="s">
        <v>2</v>
      </c>
      <c r="F166" s="5" t="s">
        <v>3</v>
      </c>
      <c r="G166" s="5" t="s">
        <v>5</v>
      </c>
      <c r="H166" s="5" t="s">
        <v>5</v>
      </c>
      <c r="I166" s="5">
        <v>192</v>
      </c>
      <c r="J166" s="5">
        <v>15</v>
      </c>
      <c r="K166" s="5">
        <v>0.8</v>
      </c>
      <c r="L166" s="5">
        <v>137</v>
      </c>
      <c r="M166" s="5">
        <v>4.2</v>
      </c>
      <c r="N166" s="5">
        <v>14.3</v>
      </c>
      <c r="O166" s="5">
        <v>40</v>
      </c>
      <c r="P166" s="5" t="s">
        <v>7</v>
      </c>
      <c r="Q166" s="5" t="s">
        <v>6</v>
      </c>
      <c r="R166" s="5" t="s">
        <v>7</v>
      </c>
      <c r="S166" s="5" t="s">
        <v>14</v>
      </c>
      <c r="T166" s="5" t="s">
        <v>6</v>
      </c>
      <c r="U166" s="5" t="s">
        <v>7</v>
      </c>
      <c r="V166" s="5" t="s">
        <v>9</v>
      </c>
    </row>
    <row r="167" spans="1:22" x14ac:dyDescent="0.25">
      <c r="A167" s="5">
        <v>60</v>
      </c>
      <c r="B167" s="5">
        <v>80</v>
      </c>
      <c r="C167" s="5">
        <v>1.02</v>
      </c>
      <c r="D167" s="5">
        <v>0</v>
      </c>
      <c r="E167" s="5" t="s">
        <v>12</v>
      </c>
      <c r="F167" s="5" t="s">
        <v>3</v>
      </c>
      <c r="G167" s="5" t="s">
        <v>5</v>
      </c>
      <c r="H167" s="5" t="s">
        <v>5</v>
      </c>
      <c r="I167" s="5" t="s">
        <v>3</v>
      </c>
      <c r="J167" s="5" t="s">
        <v>3</v>
      </c>
      <c r="K167" s="5" t="s">
        <v>3</v>
      </c>
      <c r="L167" s="5" t="s">
        <v>3</v>
      </c>
      <c r="M167" s="5" t="s">
        <v>3</v>
      </c>
      <c r="N167" s="5" t="s">
        <v>3</v>
      </c>
      <c r="O167" s="5" t="s">
        <v>3</v>
      </c>
      <c r="P167" s="5" t="s">
        <v>7</v>
      </c>
      <c r="Q167" s="5" t="s">
        <v>6</v>
      </c>
      <c r="R167" s="5" t="s">
        <v>7</v>
      </c>
      <c r="S167" s="5" t="s">
        <v>8</v>
      </c>
      <c r="T167" s="5" t="s">
        <v>7</v>
      </c>
      <c r="U167" s="5" t="s">
        <v>7</v>
      </c>
      <c r="V167" s="5" t="s">
        <v>9</v>
      </c>
    </row>
    <row r="168" spans="1:22" x14ac:dyDescent="0.25">
      <c r="A168" s="5">
        <v>27</v>
      </c>
      <c r="B168" s="5">
        <v>60</v>
      </c>
      <c r="C168" s="5" t="s">
        <v>3</v>
      </c>
      <c r="D168" s="5" t="s">
        <v>3</v>
      </c>
      <c r="E168" s="5" t="s">
        <v>3</v>
      </c>
      <c r="F168" s="5" t="s">
        <v>3</v>
      </c>
      <c r="G168" s="5" t="s">
        <v>5</v>
      </c>
      <c r="H168" s="5" t="s">
        <v>5</v>
      </c>
      <c r="I168" s="5">
        <v>76</v>
      </c>
      <c r="J168" s="5">
        <v>44</v>
      </c>
      <c r="K168" s="5">
        <v>3.9</v>
      </c>
      <c r="L168" s="5">
        <v>127</v>
      </c>
      <c r="M168" s="5">
        <v>4.3</v>
      </c>
      <c r="N168" s="5" t="s">
        <v>3</v>
      </c>
      <c r="O168" s="5" t="s">
        <v>3</v>
      </c>
      <c r="P168" s="5" t="s">
        <v>7</v>
      </c>
      <c r="Q168" s="5" t="s">
        <v>7</v>
      </c>
      <c r="R168" s="5" t="s">
        <v>7</v>
      </c>
      <c r="S168" s="5" t="s">
        <v>14</v>
      </c>
      <c r="T168" s="5" t="s">
        <v>6</v>
      </c>
      <c r="U168" s="5" t="s">
        <v>6</v>
      </c>
      <c r="V168" s="5" t="s">
        <v>9</v>
      </c>
    </row>
    <row r="169" spans="1:22" x14ac:dyDescent="0.25">
      <c r="A169" s="5">
        <v>34</v>
      </c>
      <c r="B169" s="5">
        <v>70</v>
      </c>
      <c r="C169" s="5">
        <v>1.02</v>
      </c>
      <c r="D169" s="5">
        <v>0</v>
      </c>
      <c r="E169" s="5" t="s">
        <v>2</v>
      </c>
      <c r="F169" s="5" t="s">
        <v>4</v>
      </c>
      <c r="G169" s="5" t="s">
        <v>5</v>
      </c>
      <c r="H169" s="5" t="s">
        <v>5</v>
      </c>
      <c r="I169" s="5">
        <v>139</v>
      </c>
      <c r="J169" s="5">
        <v>19</v>
      </c>
      <c r="K169" s="5">
        <v>0.9</v>
      </c>
      <c r="L169" s="5" t="s">
        <v>3</v>
      </c>
      <c r="M169" s="5" t="s">
        <v>3</v>
      </c>
      <c r="N169" s="5">
        <v>12.7</v>
      </c>
      <c r="O169" s="5">
        <v>42</v>
      </c>
      <c r="P169" s="5" t="s">
        <v>7</v>
      </c>
      <c r="Q169" s="5" t="s">
        <v>7</v>
      </c>
      <c r="R169" s="5" t="s">
        <v>7</v>
      </c>
      <c r="S169" s="5" t="s">
        <v>14</v>
      </c>
      <c r="T169" s="5" t="s">
        <v>7</v>
      </c>
      <c r="U169" s="5" t="s">
        <v>7</v>
      </c>
      <c r="V169" s="5" t="s">
        <v>9</v>
      </c>
    </row>
    <row r="170" spans="1:22" x14ac:dyDescent="0.25">
      <c r="A170" s="5">
        <v>65</v>
      </c>
      <c r="B170" s="5">
        <v>70</v>
      </c>
      <c r="C170" s="5">
        <v>1.0149999999999999</v>
      </c>
      <c r="D170" s="5">
        <v>4</v>
      </c>
      <c r="E170" s="5" t="s">
        <v>11</v>
      </c>
      <c r="F170" s="5" t="s">
        <v>4</v>
      </c>
      <c r="G170" s="5" t="s">
        <v>16</v>
      </c>
      <c r="H170" s="5" t="s">
        <v>5</v>
      </c>
      <c r="I170" s="5">
        <v>307</v>
      </c>
      <c r="J170" s="5">
        <v>28</v>
      </c>
      <c r="K170" s="5">
        <v>1.5</v>
      </c>
      <c r="L170" s="5" t="s">
        <v>3</v>
      </c>
      <c r="M170" s="5" t="s">
        <v>3</v>
      </c>
      <c r="N170" s="5">
        <v>11</v>
      </c>
      <c r="O170" s="5">
        <v>39</v>
      </c>
      <c r="P170" s="5" t="s">
        <v>6</v>
      </c>
      <c r="Q170" s="5" t="s">
        <v>6</v>
      </c>
      <c r="R170" s="5" t="s">
        <v>7</v>
      </c>
      <c r="S170" s="5" t="s">
        <v>8</v>
      </c>
      <c r="T170" s="5" t="s">
        <v>7</v>
      </c>
      <c r="U170" s="5" t="s">
        <v>7</v>
      </c>
      <c r="V170" s="5" t="s">
        <v>9</v>
      </c>
    </row>
    <row r="171" spans="1:22" x14ac:dyDescent="0.25">
      <c r="A171" s="5" t="s">
        <v>3</v>
      </c>
      <c r="B171" s="5">
        <v>70</v>
      </c>
      <c r="C171" s="5">
        <v>1.01</v>
      </c>
      <c r="D171" s="5">
        <v>0</v>
      </c>
      <c r="E171" s="5" t="s">
        <v>12</v>
      </c>
      <c r="F171" s="5" t="s">
        <v>4</v>
      </c>
      <c r="G171" s="5" t="s">
        <v>5</v>
      </c>
      <c r="H171" s="5" t="s">
        <v>5</v>
      </c>
      <c r="I171" s="5">
        <v>220</v>
      </c>
      <c r="J171" s="5">
        <v>68</v>
      </c>
      <c r="K171" s="5">
        <v>2.8</v>
      </c>
      <c r="L171" s="5" t="s">
        <v>3</v>
      </c>
      <c r="M171" s="5" t="s">
        <v>3</v>
      </c>
      <c r="N171" s="5">
        <v>8.6999999999999993</v>
      </c>
      <c r="O171" s="5">
        <v>27</v>
      </c>
      <c r="P171" s="5" t="s">
        <v>6</v>
      </c>
      <c r="Q171" s="5" t="s">
        <v>6</v>
      </c>
      <c r="R171" s="5" t="s">
        <v>7</v>
      </c>
      <c r="S171" s="5" t="s">
        <v>8</v>
      </c>
      <c r="T171" s="5" t="s">
        <v>7</v>
      </c>
      <c r="U171" s="5" t="s">
        <v>6</v>
      </c>
      <c r="V171" s="5" t="s">
        <v>9</v>
      </c>
    </row>
    <row r="172" spans="1:22" x14ac:dyDescent="0.25">
      <c r="A172" s="5">
        <v>66</v>
      </c>
      <c r="B172" s="5">
        <v>70</v>
      </c>
      <c r="C172" s="5">
        <v>1.0149999999999999</v>
      </c>
      <c r="D172" s="5">
        <v>2</v>
      </c>
      <c r="E172" s="5" t="s">
        <v>17</v>
      </c>
      <c r="F172" s="5" t="s">
        <v>4</v>
      </c>
      <c r="G172" s="5" t="s">
        <v>5</v>
      </c>
      <c r="H172" s="5" t="s">
        <v>5</v>
      </c>
      <c r="I172" s="5">
        <v>447</v>
      </c>
      <c r="J172" s="5">
        <v>41</v>
      </c>
      <c r="K172" s="5">
        <v>1.7</v>
      </c>
      <c r="L172" s="5">
        <v>131</v>
      </c>
      <c r="M172" s="5">
        <v>3.9</v>
      </c>
      <c r="N172" s="5">
        <v>12.5</v>
      </c>
      <c r="O172" s="5">
        <v>33</v>
      </c>
      <c r="P172" s="5" t="s">
        <v>6</v>
      </c>
      <c r="Q172" s="5" t="s">
        <v>6</v>
      </c>
      <c r="R172" s="5" t="s">
        <v>7</v>
      </c>
      <c r="S172" s="5" t="s">
        <v>8</v>
      </c>
      <c r="T172" s="5" t="s">
        <v>7</v>
      </c>
      <c r="U172" s="5" t="s">
        <v>7</v>
      </c>
      <c r="V172" s="5" t="s">
        <v>9</v>
      </c>
    </row>
    <row r="173" spans="1:22" x14ac:dyDescent="0.25">
      <c r="A173" s="5">
        <v>83</v>
      </c>
      <c r="B173" s="5">
        <v>70</v>
      </c>
      <c r="C173" s="5">
        <v>1.02</v>
      </c>
      <c r="D173" s="5">
        <v>3</v>
      </c>
      <c r="E173" s="5" t="s">
        <v>2</v>
      </c>
      <c r="F173" s="5" t="s">
        <v>4</v>
      </c>
      <c r="G173" s="5" t="s">
        <v>5</v>
      </c>
      <c r="H173" s="5" t="s">
        <v>5</v>
      </c>
      <c r="I173" s="5">
        <v>102</v>
      </c>
      <c r="J173" s="5">
        <v>60</v>
      </c>
      <c r="K173" s="5">
        <v>2.6</v>
      </c>
      <c r="L173" s="5">
        <v>115</v>
      </c>
      <c r="M173" s="5">
        <v>5.7</v>
      </c>
      <c r="N173" s="5">
        <v>8.6999999999999993</v>
      </c>
      <c r="O173" s="5">
        <v>26</v>
      </c>
      <c r="P173" s="5" t="s">
        <v>6</v>
      </c>
      <c r="Q173" s="5" t="s">
        <v>7</v>
      </c>
      <c r="R173" s="5" t="s">
        <v>7</v>
      </c>
      <c r="S173" s="5" t="s">
        <v>14</v>
      </c>
      <c r="T173" s="5" t="s">
        <v>7</v>
      </c>
      <c r="U173" s="5" t="s">
        <v>6</v>
      </c>
      <c r="V173" s="5" t="s">
        <v>9</v>
      </c>
    </row>
    <row r="174" spans="1:22" x14ac:dyDescent="0.25">
      <c r="A174" s="5">
        <v>62</v>
      </c>
      <c r="B174" s="5">
        <v>80</v>
      </c>
      <c r="C174" s="5">
        <v>1.01</v>
      </c>
      <c r="D174" s="5">
        <v>1</v>
      </c>
      <c r="E174" s="5" t="s">
        <v>12</v>
      </c>
      <c r="F174" s="5" t="s">
        <v>3</v>
      </c>
      <c r="G174" s="5" t="s">
        <v>5</v>
      </c>
      <c r="H174" s="5" t="s">
        <v>5</v>
      </c>
      <c r="I174" s="5">
        <v>309</v>
      </c>
      <c r="J174" s="5">
        <v>113</v>
      </c>
      <c r="K174" s="5">
        <v>2.9</v>
      </c>
      <c r="L174" s="5">
        <v>130</v>
      </c>
      <c r="M174" s="5">
        <v>2.5</v>
      </c>
      <c r="N174" s="5">
        <v>10.6</v>
      </c>
      <c r="O174" s="5">
        <v>34</v>
      </c>
      <c r="P174" s="5" t="s">
        <v>7</v>
      </c>
      <c r="Q174" s="5" t="s">
        <v>7</v>
      </c>
      <c r="R174" s="5" t="s">
        <v>7</v>
      </c>
      <c r="S174" s="5" t="s">
        <v>8</v>
      </c>
      <c r="T174" s="5" t="s">
        <v>7</v>
      </c>
      <c r="U174" s="5" t="s">
        <v>7</v>
      </c>
      <c r="V174" s="5" t="s">
        <v>9</v>
      </c>
    </row>
    <row r="175" spans="1:22" x14ac:dyDescent="0.25">
      <c r="A175" s="5">
        <v>17</v>
      </c>
      <c r="B175" s="5">
        <v>70</v>
      </c>
      <c r="C175" s="5">
        <v>1.0149999999999999</v>
      </c>
      <c r="D175" s="5">
        <v>1</v>
      </c>
      <c r="E175" s="5" t="s">
        <v>2</v>
      </c>
      <c r="F175" s="5" t="s">
        <v>4</v>
      </c>
      <c r="G175" s="5" t="s">
        <v>5</v>
      </c>
      <c r="H175" s="5" t="s">
        <v>5</v>
      </c>
      <c r="I175" s="5">
        <v>22</v>
      </c>
      <c r="J175" s="5">
        <v>1.5</v>
      </c>
      <c r="K175" s="5">
        <v>7.3</v>
      </c>
      <c r="L175" s="5">
        <v>145</v>
      </c>
      <c r="M175" s="5">
        <v>2.8</v>
      </c>
      <c r="N175" s="5">
        <v>13.1</v>
      </c>
      <c r="O175" s="5">
        <v>41</v>
      </c>
      <c r="P175" s="5" t="s">
        <v>7</v>
      </c>
      <c r="Q175" s="5" t="s">
        <v>7</v>
      </c>
      <c r="R175" s="5" t="s">
        <v>7</v>
      </c>
      <c r="S175" s="5" t="s">
        <v>8</v>
      </c>
      <c r="T175" s="5" t="s">
        <v>7</v>
      </c>
      <c r="U175" s="5" t="s">
        <v>7</v>
      </c>
      <c r="V175" s="5" t="s">
        <v>9</v>
      </c>
    </row>
    <row r="176" spans="1:22" x14ac:dyDescent="0.25">
      <c r="A176" s="5">
        <v>54</v>
      </c>
      <c r="B176" s="5">
        <v>70</v>
      </c>
      <c r="C176" s="5" t="s">
        <v>3</v>
      </c>
      <c r="D176" s="5" t="s">
        <v>3</v>
      </c>
      <c r="E176" s="5" t="s">
        <v>3</v>
      </c>
      <c r="F176" s="5" t="s">
        <v>3</v>
      </c>
      <c r="G176" s="5" t="s">
        <v>5</v>
      </c>
      <c r="H176" s="5" t="s">
        <v>5</v>
      </c>
      <c r="I176" s="5">
        <v>111</v>
      </c>
      <c r="J176" s="5">
        <v>146</v>
      </c>
      <c r="K176" s="5">
        <v>7.5</v>
      </c>
      <c r="L176" s="5">
        <v>141</v>
      </c>
      <c r="M176" s="5">
        <v>4.7</v>
      </c>
      <c r="N176" s="5">
        <v>11</v>
      </c>
      <c r="O176" s="5">
        <v>35</v>
      </c>
      <c r="P176" s="5" t="s">
        <v>7</v>
      </c>
      <c r="Q176" s="5" t="s">
        <v>7</v>
      </c>
      <c r="R176" s="5" t="s">
        <v>7</v>
      </c>
      <c r="S176" s="5" t="s">
        <v>8</v>
      </c>
      <c r="T176" s="5" t="s">
        <v>7</v>
      </c>
      <c r="U176" s="5" t="s">
        <v>7</v>
      </c>
      <c r="V176" s="5" t="s">
        <v>9</v>
      </c>
    </row>
    <row r="177" spans="1:22" x14ac:dyDescent="0.25">
      <c r="A177" s="5">
        <v>60</v>
      </c>
      <c r="B177" s="5">
        <v>50</v>
      </c>
      <c r="C177" s="5">
        <v>1.01</v>
      </c>
      <c r="D177" s="5">
        <v>0</v>
      </c>
      <c r="E177" s="5" t="s">
        <v>2</v>
      </c>
      <c r="F177" s="5" t="s">
        <v>4</v>
      </c>
      <c r="G177" s="5" t="s">
        <v>5</v>
      </c>
      <c r="H177" s="5" t="s">
        <v>5</v>
      </c>
      <c r="I177" s="5">
        <v>261</v>
      </c>
      <c r="J177" s="5">
        <v>58</v>
      </c>
      <c r="K177" s="5">
        <v>2.2000000000000002</v>
      </c>
      <c r="L177" s="5">
        <v>113</v>
      </c>
      <c r="M177" s="5">
        <v>3</v>
      </c>
      <c r="N177" s="5" t="s">
        <v>3</v>
      </c>
      <c r="O177" s="5" t="s">
        <v>3</v>
      </c>
      <c r="P177" s="5" t="s">
        <v>6</v>
      </c>
      <c r="Q177" s="5" t="s">
        <v>7</v>
      </c>
      <c r="R177" s="5" t="s">
        <v>7</v>
      </c>
      <c r="S177" s="5" t="s">
        <v>8</v>
      </c>
      <c r="T177" s="5" t="s">
        <v>7</v>
      </c>
      <c r="U177" s="5" t="s">
        <v>7</v>
      </c>
      <c r="V177" s="5" t="s">
        <v>9</v>
      </c>
    </row>
    <row r="178" spans="1:22" x14ac:dyDescent="0.25">
      <c r="A178" s="5">
        <v>21</v>
      </c>
      <c r="B178" s="5">
        <v>90</v>
      </c>
      <c r="C178" s="5">
        <v>1.01</v>
      </c>
      <c r="D178" s="5">
        <v>4</v>
      </c>
      <c r="E178" s="5" t="s">
        <v>2</v>
      </c>
      <c r="F178" s="5" t="s">
        <v>15</v>
      </c>
      <c r="G178" s="5" t="s">
        <v>16</v>
      </c>
      <c r="H178" s="5" t="s">
        <v>16</v>
      </c>
      <c r="I178" s="5">
        <v>107</v>
      </c>
      <c r="J178" s="5">
        <v>40</v>
      </c>
      <c r="K178" s="5">
        <v>1.7</v>
      </c>
      <c r="L178" s="5">
        <v>125</v>
      </c>
      <c r="M178" s="5">
        <v>3.5</v>
      </c>
      <c r="N178" s="5">
        <v>8.3000000000000007</v>
      </c>
      <c r="O178" s="5">
        <v>23</v>
      </c>
      <c r="P178" s="5" t="s">
        <v>7</v>
      </c>
      <c r="Q178" s="5" t="s">
        <v>7</v>
      </c>
      <c r="R178" s="5" t="s">
        <v>7</v>
      </c>
      <c r="S178" s="5" t="s">
        <v>8</v>
      </c>
      <c r="T178" s="5" t="s">
        <v>7</v>
      </c>
      <c r="U178" s="5" t="s">
        <v>6</v>
      </c>
      <c r="V178" s="5" t="s">
        <v>9</v>
      </c>
    </row>
    <row r="179" spans="1:22" x14ac:dyDescent="0.25">
      <c r="A179" s="5">
        <v>65</v>
      </c>
      <c r="B179" s="5">
        <v>80</v>
      </c>
      <c r="C179" s="5">
        <v>1.0149999999999999</v>
      </c>
      <c r="D179" s="5">
        <v>2</v>
      </c>
      <c r="E179" s="5" t="s">
        <v>1</v>
      </c>
      <c r="F179" s="5" t="s">
        <v>4</v>
      </c>
      <c r="G179" s="5" t="s">
        <v>16</v>
      </c>
      <c r="H179" s="5" t="s">
        <v>5</v>
      </c>
      <c r="I179" s="5">
        <v>215</v>
      </c>
      <c r="J179" s="5">
        <v>133</v>
      </c>
      <c r="K179" s="5">
        <v>2.5</v>
      </c>
      <c r="L179" s="5" t="s">
        <v>3</v>
      </c>
      <c r="M179" s="5" t="s">
        <v>3</v>
      </c>
      <c r="N179" s="5">
        <v>13.2</v>
      </c>
      <c r="O179" s="5">
        <v>41</v>
      </c>
      <c r="P179" s="5" t="s">
        <v>7</v>
      </c>
      <c r="Q179" s="5" t="s">
        <v>6</v>
      </c>
      <c r="R179" s="5" t="s">
        <v>7</v>
      </c>
      <c r="S179" s="5" t="s">
        <v>8</v>
      </c>
      <c r="T179" s="5" t="s">
        <v>7</v>
      </c>
      <c r="U179" s="5" t="s">
        <v>7</v>
      </c>
      <c r="V179" s="5" t="s">
        <v>9</v>
      </c>
    </row>
    <row r="180" spans="1:22" x14ac:dyDescent="0.25">
      <c r="A180" s="5">
        <v>42</v>
      </c>
      <c r="B180" s="5">
        <v>90</v>
      </c>
      <c r="C180" s="5">
        <v>1.02</v>
      </c>
      <c r="D180" s="5">
        <v>2</v>
      </c>
      <c r="E180" s="5" t="s">
        <v>2</v>
      </c>
      <c r="F180" s="5" t="s">
        <v>15</v>
      </c>
      <c r="G180" s="5" t="s">
        <v>16</v>
      </c>
      <c r="H180" s="5" t="s">
        <v>5</v>
      </c>
      <c r="I180" s="5">
        <v>93</v>
      </c>
      <c r="J180" s="5">
        <v>153</v>
      </c>
      <c r="K180" s="5">
        <v>2.7</v>
      </c>
      <c r="L180" s="5">
        <v>139</v>
      </c>
      <c r="M180" s="5">
        <v>4.3</v>
      </c>
      <c r="N180" s="5">
        <v>9.8000000000000007</v>
      </c>
      <c r="O180" s="5">
        <v>34</v>
      </c>
      <c r="P180" s="5" t="s">
        <v>7</v>
      </c>
      <c r="Q180" s="5" t="s">
        <v>7</v>
      </c>
      <c r="R180" s="5" t="s">
        <v>7</v>
      </c>
      <c r="S180" s="5" t="s">
        <v>14</v>
      </c>
      <c r="T180" s="5" t="s">
        <v>6</v>
      </c>
      <c r="U180" s="5" t="s">
        <v>6</v>
      </c>
      <c r="V180" s="5" t="s">
        <v>9</v>
      </c>
    </row>
    <row r="181" spans="1:22" x14ac:dyDescent="0.25">
      <c r="A181" s="5">
        <v>72</v>
      </c>
      <c r="B181" s="5">
        <v>90</v>
      </c>
      <c r="C181" s="5">
        <v>1.01</v>
      </c>
      <c r="D181" s="5">
        <v>2</v>
      </c>
      <c r="E181" s="5" t="s">
        <v>2</v>
      </c>
      <c r="F181" s="5" t="s">
        <v>15</v>
      </c>
      <c r="G181" s="5" t="s">
        <v>16</v>
      </c>
      <c r="H181" s="5" t="s">
        <v>5</v>
      </c>
      <c r="I181" s="5">
        <v>124</v>
      </c>
      <c r="J181" s="5">
        <v>53</v>
      </c>
      <c r="K181" s="5">
        <v>2.2999999999999998</v>
      </c>
      <c r="L181" s="5" t="s">
        <v>3</v>
      </c>
      <c r="M181" s="5" t="s">
        <v>3</v>
      </c>
      <c r="N181" s="5">
        <v>11.9</v>
      </c>
      <c r="O181" s="5">
        <v>39</v>
      </c>
      <c r="P181" s="5" t="s">
        <v>7</v>
      </c>
      <c r="Q181" s="5" t="s">
        <v>7</v>
      </c>
      <c r="R181" s="5" t="s">
        <v>7</v>
      </c>
      <c r="S181" s="5" t="s">
        <v>8</v>
      </c>
      <c r="T181" s="5" t="s">
        <v>7</v>
      </c>
      <c r="U181" s="5" t="s">
        <v>7</v>
      </c>
      <c r="V181" s="5" t="s">
        <v>9</v>
      </c>
    </row>
    <row r="182" spans="1:22" x14ac:dyDescent="0.25">
      <c r="A182" s="5">
        <v>73</v>
      </c>
      <c r="B182" s="5">
        <v>90</v>
      </c>
      <c r="C182" s="5">
        <v>1.01</v>
      </c>
      <c r="D182" s="5">
        <v>1</v>
      </c>
      <c r="E182" s="5" t="s">
        <v>11</v>
      </c>
      <c r="F182" s="5" t="s">
        <v>15</v>
      </c>
      <c r="G182" s="5" t="s">
        <v>16</v>
      </c>
      <c r="H182" s="5" t="s">
        <v>5</v>
      </c>
      <c r="I182" s="5">
        <v>234</v>
      </c>
      <c r="J182" s="5">
        <v>56</v>
      </c>
      <c r="K182" s="5">
        <v>1.9</v>
      </c>
      <c r="L182" s="5" t="s">
        <v>3</v>
      </c>
      <c r="M182" s="5" t="s">
        <v>3</v>
      </c>
      <c r="N182" s="5">
        <v>10.3</v>
      </c>
      <c r="O182" s="5">
        <v>28</v>
      </c>
      <c r="P182" s="5" t="s">
        <v>7</v>
      </c>
      <c r="Q182" s="5" t="s">
        <v>6</v>
      </c>
      <c r="R182" s="5" t="s">
        <v>7</v>
      </c>
      <c r="S182" s="5" t="s">
        <v>8</v>
      </c>
      <c r="T182" s="5" t="s">
        <v>7</v>
      </c>
      <c r="U182" s="5" t="s">
        <v>7</v>
      </c>
      <c r="V182" s="5" t="s">
        <v>9</v>
      </c>
    </row>
    <row r="183" spans="1:22" x14ac:dyDescent="0.25">
      <c r="A183" s="5">
        <v>45</v>
      </c>
      <c r="B183" s="5">
        <v>70</v>
      </c>
      <c r="C183" s="5">
        <v>1.0249999999999999</v>
      </c>
      <c r="D183" s="5">
        <v>2</v>
      </c>
      <c r="E183" s="5" t="s">
        <v>2</v>
      </c>
      <c r="F183" s="5" t="s">
        <v>15</v>
      </c>
      <c r="G183" s="5" t="s">
        <v>16</v>
      </c>
      <c r="H183" s="5" t="s">
        <v>5</v>
      </c>
      <c r="I183" s="5">
        <v>117</v>
      </c>
      <c r="J183" s="5">
        <v>52</v>
      </c>
      <c r="K183" s="5">
        <v>2.2000000000000002</v>
      </c>
      <c r="L183" s="5">
        <v>136</v>
      </c>
      <c r="M183" s="5">
        <v>3.8</v>
      </c>
      <c r="N183" s="5">
        <v>10</v>
      </c>
      <c r="O183" s="5">
        <v>30</v>
      </c>
      <c r="P183" s="5" t="s">
        <v>7</v>
      </c>
      <c r="Q183" s="5" t="s">
        <v>7</v>
      </c>
      <c r="R183" s="5" t="s">
        <v>7</v>
      </c>
      <c r="S183" s="5" t="s">
        <v>8</v>
      </c>
      <c r="T183" s="5" t="s">
        <v>7</v>
      </c>
      <c r="U183" s="5" t="s">
        <v>7</v>
      </c>
      <c r="V183" s="5" t="s">
        <v>9</v>
      </c>
    </row>
    <row r="184" spans="1:22" x14ac:dyDescent="0.25">
      <c r="A184" s="5">
        <v>61</v>
      </c>
      <c r="B184" s="5">
        <v>80</v>
      </c>
      <c r="C184" s="5">
        <v>1.02</v>
      </c>
      <c r="D184" s="5">
        <v>0</v>
      </c>
      <c r="E184" s="5" t="s">
        <v>2</v>
      </c>
      <c r="F184" s="5" t="s">
        <v>4</v>
      </c>
      <c r="G184" s="5" t="s">
        <v>5</v>
      </c>
      <c r="H184" s="5" t="s">
        <v>5</v>
      </c>
      <c r="I184" s="5">
        <v>131</v>
      </c>
      <c r="J184" s="5">
        <v>23</v>
      </c>
      <c r="K184" s="5">
        <v>0.8</v>
      </c>
      <c r="L184" s="5">
        <v>140</v>
      </c>
      <c r="M184" s="5">
        <v>4.0999999999999996</v>
      </c>
      <c r="N184" s="5">
        <v>11.3</v>
      </c>
      <c r="O184" s="5">
        <v>35</v>
      </c>
      <c r="P184" s="5" t="s">
        <v>7</v>
      </c>
      <c r="Q184" s="5" t="s">
        <v>7</v>
      </c>
      <c r="R184" s="5" t="s">
        <v>7</v>
      </c>
      <c r="S184" s="5" t="s">
        <v>8</v>
      </c>
      <c r="T184" s="5" t="s">
        <v>7</v>
      </c>
      <c r="U184" s="5" t="s">
        <v>7</v>
      </c>
      <c r="V184" s="5" t="s">
        <v>9</v>
      </c>
    </row>
    <row r="185" spans="1:22" x14ac:dyDescent="0.25">
      <c r="A185" s="5">
        <v>30</v>
      </c>
      <c r="B185" s="5">
        <v>70</v>
      </c>
      <c r="C185" s="5">
        <v>1.0149999999999999</v>
      </c>
      <c r="D185" s="5">
        <v>0</v>
      </c>
      <c r="E185" s="5" t="s">
        <v>2</v>
      </c>
      <c r="F185" s="5" t="s">
        <v>4</v>
      </c>
      <c r="G185" s="5" t="s">
        <v>5</v>
      </c>
      <c r="H185" s="5" t="s">
        <v>5</v>
      </c>
      <c r="I185" s="5">
        <v>101</v>
      </c>
      <c r="J185" s="5">
        <v>106</v>
      </c>
      <c r="K185" s="5">
        <v>6.5</v>
      </c>
      <c r="L185" s="5">
        <v>135</v>
      </c>
      <c r="M185" s="5">
        <v>4.3</v>
      </c>
      <c r="N185" s="5" t="s">
        <v>3</v>
      </c>
      <c r="O185" s="5" t="s">
        <v>3</v>
      </c>
      <c r="P185" s="5" t="s">
        <v>7</v>
      </c>
      <c r="Q185" s="5" t="s">
        <v>7</v>
      </c>
      <c r="R185" s="5" t="s">
        <v>7</v>
      </c>
      <c r="S185" s="5" t="s">
        <v>14</v>
      </c>
      <c r="T185" s="5" t="s">
        <v>7</v>
      </c>
      <c r="U185" s="5" t="s">
        <v>7</v>
      </c>
      <c r="V185" s="5" t="s">
        <v>9</v>
      </c>
    </row>
    <row r="186" spans="1:22" x14ac:dyDescent="0.25">
      <c r="A186" s="5">
        <v>54</v>
      </c>
      <c r="B186" s="5">
        <v>60</v>
      </c>
      <c r="C186" s="5">
        <v>1.0149999999999999</v>
      </c>
      <c r="D186" s="5">
        <v>3</v>
      </c>
      <c r="E186" s="5" t="s">
        <v>12</v>
      </c>
      <c r="F186" s="5" t="s">
        <v>15</v>
      </c>
      <c r="G186" s="5" t="s">
        <v>5</v>
      </c>
      <c r="H186" s="5" t="s">
        <v>5</v>
      </c>
      <c r="I186" s="5">
        <v>352</v>
      </c>
      <c r="J186" s="5">
        <v>137</v>
      </c>
      <c r="K186" s="5">
        <v>3.3</v>
      </c>
      <c r="L186" s="5">
        <v>133</v>
      </c>
      <c r="M186" s="5">
        <v>4.5</v>
      </c>
      <c r="N186" s="5">
        <v>11.3</v>
      </c>
      <c r="O186" s="5">
        <v>31</v>
      </c>
      <c r="P186" s="5" t="s">
        <v>6</v>
      </c>
      <c r="Q186" s="5" t="s">
        <v>6</v>
      </c>
      <c r="R186" s="5" t="s">
        <v>6</v>
      </c>
      <c r="S186" s="5" t="s">
        <v>14</v>
      </c>
      <c r="T186" s="5" t="s">
        <v>6</v>
      </c>
      <c r="U186" s="5" t="s">
        <v>7</v>
      </c>
      <c r="V186" s="5" t="s">
        <v>9</v>
      </c>
    </row>
    <row r="187" spans="1:22" x14ac:dyDescent="0.25">
      <c r="A187" s="5">
        <v>4</v>
      </c>
      <c r="B187" s="5" t="s">
        <v>3</v>
      </c>
      <c r="C187" s="5">
        <v>1.02</v>
      </c>
      <c r="D187" s="5">
        <v>1</v>
      </c>
      <c r="E187" s="5" t="s">
        <v>2</v>
      </c>
      <c r="F187" s="5" t="s">
        <v>4</v>
      </c>
      <c r="G187" s="5" t="s">
        <v>5</v>
      </c>
      <c r="H187" s="5" t="s">
        <v>5</v>
      </c>
      <c r="I187" s="5">
        <v>99</v>
      </c>
      <c r="J187" s="5">
        <v>23</v>
      </c>
      <c r="K187" s="5">
        <v>0.6</v>
      </c>
      <c r="L187" s="5">
        <v>138</v>
      </c>
      <c r="M187" s="5">
        <v>4.4000000000000004</v>
      </c>
      <c r="N187" s="5">
        <v>12</v>
      </c>
      <c r="O187" s="5">
        <v>34</v>
      </c>
      <c r="P187" s="5" t="s">
        <v>7</v>
      </c>
      <c r="Q187" s="5" t="s">
        <v>7</v>
      </c>
      <c r="R187" s="5" t="s">
        <v>7</v>
      </c>
      <c r="S187" s="5" t="s">
        <v>8</v>
      </c>
      <c r="T187" s="5" t="s">
        <v>7</v>
      </c>
      <c r="U187" s="5" t="s">
        <v>7</v>
      </c>
      <c r="V187" s="5" t="s">
        <v>9</v>
      </c>
    </row>
    <row r="188" spans="1:22" x14ac:dyDescent="0.25">
      <c r="A188" s="5">
        <v>8</v>
      </c>
      <c r="B188" s="5">
        <v>50</v>
      </c>
      <c r="C188" s="5">
        <v>1.02</v>
      </c>
      <c r="D188" s="5">
        <v>4</v>
      </c>
      <c r="E188" s="5" t="s">
        <v>2</v>
      </c>
      <c r="F188" s="5" t="s">
        <v>4</v>
      </c>
      <c r="G188" s="5" t="s">
        <v>5</v>
      </c>
      <c r="H188" s="5" t="s">
        <v>5</v>
      </c>
      <c r="I188" s="5" t="s">
        <v>3</v>
      </c>
      <c r="J188" s="5">
        <v>46</v>
      </c>
      <c r="K188" s="5">
        <v>1</v>
      </c>
      <c r="L188" s="5">
        <v>135</v>
      </c>
      <c r="M188" s="5">
        <v>3.8</v>
      </c>
      <c r="N188" s="5" t="s">
        <v>3</v>
      </c>
      <c r="O188" s="5" t="s">
        <v>3</v>
      </c>
      <c r="P188" s="5" t="s">
        <v>7</v>
      </c>
      <c r="Q188" s="5" t="s">
        <v>7</v>
      </c>
      <c r="R188" s="5" t="s">
        <v>7</v>
      </c>
      <c r="S188" s="5" t="s">
        <v>8</v>
      </c>
      <c r="T188" s="5" t="s">
        <v>6</v>
      </c>
      <c r="U188" s="5" t="s">
        <v>7</v>
      </c>
      <c r="V188" s="5" t="s">
        <v>9</v>
      </c>
    </row>
    <row r="189" spans="1:22" x14ac:dyDescent="0.25">
      <c r="A189" s="5">
        <v>3</v>
      </c>
      <c r="B189" s="5" t="s">
        <v>3</v>
      </c>
      <c r="C189" s="5">
        <v>1.01</v>
      </c>
      <c r="D189" s="5">
        <v>2</v>
      </c>
      <c r="E189" s="5" t="s">
        <v>2</v>
      </c>
      <c r="F189" s="5" t="s">
        <v>4</v>
      </c>
      <c r="G189" s="5" t="s">
        <v>5</v>
      </c>
      <c r="H189" s="5" t="s">
        <v>5</v>
      </c>
      <c r="I189" s="5" t="s">
        <v>3</v>
      </c>
      <c r="J189" s="5">
        <v>22</v>
      </c>
      <c r="K189" s="5">
        <v>0.7</v>
      </c>
      <c r="L189" s="5" t="s">
        <v>3</v>
      </c>
      <c r="M189" s="5" t="s">
        <v>3</v>
      </c>
      <c r="N189" s="5">
        <v>10.7</v>
      </c>
      <c r="O189" s="5">
        <v>34</v>
      </c>
      <c r="P189" s="5" t="s">
        <v>7</v>
      </c>
      <c r="Q189" s="5" t="s">
        <v>7</v>
      </c>
      <c r="R189" s="5" t="s">
        <v>7</v>
      </c>
      <c r="S189" s="5" t="s">
        <v>8</v>
      </c>
      <c r="T189" s="5" t="s">
        <v>7</v>
      </c>
      <c r="U189" s="5" t="s">
        <v>7</v>
      </c>
      <c r="V189" s="5" t="s">
        <v>9</v>
      </c>
    </row>
    <row r="190" spans="1:22" x14ac:dyDescent="0.25">
      <c r="A190" s="5">
        <v>8</v>
      </c>
      <c r="B190" s="5" t="s">
        <v>3</v>
      </c>
      <c r="C190" s="5" t="s">
        <v>3</v>
      </c>
      <c r="D190" s="5" t="s">
        <v>3</v>
      </c>
      <c r="E190" s="5" t="s">
        <v>3</v>
      </c>
      <c r="F190" s="5" t="s">
        <v>3</v>
      </c>
      <c r="G190" s="5" t="s">
        <v>5</v>
      </c>
      <c r="H190" s="5" t="s">
        <v>5</v>
      </c>
      <c r="I190" s="5">
        <v>80</v>
      </c>
      <c r="J190" s="5">
        <v>66</v>
      </c>
      <c r="K190" s="5">
        <v>2.5</v>
      </c>
      <c r="L190" s="5">
        <v>142</v>
      </c>
      <c r="M190" s="5">
        <v>3.6</v>
      </c>
      <c r="N190" s="5">
        <v>12.2</v>
      </c>
      <c r="O190" s="5">
        <v>38</v>
      </c>
      <c r="P190" s="5" t="s">
        <v>7</v>
      </c>
      <c r="Q190" s="5" t="s">
        <v>20</v>
      </c>
      <c r="R190" s="5" t="s">
        <v>7</v>
      </c>
      <c r="S190" s="5" t="s">
        <v>8</v>
      </c>
      <c r="T190" s="5" t="s">
        <v>7</v>
      </c>
      <c r="U190" s="5" t="s">
        <v>7</v>
      </c>
      <c r="V190" s="5" t="s">
        <v>9</v>
      </c>
    </row>
    <row r="191" spans="1:22" x14ac:dyDescent="0.25">
      <c r="A191" s="5">
        <v>64</v>
      </c>
      <c r="B191" s="5">
        <v>60</v>
      </c>
      <c r="C191" s="5">
        <v>1.01</v>
      </c>
      <c r="D191" s="5">
        <v>4</v>
      </c>
      <c r="E191" s="5" t="s">
        <v>1</v>
      </c>
      <c r="F191" s="5" t="s">
        <v>15</v>
      </c>
      <c r="G191" s="5" t="s">
        <v>5</v>
      </c>
      <c r="H191" s="5" t="s">
        <v>16</v>
      </c>
      <c r="I191" s="5">
        <v>239</v>
      </c>
      <c r="J191" s="5">
        <v>58</v>
      </c>
      <c r="K191" s="5">
        <v>4.3</v>
      </c>
      <c r="L191" s="5">
        <v>137</v>
      </c>
      <c r="M191" s="5">
        <v>5.4</v>
      </c>
      <c r="N191" s="5">
        <v>9.5</v>
      </c>
      <c r="O191" s="5">
        <v>29</v>
      </c>
      <c r="P191" s="5" t="s">
        <v>6</v>
      </c>
      <c r="Q191" s="5" t="s">
        <v>6</v>
      </c>
      <c r="R191" s="5" t="s">
        <v>7</v>
      </c>
      <c r="S191" s="5" t="s">
        <v>14</v>
      </c>
      <c r="T191" s="5" t="s">
        <v>6</v>
      </c>
      <c r="U191" s="5" t="s">
        <v>7</v>
      </c>
      <c r="V191" s="5" t="s">
        <v>9</v>
      </c>
    </row>
    <row r="192" spans="1:22" x14ac:dyDescent="0.25">
      <c r="A192" s="5">
        <v>6</v>
      </c>
      <c r="B192" s="5">
        <v>60</v>
      </c>
      <c r="C192" s="5">
        <v>1.01</v>
      </c>
      <c r="D192" s="5">
        <v>4</v>
      </c>
      <c r="E192" s="5" t="s">
        <v>2</v>
      </c>
      <c r="F192" s="5" t="s">
        <v>15</v>
      </c>
      <c r="G192" s="5" t="s">
        <v>5</v>
      </c>
      <c r="H192" s="5" t="s">
        <v>16</v>
      </c>
      <c r="I192" s="5">
        <v>94</v>
      </c>
      <c r="J192" s="5">
        <v>67</v>
      </c>
      <c r="K192" s="5">
        <v>1</v>
      </c>
      <c r="L192" s="5">
        <v>135</v>
      </c>
      <c r="M192" s="5">
        <v>4.9000000000000004</v>
      </c>
      <c r="N192" s="5">
        <v>9.9</v>
      </c>
      <c r="O192" s="5">
        <v>30</v>
      </c>
      <c r="P192" s="5" t="s">
        <v>7</v>
      </c>
      <c r="Q192" s="5" t="s">
        <v>7</v>
      </c>
      <c r="R192" s="5" t="s">
        <v>7</v>
      </c>
      <c r="S192" s="5" t="s">
        <v>14</v>
      </c>
      <c r="T192" s="5" t="s">
        <v>7</v>
      </c>
      <c r="U192" s="5" t="s">
        <v>7</v>
      </c>
      <c r="V192" s="5" t="s">
        <v>9</v>
      </c>
    </row>
    <row r="193" spans="1:22" x14ac:dyDescent="0.25">
      <c r="A193" s="5" t="s">
        <v>3</v>
      </c>
      <c r="B193" s="5">
        <v>70</v>
      </c>
      <c r="C193" s="5">
        <v>1.01</v>
      </c>
      <c r="D193" s="5">
        <v>3</v>
      </c>
      <c r="E193" s="5" t="s">
        <v>2</v>
      </c>
      <c r="F193" s="5" t="s">
        <v>4</v>
      </c>
      <c r="G193" s="5" t="s">
        <v>5</v>
      </c>
      <c r="H193" s="5" t="s">
        <v>5</v>
      </c>
      <c r="I193" s="5">
        <v>110</v>
      </c>
      <c r="J193" s="5">
        <v>115</v>
      </c>
      <c r="K193" s="5">
        <v>6</v>
      </c>
      <c r="L193" s="5">
        <v>134</v>
      </c>
      <c r="M193" s="5">
        <v>2.7</v>
      </c>
      <c r="N193" s="5">
        <v>9.1</v>
      </c>
      <c r="O193" s="5">
        <v>26</v>
      </c>
      <c r="P193" s="5" t="s">
        <v>6</v>
      </c>
      <c r="Q193" s="5" t="s">
        <v>6</v>
      </c>
      <c r="R193" s="5" t="s">
        <v>7</v>
      </c>
      <c r="S193" s="5" t="s">
        <v>14</v>
      </c>
      <c r="T193" s="5" t="s">
        <v>7</v>
      </c>
      <c r="U193" s="5" t="s">
        <v>7</v>
      </c>
      <c r="V193" s="5" t="s">
        <v>9</v>
      </c>
    </row>
    <row r="194" spans="1:22" x14ac:dyDescent="0.25">
      <c r="A194" s="5">
        <v>46</v>
      </c>
      <c r="B194" s="5">
        <v>110</v>
      </c>
      <c r="C194" s="5">
        <v>1.0149999999999999</v>
      </c>
      <c r="D194" s="5">
        <v>0</v>
      </c>
      <c r="E194" s="5" t="s">
        <v>2</v>
      </c>
      <c r="F194" s="5" t="s">
        <v>4</v>
      </c>
      <c r="G194" s="5" t="s">
        <v>5</v>
      </c>
      <c r="H194" s="5" t="s">
        <v>5</v>
      </c>
      <c r="I194" s="5">
        <v>130</v>
      </c>
      <c r="J194" s="5">
        <v>16</v>
      </c>
      <c r="K194" s="5">
        <v>0.9</v>
      </c>
      <c r="L194" s="5" t="s">
        <v>3</v>
      </c>
      <c r="M194" s="5" t="s">
        <v>3</v>
      </c>
      <c r="N194" s="5" t="s">
        <v>3</v>
      </c>
      <c r="O194" s="5" t="s">
        <v>3</v>
      </c>
      <c r="P194" s="5" t="s">
        <v>7</v>
      </c>
      <c r="Q194" s="5" t="s">
        <v>7</v>
      </c>
      <c r="R194" s="5" t="s">
        <v>7</v>
      </c>
      <c r="S194" s="5" t="s">
        <v>8</v>
      </c>
      <c r="T194" s="5" t="s">
        <v>7</v>
      </c>
      <c r="U194" s="5" t="s">
        <v>7</v>
      </c>
      <c r="V194" s="5" t="s">
        <v>9</v>
      </c>
    </row>
    <row r="195" spans="1:22" x14ac:dyDescent="0.25">
      <c r="A195" s="5">
        <v>32</v>
      </c>
      <c r="B195" s="5">
        <v>90</v>
      </c>
      <c r="C195" s="5">
        <v>1.0249999999999999</v>
      </c>
      <c r="D195" s="5">
        <v>1</v>
      </c>
      <c r="E195" s="5" t="s">
        <v>2</v>
      </c>
      <c r="F195" s="5" t="s">
        <v>15</v>
      </c>
      <c r="G195" s="5" t="s">
        <v>5</v>
      </c>
      <c r="H195" s="5" t="s">
        <v>5</v>
      </c>
      <c r="I195" s="5" t="s">
        <v>3</v>
      </c>
      <c r="J195" s="5">
        <v>223</v>
      </c>
      <c r="K195" s="5">
        <v>18.100000000000001</v>
      </c>
      <c r="L195" s="5">
        <v>113</v>
      </c>
      <c r="M195" s="5">
        <v>6.5</v>
      </c>
      <c r="N195" s="5">
        <v>5.5</v>
      </c>
      <c r="O195" s="5">
        <v>15</v>
      </c>
      <c r="P195" s="5" t="s">
        <v>6</v>
      </c>
      <c r="Q195" s="5" t="s">
        <v>6</v>
      </c>
      <c r="R195" s="5" t="s">
        <v>7</v>
      </c>
      <c r="S195" s="5" t="s">
        <v>14</v>
      </c>
      <c r="T195" s="5" t="s">
        <v>6</v>
      </c>
      <c r="U195" s="5" t="s">
        <v>6</v>
      </c>
      <c r="V195" s="5" t="s">
        <v>9</v>
      </c>
    </row>
    <row r="196" spans="1:22" x14ac:dyDescent="0.25">
      <c r="A196" s="5">
        <v>80</v>
      </c>
      <c r="B196" s="5">
        <v>70</v>
      </c>
      <c r="C196" s="5">
        <v>1.01</v>
      </c>
      <c r="D196" s="5">
        <v>2</v>
      </c>
      <c r="E196" s="5" t="s">
        <v>3</v>
      </c>
      <c r="F196" s="5" t="s">
        <v>15</v>
      </c>
      <c r="G196" s="5" t="s">
        <v>5</v>
      </c>
      <c r="H196" s="5" t="s">
        <v>5</v>
      </c>
      <c r="I196" s="5" t="s">
        <v>3</v>
      </c>
      <c r="J196" s="5">
        <v>49</v>
      </c>
      <c r="K196" s="5">
        <v>1.2</v>
      </c>
      <c r="L196" s="5" t="s">
        <v>3</v>
      </c>
      <c r="M196" s="5" t="s">
        <v>3</v>
      </c>
      <c r="N196" s="5" t="s">
        <v>3</v>
      </c>
      <c r="O196" s="5" t="s">
        <v>3</v>
      </c>
      <c r="P196" s="5" t="s">
        <v>6</v>
      </c>
      <c r="Q196" s="5" t="s">
        <v>21</v>
      </c>
      <c r="R196" s="5" t="s">
        <v>7</v>
      </c>
      <c r="S196" s="5" t="s">
        <v>8</v>
      </c>
      <c r="T196" s="5" t="s">
        <v>7</v>
      </c>
      <c r="U196" s="5" t="s">
        <v>7</v>
      </c>
      <c r="V196" s="5" t="s">
        <v>9</v>
      </c>
    </row>
    <row r="197" spans="1:22" x14ac:dyDescent="0.25">
      <c r="A197" s="5">
        <v>70</v>
      </c>
      <c r="B197" s="5">
        <v>90</v>
      </c>
      <c r="C197" s="5">
        <v>1.02</v>
      </c>
      <c r="D197" s="5">
        <v>2</v>
      </c>
      <c r="E197" s="5" t="s">
        <v>1</v>
      </c>
      <c r="F197" s="5" t="s">
        <v>15</v>
      </c>
      <c r="G197" s="5" t="s">
        <v>5</v>
      </c>
      <c r="H197" s="5" t="s">
        <v>16</v>
      </c>
      <c r="I197" s="5">
        <v>184</v>
      </c>
      <c r="J197" s="5">
        <v>98.6</v>
      </c>
      <c r="K197" s="5">
        <v>3.3</v>
      </c>
      <c r="L197" s="5">
        <v>138</v>
      </c>
      <c r="M197" s="5">
        <v>3.9</v>
      </c>
      <c r="N197" s="5">
        <v>5.8</v>
      </c>
      <c r="O197" s="5" t="s">
        <v>3</v>
      </c>
      <c r="P197" s="5" t="s">
        <v>6</v>
      </c>
      <c r="Q197" s="5" t="s">
        <v>6</v>
      </c>
      <c r="R197" s="5" t="s">
        <v>6</v>
      </c>
      <c r="S197" s="5" t="s">
        <v>14</v>
      </c>
      <c r="T197" s="5" t="s">
        <v>7</v>
      </c>
      <c r="U197" s="5" t="s">
        <v>7</v>
      </c>
      <c r="V197" s="5" t="s">
        <v>9</v>
      </c>
    </row>
    <row r="198" spans="1:22" x14ac:dyDescent="0.25">
      <c r="A198" s="5">
        <v>49</v>
      </c>
      <c r="B198" s="5">
        <v>100</v>
      </c>
      <c r="C198" s="5">
        <v>1.01</v>
      </c>
      <c r="D198" s="5">
        <v>3</v>
      </c>
      <c r="E198" s="5" t="s">
        <v>2</v>
      </c>
      <c r="F198" s="5" t="s">
        <v>15</v>
      </c>
      <c r="G198" s="5" t="s">
        <v>5</v>
      </c>
      <c r="H198" s="5" t="s">
        <v>5</v>
      </c>
      <c r="I198" s="5">
        <v>129</v>
      </c>
      <c r="J198" s="5">
        <v>158</v>
      </c>
      <c r="K198" s="5">
        <v>11.8</v>
      </c>
      <c r="L198" s="5">
        <v>122</v>
      </c>
      <c r="M198" s="5">
        <v>3.2</v>
      </c>
      <c r="N198" s="5">
        <v>8.1</v>
      </c>
      <c r="O198" s="5">
        <v>24</v>
      </c>
      <c r="P198" s="5" t="s">
        <v>6</v>
      </c>
      <c r="Q198" s="5" t="s">
        <v>6</v>
      </c>
      <c r="R198" s="5" t="s">
        <v>7</v>
      </c>
      <c r="S198" s="5" t="s">
        <v>14</v>
      </c>
      <c r="T198" s="5" t="s">
        <v>6</v>
      </c>
      <c r="U198" s="5" t="s">
        <v>6</v>
      </c>
      <c r="V198" s="5" t="s">
        <v>9</v>
      </c>
    </row>
    <row r="199" spans="1:22" x14ac:dyDescent="0.25">
      <c r="A199" s="5">
        <v>57</v>
      </c>
      <c r="B199" s="5">
        <v>80</v>
      </c>
      <c r="C199" s="5" t="s">
        <v>3</v>
      </c>
      <c r="D199" s="5" t="s">
        <v>3</v>
      </c>
      <c r="E199" s="5" t="s">
        <v>3</v>
      </c>
      <c r="F199" s="5" t="s">
        <v>3</v>
      </c>
      <c r="G199" s="5" t="s">
        <v>5</v>
      </c>
      <c r="H199" s="5" t="s">
        <v>5</v>
      </c>
      <c r="I199" s="5" t="s">
        <v>3</v>
      </c>
      <c r="J199" s="5">
        <v>111</v>
      </c>
      <c r="K199" s="5">
        <v>9.3000000000000007</v>
      </c>
      <c r="L199" s="5">
        <v>124</v>
      </c>
      <c r="M199" s="5">
        <v>5.3</v>
      </c>
      <c r="N199" s="5">
        <v>6.8</v>
      </c>
      <c r="O199" s="5" t="s">
        <v>3</v>
      </c>
      <c r="P199" s="5" t="s">
        <v>6</v>
      </c>
      <c r="Q199" s="5" t="s">
        <v>6</v>
      </c>
      <c r="R199" s="5" t="s">
        <v>7</v>
      </c>
      <c r="S199" s="5" t="s">
        <v>8</v>
      </c>
      <c r="T199" s="5" t="s">
        <v>7</v>
      </c>
      <c r="U199" s="5" t="s">
        <v>6</v>
      </c>
      <c r="V199" s="5" t="s">
        <v>9</v>
      </c>
    </row>
    <row r="200" spans="1:22" x14ac:dyDescent="0.25">
      <c r="A200" s="5">
        <v>59</v>
      </c>
      <c r="B200" s="5">
        <v>100</v>
      </c>
      <c r="C200" s="5">
        <v>1.02</v>
      </c>
      <c r="D200" s="5">
        <v>4</v>
      </c>
      <c r="E200" s="5" t="s">
        <v>12</v>
      </c>
      <c r="F200" s="5" t="s">
        <v>4</v>
      </c>
      <c r="G200" s="5" t="s">
        <v>5</v>
      </c>
      <c r="H200" s="5" t="s">
        <v>5</v>
      </c>
      <c r="I200" s="5">
        <v>252</v>
      </c>
      <c r="J200" s="5">
        <v>40</v>
      </c>
      <c r="K200" s="5">
        <v>3.2</v>
      </c>
      <c r="L200" s="5">
        <v>137</v>
      </c>
      <c r="M200" s="5">
        <v>4.7</v>
      </c>
      <c r="N200" s="5">
        <v>11.2</v>
      </c>
      <c r="O200" s="5">
        <v>30</v>
      </c>
      <c r="P200" s="5" t="s">
        <v>6</v>
      </c>
      <c r="Q200" s="5" t="s">
        <v>6</v>
      </c>
      <c r="R200" s="5" t="s">
        <v>7</v>
      </c>
      <c r="S200" s="5" t="s">
        <v>14</v>
      </c>
      <c r="T200" s="5" t="s">
        <v>6</v>
      </c>
      <c r="U200" s="5" t="s">
        <v>7</v>
      </c>
      <c r="V200" s="5" t="s">
        <v>9</v>
      </c>
    </row>
    <row r="201" spans="1:22" x14ac:dyDescent="0.25">
      <c r="A201" s="5">
        <v>65</v>
      </c>
      <c r="B201" s="5">
        <v>80</v>
      </c>
      <c r="C201" s="5">
        <v>1.0149999999999999</v>
      </c>
      <c r="D201" s="5">
        <v>0</v>
      </c>
      <c r="E201" s="5" t="s">
        <v>2</v>
      </c>
      <c r="F201" s="5" t="s">
        <v>4</v>
      </c>
      <c r="G201" s="5" t="s">
        <v>5</v>
      </c>
      <c r="H201" s="5" t="s">
        <v>5</v>
      </c>
      <c r="I201" s="5">
        <v>92</v>
      </c>
      <c r="J201" s="5">
        <v>37</v>
      </c>
      <c r="K201" s="5">
        <v>1.5</v>
      </c>
      <c r="L201" s="5">
        <v>140</v>
      </c>
      <c r="M201" s="5">
        <v>5.2</v>
      </c>
      <c r="N201" s="5">
        <v>8.8000000000000007</v>
      </c>
      <c r="O201" s="5">
        <v>25</v>
      </c>
      <c r="P201" s="5" t="s">
        <v>6</v>
      </c>
      <c r="Q201" s="5" t="s">
        <v>7</v>
      </c>
      <c r="R201" s="5" t="s">
        <v>6</v>
      </c>
      <c r="S201" s="5" t="s">
        <v>8</v>
      </c>
      <c r="T201" s="5" t="s">
        <v>6</v>
      </c>
      <c r="U201" s="5" t="s">
        <v>7</v>
      </c>
      <c r="V201" s="5" t="s">
        <v>9</v>
      </c>
    </row>
    <row r="202" spans="1:22" x14ac:dyDescent="0.25">
      <c r="A202" s="5">
        <v>90</v>
      </c>
      <c r="B202" s="5">
        <v>90</v>
      </c>
      <c r="C202" s="5">
        <v>1.0249999999999999</v>
      </c>
      <c r="D202" s="5">
        <v>1</v>
      </c>
      <c r="E202" s="5" t="s">
        <v>2</v>
      </c>
      <c r="F202" s="5" t="s">
        <v>4</v>
      </c>
      <c r="G202" s="5" t="s">
        <v>5</v>
      </c>
      <c r="H202" s="5" t="s">
        <v>5</v>
      </c>
      <c r="I202" s="5">
        <v>139</v>
      </c>
      <c r="J202" s="5">
        <v>89</v>
      </c>
      <c r="K202" s="5">
        <v>3</v>
      </c>
      <c r="L202" s="5">
        <v>140</v>
      </c>
      <c r="M202" s="5">
        <v>4.0999999999999996</v>
      </c>
      <c r="N202" s="5">
        <v>12</v>
      </c>
      <c r="O202" s="5">
        <v>37</v>
      </c>
      <c r="P202" s="5" t="s">
        <v>6</v>
      </c>
      <c r="Q202" s="5" t="s">
        <v>6</v>
      </c>
      <c r="R202" s="5" t="s">
        <v>7</v>
      </c>
      <c r="S202" s="5" t="s">
        <v>8</v>
      </c>
      <c r="T202" s="5" t="s">
        <v>7</v>
      </c>
      <c r="U202" s="5" t="s">
        <v>7</v>
      </c>
      <c r="V202" s="5" t="s">
        <v>9</v>
      </c>
    </row>
    <row r="203" spans="1:22" x14ac:dyDescent="0.25">
      <c r="A203" s="5">
        <v>64</v>
      </c>
      <c r="B203" s="5">
        <v>70</v>
      </c>
      <c r="C203" s="5" t="s">
        <v>3</v>
      </c>
      <c r="D203" s="5" t="s">
        <v>3</v>
      </c>
      <c r="E203" s="5" t="s">
        <v>3</v>
      </c>
      <c r="F203" s="5" t="s">
        <v>3</v>
      </c>
      <c r="G203" s="5" t="s">
        <v>5</v>
      </c>
      <c r="H203" s="5" t="s">
        <v>5</v>
      </c>
      <c r="I203" s="5">
        <v>113</v>
      </c>
      <c r="J203" s="5">
        <v>94</v>
      </c>
      <c r="K203" s="5">
        <v>7.3</v>
      </c>
      <c r="L203" s="5">
        <v>137</v>
      </c>
      <c r="M203" s="5">
        <v>4.3</v>
      </c>
      <c r="N203" s="5">
        <v>7.9</v>
      </c>
      <c r="O203" s="5">
        <v>21</v>
      </c>
      <c r="P203" s="5" t="s">
        <v>6</v>
      </c>
      <c r="Q203" s="5" t="s">
        <v>6</v>
      </c>
      <c r="R203" s="5" t="s">
        <v>6</v>
      </c>
      <c r="S203" s="5" t="s">
        <v>8</v>
      </c>
      <c r="T203" s="5" t="s">
        <v>6</v>
      </c>
      <c r="U203" s="5" t="s">
        <v>6</v>
      </c>
      <c r="V203" s="5" t="s">
        <v>9</v>
      </c>
    </row>
    <row r="204" spans="1:22" x14ac:dyDescent="0.25">
      <c r="A204" s="5">
        <v>78</v>
      </c>
      <c r="B204" s="5">
        <v>60</v>
      </c>
      <c r="C204" s="5" t="s">
        <v>3</v>
      </c>
      <c r="D204" s="5" t="s">
        <v>3</v>
      </c>
      <c r="E204" s="5" t="s">
        <v>3</v>
      </c>
      <c r="F204" s="5" t="s">
        <v>3</v>
      </c>
      <c r="G204" s="5" t="s">
        <v>5</v>
      </c>
      <c r="H204" s="5" t="s">
        <v>5</v>
      </c>
      <c r="I204" s="5">
        <v>114</v>
      </c>
      <c r="J204" s="5">
        <v>74</v>
      </c>
      <c r="K204" s="5">
        <v>2.9</v>
      </c>
      <c r="L204" s="5">
        <v>135</v>
      </c>
      <c r="M204" s="5">
        <v>5.9</v>
      </c>
      <c r="N204" s="5">
        <v>8</v>
      </c>
      <c r="O204" s="5">
        <v>24</v>
      </c>
      <c r="P204" s="5" t="s">
        <v>7</v>
      </c>
      <c r="Q204" s="5" t="s">
        <v>6</v>
      </c>
      <c r="R204" s="5" t="s">
        <v>7</v>
      </c>
      <c r="S204" s="5" t="s">
        <v>8</v>
      </c>
      <c r="T204" s="5" t="s">
        <v>7</v>
      </c>
      <c r="U204" s="5" t="s">
        <v>6</v>
      </c>
      <c r="V204" s="5" t="s">
        <v>9</v>
      </c>
    </row>
    <row r="205" spans="1:22" x14ac:dyDescent="0.25">
      <c r="A205" s="5" t="s">
        <v>3</v>
      </c>
      <c r="B205" s="5">
        <v>90</v>
      </c>
      <c r="C205" s="5" t="s">
        <v>3</v>
      </c>
      <c r="D205" s="5" t="s">
        <v>3</v>
      </c>
      <c r="E205" s="5" t="s">
        <v>3</v>
      </c>
      <c r="F205" s="5" t="s">
        <v>3</v>
      </c>
      <c r="G205" s="5" t="s">
        <v>5</v>
      </c>
      <c r="H205" s="5" t="s">
        <v>5</v>
      </c>
      <c r="I205" s="5">
        <v>207</v>
      </c>
      <c r="J205" s="5">
        <v>80</v>
      </c>
      <c r="K205" s="5">
        <v>6.8</v>
      </c>
      <c r="L205" s="5">
        <v>142</v>
      </c>
      <c r="M205" s="5">
        <v>5.5</v>
      </c>
      <c r="N205" s="5">
        <v>8.5</v>
      </c>
      <c r="O205" s="5" t="s">
        <v>3</v>
      </c>
      <c r="P205" s="5" t="s">
        <v>6</v>
      </c>
      <c r="Q205" s="5" t="s">
        <v>6</v>
      </c>
      <c r="R205" s="5" t="s">
        <v>7</v>
      </c>
      <c r="S205" s="5" t="s">
        <v>8</v>
      </c>
      <c r="T205" s="5" t="s">
        <v>7</v>
      </c>
      <c r="U205" s="5" t="s">
        <v>6</v>
      </c>
      <c r="V205" s="5" t="s">
        <v>9</v>
      </c>
    </row>
    <row r="206" spans="1:22" x14ac:dyDescent="0.25">
      <c r="A206" s="5">
        <v>65</v>
      </c>
      <c r="B206" s="5">
        <v>90</v>
      </c>
      <c r="C206" s="5">
        <v>1.01</v>
      </c>
      <c r="D206" s="5">
        <v>4</v>
      </c>
      <c r="E206" s="5" t="s">
        <v>12</v>
      </c>
      <c r="F206" s="5" t="s">
        <v>4</v>
      </c>
      <c r="G206" s="5" t="s">
        <v>5</v>
      </c>
      <c r="H206" s="5" t="s">
        <v>5</v>
      </c>
      <c r="I206" s="5">
        <v>172</v>
      </c>
      <c r="J206" s="5">
        <v>82</v>
      </c>
      <c r="K206" s="5">
        <v>13.5</v>
      </c>
      <c r="L206" s="5">
        <v>145</v>
      </c>
      <c r="M206" s="5">
        <v>6.3</v>
      </c>
      <c r="N206" s="5">
        <v>8.8000000000000007</v>
      </c>
      <c r="O206" s="5">
        <v>31</v>
      </c>
      <c r="P206" s="5" t="s">
        <v>6</v>
      </c>
      <c r="Q206" s="5" t="s">
        <v>6</v>
      </c>
      <c r="R206" s="5" t="s">
        <v>7</v>
      </c>
      <c r="S206" s="5" t="s">
        <v>8</v>
      </c>
      <c r="T206" s="5" t="s">
        <v>6</v>
      </c>
      <c r="U206" s="5" t="s">
        <v>6</v>
      </c>
      <c r="V206" s="5" t="s">
        <v>9</v>
      </c>
    </row>
    <row r="207" spans="1:22" x14ac:dyDescent="0.25">
      <c r="A207" s="5">
        <v>61</v>
      </c>
      <c r="B207" s="5">
        <v>70</v>
      </c>
      <c r="C207" s="5" t="s">
        <v>3</v>
      </c>
      <c r="D207" s="5" t="s">
        <v>3</v>
      </c>
      <c r="E207" s="5" t="s">
        <v>3</v>
      </c>
      <c r="F207" s="5" t="s">
        <v>3</v>
      </c>
      <c r="G207" s="5" t="s">
        <v>5</v>
      </c>
      <c r="H207" s="5" t="s">
        <v>5</v>
      </c>
      <c r="I207" s="5">
        <v>100</v>
      </c>
      <c r="J207" s="5">
        <v>28</v>
      </c>
      <c r="K207" s="5">
        <v>2.1</v>
      </c>
      <c r="L207" s="5" t="s">
        <v>3</v>
      </c>
      <c r="M207" s="5" t="s">
        <v>3</v>
      </c>
      <c r="N207" s="5">
        <v>12.6</v>
      </c>
      <c r="O207" s="5">
        <v>43</v>
      </c>
      <c r="P207" s="5" t="s">
        <v>6</v>
      </c>
      <c r="Q207" s="5" t="s">
        <v>6</v>
      </c>
      <c r="R207" s="5" t="s">
        <v>7</v>
      </c>
      <c r="S207" s="5" t="s">
        <v>8</v>
      </c>
      <c r="T207" s="5" t="s">
        <v>7</v>
      </c>
      <c r="U207" s="5" t="s">
        <v>7</v>
      </c>
      <c r="V207" s="5" t="s">
        <v>9</v>
      </c>
    </row>
    <row r="208" spans="1:22" x14ac:dyDescent="0.25">
      <c r="A208" s="5">
        <v>60</v>
      </c>
      <c r="B208" s="5">
        <v>70</v>
      </c>
      <c r="C208" s="5">
        <v>1.01</v>
      </c>
      <c r="D208" s="5">
        <v>1</v>
      </c>
      <c r="E208" s="5" t="s">
        <v>2</v>
      </c>
      <c r="F208" s="5" t="s">
        <v>4</v>
      </c>
      <c r="G208" s="5" t="s">
        <v>5</v>
      </c>
      <c r="H208" s="5" t="s">
        <v>5</v>
      </c>
      <c r="I208" s="5">
        <v>109</v>
      </c>
      <c r="J208" s="5">
        <v>96</v>
      </c>
      <c r="K208" s="5">
        <v>3.9</v>
      </c>
      <c r="L208" s="5">
        <v>135</v>
      </c>
      <c r="M208" s="5">
        <v>4</v>
      </c>
      <c r="N208" s="5">
        <v>13.8</v>
      </c>
      <c r="O208" s="5">
        <v>41</v>
      </c>
      <c r="P208" s="5" t="s">
        <v>6</v>
      </c>
      <c r="Q208" s="5" t="s">
        <v>7</v>
      </c>
      <c r="R208" s="5" t="s">
        <v>7</v>
      </c>
      <c r="S208" s="5" t="s">
        <v>8</v>
      </c>
      <c r="T208" s="5" t="s">
        <v>7</v>
      </c>
      <c r="U208" s="5" t="s">
        <v>7</v>
      </c>
      <c r="V208" s="5" t="s">
        <v>9</v>
      </c>
    </row>
    <row r="209" spans="1:22" x14ac:dyDescent="0.25">
      <c r="A209" s="5">
        <v>50</v>
      </c>
      <c r="B209" s="5">
        <v>70</v>
      </c>
      <c r="C209" s="5">
        <v>1.01</v>
      </c>
      <c r="D209" s="5">
        <v>0</v>
      </c>
      <c r="E209" s="5" t="s">
        <v>2</v>
      </c>
      <c r="F209" s="5" t="s">
        <v>4</v>
      </c>
      <c r="G209" s="5" t="s">
        <v>5</v>
      </c>
      <c r="H209" s="5" t="s">
        <v>5</v>
      </c>
      <c r="I209" s="5">
        <v>230</v>
      </c>
      <c r="J209" s="5">
        <v>50</v>
      </c>
      <c r="K209" s="5">
        <v>2.2000000000000002</v>
      </c>
      <c r="L209" s="5" t="s">
        <v>3</v>
      </c>
      <c r="M209" s="5" t="s">
        <v>3</v>
      </c>
      <c r="N209" s="5">
        <v>12</v>
      </c>
      <c r="O209" s="5">
        <v>41</v>
      </c>
      <c r="P209" s="5" t="s">
        <v>6</v>
      </c>
      <c r="Q209" s="5" t="s">
        <v>6</v>
      </c>
      <c r="R209" s="5" t="s">
        <v>7</v>
      </c>
      <c r="S209" s="5" t="s">
        <v>8</v>
      </c>
      <c r="T209" s="5" t="s">
        <v>7</v>
      </c>
      <c r="U209" s="5" t="s">
        <v>7</v>
      </c>
      <c r="V209" s="5" t="s">
        <v>9</v>
      </c>
    </row>
    <row r="210" spans="1:22" x14ac:dyDescent="0.25">
      <c r="A210" s="5">
        <v>67</v>
      </c>
      <c r="B210" s="5">
        <v>80</v>
      </c>
      <c r="C210" s="5" t="s">
        <v>3</v>
      </c>
      <c r="D210" s="5" t="s">
        <v>3</v>
      </c>
      <c r="E210" s="5" t="s">
        <v>3</v>
      </c>
      <c r="F210" s="5" t="s">
        <v>3</v>
      </c>
      <c r="G210" s="5" t="s">
        <v>5</v>
      </c>
      <c r="H210" s="5" t="s">
        <v>5</v>
      </c>
      <c r="I210" s="5">
        <v>341</v>
      </c>
      <c r="J210" s="5">
        <v>37</v>
      </c>
      <c r="K210" s="5">
        <v>1.5</v>
      </c>
      <c r="L210" s="5" t="s">
        <v>3</v>
      </c>
      <c r="M210" s="5" t="s">
        <v>3</v>
      </c>
      <c r="N210" s="5">
        <v>12.3</v>
      </c>
      <c r="O210" s="5">
        <v>41</v>
      </c>
      <c r="P210" s="5" t="s">
        <v>6</v>
      </c>
      <c r="Q210" s="5" t="s">
        <v>6</v>
      </c>
      <c r="R210" s="5" t="s">
        <v>7</v>
      </c>
      <c r="S210" s="5" t="s">
        <v>8</v>
      </c>
      <c r="T210" s="5" t="s">
        <v>7</v>
      </c>
      <c r="U210" s="5" t="s">
        <v>6</v>
      </c>
      <c r="V210" s="5" t="s">
        <v>9</v>
      </c>
    </row>
    <row r="211" spans="1:22" x14ac:dyDescent="0.25">
      <c r="A211" s="5">
        <v>19</v>
      </c>
      <c r="B211" s="5">
        <v>70</v>
      </c>
      <c r="C211" s="5">
        <v>1.02</v>
      </c>
      <c r="D211" s="5">
        <v>0</v>
      </c>
      <c r="E211" s="5" t="s">
        <v>2</v>
      </c>
      <c r="F211" s="5" t="s">
        <v>4</v>
      </c>
      <c r="G211" s="5" t="s">
        <v>5</v>
      </c>
      <c r="H211" s="5" t="s">
        <v>5</v>
      </c>
      <c r="I211" s="5" t="s">
        <v>3</v>
      </c>
      <c r="J211" s="5" t="s">
        <v>3</v>
      </c>
      <c r="K211" s="5" t="s">
        <v>3</v>
      </c>
      <c r="L211" s="5" t="s">
        <v>3</v>
      </c>
      <c r="M211" s="5" t="s">
        <v>3</v>
      </c>
      <c r="N211" s="5">
        <v>11.5</v>
      </c>
      <c r="O211" s="5" t="s">
        <v>3</v>
      </c>
      <c r="P211" s="5" t="s">
        <v>7</v>
      </c>
      <c r="Q211" s="5" t="s">
        <v>7</v>
      </c>
      <c r="R211" s="5" t="s">
        <v>7</v>
      </c>
      <c r="S211" s="5" t="s">
        <v>8</v>
      </c>
      <c r="T211" s="5" t="s">
        <v>7</v>
      </c>
      <c r="U211" s="5" t="s">
        <v>7</v>
      </c>
      <c r="V211" s="5" t="s">
        <v>9</v>
      </c>
    </row>
    <row r="212" spans="1:22" x14ac:dyDescent="0.25">
      <c r="A212" s="5">
        <v>59</v>
      </c>
      <c r="B212" s="5">
        <v>100</v>
      </c>
      <c r="C212" s="5">
        <v>1.0149999999999999</v>
      </c>
      <c r="D212" s="5">
        <v>4</v>
      </c>
      <c r="E212" s="5" t="s">
        <v>12</v>
      </c>
      <c r="F212" s="5" t="s">
        <v>4</v>
      </c>
      <c r="G212" s="5" t="s">
        <v>5</v>
      </c>
      <c r="H212" s="5" t="s">
        <v>5</v>
      </c>
      <c r="I212" s="5">
        <v>255</v>
      </c>
      <c r="J212" s="5">
        <v>132</v>
      </c>
      <c r="K212" s="5">
        <v>12.8</v>
      </c>
      <c r="L212" s="5">
        <v>135</v>
      </c>
      <c r="M212" s="5">
        <v>5.7</v>
      </c>
      <c r="N212" s="5">
        <v>7.3</v>
      </c>
      <c r="O212" s="5">
        <v>20</v>
      </c>
      <c r="P212" s="5" t="s">
        <v>6</v>
      </c>
      <c r="Q212" s="5" t="s">
        <v>6</v>
      </c>
      <c r="R212" s="5" t="s">
        <v>6</v>
      </c>
      <c r="S212" s="5" t="s">
        <v>8</v>
      </c>
      <c r="T212" s="5" t="s">
        <v>7</v>
      </c>
      <c r="U212" s="5" t="s">
        <v>6</v>
      </c>
      <c r="V212" s="5" t="s">
        <v>9</v>
      </c>
    </row>
    <row r="213" spans="1:22" x14ac:dyDescent="0.25">
      <c r="A213" s="5">
        <v>54</v>
      </c>
      <c r="B213" s="5">
        <v>120</v>
      </c>
      <c r="C213" s="5">
        <v>1.0149999999999999</v>
      </c>
      <c r="D213" s="5">
        <v>0</v>
      </c>
      <c r="E213" s="5" t="s">
        <v>2</v>
      </c>
      <c r="F213" s="5" t="s">
        <v>4</v>
      </c>
      <c r="G213" s="5" t="s">
        <v>5</v>
      </c>
      <c r="H213" s="5" t="s">
        <v>5</v>
      </c>
      <c r="I213" s="5">
        <v>103</v>
      </c>
      <c r="J213" s="5">
        <v>18</v>
      </c>
      <c r="K213" s="5">
        <v>1.2</v>
      </c>
      <c r="L213" s="5" t="s">
        <v>3</v>
      </c>
      <c r="M213" s="5" t="s">
        <v>3</v>
      </c>
      <c r="N213" s="5" t="s">
        <v>3</v>
      </c>
      <c r="O213" s="5" t="s">
        <v>3</v>
      </c>
      <c r="P213" s="5" t="s">
        <v>7</v>
      </c>
      <c r="Q213" s="5" t="s">
        <v>7</v>
      </c>
      <c r="R213" s="5" t="s">
        <v>7</v>
      </c>
      <c r="S213" s="5" t="s">
        <v>8</v>
      </c>
      <c r="T213" s="5" t="s">
        <v>7</v>
      </c>
      <c r="U213" s="5" t="s">
        <v>7</v>
      </c>
      <c r="V213" s="5" t="s">
        <v>9</v>
      </c>
    </row>
    <row r="214" spans="1:22" x14ac:dyDescent="0.25">
      <c r="A214" s="5">
        <v>40</v>
      </c>
      <c r="B214" s="5">
        <v>70</v>
      </c>
      <c r="C214" s="5">
        <v>1.0149999999999999</v>
      </c>
      <c r="D214" s="5">
        <v>3</v>
      </c>
      <c r="E214" s="5" t="s">
        <v>11</v>
      </c>
      <c r="F214" s="5" t="s">
        <v>4</v>
      </c>
      <c r="G214" s="5" t="s">
        <v>5</v>
      </c>
      <c r="H214" s="5" t="s">
        <v>5</v>
      </c>
      <c r="I214" s="5">
        <v>253</v>
      </c>
      <c r="J214" s="5">
        <v>150</v>
      </c>
      <c r="K214" s="5">
        <v>11.9</v>
      </c>
      <c r="L214" s="5">
        <v>132</v>
      </c>
      <c r="M214" s="5">
        <v>5.6</v>
      </c>
      <c r="N214" s="5">
        <v>10.9</v>
      </c>
      <c r="O214" s="5">
        <v>31</v>
      </c>
      <c r="P214" s="5" t="s">
        <v>6</v>
      </c>
      <c r="Q214" s="5" t="s">
        <v>6</v>
      </c>
      <c r="R214" s="5" t="s">
        <v>7</v>
      </c>
      <c r="S214" s="5" t="s">
        <v>14</v>
      </c>
      <c r="T214" s="5" t="s">
        <v>6</v>
      </c>
      <c r="U214" s="5" t="s">
        <v>7</v>
      </c>
      <c r="V214" s="5" t="s">
        <v>9</v>
      </c>
    </row>
    <row r="215" spans="1:22" x14ac:dyDescent="0.25">
      <c r="A215" s="5">
        <v>55</v>
      </c>
      <c r="B215" s="5">
        <v>80</v>
      </c>
      <c r="C215" s="5">
        <v>1.01</v>
      </c>
      <c r="D215" s="5">
        <v>3</v>
      </c>
      <c r="E215" s="5" t="s">
        <v>1</v>
      </c>
      <c r="F215" s="5" t="s">
        <v>15</v>
      </c>
      <c r="G215" s="5" t="s">
        <v>16</v>
      </c>
      <c r="H215" s="5" t="s">
        <v>16</v>
      </c>
      <c r="I215" s="5">
        <v>214</v>
      </c>
      <c r="J215" s="5">
        <v>73</v>
      </c>
      <c r="K215" s="5">
        <v>3.9</v>
      </c>
      <c r="L215" s="5">
        <v>137</v>
      </c>
      <c r="M215" s="5">
        <v>4.9000000000000004</v>
      </c>
      <c r="N215" s="5">
        <v>10.9</v>
      </c>
      <c r="O215" s="5">
        <v>34</v>
      </c>
      <c r="P215" s="5" t="s">
        <v>6</v>
      </c>
      <c r="Q215" s="5" t="s">
        <v>6</v>
      </c>
      <c r="R215" s="5" t="s">
        <v>7</v>
      </c>
      <c r="S215" s="5" t="s">
        <v>8</v>
      </c>
      <c r="T215" s="5" t="s">
        <v>6</v>
      </c>
      <c r="U215" s="5" t="s">
        <v>7</v>
      </c>
      <c r="V215" s="5" t="s">
        <v>9</v>
      </c>
    </row>
    <row r="216" spans="1:22" x14ac:dyDescent="0.25">
      <c r="A216" s="5">
        <v>68</v>
      </c>
      <c r="B216" s="5">
        <v>80</v>
      </c>
      <c r="C216" s="5">
        <v>1.0149999999999999</v>
      </c>
      <c r="D216" s="5">
        <v>0</v>
      </c>
      <c r="E216" s="5" t="s">
        <v>2</v>
      </c>
      <c r="F216" s="5" t="s">
        <v>15</v>
      </c>
      <c r="G216" s="5" t="s">
        <v>5</v>
      </c>
      <c r="H216" s="5" t="s">
        <v>5</v>
      </c>
      <c r="I216" s="5">
        <v>171</v>
      </c>
      <c r="J216" s="5">
        <v>30</v>
      </c>
      <c r="K216" s="5">
        <v>1</v>
      </c>
      <c r="L216" s="5" t="s">
        <v>3</v>
      </c>
      <c r="M216" s="5" t="s">
        <v>3</v>
      </c>
      <c r="N216" s="5">
        <v>13.7</v>
      </c>
      <c r="O216" s="5"/>
      <c r="P216" s="5" t="s">
        <v>7</v>
      </c>
      <c r="Q216" s="5" t="s">
        <v>6</v>
      </c>
      <c r="R216" s="5" t="s">
        <v>7</v>
      </c>
      <c r="S216" s="5" t="s">
        <v>8</v>
      </c>
      <c r="T216" s="5" t="s">
        <v>7</v>
      </c>
      <c r="U216" s="5" t="s">
        <v>7</v>
      </c>
      <c r="V216" s="5" t="s">
        <v>9</v>
      </c>
    </row>
    <row r="217" spans="1:22" x14ac:dyDescent="0.25">
      <c r="A217" s="5">
        <v>2</v>
      </c>
      <c r="B217" s="5" t="s">
        <v>3</v>
      </c>
      <c r="C217" s="5">
        <v>1.01</v>
      </c>
      <c r="D217" s="5">
        <v>3</v>
      </c>
      <c r="E217" s="5" t="s">
        <v>2</v>
      </c>
      <c r="F217" s="5" t="s">
        <v>15</v>
      </c>
      <c r="G217" s="5" t="s">
        <v>5</v>
      </c>
      <c r="H217" s="5" t="s">
        <v>5</v>
      </c>
      <c r="I217" s="5" t="s">
        <v>3</v>
      </c>
      <c r="J217" s="5" t="s">
        <v>3</v>
      </c>
      <c r="K217" s="5" t="s">
        <v>3</v>
      </c>
      <c r="L217" s="5" t="s">
        <v>3</v>
      </c>
      <c r="M217" s="5" t="s">
        <v>3</v>
      </c>
      <c r="N217" s="5" t="s">
        <v>3</v>
      </c>
      <c r="O217" s="5" t="s">
        <v>3</v>
      </c>
      <c r="P217" s="5" t="s">
        <v>7</v>
      </c>
      <c r="Q217" s="5" t="s">
        <v>7</v>
      </c>
      <c r="R217" s="5" t="s">
        <v>7</v>
      </c>
      <c r="S217" s="5" t="s">
        <v>8</v>
      </c>
      <c r="T217" s="5" t="s">
        <v>6</v>
      </c>
      <c r="U217" s="5" t="s">
        <v>7</v>
      </c>
      <c r="V217" s="5" t="s">
        <v>9</v>
      </c>
    </row>
    <row r="218" spans="1:22" x14ac:dyDescent="0.25">
      <c r="A218" s="5">
        <v>64</v>
      </c>
      <c r="B218" s="5">
        <v>70</v>
      </c>
      <c r="C218" s="5">
        <v>1.01</v>
      </c>
      <c r="D218" s="5">
        <v>0</v>
      </c>
      <c r="E218" s="5" t="s">
        <v>2</v>
      </c>
      <c r="F218" s="5" t="s">
        <v>4</v>
      </c>
      <c r="G218" s="5" t="s">
        <v>5</v>
      </c>
      <c r="H218" s="5" t="s">
        <v>5</v>
      </c>
      <c r="I218" s="5">
        <v>107</v>
      </c>
      <c r="J218" s="5">
        <v>15</v>
      </c>
      <c r="K218" s="5" t="s">
        <v>3</v>
      </c>
      <c r="L218" s="5" t="s">
        <v>3</v>
      </c>
      <c r="M218" s="5" t="s">
        <v>3</v>
      </c>
      <c r="N218" s="5">
        <v>12.8</v>
      </c>
      <c r="O218" s="5">
        <v>38</v>
      </c>
      <c r="P218" s="5" t="s">
        <v>7</v>
      </c>
      <c r="Q218" s="5" t="s">
        <v>7</v>
      </c>
      <c r="R218" s="5" t="s">
        <v>7</v>
      </c>
      <c r="S218" s="5" t="s">
        <v>8</v>
      </c>
      <c r="T218" s="5" t="s">
        <v>7</v>
      </c>
      <c r="U218" s="5" t="s">
        <v>7</v>
      </c>
      <c r="V218" s="5" t="s">
        <v>9</v>
      </c>
    </row>
    <row r="219" spans="1:22" x14ac:dyDescent="0.25">
      <c r="A219" s="5">
        <v>63</v>
      </c>
      <c r="B219" s="5">
        <v>100</v>
      </c>
      <c r="C219" s="5">
        <v>1.01</v>
      </c>
      <c r="D219" s="5">
        <v>1</v>
      </c>
      <c r="E219" s="5" t="s">
        <v>2</v>
      </c>
      <c r="F219" s="5" t="s">
        <v>4</v>
      </c>
      <c r="G219" s="5" t="s">
        <v>5</v>
      </c>
      <c r="H219" s="5" t="s">
        <v>5</v>
      </c>
      <c r="I219" s="5">
        <v>78</v>
      </c>
      <c r="J219" s="5">
        <v>61</v>
      </c>
      <c r="K219" s="5">
        <v>1.8</v>
      </c>
      <c r="L219" s="5">
        <v>141</v>
      </c>
      <c r="M219" s="5">
        <v>4.4000000000000004</v>
      </c>
      <c r="N219" s="5">
        <v>12.2</v>
      </c>
      <c r="O219" s="5">
        <v>36</v>
      </c>
      <c r="P219" s="5" t="s">
        <v>7</v>
      </c>
      <c r="Q219" s="5" t="s">
        <v>6</v>
      </c>
      <c r="R219" s="5" t="s">
        <v>7</v>
      </c>
      <c r="S219" s="5" t="s">
        <v>8</v>
      </c>
      <c r="T219" s="5" t="s">
        <v>7</v>
      </c>
      <c r="U219" s="5" t="s">
        <v>7</v>
      </c>
      <c r="V219" s="5" t="s">
        <v>9</v>
      </c>
    </row>
    <row r="220" spans="1:22" x14ac:dyDescent="0.25">
      <c r="A220" s="5">
        <v>33</v>
      </c>
      <c r="B220" s="5">
        <v>90</v>
      </c>
      <c r="C220" s="5">
        <v>1.0149999999999999</v>
      </c>
      <c r="D220" s="5">
        <v>0</v>
      </c>
      <c r="E220" s="5" t="s">
        <v>2</v>
      </c>
      <c r="F220" s="5" t="s">
        <v>4</v>
      </c>
      <c r="G220" s="5" t="s">
        <v>5</v>
      </c>
      <c r="H220" s="5" t="s">
        <v>5</v>
      </c>
      <c r="I220" s="5">
        <v>92</v>
      </c>
      <c r="J220" s="5">
        <v>19</v>
      </c>
      <c r="K220" s="5">
        <v>0.8</v>
      </c>
      <c r="L220" s="5" t="s">
        <v>3</v>
      </c>
      <c r="M220" s="5" t="s">
        <v>3</v>
      </c>
      <c r="N220" s="5">
        <v>11.8</v>
      </c>
      <c r="O220" s="5">
        <v>34</v>
      </c>
      <c r="P220" s="5" t="s">
        <v>7</v>
      </c>
      <c r="Q220" s="5" t="s">
        <v>7</v>
      </c>
      <c r="R220" s="5" t="s">
        <v>7</v>
      </c>
      <c r="S220" s="5" t="s">
        <v>8</v>
      </c>
      <c r="T220" s="5" t="s">
        <v>7</v>
      </c>
      <c r="U220" s="5" t="s">
        <v>7</v>
      </c>
      <c r="V220" s="5" t="s">
        <v>9</v>
      </c>
    </row>
    <row r="221" spans="1:22" x14ac:dyDescent="0.25">
      <c r="A221" s="5">
        <v>68</v>
      </c>
      <c r="B221" s="5">
        <v>90</v>
      </c>
      <c r="C221" s="5">
        <v>1.01</v>
      </c>
      <c r="D221" s="5">
        <v>0</v>
      </c>
      <c r="E221" s="5" t="s">
        <v>2</v>
      </c>
      <c r="F221" s="5" t="s">
        <v>4</v>
      </c>
      <c r="G221" s="5" t="s">
        <v>5</v>
      </c>
      <c r="H221" s="5" t="s">
        <v>5</v>
      </c>
      <c r="I221" s="5">
        <v>238</v>
      </c>
      <c r="J221" s="5">
        <v>57</v>
      </c>
      <c r="K221" s="5">
        <v>2.5</v>
      </c>
      <c r="L221" s="5" t="s">
        <v>3</v>
      </c>
      <c r="M221" s="5" t="s">
        <v>3</v>
      </c>
      <c r="N221" s="5">
        <v>9.8000000000000007</v>
      </c>
      <c r="O221" s="5">
        <v>28</v>
      </c>
      <c r="P221" s="5" t="s">
        <v>6</v>
      </c>
      <c r="Q221" s="5" t="s">
        <v>6</v>
      </c>
      <c r="R221" s="5" t="s">
        <v>7</v>
      </c>
      <c r="S221" s="5" t="s">
        <v>14</v>
      </c>
      <c r="T221" s="5" t="s">
        <v>7</v>
      </c>
      <c r="U221" s="5" t="s">
        <v>7</v>
      </c>
      <c r="V221" s="5" t="s">
        <v>9</v>
      </c>
    </row>
    <row r="222" spans="1:22" x14ac:dyDescent="0.25">
      <c r="A222" s="5">
        <v>36</v>
      </c>
      <c r="B222" s="5">
        <v>80</v>
      </c>
      <c r="C222" s="5">
        <v>1.01</v>
      </c>
      <c r="D222" s="5">
        <v>0</v>
      </c>
      <c r="E222" s="5" t="s">
        <v>2</v>
      </c>
      <c r="F222" s="5" t="s">
        <v>4</v>
      </c>
      <c r="G222" s="5" t="s">
        <v>5</v>
      </c>
      <c r="H222" s="5" t="s">
        <v>5</v>
      </c>
      <c r="I222" s="5">
        <v>103</v>
      </c>
      <c r="J222" s="5" t="s">
        <v>3</v>
      </c>
      <c r="K222" s="5" t="s">
        <v>3</v>
      </c>
      <c r="L222" s="5" t="s">
        <v>3</v>
      </c>
      <c r="M222" s="5" t="s">
        <v>3</v>
      </c>
      <c r="N222" s="5">
        <v>11.9</v>
      </c>
      <c r="O222" s="5">
        <v>36</v>
      </c>
      <c r="P222" s="5" t="s">
        <v>7</v>
      </c>
      <c r="Q222" s="5" t="s">
        <v>7</v>
      </c>
      <c r="R222" s="5" t="s">
        <v>7</v>
      </c>
      <c r="S222" s="5" t="s">
        <v>8</v>
      </c>
      <c r="T222" s="5" t="s">
        <v>7</v>
      </c>
      <c r="U222" s="5" t="s">
        <v>7</v>
      </c>
      <c r="V222" s="5" t="s">
        <v>9</v>
      </c>
    </row>
    <row r="223" spans="1:22" x14ac:dyDescent="0.25">
      <c r="A223" s="5">
        <v>66</v>
      </c>
      <c r="B223" s="5">
        <v>70</v>
      </c>
      <c r="C223" s="5">
        <v>1.02</v>
      </c>
      <c r="D223" s="5">
        <v>1</v>
      </c>
      <c r="E223" s="5" t="s">
        <v>2</v>
      </c>
      <c r="F223" s="5" t="s">
        <v>3</v>
      </c>
      <c r="G223" s="5" t="s">
        <v>5</v>
      </c>
      <c r="H223" s="5" t="s">
        <v>5</v>
      </c>
      <c r="I223" s="5">
        <v>248</v>
      </c>
      <c r="J223" s="5">
        <v>30</v>
      </c>
      <c r="K223" s="5">
        <v>1.7</v>
      </c>
      <c r="L223" s="5">
        <v>138</v>
      </c>
      <c r="M223" s="5">
        <v>5.3</v>
      </c>
      <c r="N223" s="5" t="s">
        <v>3</v>
      </c>
      <c r="O223" s="5" t="s">
        <v>3</v>
      </c>
      <c r="P223" s="5" t="s">
        <v>6</v>
      </c>
      <c r="Q223" s="5" t="s">
        <v>6</v>
      </c>
      <c r="R223" s="5" t="s">
        <v>7</v>
      </c>
      <c r="S223" s="5" t="s">
        <v>8</v>
      </c>
      <c r="T223" s="5" t="s">
        <v>7</v>
      </c>
      <c r="U223" s="5" t="s">
        <v>7</v>
      </c>
      <c r="V223" s="5" t="s">
        <v>9</v>
      </c>
    </row>
    <row r="224" spans="1:22" x14ac:dyDescent="0.25">
      <c r="A224" s="5">
        <v>74</v>
      </c>
      <c r="B224" s="5">
        <v>60</v>
      </c>
      <c r="C224" s="5" t="s">
        <v>3</v>
      </c>
      <c r="D224" s="5" t="s">
        <v>3</v>
      </c>
      <c r="E224" s="5" t="s">
        <v>3</v>
      </c>
      <c r="F224" s="5" t="s">
        <v>3</v>
      </c>
      <c r="G224" s="5" t="s">
        <v>5</v>
      </c>
      <c r="H224" s="5" t="s">
        <v>5</v>
      </c>
      <c r="I224" s="5">
        <v>108</v>
      </c>
      <c r="J224" s="5">
        <v>68</v>
      </c>
      <c r="K224" s="5">
        <v>1.8</v>
      </c>
      <c r="L224" s="5" t="s">
        <v>3</v>
      </c>
      <c r="M224" s="5" t="s">
        <v>3</v>
      </c>
      <c r="N224" s="5" t="s">
        <v>3</v>
      </c>
      <c r="O224" s="5" t="s">
        <v>3</v>
      </c>
      <c r="P224" s="5" t="s">
        <v>6</v>
      </c>
      <c r="Q224" s="5" t="s">
        <v>6</v>
      </c>
      <c r="R224" s="5" t="s">
        <v>7</v>
      </c>
      <c r="S224" s="5" t="s">
        <v>8</v>
      </c>
      <c r="T224" s="5" t="s">
        <v>7</v>
      </c>
      <c r="U224" s="5" t="s">
        <v>7</v>
      </c>
      <c r="V224" s="5" t="s">
        <v>9</v>
      </c>
    </row>
    <row r="225" spans="1:22" x14ac:dyDescent="0.25">
      <c r="A225" s="5">
        <v>71</v>
      </c>
      <c r="B225" s="5">
        <v>90</v>
      </c>
      <c r="C225" s="5">
        <v>1.01</v>
      </c>
      <c r="D225" s="5">
        <v>0</v>
      </c>
      <c r="E225" s="5" t="s">
        <v>13</v>
      </c>
      <c r="F225" s="5" t="s">
        <v>4</v>
      </c>
      <c r="G225" s="5" t="s">
        <v>5</v>
      </c>
      <c r="H225" s="5" t="s">
        <v>5</v>
      </c>
      <c r="I225" s="5">
        <v>303</v>
      </c>
      <c r="J225" s="5">
        <v>30</v>
      </c>
      <c r="K225" s="5">
        <v>1.3</v>
      </c>
      <c r="L225" s="5">
        <v>136</v>
      </c>
      <c r="M225" s="5">
        <v>4.0999999999999996</v>
      </c>
      <c r="N225" s="5">
        <v>13</v>
      </c>
      <c r="O225" s="5">
        <v>38</v>
      </c>
      <c r="P225" s="5" t="s">
        <v>6</v>
      </c>
      <c r="Q225" s="5" t="s">
        <v>6</v>
      </c>
      <c r="R225" s="5" t="s">
        <v>7</v>
      </c>
      <c r="S225" s="5" t="s">
        <v>8</v>
      </c>
      <c r="T225" s="5" t="s">
        <v>7</v>
      </c>
      <c r="U225" s="5" t="s">
        <v>7</v>
      </c>
      <c r="V225" s="5" t="s">
        <v>9</v>
      </c>
    </row>
    <row r="226" spans="1:22" x14ac:dyDescent="0.25">
      <c r="A226" s="5">
        <v>34</v>
      </c>
      <c r="B226" s="5">
        <v>60</v>
      </c>
      <c r="C226" s="5">
        <v>1.02</v>
      </c>
      <c r="D226" s="5">
        <v>0</v>
      </c>
      <c r="E226" s="5" t="s">
        <v>2</v>
      </c>
      <c r="F226" s="5" t="s">
        <v>4</v>
      </c>
      <c r="G226" s="5" t="s">
        <v>5</v>
      </c>
      <c r="H226" s="5" t="s">
        <v>5</v>
      </c>
      <c r="I226" s="5">
        <v>117</v>
      </c>
      <c r="J226" s="5">
        <v>28</v>
      </c>
      <c r="K226" s="5">
        <v>2.2000000000000002</v>
      </c>
      <c r="L226" s="5">
        <v>138</v>
      </c>
      <c r="M226" s="5">
        <v>3.8</v>
      </c>
      <c r="N226" s="5" t="s">
        <v>3</v>
      </c>
      <c r="O226" s="5" t="s">
        <v>3</v>
      </c>
      <c r="P226" s="5" t="s">
        <v>7</v>
      </c>
      <c r="Q226" s="5" t="s">
        <v>7</v>
      </c>
      <c r="R226" s="5" t="s">
        <v>7</v>
      </c>
      <c r="S226" s="5" t="s">
        <v>8</v>
      </c>
      <c r="T226" s="5" t="s">
        <v>6</v>
      </c>
      <c r="U226" s="5" t="s">
        <v>7</v>
      </c>
      <c r="V226" s="5" t="s">
        <v>9</v>
      </c>
    </row>
    <row r="227" spans="1:22" x14ac:dyDescent="0.25">
      <c r="A227" s="5">
        <v>60</v>
      </c>
      <c r="B227" s="5">
        <v>90</v>
      </c>
      <c r="C227" s="5">
        <v>1.01</v>
      </c>
      <c r="D227" s="5">
        <v>3</v>
      </c>
      <c r="E227" s="5" t="s">
        <v>17</v>
      </c>
      <c r="F227" s="5" t="s">
        <v>4</v>
      </c>
      <c r="G227" s="5" t="s">
        <v>5</v>
      </c>
      <c r="H227" s="5" t="s">
        <v>16</v>
      </c>
      <c r="I227" s="5">
        <v>490</v>
      </c>
      <c r="J227" s="5">
        <v>95</v>
      </c>
      <c r="K227" s="5">
        <v>2.7</v>
      </c>
      <c r="L227" s="5">
        <v>131</v>
      </c>
      <c r="M227" s="5">
        <v>3.8</v>
      </c>
      <c r="N227" s="5">
        <v>11.5</v>
      </c>
      <c r="O227" s="5">
        <v>35</v>
      </c>
      <c r="P227" s="5" t="s">
        <v>6</v>
      </c>
      <c r="Q227" s="5" t="s">
        <v>6</v>
      </c>
      <c r="R227" s="5" t="s">
        <v>7</v>
      </c>
      <c r="S227" s="5" t="s">
        <v>8</v>
      </c>
      <c r="T227" s="5" t="s">
        <v>7</v>
      </c>
      <c r="U227" s="5" t="s">
        <v>7</v>
      </c>
      <c r="V227" s="5" t="s">
        <v>9</v>
      </c>
    </row>
    <row r="228" spans="1:22" x14ac:dyDescent="0.25">
      <c r="A228" s="5">
        <v>64</v>
      </c>
      <c r="B228" s="5">
        <v>100</v>
      </c>
      <c r="C228" s="5">
        <v>1.0149999999999999</v>
      </c>
      <c r="D228" s="5">
        <v>4</v>
      </c>
      <c r="E228" s="5" t="s">
        <v>12</v>
      </c>
      <c r="F228" s="5" t="s">
        <v>15</v>
      </c>
      <c r="G228" s="5" t="s">
        <v>5</v>
      </c>
      <c r="H228" s="5" t="s">
        <v>16</v>
      </c>
      <c r="I228" s="5">
        <v>163</v>
      </c>
      <c r="J228" s="5">
        <v>54</v>
      </c>
      <c r="K228" s="5">
        <v>7.2</v>
      </c>
      <c r="L228" s="5">
        <v>140</v>
      </c>
      <c r="M228" s="5">
        <v>4.5999999999999996</v>
      </c>
      <c r="N228" s="5">
        <v>7.9</v>
      </c>
      <c r="O228" s="5">
        <v>26</v>
      </c>
      <c r="P228" s="5" t="s">
        <v>6</v>
      </c>
      <c r="Q228" s="5" t="s">
        <v>6</v>
      </c>
      <c r="R228" s="5" t="s">
        <v>7</v>
      </c>
      <c r="S228" s="5" t="s">
        <v>8</v>
      </c>
      <c r="T228" s="5" t="s">
        <v>6</v>
      </c>
      <c r="U228" s="5" t="s">
        <v>7</v>
      </c>
      <c r="V228" s="5" t="s">
        <v>9</v>
      </c>
    </row>
    <row r="229" spans="1:22" x14ac:dyDescent="0.25">
      <c r="A229" s="5">
        <v>57</v>
      </c>
      <c r="B229" s="5">
        <v>80</v>
      </c>
      <c r="C229" s="5">
        <v>1.0149999999999999</v>
      </c>
      <c r="D229" s="5">
        <v>0</v>
      </c>
      <c r="E229" s="5" t="s">
        <v>2</v>
      </c>
      <c r="F229" s="5" t="s">
        <v>4</v>
      </c>
      <c r="G229" s="5" t="s">
        <v>5</v>
      </c>
      <c r="H229" s="5" t="s">
        <v>5</v>
      </c>
      <c r="I229" s="5">
        <v>120</v>
      </c>
      <c r="J229" s="5">
        <v>48</v>
      </c>
      <c r="K229" s="5">
        <v>1.6</v>
      </c>
      <c r="L229" s="5" t="s">
        <v>3</v>
      </c>
      <c r="M229" s="5" t="s">
        <v>3</v>
      </c>
      <c r="N229" s="5">
        <v>11.3</v>
      </c>
      <c r="O229" s="5">
        <v>36</v>
      </c>
      <c r="P229" s="5" t="s">
        <v>6</v>
      </c>
      <c r="Q229" s="5" t="s">
        <v>6</v>
      </c>
      <c r="R229" s="5" t="s">
        <v>7</v>
      </c>
      <c r="S229" s="5" t="s">
        <v>8</v>
      </c>
      <c r="T229" s="5" t="s">
        <v>7</v>
      </c>
      <c r="U229" s="5" t="s">
        <v>7</v>
      </c>
      <c r="V229" s="5" t="s">
        <v>9</v>
      </c>
    </row>
    <row r="230" spans="1:22" x14ac:dyDescent="0.25">
      <c r="A230" s="5">
        <v>60</v>
      </c>
      <c r="B230" s="5">
        <v>70</v>
      </c>
      <c r="C230" s="5" t="s">
        <v>3</v>
      </c>
      <c r="D230" s="5" t="s">
        <v>3</v>
      </c>
      <c r="E230" s="5" t="s">
        <v>3</v>
      </c>
      <c r="F230" s="5" t="s">
        <v>3</v>
      </c>
      <c r="G230" s="5" t="s">
        <v>5</v>
      </c>
      <c r="H230" s="5" t="s">
        <v>5</v>
      </c>
      <c r="I230" s="5">
        <v>124</v>
      </c>
      <c r="J230" s="5">
        <v>52</v>
      </c>
      <c r="K230" s="5">
        <v>2.5</v>
      </c>
      <c r="L230" s="5" t="s">
        <v>3</v>
      </c>
      <c r="M230" s="5" t="s">
        <v>3</v>
      </c>
      <c r="N230" s="5" t="s">
        <v>3</v>
      </c>
      <c r="O230" s="5" t="s">
        <v>3</v>
      </c>
      <c r="P230" s="5" t="s">
        <v>6</v>
      </c>
      <c r="Q230" s="5" t="s">
        <v>7</v>
      </c>
      <c r="R230" s="5" t="s">
        <v>7</v>
      </c>
      <c r="S230" s="5" t="s">
        <v>8</v>
      </c>
      <c r="T230" s="5" t="s">
        <v>7</v>
      </c>
      <c r="U230" s="5" t="s">
        <v>7</v>
      </c>
      <c r="V230" s="5" t="s">
        <v>9</v>
      </c>
    </row>
    <row r="231" spans="1:22" x14ac:dyDescent="0.25">
      <c r="A231" s="5">
        <v>59</v>
      </c>
      <c r="B231" s="5">
        <v>50</v>
      </c>
      <c r="C231" s="5">
        <v>1.01</v>
      </c>
      <c r="D231" s="5">
        <v>3</v>
      </c>
      <c r="E231" s="5" t="s">
        <v>2</v>
      </c>
      <c r="F231" s="5" t="s">
        <v>15</v>
      </c>
      <c r="G231" s="5" t="s">
        <v>5</v>
      </c>
      <c r="H231" s="5" t="s">
        <v>5</v>
      </c>
      <c r="I231" s="5">
        <v>241</v>
      </c>
      <c r="J231" s="5">
        <v>191</v>
      </c>
      <c r="K231" s="5">
        <v>12</v>
      </c>
      <c r="L231" s="5">
        <v>114</v>
      </c>
      <c r="M231" s="5">
        <v>2.9</v>
      </c>
      <c r="N231" s="5">
        <v>9.6</v>
      </c>
      <c r="O231" s="5">
        <v>31</v>
      </c>
      <c r="P231" s="5" t="s">
        <v>7</v>
      </c>
      <c r="Q231" s="5" t="s">
        <v>6</v>
      </c>
      <c r="R231" s="5" t="s">
        <v>7</v>
      </c>
      <c r="S231" s="5" t="s">
        <v>8</v>
      </c>
      <c r="T231" s="5" t="s">
        <v>6</v>
      </c>
      <c r="U231" s="5" t="s">
        <v>7</v>
      </c>
      <c r="V231" s="5" t="s">
        <v>9</v>
      </c>
    </row>
    <row r="232" spans="1:22" x14ac:dyDescent="0.25">
      <c r="A232" s="5">
        <v>65</v>
      </c>
      <c r="B232" s="5">
        <v>60</v>
      </c>
      <c r="C232" s="5">
        <v>1.01</v>
      </c>
      <c r="D232" s="5">
        <v>2</v>
      </c>
      <c r="E232" s="5" t="s">
        <v>2</v>
      </c>
      <c r="F232" s="5" t="s">
        <v>15</v>
      </c>
      <c r="G232" s="5" t="s">
        <v>16</v>
      </c>
      <c r="H232" s="5" t="s">
        <v>5</v>
      </c>
      <c r="I232" s="5">
        <v>192</v>
      </c>
      <c r="J232" s="5">
        <v>17</v>
      </c>
      <c r="K232" s="5">
        <v>1.7</v>
      </c>
      <c r="L232" s="5">
        <v>130</v>
      </c>
      <c r="M232" s="5">
        <v>4.3</v>
      </c>
      <c r="N232" s="5" t="s">
        <v>3</v>
      </c>
      <c r="O232" s="5" t="s">
        <v>3</v>
      </c>
      <c r="P232" s="5" t="s">
        <v>6</v>
      </c>
      <c r="Q232" s="5" t="s">
        <v>6</v>
      </c>
      <c r="R232" s="5" t="s">
        <v>7</v>
      </c>
      <c r="S232" s="5" t="s">
        <v>14</v>
      </c>
      <c r="T232" s="5" t="s">
        <v>7</v>
      </c>
      <c r="U232" s="5" t="s">
        <v>7</v>
      </c>
      <c r="V232" s="5" t="s">
        <v>19</v>
      </c>
    </row>
    <row r="233" spans="1:22" x14ac:dyDescent="0.25">
      <c r="A233" s="5">
        <v>60</v>
      </c>
      <c r="B233" s="5">
        <v>90</v>
      </c>
      <c r="C233" s="5" t="s">
        <v>3</v>
      </c>
      <c r="D233" s="5" t="s">
        <v>3</v>
      </c>
      <c r="E233" s="5" t="s">
        <v>3</v>
      </c>
      <c r="F233" s="5" t="s">
        <v>3</v>
      </c>
      <c r="G233" s="5" t="s">
        <v>5</v>
      </c>
      <c r="H233" s="5" t="s">
        <v>5</v>
      </c>
      <c r="I233" s="5">
        <v>269</v>
      </c>
      <c r="J233" s="5">
        <v>51</v>
      </c>
      <c r="K233" s="5">
        <v>2.8</v>
      </c>
      <c r="L233" s="5">
        <v>138</v>
      </c>
      <c r="M233" s="5">
        <v>3.7</v>
      </c>
      <c r="N233" s="5">
        <v>11.5</v>
      </c>
      <c r="O233" s="5">
        <v>35</v>
      </c>
      <c r="P233" s="5" t="s">
        <v>6</v>
      </c>
      <c r="Q233" s="5" t="s">
        <v>6</v>
      </c>
      <c r="R233" s="5" t="s">
        <v>6</v>
      </c>
      <c r="S233" s="5" t="s">
        <v>8</v>
      </c>
      <c r="T233" s="5" t="s">
        <v>6</v>
      </c>
      <c r="U233" s="5" t="s">
        <v>7</v>
      </c>
      <c r="V233" s="5" t="s">
        <v>9</v>
      </c>
    </row>
    <row r="234" spans="1:22" x14ac:dyDescent="0.25">
      <c r="A234" s="5">
        <v>50</v>
      </c>
      <c r="B234" s="5">
        <v>90</v>
      </c>
      <c r="C234" s="5">
        <v>1.0149999999999999</v>
      </c>
      <c r="D234" s="5">
        <v>1</v>
      </c>
      <c r="E234" s="5" t="s">
        <v>2</v>
      </c>
      <c r="F234" s="5" t="s">
        <v>15</v>
      </c>
      <c r="G234" s="5" t="s">
        <v>5</v>
      </c>
      <c r="H234" s="5" t="s">
        <v>5</v>
      </c>
      <c r="I234" s="5" t="s">
        <v>3</v>
      </c>
      <c r="J234" s="5" t="s">
        <v>3</v>
      </c>
      <c r="K234" s="5" t="s">
        <v>3</v>
      </c>
      <c r="L234" s="5" t="s">
        <v>3</v>
      </c>
      <c r="M234" s="5" t="s">
        <v>3</v>
      </c>
      <c r="N234" s="5" t="s">
        <v>3</v>
      </c>
      <c r="O234" s="5" t="s">
        <v>3</v>
      </c>
      <c r="P234" s="5" t="s">
        <v>7</v>
      </c>
      <c r="Q234" s="5" t="s">
        <v>7</v>
      </c>
      <c r="R234" s="5" t="s">
        <v>7</v>
      </c>
      <c r="S234" s="5" t="s">
        <v>8</v>
      </c>
      <c r="T234" s="5" t="s">
        <v>6</v>
      </c>
      <c r="U234" s="5" t="s">
        <v>7</v>
      </c>
      <c r="V234" s="5" t="s">
        <v>9</v>
      </c>
    </row>
    <row r="235" spans="1:22" x14ac:dyDescent="0.25">
      <c r="A235" s="5">
        <v>51</v>
      </c>
      <c r="B235" s="5">
        <v>100</v>
      </c>
      <c r="C235" s="5">
        <v>1.0149999999999999</v>
      </c>
      <c r="D235" s="5">
        <v>2</v>
      </c>
      <c r="E235" s="5" t="s">
        <v>2</v>
      </c>
      <c r="F235" s="5" t="s">
        <v>4</v>
      </c>
      <c r="G235" s="5" t="s">
        <v>5</v>
      </c>
      <c r="H235" s="5" t="s">
        <v>16</v>
      </c>
      <c r="I235" s="5">
        <v>93</v>
      </c>
      <c r="J235" s="5">
        <v>20</v>
      </c>
      <c r="K235" s="5">
        <v>1.6</v>
      </c>
      <c r="L235" s="5">
        <v>146</v>
      </c>
      <c r="M235" s="5">
        <v>4.5</v>
      </c>
      <c r="N235" s="5" t="s">
        <v>3</v>
      </c>
      <c r="O235" s="5" t="s">
        <v>3</v>
      </c>
      <c r="P235" s="5" t="s">
        <v>7</v>
      </c>
      <c r="Q235" s="5" t="s">
        <v>7</v>
      </c>
      <c r="R235" s="5" t="s">
        <v>7</v>
      </c>
      <c r="S235" s="5" t="s">
        <v>14</v>
      </c>
      <c r="T235" s="5" t="s">
        <v>7</v>
      </c>
      <c r="U235" s="5" t="s">
        <v>7</v>
      </c>
      <c r="V235" s="5" t="s">
        <v>9</v>
      </c>
    </row>
    <row r="236" spans="1:22" x14ac:dyDescent="0.25">
      <c r="A236" s="5">
        <v>37</v>
      </c>
      <c r="B236" s="5">
        <v>100</v>
      </c>
      <c r="C236" s="5">
        <v>1.01</v>
      </c>
      <c r="D236" s="5">
        <v>0</v>
      </c>
      <c r="E236" s="5" t="s">
        <v>2</v>
      </c>
      <c r="F236" s="5" t="s">
        <v>4</v>
      </c>
      <c r="G236" s="5" t="s">
        <v>5</v>
      </c>
      <c r="H236" s="5" t="s">
        <v>5</v>
      </c>
      <c r="I236" s="5" t="s">
        <v>3</v>
      </c>
      <c r="J236" s="5">
        <v>19</v>
      </c>
      <c r="K236" s="5">
        <v>1.3</v>
      </c>
      <c r="L236" s="5" t="s">
        <v>3</v>
      </c>
      <c r="M236" s="5" t="s">
        <v>3</v>
      </c>
      <c r="N236" s="5">
        <v>15</v>
      </c>
      <c r="O236" s="5">
        <v>44</v>
      </c>
      <c r="P236" s="5" t="s">
        <v>6</v>
      </c>
      <c r="Q236" s="5" t="s">
        <v>7</v>
      </c>
      <c r="R236" s="5" t="s">
        <v>7</v>
      </c>
      <c r="S236" s="5" t="s">
        <v>8</v>
      </c>
      <c r="T236" s="5" t="s">
        <v>7</v>
      </c>
      <c r="U236" s="5" t="s">
        <v>7</v>
      </c>
      <c r="V236" s="5" t="s">
        <v>9</v>
      </c>
    </row>
    <row r="237" spans="1:22" x14ac:dyDescent="0.25">
      <c r="A237" s="5">
        <v>45</v>
      </c>
      <c r="B237" s="5">
        <v>70</v>
      </c>
      <c r="C237" s="5">
        <v>1.01</v>
      </c>
      <c r="D237" s="5">
        <v>2</v>
      </c>
      <c r="E237" s="5" t="s">
        <v>2</v>
      </c>
      <c r="F237" s="5" t="s">
        <v>4</v>
      </c>
      <c r="G237" s="5" t="s">
        <v>5</v>
      </c>
      <c r="H237" s="5" t="s">
        <v>5</v>
      </c>
      <c r="I237" s="5">
        <v>113</v>
      </c>
      <c r="J237" s="5">
        <v>93</v>
      </c>
      <c r="K237" s="5">
        <v>2.2999999999999998</v>
      </c>
      <c r="L237" s="5" t="s">
        <v>3</v>
      </c>
      <c r="M237" s="5" t="s">
        <v>3</v>
      </c>
      <c r="N237" s="5">
        <v>7.9</v>
      </c>
      <c r="O237" s="5">
        <v>26</v>
      </c>
      <c r="P237" s="5" t="s">
        <v>7</v>
      </c>
      <c r="Q237" s="5" t="s">
        <v>7</v>
      </c>
      <c r="R237" s="5" t="s">
        <v>6</v>
      </c>
      <c r="S237" s="5" t="s">
        <v>8</v>
      </c>
      <c r="T237" s="5" t="s">
        <v>7</v>
      </c>
      <c r="U237" s="5" t="s">
        <v>6</v>
      </c>
      <c r="V237" s="5" t="s">
        <v>9</v>
      </c>
    </row>
    <row r="238" spans="1:22" x14ac:dyDescent="0.25">
      <c r="A238" s="5">
        <v>65</v>
      </c>
      <c r="B238" s="5">
        <v>80</v>
      </c>
      <c r="C238" s="5" t="s">
        <v>3</v>
      </c>
      <c r="D238" s="5" t="s">
        <v>3</v>
      </c>
      <c r="E238" s="5" t="s">
        <v>3</v>
      </c>
      <c r="F238" s="5" t="s">
        <v>3</v>
      </c>
      <c r="G238" s="5" t="s">
        <v>5</v>
      </c>
      <c r="H238" s="5" t="s">
        <v>5</v>
      </c>
      <c r="I238" s="5">
        <v>74</v>
      </c>
      <c r="J238" s="5">
        <v>66</v>
      </c>
      <c r="K238" s="5">
        <v>2</v>
      </c>
      <c r="L238" s="5">
        <v>136</v>
      </c>
      <c r="M238" s="5">
        <v>5.4</v>
      </c>
      <c r="N238" s="5">
        <v>9.1</v>
      </c>
      <c r="O238" s="5">
        <v>25</v>
      </c>
      <c r="P238" s="5" t="s">
        <v>6</v>
      </c>
      <c r="Q238" s="5" t="s">
        <v>6</v>
      </c>
      <c r="R238" s="5" t="s">
        <v>6</v>
      </c>
      <c r="S238" s="5" t="s">
        <v>8</v>
      </c>
      <c r="T238" s="5" t="s">
        <v>6</v>
      </c>
      <c r="U238" s="5" t="s">
        <v>7</v>
      </c>
      <c r="V238" s="5" t="s">
        <v>9</v>
      </c>
    </row>
    <row r="239" spans="1:22" x14ac:dyDescent="0.25">
      <c r="A239" s="5">
        <v>80</v>
      </c>
      <c r="B239" s="5">
        <v>70</v>
      </c>
      <c r="C239" s="5">
        <v>1.0149999999999999</v>
      </c>
      <c r="D239" s="5">
        <v>2</v>
      </c>
      <c r="E239" s="5" t="s">
        <v>12</v>
      </c>
      <c r="F239" s="5" t="s">
        <v>4</v>
      </c>
      <c r="G239" s="5" t="s">
        <v>5</v>
      </c>
      <c r="H239" s="5" t="s">
        <v>5</v>
      </c>
      <c r="I239" s="5">
        <v>141</v>
      </c>
      <c r="J239" s="5">
        <v>53</v>
      </c>
      <c r="K239" s="5">
        <v>2.2000000000000002</v>
      </c>
      <c r="L239" s="5" t="s">
        <v>3</v>
      </c>
      <c r="M239" s="5" t="s">
        <v>3</v>
      </c>
      <c r="N239" s="5">
        <v>12.7</v>
      </c>
      <c r="O239" s="5">
        <v>40</v>
      </c>
      <c r="P239" s="5" t="s">
        <v>6</v>
      </c>
      <c r="Q239" s="5" t="s">
        <v>6</v>
      </c>
      <c r="R239" s="5" t="s">
        <v>7</v>
      </c>
      <c r="S239" s="5" t="s">
        <v>14</v>
      </c>
      <c r="T239" s="5" t="s">
        <v>6</v>
      </c>
      <c r="U239" s="5" t="s">
        <v>7</v>
      </c>
      <c r="V239" s="5" t="s">
        <v>9</v>
      </c>
    </row>
    <row r="240" spans="1:22" x14ac:dyDescent="0.25">
      <c r="A240" s="5">
        <v>72</v>
      </c>
      <c r="B240" s="5">
        <v>100</v>
      </c>
      <c r="C240" s="5" t="s">
        <v>3</v>
      </c>
      <c r="D240" s="5" t="s">
        <v>3</v>
      </c>
      <c r="E240" s="5" t="s">
        <v>3</v>
      </c>
      <c r="F240" s="5" t="s">
        <v>3</v>
      </c>
      <c r="G240" s="5" t="s">
        <v>5</v>
      </c>
      <c r="H240" s="5" t="s">
        <v>5</v>
      </c>
      <c r="I240" s="5">
        <v>201</v>
      </c>
      <c r="J240" s="5">
        <v>241</v>
      </c>
      <c r="K240" s="5">
        <v>13.4</v>
      </c>
      <c r="L240" s="5">
        <v>127</v>
      </c>
      <c r="M240" s="5">
        <v>4.8</v>
      </c>
      <c r="N240" s="5">
        <v>9.4</v>
      </c>
      <c r="O240" s="5">
        <v>28</v>
      </c>
      <c r="P240" s="5" t="s">
        <v>6</v>
      </c>
      <c r="Q240" s="5" t="s">
        <v>6</v>
      </c>
      <c r="R240" s="5" t="s">
        <v>7</v>
      </c>
      <c r="S240" s="5" t="s">
        <v>8</v>
      </c>
      <c r="T240" s="5" t="s">
        <v>7</v>
      </c>
      <c r="U240" s="5" t="s">
        <v>6</v>
      </c>
      <c r="V240" s="5" t="s">
        <v>9</v>
      </c>
    </row>
    <row r="241" spans="1:22" x14ac:dyDescent="0.25">
      <c r="A241" s="5">
        <v>34</v>
      </c>
      <c r="B241" s="5">
        <v>90</v>
      </c>
      <c r="C241" s="5">
        <v>1.0149999999999999</v>
      </c>
      <c r="D241" s="5">
        <v>2</v>
      </c>
      <c r="E241" s="5" t="s">
        <v>2</v>
      </c>
      <c r="F241" s="5" t="s">
        <v>4</v>
      </c>
      <c r="G241" s="5" t="s">
        <v>5</v>
      </c>
      <c r="H241" s="5" t="s">
        <v>5</v>
      </c>
      <c r="I241" s="5">
        <v>104</v>
      </c>
      <c r="J241" s="5">
        <v>50</v>
      </c>
      <c r="K241" s="5">
        <v>1.6</v>
      </c>
      <c r="L241" s="5">
        <v>137</v>
      </c>
      <c r="M241" s="5">
        <v>4.0999999999999996</v>
      </c>
      <c r="N241" s="5">
        <v>11.9</v>
      </c>
      <c r="O241" s="5">
        <v>39</v>
      </c>
      <c r="P241" s="5" t="s">
        <v>7</v>
      </c>
      <c r="Q241" s="5" t="s">
        <v>7</v>
      </c>
      <c r="R241" s="5" t="s">
        <v>7</v>
      </c>
      <c r="S241" s="5" t="s">
        <v>8</v>
      </c>
      <c r="T241" s="5" t="s">
        <v>7</v>
      </c>
      <c r="U241" s="5" t="s">
        <v>7</v>
      </c>
      <c r="V241" s="5" t="s">
        <v>9</v>
      </c>
    </row>
    <row r="242" spans="1:22" x14ac:dyDescent="0.25">
      <c r="A242" s="5">
        <v>65</v>
      </c>
      <c r="B242" s="5">
        <v>70</v>
      </c>
      <c r="C242" s="5">
        <v>1.0149999999999999</v>
      </c>
      <c r="D242" s="5">
        <v>1</v>
      </c>
      <c r="E242" s="5" t="s">
        <v>2</v>
      </c>
      <c r="F242" s="5" t="s">
        <v>4</v>
      </c>
      <c r="G242" s="5" t="s">
        <v>5</v>
      </c>
      <c r="H242" s="5" t="s">
        <v>5</v>
      </c>
      <c r="I242" s="5">
        <v>203</v>
      </c>
      <c r="J242" s="5">
        <v>46</v>
      </c>
      <c r="K242" s="5">
        <v>1.4</v>
      </c>
      <c r="L242" s="5" t="s">
        <v>3</v>
      </c>
      <c r="M242" s="5" t="s">
        <v>3</v>
      </c>
      <c r="N242" s="5">
        <v>11.4</v>
      </c>
      <c r="O242" s="5">
        <v>36</v>
      </c>
      <c r="P242" s="5" t="s">
        <v>6</v>
      </c>
      <c r="Q242" s="5" t="s">
        <v>6</v>
      </c>
      <c r="R242" s="5" t="s">
        <v>7</v>
      </c>
      <c r="S242" s="5" t="s">
        <v>14</v>
      </c>
      <c r="T242" s="5" t="s">
        <v>6</v>
      </c>
      <c r="U242" s="5" t="s">
        <v>7</v>
      </c>
      <c r="V242" s="5" t="s">
        <v>9</v>
      </c>
    </row>
    <row r="243" spans="1:22" x14ac:dyDescent="0.25">
      <c r="A243" s="5">
        <v>57</v>
      </c>
      <c r="B243" s="5">
        <v>70</v>
      </c>
      <c r="C243" s="5">
        <v>1.0149999999999999</v>
      </c>
      <c r="D243" s="5">
        <v>1</v>
      </c>
      <c r="E243" s="5" t="s">
        <v>2</v>
      </c>
      <c r="F243" s="5" t="s">
        <v>15</v>
      </c>
      <c r="G243" s="5" t="s">
        <v>5</v>
      </c>
      <c r="H243" s="5" t="s">
        <v>5</v>
      </c>
      <c r="I243" s="5">
        <v>165</v>
      </c>
      <c r="J243" s="5">
        <v>45</v>
      </c>
      <c r="K243" s="5">
        <v>1.5</v>
      </c>
      <c r="L243" s="5">
        <v>140</v>
      </c>
      <c r="M243" s="5">
        <v>3.3</v>
      </c>
      <c r="N243" s="5">
        <v>10.4</v>
      </c>
      <c r="O243" s="5">
        <v>31</v>
      </c>
      <c r="P243" s="5" t="s">
        <v>7</v>
      </c>
      <c r="Q243" s="5" t="s">
        <v>7</v>
      </c>
      <c r="R243" s="5" t="s">
        <v>7</v>
      </c>
      <c r="S243" s="5" t="s">
        <v>8</v>
      </c>
      <c r="T243" s="5" t="s">
        <v>7</v>
      </c>
      <c r="U243" s="5" t="s">
        <v>7</v>
      </c>
      <c r="V243" s="5" t="s">
        <v>9</v>
      </c>
    </row>
    <row r="244" spans="1:22" x14ac:dyDescent="0.25">
      <c r="A244" s="5">
        <v>69</v>
      </c>
      <c r="B244" s="5">
        <v>70</v>
      </c>
      <c r="C244" s="5">
        <v>1.01</v>
      </c>
      <c r="D244" s="5">
        <v>4</v>
      </c>
      <c r="E244" s="5" t="s">
        <v>13</v>
      </c>
      <c r="F244" s="5" t="s">
        <v>15</v>
      </c>
      <c r="G244" s="5" t="s">
        <v>16</v>
      </c>
      <c r="H244" s="5" t="s">
        <v>16</v>
      </c>
      <c r="I244" s="5">
        <v>214</v>
      </c>
      <c r="J244" s="5">
        <v>96</v>
      </c>
      <c r="K244" s="5">
        <v>6.3</v>
      </c>
      <c r="L244" s="5">
        <v>120</v>
      </c>
      <c r="M244" s="5">
        <v>3.9</v>
      </c>
      <c r="N244" s="5">
        <v>9.4</v>
      </c>
      <c r="O244" s="5">
        <v>28</v>
      </c>
      <c r="P244" s="5" t="s">
        <v>6</v>
      </c>
      <c r="Q244" s="5" t="s">
        <v>6</v>
      </c>
      <c r="R244" s="5" t="s">
        <v>6</v>
      </c>
      <c r="S244" s="5" t="s">
        <v>8</v>
      </c>
      <c r="T244" s="5" t="s">
        <v>6</v>
      </c>
      <c r="U244" s="5" t="s">
        <v>6</v>
      </c>
      <c r="V244" s="5" t="s">
        <v>9</v>
      </c>
    </row>
    <row r="245" spans="1:22" x14ac:dyDescent="0.25">
      <c r="A245" s="5">
        <v>62</v>
      </c>
      <c r="B245" s="5">
        <v>90</v>
      </c>
      <c r="C245" s="5">
        <v>1.02</v>
      </c>
      <c r="D245" s="5">
        <v>2</v>
      </c>
      <c r="E245" s="5" t="s">
        <v>1</v>
      </c>
      <c r="F245" s="5" t="s">
        <v>4</v>
      </c>
      <c r="G245" s="5" t="s">
        <v>5</v>
      </c>
      <c r="H245" s="5" t="s">
        <v>5</v>
      </c>
      <c r="I245" s="5">
        <v>169</v>
      </c>
      <c r="J245" s="5">
        <v>48</v>
      </c>
      <c r="K245" s="5">
        <v>2.4</v>
      </c>
      <c r="L245" s="5">
        <v>138</v>
      </c>
      <c r="M245" s="5">
        <v>2.9</v>
      </c>
      <c r="N245" s="5">
        <v>13.4</v>
      </c>
      <c r="O245" s="5">
        <v>47</v>
      </c>
      <c r="P245" s="5" t="s">
        <v>6</v>
      </c>
      <c r="Q245" s="5" t="s">
        <v>7</v>
      </c>
      <c r="R245" s="5" t="s">
        <v>7</v>
      </c>
      <c r="S245" s="5" t="s">
        <v>8</v>
      </c>
      <c r="T245" s="5" t="s">
        <v>7</v>
      </c>
      <c r="U245" s="5" t="s">
        <v>7</v>
      </c>
      <c r="V245" s="5" t="s">
        <v>9</v>
      </c>
    </row>
    <row r="246" spans="1:22" x14ac:dyDescent="0.25">
      <c r="A246" s="5">
        <v>64</v>
      </c>
      <c r="B246" s="5">
        <v>90</v>
      </c>
      <c r="C246" s="5">
        <v>1.0149999999999999</v>
      </c>
      <c r="D246" s="5">
        <v>3</v>
      </c>
      <c r="E246" s="5" t="s">
        <v>12</v>
      </c>
      <c r="F246" s="5" t="s">
        <v>15</v>
      </c>
      <c r="G246" s="5" t="s">
        <v>16</v>
      </c>
      <c r="H246" s="5" t="s">
        <v>5</v>
      </c>
      <c r="I246" s="5">
        <v>463</v>
      </c>
      <c r="J246" s="5">
        <v>64</v>
      </c>
      <c r="K246" s="5">
        <v>2.8</v>
      </c>
      <c r="L246" s="5">
        <v>135</v>
      </c>
      <c r="M246" s="5">
        <v>4.0999999999999996</v>
      </c>
      <c r="N246" s="5">
        <v>12.2</v>
      </c>
      <c r="O246" s="5">
        <v>40</v>
      </c>
      <c r="P246" s="5" t="s">
        <v>6</v>
      </c>
      <c r="Q246" s="5" t="s">
        <v>6</v>
      </c>
      <c r="R246" s="5" t="s">
        <v>7</v>
      </c>
      <c r="S246" s="5" t="s">
        <v>8</v>
      </c>
      <c r="T246" s="5" t="s">
        <v>7</v>
      </c>
      <c r="U246" s="5" t="s">
        <v>6</v>
      </c>
      <c r="V246" s="5" t="s">
        <v>9</v>
      </c>
    </row>
    <row r="247" spans="1:22" x14ac:dyDescent="0.25">
      <c r="A247" s="5">
        <v>48</v>
      </c>
      <c r="B247" s="5">
        <v>100</v>
      </c>
      <c r="C247" s="5" t="s">
        <v>3</v>
      </c>
      <c r="D247" s="5" t="s">
        <v>3</v>
      </c>
      <c r="E247" s="5" t="s">
        <v>3</v>
      </c>
      <c r="F247" s="5" t="s">
        <v>3</v>
      </c>
      <c r="G247" s="5" t="s">
        <v>5</v>
      </c>
      <c r="H247" s="5" t="s">
        <v>5</v>
      </c>
      <c r="I247" s="5">
        <v>103</v>
      </c>
      <c r="J247" s="5">
        <v>79</v>
      </c>
      <c r="K247" s="5">
        <v>5.3</v>
      </c>
      <c r="L247" s="5">
        <v>135</v>
      </c>
      <c r="M247" s="5">
        <v>6.3</v>
      </c>
      <c r="N247" s="5">
        <v>6.3</v>
      </c>
      <c r="O247" s="5">
        <v>19</v>
      </c>
      <c r="P247" s="5" t="s">
        <v>6</v>
      </c>
      <c r="Q247" s="5" t="s">
        <v>7</v>
      </c>
      <c r="R247" s="5" t="s">
        <v>6</v>
      </c>
      <c r="S247" s="5" t="s">
        <v>14</v>
      </c>
      <c r="T247" s="5" t="s">
        <v>7</v>
      </c>
      <c r="U247" s="5" t="s">
        <v>7</v>
      </c>
      <c r="V247" s="5" t="s">
        <v>9</v>
      </c>
    </row>
    <row r="248" spans="1:22" x14ac:dyDescent="0.25">
      <c r="A248" s="5">
        <v>48</v>
      </c>
      <c r="B248" s="5">
        <v>110</v>
      </c>
      <c r="C248" s="5">
        <v>1.0149999999999999</v>
      </c>
      <c r="D248" s="5">
        <v>3</v>
      </c>
      <c r="E248" s="5" t="s">
        <v>2</v>
      </c>
      <c r="F248" s="5" t="s">
        <v>4</v>
      </c>
      <c r="G248" s="5" t="s">
        <v>16</v>
      </c>
      <c r="H248" s="5" t="s">
        <v>5</v>
      </c>
      <c r="I248" s="5">
        <v>106</v>
      </c>
      <c r="J248" s="5">
        <v>215</v>
      </c>
      <c r="K248" s="5">
        <v>15.2</v>
      </c>
      <c r="L248" s="5">
        <v>120</v>
      </c>
      <c r="M248" s="5">
        <v>5.7</v>
      </c>
      <c r="N248" s="5">
        <v>8.6</v>
      </c>
      <c r="O248" s="5">
        <v>26</v>
      </c>
      <c r="P248" s="5" t="s">
        <v>6</v>
      </c>
      <c r="Q248" s="5" t="s">
        <v>7</v>
      </c>
      <c r="R248" s="5" t="s">
        <v>6</v>
      </c>
      <c r="S248" s="5" t="s">
        <v>8</v>
      </c>
      <c r="T248" s="5" t="s">
        <v>7</v>
      </c>
      <c r="U248" s="5" t="s">
        <v>6</v>
      </c>
      <c r="V248" s="5" t="s">
        <v>9</v>
      </c>
    </row>
    <row r="249" spans="1:22" x14ac:dyDescent="0.25">
      <c r="A249" s="5">
        <v>54</v>
      </c>
      <c r="B249" s="5">
        <v>90</v>
      </c>
      <c r="C249" s="5">
        <v>1.0249999999999999</v>
      </c>
      <c r="D249" s="5">
        <v>1</v>
      </c>
      <c r="E249" s="5" t="s">
        <v>2</v>
      </c>
      <c r="F249" s="5" t="s">
        <v>15</v>
      </c>
      <c r="G249" s="5" t="s">
        <v>5</v>
      </c>
      <c r="H249" s="5" t="s">
        <v>5</v>
      </c>
      <c r="I249" s="5">
        <v>150</v>
      </c>
      <c r="J249" s="5">
        <v>18</v>
      </c>
      <c r="K249" s="5">
        <v>1.2</v>
      </c>
      <c r="L249" s="5">
        <v>140</v>
      </c>
      <c r="M249" s="5">
        <v>4.2</v>
      </c>
      <c r="N249" s="5" t="s">
        <v>3</v>
      </c>
      <c r="O249" s="5" t="s">
        <v>3</v>
      </c>
      <c r="P249" s="5" t="s">
        <v>7</v>
      </c>
      <c r="Q249" s="5" t="s">
        <v>7</v>
      </c>
      <c r="R249" s="5" t="s">
        <v>7</v>
      </c>
      <c r="S249" s="5" t="s">
        <v>14</v>
      </c>
      <c r="T249" s="5" t="s">
        <v>6</v>
      </c>
      <c r="U249" s="5" t="s">
        <v>6</v>
      </c>
      <c r="V249" s="5" t="s">
        <v>9</v>
      </c>
    </row>
    <row r="250" spans="1:22" x14ac:dyDescent="0.25">
      <c r="A250" s="5">
        <v>59</v>
      </c>
      <c r="B250" s="5">
        <v>70</v>
      </c>
      <c r="C250" s="5">
        <v>1.01</v>
      </c>
      <c r="D250" s="5">
        <v>1</v>
      </c>
      <c r="E250" s="5" t="s">
        <v>13</v>
      </c>
      <c r="F250" s="5" t="s">
        <v>15</v>
      </c>
      <c r="G250" s="5" t="s">
        <v>5</v>
      </c>
      <c r="H250" s="5" t="s">
        <v>5</v>
      </c>
      <c r="I250" s="5">
        <v>424</v>
      </c>
      <c r="J250" s="5">
        <v>55</v>
      </c>
      <c r="K250" s="5">
        <v>1.7</v>
      </c>
      <c r="L250" s="5">
        <v>138</v>
      </c>
      <c r="M250" s="5">
        <v>4.5</v>
      </c>
      <c r="N250" s="5">
        <v>12.6</v>
      </c>
      <c r="O250" s="5">
        <v>37</v>
      </c>
      <c r="P250" s="5" t="s">
        <v>6</v>
      </c>
      <c r="Q250" s="5" t="s">
        <v>6</v>
      </c>
      <c r="R250" s="5" t="s">
        <v>6</v>
      </c>
      <c r="S250" s="5" t="s">
        <v>8</v>
      </c>
      <c r="T250" s="5" t="s">
        <v>7</v>
      </c>
      <c r="U250" s="5" t="s">
        <v>7</v>
      </c>
      <c r="V250" s="5" t="s">
        <v>9</v>
      </c>
    </row>
    <row r="251" spans="1:22" x14ac:dyDescent="0.25">
      <c r="A251" s="5">
        <v>56</v>
      </c>
      <c r="B251" s="5">
        <v>90</v>
      </c>
      <c r="C251" s="5">
        <v>1.01</v>
      </c>
      <c r="D251" s="5">
        <v>4</v>
      </c>
      <c r="E251" s="5" t="s">
        <v>1</v>
      </c>
      <c r="F251" s="5" t="s">
        <v>15</v>
      </c>
      <c r="G251" s="5" t="s">
        <v>16</v>
      </c>
      <c r="H251" s="5" t="s">
        <v>5</v>
      </c>
      <c r="I251" s="5">
        <v>176</v>
      </c>
      <c r="J251" s="5">
        <v>309</v>
      </c>
      <c r="K251" s="5">
        <v>13.3</v>
      </c>
      <c r="L251" s="5">
        <v>124</v>
      </c>
      <c r="M251" s="5">
        <v>6.5</v>
      </c>
      <c r="N251" s="5">
        <v>3.1</v>
      </c>
      <c r="O251" s="5">
        <v>9</v>
      </c>
      <c r="P251" s="5" t="s">
        <v>6</v>
      </c>
      <c r="Q251" s="5" t="s">
        <v>6</v>
      </c>
      <c r="R251" s="5" t="s">
        <v>7</v>
      </c>
      <c r="S251" s="5" t="s">
        <v>14</v>
      </c>
      <c r="T251" s="5" t="s">
        <v>6</v>
      </c>
      <c r="U251" s="5" t="s">
        <v>6</v>
      </c>
      <c r="V251" s="5" t="s">
        <v>9</v>
      </c>
    </row>
    <row r="252" spans="1:22" x14ac:dyDescent="0.25">
      <c r="A252" s="5">
        <v>40</v>
      </c>
      <c r="B252" s="5">
        <v>80</v>
      </c>
      <c r="C252" s="5">
        <v>1.0249999999999999</v>
      </c>
      <c r="D252" s="5">
        <v>0</v>
      </c>
      <c r="E252" s="5" t="s">
        <v>2</v>
      </c>
      <c r="F252" s="5" t="s">
        <v>4</v>
      </c>
      <c r="G252" s="5" t="s">
        <v>5</v>
      </c>
      <c r="H252" s="5" t="s">
        <v>5</v>
      </c>
      <c r="I252" s="5">
        <v>140</v>
      </c>
      <c r="J252" s="5">
        <v>10</v>
      </c>
      <c r="K252" s="5">
        <v>1.2</v>
      </c>
      <c r="L252" s="5">
        <v>135</v>
      </c>
      <c r="M252" s="5">
        <v>5</v>
      </c>
      <c r="N252" s="5">
        <v>15</v>
      </c>
      <c r="O252" s="5">
        <v>48</v>
      </c>
      <c r="P252" s="5" t="s">
        <v>7</v>
      </c>
      <c r="Q252" s="5" t="s">
        <v>7</v>
      </c>
      <c r="R252" s="5" t="s">
        <v>7</v>
      </c>
      <c r="S252" s="5" t="s">
        <v>8</v>
      </c>
      <c r="T252" s="5" t="s">
        <v>7</v>
      </c>
      <c r="U252" s="5" t="s">
        <v>7</v>
      </c>
      <c r="V252" s="5" t="s">
        <v>22</v>
      </c>
    </row>
    <row r="253" spans="1:22" x14ac:dyDescent="0.25">
      <c r="A253" s="5">
        <v>23</v>
      </c>
      <c r="B253" s="5">
        <v>80</v>
      </c>
      <c r="C253" s="5">
        <v>1.0249999999999999</v>
      </c>
      <c r="D253" s="5">
        <v>0</v>
      </c>
      <c r="E253" s="5" t="s">
        <v>2</v>
      </c>
      <c r="F253" s="5" t="s">
        <v>4</v>
      </c>
      <c r="G253" s="5" t="s">
        <v>5</v>
      </c>
      <c r="H253" s="5" t="s">
        <v>5</v>
      </c>
      <c r="I253" s="5">
        <v>70</v>
      </c>
      <c r="J253" s="5">
        <v>36</v>
      </c>
      <c r="K253" s="5">
        <v>1</v>
      </c>
      <c r="L253" s="5">
        <v>150</v>
      </c>
      <c r="M253" s="5">
        <v>4.5999999999999996</v>
      </c>
      <c r="N253" s="5">
        <v>17</v>
      </c>
      <c r="O253" s="5">
        <v>52</v>
      </c>
      <c r="P253" s="5" t="s">
        <v>7</v>
      </c>
      <c r="Q253" s="5" t="s">
        <v>7</v>
      </c>
      <c r="R253" s="5" t="s">
        <v>7</v>
      </c>
      <c r="S253" s="5" t="s">
        <v>8</v>
      </c>
      <c r="T253" s="5" t="s">
        <v>7</v>
      </c>
      <c r="U253" s="5" t="s">
        <v>7</v>
      </c>
      <c r="V253" s="5" t="s">
        <v>22</v>
      </c>
    </row>
    <row r="254" spans="1:22" x14ac:dyDescent="0.25">
      <c r="A254" s="5">
        <v>45</v>
      </c>
      <c r="B254" s="5">
        <v>80</v>
      </c>
      <c r="C254" s="5">
        <v>1.0249999999999999</v>
      </c>
      <c r="D254" s="5">
        <v>0</v>
      </c>
      <c r="E254" s="5" t="s">
        <v>2</v>
      </c>
      <c r="F254" s="5" t="s">
        <v>4</v>
      </c>
      <c r="G254" s="5" t="s">
        <v>5</v>
      </c>
      <c r="H254" s="5" t="s">
        <v>5</v>
      </c>
      <c r="I254" s="5">
        <v>82</v>
      </c>
      <c r="J254" s="5">
        <v>49</v>
      </c>
      <c r="K254" s="5">
        <v>0.6</v>
      </c>
      <c r="L254" s="5">
        <v>147</v>
      </c>
      <c r="M254" s="5">
        <v>4.4000000000000004</v>
      </c>
      <c r="N254" s="5">
        <v>15.9</v>
      </c>
      <c r="O254" s="5">
        <v>46</v>
      </c>
      <c r="P254" s="5" t="s">
        <v>7</v>
      </c>
      <c r="Q254" s="5" t="s">
        <v>7</v>
      </c>
      <c r="R254" s="5" t="s">
        <v>7</v>
      </c>
      <c r="S254" s="5" t="s">
        <v>8</v>
      </c>
      <c r="T254" s="5" t="s">
        <v>7</v>
      </c>
      <c r="U254" s="5" t="s">
        <v>7</v>
      </c>
      <c r="V254" s="5" t="s">
        <v>22</v>
      </c>
    </row>
    <row r="255" spans="1:22" x14ac:dyDescent="0.25">
      <c r="A255" s="5">
        <v>57</v>
      </c>
      <c r="B255" s="5">
        <v>80</v>
      </c>
      <c r="C255" s="5">
        <v>1.0249999999999999</v>
      </c>
      <c r="D255" s="5">
        <v>0</v>
      </c>
      <c r="E255" s="5" t="s">
        <v>2</v>
      </c>
      <c r="F255" s="5" t="s">
        <v>4</v>
      </c>
      <c r="G255" s="5" t="s">
        <v>5</v>
      </c>
      <c r="H255" s="5" t="s">
        <v>5</v>
      </c>
      <c r="I255" s="5">
        <v>119</v>
      </c>
      <c r="J255" s="5">
        <v>17</v>
      </c>
      <c r="K255" s="5">
        <v>1.2</v>
      </c>
      <c r="L255" s="5">
        <v>135</v>
      </c>
      <c r="M255" s="5">
        <v>4.7</v>
      </c>
      <c r="N255" s="5">
        <v>15.4</v>
      </c>
      <c r="O255" s="5">
        <v>42</v>
      </c>
      <c r="P255" s="5" t="s">
        <v>7</v>
      </c>
      <c r="Q255" s="5" t="s">
        <v>7</v>
      </c>
      <c r="R255" s="5" t="s">
        <v>7</v>
      </c>
      <c r="S255" s="5" t="s">
        <v>8</v>
      </c>
      <c r="T255" s="5" t="s">
        <v>7</v>
      </c>
      <c r="U255" s="5" t="s">
        <v>7</v>
      </c>
      <c r="V255" s="5" t="s">
        <v>22</v>
      </c>
    </row>
    <row r="256" spans="1:22" x14ac:dyDescent="0.25">
      <c r="A256" s="5">
        <v>51</v>
      </c>
      <c r="B256" s="5">
        <v>60</v>
      </c>
      <c r="C256" s="5">
        <v>1.0249999999999999</v>
      </c>
      <c r="D256" s="5">
        <v>0</v>
      </c>
      <c r="E256" s="5" t="s">
        <v>2</v>
      </c>
      <c r="F256" s="5" t="s">
        <v>4</v>
      </c>
      <c r="G256" s="5" t="s">
        <v>5</v>
      </c>
      <c r="H256" s="5" t="s">
        <v>5</v>
      </c>
      <c r="I256" s="5">
        <v>99</v>
      </c>
      <c r="J256" s="5">
        <v>38</v>
      </c>
      <c r="K256" s="5">
        <v>0.8</v>
      </c>
      <c r="L256" s="5">
        <v>135</v>
      </c>
      <c r="M256" s="5">
        <v>3.7</v>
      </c>
      <c r="N256" s="5">
        <v>13</v>
      </c>
      <c r="O256" s="5">
        <v>49</v>
      </c>
      <c r="P256" s="5" t="s">
        <v>7</v>
      </c>
      <c r="Q256" s="5" t="s">
        <v>7</v>
      </c>
      <c r="R256" s="5" t="s">
        <v>7</v>
      </c>
      <c r="S256" s="5" t="s">
        <v>8</v>
      </c>
      <c r="T256" s="5" t="s">
        <v>7</v>
      </c>
      <c r="U256" s="5" t="s">
        <v>7</v>
      </c>
      <c r="V256" s="5" t="s">
        <v>22</v>
      </c>
    </row>
    <row r="257" spans="1:22" x14ac:dyDescent="0.25">
      <c r="A257" s="5">
        <v>34</v>
      </c>
      <c r="B257" s="5">
        <v>80</v>
      </c>
      <c r="C257" s="5">
        <v>1.0249999999999999</v>
      </c>
      <c r="D257" s="5">
        <v>0</v>
      </c>
      <c r="E257" s="5" t="s">
        <v>2</v>
      </c>
      <c r="F257" s="5" t="s">
        <v>4</v>
      </c>
      <c r="G257" s="5" t="s">
        <v>5</v>
      </c>
      <c r="H257" s="5" t="s">
        <v>5</v>
      </c>
      <c r="I257" s="5">
        <v>121</v>
      </c>
      <c r="J257" s="5">
        <v>27</v>
      </c>
      <c r="K257" s="5">
        <v>1.2</v>
      </c>
      <c r="L257" s="5">
        <v>144</v>
      </c>
      <c r="M257" s="5">
        <v>3.9</v>
      </c>
      <c r="N257" s="5">
        <v>13.6</v>
      </c>
      <c r="O257" s="5">
        <v>52</v>
      </c>
      <c r="P257" s="5" t="s">
        <v>7</v>
      </c>
      <c r="Q257" s="5" t="s">
        <v>7</v>
      </c>
      <c r="R257" s="5" t="s">
        <v>7</v>
      </c>
      <c r="S257" s="5" t="s">
        <v>8</v>
      </c>
      <c r="T257" s="5" t="s">
        <v>7</v>
      </c>
      <c r="U257" s="5" t="s">
        <v>7</v>
      </c>
      <c r="V257" s="5" t="s">
        <v>22</v>
      </c>
    </row>
    <row r="258" spans="1:22" x14ac:dyDescent="0.25">
      <c r="A258" s="5">
        <v>60</v>
      </c>
      <c r="B258" s="5">
        <v>80</v>
      </c>
      <c r="C258" s="5">
        <v>1.0249999999999999</v>
      </c>
      <c r="D258" s="5">
        <v>0</v>
      </c>
      <c r="E258" s="5" t="s">
        <v>2</v>
      </c>
      <c r="F258" s="5" t="s">
        <v>4</v>
      </c>
      <c r="G258" s="5" t="s">
        <v>5</v>
      </c>
      <c r="H258" s="5" t="s">
        <v>5</v>
      </c>
      <c r="I258" s="5">
        <v>131</v>
      </c>
      <c r="J258" s="5">
        <v>10</v>
      </c>
      <c r="K258" s="5">
        <v>0.5</v>
      </c>
      <c r="L258" s="5">
        <v>146</v>
      </c>
      <c r="M258" s="5">
        <v>5</v>
      </c>
      <c r="N258" s="5">
        <v>14.5</v>
      </c>
      <c r="O258" s="5">
        <v>41</v>
      </c>
      <c r="P258" s="5" t="s">
        <v>7</v>
      </c>
      <c r="Q258" s="5" t="s">
        <v>7</v>
      </c>
      <c r="R258" s="5" t="s">
        <v>7</v>
      </c>
      <c r="S258" s="5" t="s">
        <v>8</v>
      </c>
      <c r="T258" s="5" t="s">
        <v>7</v>
      </c>
      <c r="U258" s="5" t="s">
        <v>7</v>
      </c>
      <c r="V258" s="5" t="s">
        <v>22</v>
      </c>
    </row>
    <row r="259" spans="1:22" x14ac:dyDescent="0.25">
      <c r="A259" s="5">
        <v>38</v>
      </c>
      <c r="B259" s="5">
        <v>60</v>
      </c>
      <c r="C259" s="5">
        <v>1.02</v>
      </c>
      <c r="D259" s="5">
        <v>0</v>
      </c>
      <c r="E259" s="5" t="s">
        <v>2</v>
      </c>
      <c r="F259" s="5" t="s">
        <v>4</v>
      </c>
      <c r="G259" s="5" t="s">
        <v>5</v>
      </c>
      <c r="H259" s="5" t="s">
        <v>5</v>
      </c>
      <c r="I259" s="5">
        <v>91</v>
      </c>
      <c r="J259" s="5">
        <v>36</v>
      </c>
      <c r="K259" s="5">
        <v>0.7</v>
      </c>
      <c r="L259" s="5">
        <v>135</v>
      </c>
      <c r="M259" s="5">
        <v>3.7</v>
      </c>
      <c r="N259" s="5">
        <v>14</v>
      </c>
      <c r="O259" s="5">
        <v>46</v>
      </c>
      <c r="P259" s="5" t="s">
        <v>7</v>
      </c>
      <c r="Q259" s="5" t="s">
        <v>7</v>
      </c>
      <c r="R259" s="5" t="s">
        <v>7</v>
      </c>
      <c r="S259" s="5" t="s">
        <v>8</v>
      </c>
      <c r="T259" s="5" t="s">
        <v>7</v>
      </c>
      <c r="U259" s="5" t="s">
        <v>7</v>
      </c>
      <c r="V259" s="5" t="s">
        <v>22</v>
      </c>
    </row>
    <row r="260" spans="1:22" x14ac:dyDescent="0.25">
      <c r="A260" s="5">
        <v>42</v>
      </c>
      <c r="B260" s="5">
        <v>80</v>
      </c>
      <c r="C260" s="5">
        <v>1.02</v>
      </c>
      <c r="D260" s="5">
        <v>0</v>
      </c>
      <c r="E260" s="5" t="s">
        <v>2</v>
      </c>
      <c r="F260" s="5" t="s">
        <v>4</v>
      </c>
      <c r="G260" s="5" t="s">
        <v>5</v>
      </c>
      <c r="H260" s="5" t="s">
        <v>5</v>
      </c>
      <c r="I260" s="5">
        <v>98</v>
      </c>
      <c r="J260" s="5">
        <v>20</v>
      </c>
      <c r="K260" s="5">
        <v>0.5</v>
      </c>
      <c r="L260" s="5">
        <v>140</v>
      </c>
      <c r="M260" s="5">
        <v>3.5</v>
      </c>
      <c r="N260" s="5">
        <v>13.9</v>
      </c>
      <c r="O260" s="5">
        <v>44</v>
      </c>
      <c r="P260" s="5" t="s">
        <v>7</v>
      </c>
      <c r="Q260" s="5" t="s">
        <v>7</v>
      </c>
      <c r="R260" s="5" t="s">
        <v>7</v>
      </c>
      <c r="S260" s="5" t="s">
        <v>8</v>
      </c>
      <c r="T260" s="5" t="s">
        <v>7</v>
      </c>
      <c r="U260" s="5" t="s">
        <v>7</v>
      </c>
      <c r="V260" s="5" t="s">
        <v>22</v>
      </c>
    </row>
    <row r="261" spans="1:22" x14ac:dyDescent="0.25">
      <c r="A261" s="5">
        <v>35</v>
      </c>
      <c r="B261" s="5">
        <v>80</v>
      </c>
      <c r="C261" s="5">
        <v>1.02</v>
      </c>
      <c r="D261" s="5">
        <v>0</v>
      </c>
      <c r="E261" s="5" t="s">
        <v>2</v>
      </c>
      <c r="F261" s="5" t="s">
        <v>4</v>
      </c>
      <c r="G261" s="5" t="s">
        <v>5</v>
      </c>
      <c r="H261" s="5" t="s">
        <v>5</v>
      </c>
      <c r="I261" s="5">
        <v>104</v>
      </c>
      <c r="J261" s="5">
        <v>31</v>
      </c>
      <c r="K261" s="5">
        <v>1.2</v>
      </c>
      <c r="L261" s="5">
        <v>135</v>
      </c>
      <c r="M261" s="5">
        <v>5</v>
      </c>
      <c r="N261" s="5">
        <v>16.100000000000001</v>
      </c>
      <c r="O261" s="5">
        <v>45</v>
      </c>
      <c r="P261" s="5" t="s">
        <v>7</v>
      </c>
      <c r="Q261" s="5" t="s">
        <v>7</v>
      </c>
      <c r="R261" s="5" t="s">
        <v>7</v>
      </c>
      <c r="S261" s="5" t="s">
        <v>8</v>
      </c>
      <c r="T261" s="5" t="s">
        <v>7</v>
      </c>
      <c r="U261" s="5" t="s">
        <v>7</v>
      </c>
      <c r="V261" s="5" t="s">
        <v>22</v>
      </c>
    </row>
    <row r="262" spans="1:22" x14ac:dyDescent="0.25">
      <c r="A262" s="5">
        <v>30</v>
      </c>
      <c r="B262" s="5">
        <v>80</v>
      </c>
      <c r="C262" s="5">
        <v>1.02</v>
      </c>
      <c r="D262" s="5">
        <v>0</v>
      </c>
      <c r="E262" s="5" t="s">
        <v>2</v>
      </c>
      <c r="F262" s="5" t="s">
        <v>4</v>
      </c>
      <c r="G262" s="5" t="s">
        <v>5</v>
      </c>
      <c r="H262" s="5" t="s">
        <v>5</v>
      </c>
      <c r="I262" s="5">
        <v>131</v>
      </c>
      <c r="J262" s="5">
        <v>38</v>
      </c>
      <c r="K262" s="5">
        <v>1</v>
      </c>
      <c r="L262" s="5">
        <v>147</v>
      </c>
      <c r="M262" s="5">
        <v>3.8</v>
      </c>
      <c r="N262" s="5">
        <v>14.1</v>
      </c>
      <c r="O262" s="5">
        <v>45</v>
      </c>
      <c r="P262" s="5" t="s">
        <v>7</v>
      </c>
      <c r="Q262" s="5" t="s">
        <v>7</v>
      </c>
      <c r="R262" s="5" t="s">
        <v>7</v>
      </c>
      <c r="S262" s="5" t="s">
        <v>8</v>
      </c>
      <c r="T262" s="5" t="s">
        <v>7</v>
      </c>
      <c r="U262" s="5" t="s">
        <v>7</v>
      </c>
      <c r="V262" s="5" t="s">
        <v>22</v>
      </c>
    </row>
    <row r="263" spans="1:22" x14ac:dyDescent="0.25">
      <c r="A263" s="5">
        <v>49</v>
      </c>
      <c r="B263" s="5">
        <v>80</v>
      </c>
      <c r="C263" s="5">
        <v>1.02</v>
      </c>
      <c r="D263" s="5">
        <v>0</v>
      </c>
      <c r="E263" s="5" t="s">
        <v>2</v>
      </c>
      <c r="F263" s="5" t="s">
        <v>4</v>
      </c>
      <c r="G263" s="5" t="s">
        <v>5</v>
      </c>
      <c r="H263" s="5" t="s">
        <v>5</v>
      </c>
      <c r="I263" s="5">
        <v>122</v>
      </c>
      <c r="J263" s="5">
        <v>32</v>
      </c>
      <c r="K263" s="5">
        <v>1.2</v>
      </c>
      <c r="L263" s="5">
        <v>139</v>
      </c>
      <c r="M263" s="5">
        <v>3.9</v>
      </c>
      <c r="N263" s="5">
        <v>17</v>
      </c>
      <c r="O263" s="5">
        <v>41</v>
      </c>
      <c r="P263" s="5" t="s">
        <v>7</v>
      </c>
      <c r="Q263" s="5" t="s">
        <v>7</v>
      </c>
      <c r="R263" s="5" t="s">
        <v>7</v>
      </c>
      <c r="S263" s="5" t="s">
        <v>8</v>
      </c>
      <c r="T263" s="5" t="s">
        <v>7</v>
      </c>
      <c r="U263" s="5" t="s">
        <v>7</v>
      </c>
      <c r="V263" s="5" t="s">
        <v>22</v>
      </c>
    </row>
    <row r="264" spans="1:22" x14ac:dyDescent="0.25">
      <c r="A264" s="5">
        <v>55</v>
      </c>
      <c r="B264" s="5">
        <v>80</v>
      </c>
      <c r="C264" s="5">
        <v>1.02</v>
      </c>
      <c r="D264" s="5">
        <v>0</v>
      </c>
      <c r="E264" s="5" t="s">
        <v>2</v>
      </c>
      <c r="F264" s="5" t="s">
        <v>4</v>
      </c>
      <c r="G264" s="5" t="s">
        <v>5</v>
      </c>
      <c r="H264" s="5" t="s">
        <v>5</v>
      </c>
      <c r="I264" s="5">
        <v>118</v>
      </c>
      <c r="J264" s="5">
        <v>18</v>
      </c>
      <c r="K264" s="5">
        <v>0.9</v>
      </c>
      <c r="L264" s="5">
        <v>135</v>
      </c>
      <c r="M264" s="5">
        <v>3.6</v>
      </c>
      <c r="N264" s="5">
        <v>15.5</v>
      </c>
      <c r="O264" s="5">
        <v>43</v>
      </c>
      <c r="P264" s="5" t="s">
        <v>7</v>
      </c>
      <c r="Q264" s="5" t="s">
        <v>7</v>
      </c>
      <c r="R264" s="5" t="s">
        <v>7</v>
      </c>
      <c r="S264" s="5" t="s">
        <v>8</v>
      </c>
      <c r="T264" s="5" t="s">
        <v>7</v>
      </c>
      <c r="U264" s="5" t="s">
        <v>7</v>
      </c>
      <c r="V264" s="5" t="s">
        <v>22</v>
      </c>
    </row>
    <row r="265" spans="1:22" x14ac:dyDescent="0.25">
      <c r="A265" s="5">
        <v>45</v>
      </c>
      <c r="B265" s="5">
        <v>80</v>
      </c>
      <c r="C265" s="5">
        <v>1.02</v>
      </c>
      <c r="D265" s="5">
        <v>0</v>
      </c>
      <c r="E265" s="5" t="s">
        <v>2</v>
      </c>
      <c r="F265" s="5" t="s">
        <v>4</v>
      </c>
      <c r="G265" s="5" t="s">
        <v>5</v>
      </c>
      <c r="H265" s="5" t="s">
        <v>5</v>
      </c>
      <c r="I265" s="5">
        <v>117</v>
      </c>
      <c r="J265" s="5">
        <v>46</v>
      </c>
      <c r="K265" s="5">
        <v>1.2</v>
      </c>
      <c r="L265" s="5">
        <v>137</v>
      </c>
      <c r="M265" s="5">
        <v>5</v>
      </c>
      <c r="N265" s="5">
        <v>16.2</v>
      </c>
      <c r="O265" s="5">
        <v>45</v>
      </c>
      <c r="P265" s="5" t="s">
        <v>7</v>
      </c>
      <c r="Q265" s="5" t="s">
        <v>7</v>
      </c>
      <c r="R265" s="5" t="s">
        <v>7</v>
      </c>
      <c r="S265" s="5" t="s">
        <v>8</v>
      </c>
      <c r="T265" s="5" t="s">
        <v>7</v>
      </c>
      <c r="U265" s="5" t="s">
        <v>7</v>
      </c>
      <c r="V265" s="5" t="s">
        <v>22</v>
      </c>
    </row>
    <row r="266" spans="1:22" x14ac:dyDescent="0.25">
      <c r="A266" s="5">
        <v>42</v>
      </c>
      <c r="B266" s="5">
        <v>80</v>
      </c>
      <c r="C266" s="5">
        <v>1.02</v>
      </c>
      <c r="D266" s="5">
        <v>0</v>
      </c>
      <c r="E266" s="5" t="s">
        <v>2</v>
      </c>
      <c r="F266" s="5" t="s">
        <v>4</v>
      </c>
      <c r="G266" s="5" t="s">
        <v>5</v>
      </c>
      <c r="H266" s="5" t="s">
        <v>5</v>
      </c>
      <c r="I266" s="5">
        <v>132</v>
      </c>
      <c r="J266" s="5">
        <v>24</v>
      </c>
      <c r="K266" s="5">
        <v>0.7</v>
      </c>
      <c r="L266" s="5">
        <v>140</v>
      </c>
      <c r="M266" s="5">
        <v>4.0999999999999996</v>
      </c>
      <c r="N266" s="5">
        <v>14.4</v>
      </c>
      <c r="O266" s="5">
        <v>50</v>
      </c>
      <c r="P266" s="5" t="s">
        <v>7</v>
      </c>
      <c r="Q266" s="5" t="s">
        <v>7</v>
      </c>
      <c r="R266" s="5" t="s">
        <v>7</v>
      </c>
      <c r="S266" s="5" t="s">
        <v>8</v>
      </c>
      <c r="T266" s="5" t="s">
        <v>7</v>
      </c>
      <c r="U266" s="5" t="s">
        <v>7</v>
      </c>
      <c r="V266" s="5" t="s">
        <v>22</v>
      </c>
    </row>
    <row r="267" spans="1:22" x14ac:dyDescent="0.25">
      <c r="A267" s="5">
        <v>50</v>
      </c>
      <c r="B267" s="5">
        <v>80</v>
      </c>
      <c r="C267" s="5">
        <v>1.02</v>
      </c>
      <c r="D267" s="5">
        <v>0</v>
      </c>
      <c r="E267" s="5" t="s">
        <v>2</v>
      </c>
      <c r="F267" s="5" t="s">
        <v>4</v>
      </c>
      <c r="G267" s="5" t="s">
        <v>5</v>
      </c>
      <c r="H267" s="5" t="s">
        <v>5</v>
      </c>
      <c r="I267" s="5">
        <v>97</v>
      </c>
      <c r="J267" s="5">
        <v>40</v>
      </c>
      <c r="K267" s="5">
        <v>0.6</v>
      </c>
      <c r="L267" s="5">
        <v>150</v>
      </c>
      <c r="M267" s="5">
        <v>4.5</v>
      </c>
      <c r="N267" s="5">
        <v>14.2</v>
      </c>
      <c r="O267" s="5">
        <v>48</v>
      </c>
      <c r="P267" s="5" t="s">
        <v>7</v>
      </c>
      <c r="Q267" s="5" t="s">
        <v>7</v>
      </c>
      <c r="R267" s="5" t="s">
        <v>7</v>
      </c>
      <c r="S267" s="5" t="s">
        <v>8</v>
      </c>
      <c r="T267" s="5" t="s">
        <v>7</v>
      </c>
      <c r="U267" s="5" t="s">
        <v>7</v>
      </c>
      <c r="V267" s="5" t="s">
        <v>22</v>
      </c>
    </row>
    <row r="268" spans="1:22" x14ac:dyDescent="0.25">
      <c r="A268" s="5">
        <v>55</v>
      </c>
      <c r="B268" s="5">
        <v>80</v>
      </c>
      <c r="C268" s="5">
        <v>1.02</v>
      </c>
      <c r="D268" s="5">
        <v>0</v>
      </c>
      <c r="E268" s="5" t="s">
        <v>2</v>
      </c>
      <c r="F268" s="5" t="s">
        <v>4</v>
      </c>
      <c r="G268" s="5" t="s">
        <v>5</v>
      </c>
      <c r="H268" s="5" t="s">
        <v>5</v>
      </c>
      <c r="I268" s="5">
        <v>133</v>
      </c>
      <c r="J268" s="5">
        <v>17</v>
      </c>
      <c r="K268" s="5">
        <v>1.2</v>
      </c>
      <c r="L268" s="5">
        <v>135</v>
      </c>
      <c r="M268" s="5">
        <v>4.8</v>
      </c>
      <c r="N268" s="5">
        <v>13.2</v>
      </c>
      <c r="O268" s="5">
        <v>41</v>
      </c>
      <c r="P268" s="5" t="s">
        <v>7</v>
      </c>
      <c r="Q268" s="5" t="s">
        <v>7</v>
      </c>
      <c r="R268" s="5" t="s">
        <v>7</v>
      </c>
      <c r="S268" s="5" t="s">
        <v>8</v>
      </c>
      <c r="T268" s="5" t="s">
        <v>7</v>
      </c>
      <c r="U268" s="5" t="s">
        <v>7</v>
      </c>
      <c r="V268" s="5" t="s">
        <v>22</v>
      </c>
    </row>
    <row r="269" spans="1:22" x14ac:dyDescent="0.25">
      <c r="A269" s="5">
        <v>48</v>
      </c>
      <c r="B269" s="5">
        <v>80</v>
      </c>
      <c r="C269" s="5">
        <v>1.0249999999999999</v>
      </c>
      <c r="D269" s="5">
        <v>0</v>
      </c>
      <c r="E269" s="5" t="s">
        <v>2</v>
      </c>
      <c r="F269" s="5" t="s">
        <v>4</v>
      </c>
      <c r="G269" s="5" t="s">
        <v>5</v>
      </c>
      <c r="H269" s="5" t="s">
        <v>5</v>
      </c>
      <c r="I269" s="5">
        <v>122</v>
      </c>
      <c r="J269" s="5">
        <v>33</v>
      </c>
      <c r="K269" s="5">
        <v>0.9</v>
      </c>
      <c r="L269" s="5">
        <v>146</v>
      </c>
      <c r="M269" s="5">
        <v>3.9</v>
      </c>
      <c r="N269" s="5">
        <v>13.9</v>
      </c>
      <c r="O269" s="5">
        <v>48</v>
      </c>
      <c r="P269" s="5" t="s">
        <v>7</v>
      </c>
      <c r="Q269" s="5" t="s">
        <v>7</v>
      </c>
      <c r="R269" s="5" t="s">
        <v>7</v>
      </c>
      <c r="S269" s="5" t="s">
        <v>8</v>
      </c>
      <c r="T269" s="5" t="s">
        <v>7</v>
      </c>
      <c r="U269" s="5" t="s">
        <v>7</v>
      </c>
      <c r="V269" s="5" t="s">
        <v>22</v>
      </c>
    </row>
    <row r="270" spans="1:22" x14ac:dyDescent="0.25">
      <c r="A270" s="5" t="s">
        <v>3</v>
      </c>
      <c r="B270" s="5">
        <v>80</v>
      </c>
      <c r="C270" s="5" t="s">
        <v>3</v>
      </c>
      <c r="D270" s="5" t="s">
        <v>3</v>
      </c>
      <c r="E270" s="5" t="s">
        <v>3</v>
      </c>
      <c r="F270" s="5" t="s">
        <v>3</v>
      </c>
      <c r="G270" s="5" t="s">
        <v>5</v>
      </c>
      <c r="H270" s="5" t="s">
        <v>5</v>
      </c>
      <c r="I270" s="5">
        <v>100</v>
      </c>
      <c r="J270" s="5">
        <v>49</v>
      </c>
      <c r="K270" s="5">
        <v>1</v>
      </c>
      <c r="L270" s="5">
        <v>140</v>
      </c>
      <c r="M270" s="5">
        <v>5</v>
      </c>
      <c r="N270" s="5">
        <v>16.3</v>
      </c>
      <c r="O270" s="5">
        <v>53</v>
      </c>
      <c r="P270" s="5" t="s">
        <v>7</v>
      </c>
      <c r="Q270" s="5" t="s">
        <v>7</v>
      </c>
      <c r="R270" s="5" t="s">
        <v>7</v>
      </c>
      <c r="S270" s="5" t="s">
        <v>8</v>
      </c>
      <c r="T270" s="5" t="s">
        <v>7</v>
      </c>
      <c r="U270" s="5" t="s">
        <v>7</v>
      </c>
      <c r="V270" s="5" t="s">
        <v>22</v>
      </c>
    </row>
    <row r="271" spans="1:22" x14ac:dyDescent="0.25">
      <c r="A271" s="5">
        <v>25</v>
      </c>
      <c r="B271" s="5">
        <v>80</v>
      </c>
      <c r="C271" s="5">
        <v>1.0249999999999999</v>
      </c>
      <c r="D271" s="5">
        <v>0</v>
      </c>
      <c r="E271" s="5" t="s">
        <v>2</v>
      </c>
      <c r="F271" s="5" t="s">
        <v>4</v>
      </c>
      <c r="G271" s="5" t="s">
        <v>5</v>
      </c>
      <c r="H271" s="5" t="s">
        <v>5</v>
      </c>
      <c r="I271" s="5">
        <v>121</v>
      </c>
      <c r="J271" s="5">
        <v>19</v>
      </c>
      <c r="K271" s="5">
        <v>1.2</v>
      </c>
      <c r="L271" s="5">
        <v>142</v>
      </c>
      <c r="M271" s="5">
        <v>4.9000000000000004</v>
      </c>
      <c r="N271" s="5">
        <v>15</v>
      </c>
      <c r="O271" s="5">
        <v>48</v>
      </c>
      <c r="P271" s="5" t="s">
        <v>7</v>
      </c>
      <c r="Q271" s="5" t="s">
        <v>7</v>
      </c>
      <c r="R271" s="5" t="s">
        <v>7</v>
      </c>
      <c r="S271" s="5" t="s">
        <v>8</v>
      </c>
      <c r="T271" s="5" t="s">
        <v>7</v>
      </c>
      <c r="U271" s="5" t="s">
        <v>7</v>
      </c>
      <c r="V271" s="5" t="s">
        <v>22</v>
      </c>
    </row>
    <row r="272" spans="1:22" x14ac:dyDescent="0.25">
      <c r="A272" s="5">
        <v>23</v>
      </c>
      <c r="B272" s="5">
        <v>80</v>
      </c>
      <c r="C272" s="5">
        <v>1.0249999999999999</v>
      </c>
      <c r="D272" s="5">
        <v>0</v>
      </c>
      <c r="E272" s="5" t="s">
        <v>2</v>
      </c>
      <c r="F272" s="5" t="s">
        <v>4</v>
      </c>
      <c r="G272" s="5" t="s">
        <v>5</v>
      </c>
      <c r="H272" s="5" t="s">
        <v>5</v>
      </c>
      <c r="I272" s="5">
        <v>111</v>
      </c>
      <c r="J272" s="5">
        <v>34</v>
      </c>
      <c r="K272" s="5">
        <v>1.1000000000000001</v>
      </c>
      <c r="L272" s="5">
        <v>145</v>
      </c>
      <c r="M272" s="5">
        <v>4</v>
      </c>
      <c r="N272" s="5">
        <v>14.3</v>
      </c>
      <c r="O272" s="5">
        <v>41</v>
      </c>
      <c r="P272" s="5" t="s">
        <v>7</v>
      </c>
      <c r="Q272" s="5" t="s">
        <v>7</v>
      </c>
      <c r="R272" s="5" t="s">
        <v>7</v>
      </c>
      <c r="S272" s="5" t="s">
        <v>8</v>
      </c>
      <c r="T272" s="5" t="s">
        <v>7</v>
      </c>
      <c r="U272" s="5" t="s">
        <v>7</v>
      </c>
      <c r="V272" s="5" t="s">
        <v>22</v>
      </c>
    </row>
    <row r="273" spans="1:22" x14ac:dyDescent="0.25">
      <c r="A273" s="5">
        <v>30</v>
      </c>
      <c r="B273" s="5">
        <v>80</v>
      </c>
      <c r="C273" s="5">
        <v>1.0249999999999999</v>
      </c>
      <c r="D273" s="5">
        <v>0</v>
      </c>
      <c r="E273" s="5" t="s">
        <v>2</v>
      </c>
      <c r="F273" s="5" t="s">
        <v>4</v>
      </c>
      <c r="G273" s="5" t="s">
        <v>5</v>
      </c>
      <c r="H273" s="5" t="s">
        <v>5</v>
      </c>
      <c r="I273" s="5">
        <v>96</v>
      </c>
      <c r="J273" s="5">
        <v>25</v>
      </c>
      <c r="K273" s="5">
        <v>0.5</v>
      </c>
      <c r="L273" s="5">
        <v>144</v>
      </c>
      <c r="M273" s="5">
        <v>4.8</v>
      </c>
      <c r="N273" s="5">
        <v>13.8</v>
      </c>
      <c r="O273" s="5">
        <v>42</v>
      </c>
      <c r="P273" s="5" t="s">
        <v>7</v>
      </c>
      <c r="Q273" s="5" t="s">
        <v>7</v>
      </c>
      <c r="R273" s="5" t="s">
        <v>7</v>
      </c>
      <c r="S273" s="5" t="s">
        <v>8</v>
      </c>
      <c r="T273" s="5" t="s">
        <v>7</v>
      </c>
      <c r="U273" s="5" t="s">
        <v>7</v>
      </c>
      <c r="V273" s="5" t="s">
        <v>22</v>
      </c>
    </row>
    <row r="274" spans="1:22" x14ac:dyDescent="0.25">
      <c r="A274" s="5">
        <v>56</v>
      </c>
      <c r="B274" s="5">
        <v>80</v>
      </c>
      <c r="C274" s="5">
        <v>1.0249999999999999</v>
      </c>
      <c r="D274" s="5">
        <v>0</v>
      </c>
      <c r="E274" s="5" t="s">
        <v>2</v>
      </c>
      <c r="F274" s="5" t="s">
        <v>4</v>
      </c>
      <c r="G274" s="5" t="s">
        <v>5</v>
      </c>
      <c r="H274" s="5" t="s">
        <v>5</v>
      </c>
      <c r="I274" s="5">
        <v>139</v>
      </c>
      <c r="J274" s="5">
        <v>15</v>
      </c>
      <c r="K274" s="5">
        <v>1.2</v>
      </c>
      <c r="L274" s="5">
        <v>135</v>
      </c>
      <c r="M274" s="5">
        <v>5</v>
      </c>
      <c r="N274" s="5">
        <v>14.8</v>
      </c>
      <c r="O274" s="5">
        <v>42</v>
      </c>
      <c r="P274" s="5" t="s">
        <v>7</v>
      </c>
      <c r="Q274" s="5" t="s">
        <v>7</v>
      </c>
      <c r="R274" s="5" t="s">
        <v>7</v>
      </c>
      <c r="S274" s="5" t="s">
        <v>8</v>
      </c>
      <c r="T274" s="5" t="s">
        <v>7</v>
      </c>
      <c r="U274" s="5" t="s">
        <v>7</v>
      </c>
      <c r="V274" s="5" t="s">
        <v>22</v>
      </c>
    </row>
    <row r="275" spans="1:22" x14ac:dyDescent="0.25">
      <c r="A275" s="5">
        <v>47</v>
      </c>
      <c r="B275" s="5">
        <v>80</v>
      </c>
      <c r="C275" s="5">
        <v>1.02</v>
      </c>
      <c r="D275" s="5">
        <v>0</v>
      </c>
      <c r="E275" s="5" t="s">
        <v>2</v>
      </c>
      <c r="F275" s="5" t="s">
        <v>4</v>
      </c>
      <c r="G275" s="5" t="s">
        <v>5</v>
      </c>
      <c r="H275" s="5" t="s">
        <v>5</v>
      </c>
      <c r="I275" s="5">
        <v>95</v>
      </c>
      <c r="J275" s="5">
        <v>35</v>
      </c>
      <c r="K275" s="5">
        <v>0.9</v>
      </c>
      <c r="L275" s="5">
        <v>140</v>
      </c>
      <c r="M275" s="5">
        <v>4.0999999999999996</v>
      </c>
      <c r="N275" s="5" t="s">
        <v>3</v>
      </c>
      <c r="O275" s="5" t="s">
        <v>3</v>
      </c>
      <c r="P275" s="5" t="s">
        <v>7</v>
      </c>
      <c r="Q275" s="5" t="s">
        <v>7</v>
      </c>
      <c r="R275" s="5" t="s">
        <v>7</v>
      </c>
      <c r="S275" s="5" t="s">
        <v>8</v>
      </c>
      <c r="T275" s="5" t="s">
        <v>7</v>
      </c>
      <c r="U275" s="5" t="s">
        <v>7</v>
      </c>
      <c r="V275" s="5" t="s">
        <v>22</v>
      </c>
    </row>
    <row r="276" spans="1:22" x14ac:dyDescent="0.25">
      <c r="A276" s="5">
        <v>19</v>
      </c>
      <c r="B276" s="5">
        <v>80</v>
      </c>
      <c r="C276" s="5">
        <v>1.02</v>
      </c>
      <c r="D276" s="5">
        <v>0</v>
      </c>
      <c r="E276" s="5" t="s">
        <v>2</v>
      </c>
      <c r="F276" s="5" t="s">
        <v>4</v>
      </c>
      <c r="G276" s="5" t="s">
        <v>5</v>
      </c>
      <c r="H276" s="5" t="s">
        <v>5</v>
      </c>
      <c r="I276" s="5">
        <v>107</v>
      </c>
      <c r="J276" s="5">
        <v>23</v>
      </c>
      <c r="K276" s="5">
        <v>0.7</v>
      </c>
      <c r="L276" s="5">
        <v>141</v>
      </c>
      <c r="M276" s="5">
        <v>4.2</v>
      </c>
      <c r="N276" s="5">
        <v>14.4</v>
      </c>
      <c r="O276" s="5">
        <v>44</v>
      </c>
      <c r="P276" s="5" t="s">
        <v>7</v>
      </c>
      <c r="Q276" s="5" t="s">
        <v>7</v>
      </c>
      <c r="R276" s="5" t="s">
        <v>7</v>
      </c>
      <c r="S276" s="5" t="s">
        <v>8</v>
      </c>
      <c r="T276" s="5" t="s">
        <v>7</v>
      </c>
      <c r="U276" s="5" t="s">
        <v>7</v>
      </c>
      <c r="V276" s="5" t="s">
        <v>22</v>
      </c>
    </row>
    <row r="277" spans="1:22" x14ac:dyDescent="0.25">
      <c r="A277" s="5">
        <v>52</v>
      </c>
      <c r="B277" s="5">
        <v>80</v>
      </c>
      <c r="C277" s="5">
        <v>1.02</v>
      </c>
      <c r="D277" s="5">
        <v>0</v>
      </c>
      <c r="E277" s="5" t="s">
        <v>2</v>
      </c>
      <c r="F277" s="5" t="s">
        <v>4</v>
      </c>
      <c r="G277" s="5" t="s">
        <v>5</v>
      </c>
      <c r="H277" s="5" t="s">
        <v>5</v>
      </c>
      <c r="I277" s="5">
        <v>125</v>
      </c>
      <c r="J277" s="5">
        <v>22</v>
      </c>
      <c r="K277" s="5">
        <v>1.2</v>
      </c>
      <c r="L277" s="5">
        <v>139</v>
      </c>
      <c r="M277" s="5">
        <v>4.5999999999999996</v>
      </c>
      <c r="N277" s="5">
        <v>16.5</v>
      </c>
      <c r="O277" s="5">
        <v>43</v>
      </c>
      <c r="P277" s="5" t="s">
        <v>7</v>
      </c>
      <c r="Q277" s="5" t="s">
        <v>7</v>
      </c>
      <c r="R277" s="5" t="s">
        <v>7</v>
      </c>
      <c r="S277" s="5" t="s">
        <v>8</v>
      </c>
      <c r="T277" s="5" t="s">
        <v>7</v>
      </c>
      <c r="U277" s="5" t="s">
        <v>7</v>
      </c>
      <c r="V277" s="5" t="s">
        <v>22</v>
      </c>
    </row>
    <row r="278" spans="1:22" x14ac:dyDescent="0.25">
      <c r="A278" s="5">
        <v>20</v>
      </c>
      <c r="B278" s="5">
        <v>60</v>
      </c>
      <c r="C278" s="5">
        <v>1.0249999999999999</v>
      </c>
      <c r="D278" s="5">
        <v>0</v>
      </c>
      <c r="E278" s="5" t="s">
        <v>2</v>
      </c>
      <c r="F278" s="5" t="s">
        <v>4</v>
      </c>
      <c r="G278" s="5" t="s">
        <v>5</v>
      </c>
      <c r="H278" s="5" t="s">
        <v>5</v>
      </c>
      <c r="I278" s="5" t="s">
        <v>3</v>
      </c>
      <c r="J278" s="5" t="s">
        <v>3</v>
      </c>
      <c r="K278" s="5" t="s">
        <v>3</v>
      </c>
      <c r="L278" s="5">
        <v>137</v>
      </c>
      <c r="M278" s="5">
        <v>4.7</v>
      </c>
      <c r="N278" s="5">
        <v>14</v>
      </c>
      <c r="O278" s="5">
        <v>41</v>
      </c>
      <c r="P278" s="5" t="s">
        <v>7</v>
      </c>
      <c r="Q278" s="5" t="s">
        <v>7</v>
      </c>
      <c r="R278" s="5" t="s">
        <v>7</v>
      </c>
      <c r="S278" s="5" t="s">
        <v>8</v>
      </c>
      <c r="T278" s="5" t="s">
        <v>7</v>
      </c>
      <c r="U278" s="5" t="s">
        <v>7</v>
      </c>
      <c r="V278" s="5" t="s">
        <v>22</v>
      </c>
    </row>
    <row r="279" spans="1:22" x14ac:dyDescent="0.25">
      <c r="A279" s="5">
        <v>46</v>
      </c>
      <c r="B279" s="5">
        <v>60</v>
      </c>
      <c r="C279" s="5">
        <v>1.0249999999999999</v>
      </c>
      <c r="D279" s="5">
        <v>0</v>
      </c>
      <c r="E279" s="5" t="s">
        <v>2</v>
      </c>
      <c r="F279" s="5" t="s">
        <v>4</v>
      </c>
      <c r="G279" s="5" t="s">
        <v>5</v>
      </c>
      <c r="H279" s="5" t="s">
        <v>5</v>
      </c>
      <c r="I279" s="5">
        <v>123</v>
      </c>
      <c r="J279" s="5">
        <v>46</v>
      </c>
      <c r="K279" s="5">
        <v>1</v>
      </c>
      <c r="L279" s="5">
        <v>135</v>
      </c>
      <c r="M279" s="5">
        <v>5</v>
      </c>
      <c r="N279" s="5">
        <v>15.7</v>
      </c>
      <c r="O279" s="5">
        <v>50</v>
      </c>
      <c r="P279" s="5" t="s">
        <v>7</v>
      </c>
      <c r="Q279" s="5" t="s">
        <v>7</v>
      </c>
      <c r="R279" s="5" t="s">
        <v>7</v>
      </c>
      <c r="S279" s="5" t="s">
        <v>8</v>
      </c>
      <c r="T279" s="5" t="s">
        <v>7</v>
      </c>
      <c r="U279" s="5" t="s">
        <v>7</v>
      </c>
      <c r="V279" s="5" t="s">
        <v>22</v>
      </c>
    </row>
    <row r="280" spans="1:22" x14ac:dyDescent="0.25">
      <c r="A280" s="5">
        <v>48</v>
      </c>
      <c r="B280" s="5">
        <v>60</v>
      </c>
      <c r="C280" s="5">
        <v>1.02</v>
      </c>
      <c r="D280" s="5">
        <v>0</v>
      </c>
      <c r="E280" s="5" t="s">
        <v>2</v>
      </c>
      <c r="F280" s="5" t="s">
        <v>4</v>
      </c>
      <c r="G280" s="5" t="s">
        <v>5</v>
      </c>
      <c r="H280" s="5" t="s">
        <v>5</v>
      </c>
      <c r="I280" s="5">
        <v>112</v>
      </c>
      <c r="J280" s="5">
        <v>44</v>
      </c>
      <c r="K280" s="5">
        <v>1.2</v>
      </c>
      <c r="L280" s="5">
        <v>142</v>
      </c>
      <c r="M280" s="5">
        <v>4.9000000000000004</v>
      </c>
      <c r="N280" s="5">
        <v>14.5</v>
      </c>
      <c r="O280" s="5">
        <v>44</v>
      </c>
      <c r="P280" s="5" t="s">
        <v>7</v>
      </c>
      <c r="Q280" s="5" t="s">
        <v>7</v>
      </c>
      <c r="R280" s="5" t="s">
        <v>7</v>
      </c>
      <c r="S280" s="5" t="s">
        <v>8</v>
      </c>
      <c r="T280" s="5" t="s">
        <v>7</v>
      </c>
      <c r="U280" s="5" t="s">
        <v>7</v>
      </c>
      <c r="V280" s="5" t="s">
        <v>22</v>
      </c>
    </row>
    <row r="281" spans="1:22" x14ac:dyDescent="0.25">
      <c r="A281" s="5">
        <v>24</v>
      </c>
      <c r="B281" s="5">
        <v>70</v>
      </c>
      <c r="C281" s="5">
        <v>1.0249999999999999</v>
      </c>
      <c r="D281" s="5">
        <v>0</v>
      </c>
      <c r="E281" s="5" t="s">
        <v>2</v>
      </c>
      <c r="F281" s="5" t="s">
        <v>4</v>
      </c>
      <c r="G281" s="5" t="s">
        <v>5</v>
      </c>
      <c r="H281" s="5" t="s">
        <v>5</v>
      </c>
      <c r="I281" s="5">
        <v>140</v>
      </c>
      <c r="J281" s="5">
        <v>23</v>
      </c>
      <c r="K281" s="5">
        <v>0.6</v>
      </c>
      <c r="L281" s="5">
        <v>140</v>
      </c>
      <c r="M281" s="5">
        <v>4.7</v>
      </c>
      <c r="N281" s="5">
        <v>16.3</v>
      </c>
      <c r="O281" s="5">
        <v>48</v>
      </c>
      <c r="P281" s="5" t="s">
        <v>7</v>
      </c>
      <c r="Q281" s="5" t="s">
        <v>7</v>
      </c>
      <c r="R281" s="5" t="s">
        <v>7</v>
      </c>
      <c r="S281" s="5" t="s">
        <v>8</v>
      </c>
      <c r="T281" s="5" t="s">
        <v>7</v>
      </c>
      <c r="U281" s="5" t="s">
        <v>7</v>
      </c>
      <c r="V281" s="5" t="s">
        <v>22</v>
      </c>
    </row>
    <row r="282" spans="1:22" x14ac:dyDescent="0.25">
      <c r="A282" s="5">
        <v>47</v>
      </c>
      <c r="B282" s="5">
        <v>80</v>
      </c>
      <c r="C282" s="5" t="s">
        <v>3</v>
      </c>
      <c r="D282" s="5" t="s">
        <v>3</v>
      </c>
      <c r="E282" s="5" t="s">
        <v>3</v>
      </c>
      <c r="F282" s="5" t="s">
        <v>3</v>
      </c>
      <c r="G282" s="5" t="s">
        <v>5</v>
      </c>
      <c r="H282" s="5" t="s">
        <v>5</v>
      </c>
      <c r="I282" s="5">
        <v>93</v>
      </c>
      <c r="J282" s="5">
        <v>33</v>
      </c>
      <c r="K282" s="5">
        <v>0.9</v>
      </c>
      <c r="L282" s="5">
        <v>144</v>
      </c>
      <c r="M282" s="5">
        <v>4.5</v>
      </c>
      <c r="N282" s="5">
        <v>13.3</v>
      </c>
      <c r="O282" s="5">
        <v>52</v>
      </c>
      <c r="P282" s="5" t="s">
        <v>7</v>
      </c>
      <c r="Q282" s="5" t="s">
        <v>7</v>
      </c>
      <c r="R282" s="5" t="s">
        <v>7</v>
      </c>
      <c r="S282" s="5" t="s">
        <v>8</v>
      </c>
      <c r="T282" s="5" t="s">
        <v>7</v>
      </c>
      <c r="U282" s="5" t="s">
        <v>7</v>
      </c>
      <c r="V282" s="5" t="s">
        <v>22</v>
      </c>
    </row>
    <row r="283" spans="1:22" x14ac:dyDescent="0.25">
      <c r="A283" s="5">
        <v>55</v>
      </c>
      <c r="B283" s="5">
        <v>80</v>
      </c>
      <c r="C283" s="5">
        <v>1.0249999999999999</v>
      </c>
      <c r="D283" s="5">
        <v>0</v>
      </c>
      <c r="E283" s="5" t="s">
        <v>2</v>
      </c>
      <c r="F283" s="5" t="s">
        <v>4</v>
      </c>
      <c r="G283" s="5" t="s">
        <v>5</v>
      </c>
      <c r="H283" s="5" t="s">
        <v>5</v>
      </c>
      <c r="I283" s="5">
        <v>130</v>
      </c>
      <c r="J283" s="5">
        <v>50</v>
      </c>
      <c r="K283" s="5">
        <v>1.2</v>
      </c>
      <c r="L283" s="5">
        <v>147</v>
      </c>
      <c r="M283" s="5">
        <v>5</v>
      </c>
      <c r="N283" s="5">
        <v>15.5</v>
      </c>
      <c r="O283" s="5">
        <v>41</v>
      </c>
      <c r="P283" s="5" t="s">
        <v>7</v>
      </c>
      <c r="Q283" s="5" t="s">
        <v>7</v>
      </c>
      <c r="R283" s="5" t="s">
        <v>7</v>
      </c>
      <c r="S283" s="5" t="s">
        <v>8</v>
      </c>
      <c r="T283" s="5" t="s">
        <v>7</v>
      </c>
      <c r="U283" s="5" t="s">
        <v>7</v>
      </c>
      <c r="V283" s="5" t="s">
        <v>22</v>
      </c>
    </row>
    <row r="284" spans="1:22" x14ac:dyDescent="0.25">
      <c r="A284" s="5">
        <v>20</v>
      </c>
      <c r="B284" s="5">
        <v>70</v>
      </c>
      <c r="C284" s="5">
        <v>1.02</v>
      </c>
      <c r="D284" s="5">
        <v>0</v>
      </c>
      <c r="E284" s="5" t="s">
        <v>2</v>
      </c>
      <c r="F284" s="5" t="s">
        <v>4</v>
      </c>
      <c r="G284" s="5" t="s">
        <v>5</v>
      </c>
      <c r="H284" s="5" t="s">
        <v>5</v>
      </c>
      <c r="I284" s="5">
        <v>123</v>
      </c>
      <c r="J284" s="5">
        <v>44</v>
      </c>
      <c r="K284" s="5">
        <v>1</v>
      </c>
      <c r="L284" s="5">
        <v>135</v>
      </c>
      <c r="M284" s="5">
        <v>3.8</v>
      </c>
      <c r="N284" s="5">
        <v>14.6</v>
      </c>
      <c r="O284" s="5">
        <v>44</v>
      </c>
      <c r="P284" s="5" t="s">
        <v>7</v>
      </c>
      <c r="Q284" s="5" t="s">
        <v>7</v>
      </c>
      <c r="R284" s="5" t="s">
        <v>7</v>
      </c>
      <c r="S284" s="5" t="s">
        <v>8</v>
      </c>
      <c r="T284" s="5" t="s">
        <v>7</v>
      </c>
      <c r="U284" s="5" t="s">
        <v>7</v>
      </c>
      <c r="V284" s="5" t="s">
        <v>22</v>
      </c>
    </row>
    <row r="285" spans="1:22" x14ac:dyDescent="0.25">
      <c r="A285" s="5">
        <v>60</v>
      </c>
      <c r="B285" s="5">
        <v>70</v>
      </c>
      <c r="C285" s="5">
        <v>1.02</v>
      </c>
      <c r="D285" s="5">
        <v>0</v>
      </c>
      <c r="E285" s="5" t="s">
        <v>2</v>
      </c>
      <c r="F285" s="5" t="s">
        <v>4</v>
      </c>
      <c r="G285" s="5" t="s">
        <v>5</v>
      </c>
      <c r="H285" s="5" t="s">
        <v>5</v>
      </c>
      <c r="I285" s="5" t="s">
        <v>3</v>
      </c>
      <c r="J285" s="5" t="s">
        <v>3</v>
      </c>
      <c r="K285" s="5" t="s">
        <v>3</v>
      </c>
      <c r="L285" s="5" t="s">
        <v>3</v>
      </c>
      <c r="M285" s="5" t="s">
        <v>3</v>
      </c>
      <c r="N285" s="5">
        <v>16.399999999999999</v>
      </c>
      <c r="O285" s="5">
        <v>43</v>
      </c>
      <c r="P285" s="5" t="s">
        <v>7</v>
      </c>
      <c r="Q285" s="5" t="s">
        <v>7</v>
      </c>
      <c r="R285" s="5" t="s">
        <v>7</v>
      </c>
      <c r="S285" s="5" t="s">
        <v>8</v>
      </c>
      <c r="T285" s="5" t="s">
        <v>7</v>
      </c>
      <c r="U285" s="5" t="s">
        <v>7</v>
      </c>
      <c r="V285" s="5" t="s">
        <v>22</v>
      </c>
    </row>
    <row r="286" spans="1:22" x14ac:dyDescent="0.25">
      <c r="A286" s="5">
        <v>33</v>
      </c>
      <c r="B286" s="5">
        <v>80</v>
      </c>
      <c r="C286" s="5">
        <v>1.0249999999999999</v>
      </c>
      <c r="D286" s="5">
        <v>0</v>
      </c>
      <c r="E286" s="5" t="s">
        <v>2</v>
      </c>
      <c r="F286" s="5" t="s">
        <v>4</v>
      </c>
      <c r="G286" s="5" t="s">
        <v>5</v>
      </c>
      <c r="H286" s="5" t="s">
        <v>5</v>
      </c>
      <c r="I286" s="5">
        <v>100</v>
      </c>
      <c r="J286" s="5">
        <v>37</v>
      </c>
      <c r="K286" s="5">
        <v>1.2</v>
      </c>
      <c r="L286" s="5">
        <v>142</v>
      </c>
      <c r="M286" s="5">
        <v>4</v>
      </c>
      <c r="N286" s="5">
        <v>16.899999999999999</v>
      </c>
      <c r="O286" s="5">
        <v>52</v>
      </c>
      <c r="P286" s="5" t="s">
        <v>7</v>
      </c>
      <c r="Q286" s="5" t="s">
        <v>7</v>
      </c>
      <c r="R286" s="5" t="s">
        <v>7</v>
      </c>
      <c r="S286" s="5" t="s">
        <v>8</v>
      </c>
      <c r="T286" s="5" t="s">
        <v>7</v>
      </c>
      <c r="U286" s="5" t="s">
        <v>7</v>
      </c>
      <c r="V286" s="5" t="s">
        <v>22</v>
      </c>
    </row>
    <row r="287" spans="1:22" x14ac:dyDescent="0.25">
      <c r="A287" s="5">
        <v>66</v>
      </c>
      <c r="B287" s="5">
        <v>70</v>
      </c>
      <c r="C287" s="5">
        <v>1.02</v>
      </c>
      <c r="D287" s="5">
        <v>0</v>
      </c>
      <c r="E287" s="5" t="s">
        <v>2</v>
      </c>
      <c r="F287" s="5" t="s">
        <v>4</v>
      </c>
      <c r="G287" s="5" t="s">
        <v>5</v>
      </c>
      <c r="H287" s="5" t="s">
        <v>5</v>
      </c>
      <c r="I287" s="5">
        <v>94</v>
      </c>
      <c r="J287" s="5">
        <v>19</v>
      </c>
      <c r="K287" s="5">
        <v>0.7</v>
      </c>
      <c r="L287" s="5">
        <v>135</v>
      </c>
      <c r="M287" s="5">
        <v>3.9</v>
      </c>
      <c r="N287" s="5">
        <v>16</v>
      </c>
      <c r="O287" s="5">
        <v>41</v>
      </c>
      <c r="P287" s="5" t="s">
        <v>7</v>
      </c>
      <c r="Q287" s="5" t="s">
        <v>7</v>
      </c>
      <c r="R287" s="5" t="s">
        <v>7</v>
      </c>
      <c r="S287" s="5" t="s">
        <v>8</v>
      </c>
      <c r="T287" s="5" t="s">
        <v>7</v>
      </c>
      <c r="U287" s="5" t="s">
        <v>7</v>
      </c>
      <c r="V287" s="5" t="s">
        <v>22</v>
      </c>
    </row>
    <row r="288" spans="1:22" x14ac:dyDescent="0.25">
      <c r="A288" s="5">
        <v>71</v>
      </c>
      <c r="B288" s="5">
        <v>70</v>
      </c>
      <c r="C288" s="5">
        <v>1.02</v>
      </c>
      <c r="D288" s="5">
        <v>0</v>
      </c>
      <c r="E288" s="5" t="s">
        <v>2</v>
      </c>
      <c r="F288" s="5" t="s">
        <v>4</v>
      </c>
      <c r="G288" s="5" t="s">
        <v>5</v>
      </c>
      <c r="H288" s="5" t="s">
        <v>5</v>
      </c>
      <c r="I288" s="5">
        <v>81</v>
      </c>
      <c r="J288" s="5">
        <v>18</v>
      </c>
      <c r="K288" s="5">
        <v>0.8</v>
      </c>
      <c r="L288" s="5">
        <v>145</v>
      </c>
      <c r="M288" s="5">
        <v>5</v>
      </c>
      <c r="N288" s="5">
        <v>14.7</v>
      </c>
      <c r="O288" s="5">
        <v>44</v>
      </c>
      <c r="P288" s="5" t="s">
        <v>7</v>
      </c>
      <c r="Q288" s="5" t="s">
        <v>7</v>
      </c>
      <c r="R288" s="5" t="s">
        <v>7</v>
      </c>
      <c r="S288" s="5" t="s">
        <v>8</v>
      </c>
      <c r="T288" s="5" t="s">
        <v>7</v>
      </c>
      <c r="U288" s="5" t="s">
        <v>7</v>
      </c>
      <c r="V288" s="5" t="s">
        <v>22</v>
      </c>
    </row>
    <row r="289" spans="1:22" x14ac:dyDescent="0.25">
      <c r="A289" s="5">
        <v>39</v>
      </c>
      <c r="B289" s="5">
        <v>70</v>
      </c>
      <c r="C289" s="5">
        <v>1.0249999999999999</v>
      </c>
      <c r="D289" s="5">
        <v>0</v>
      </c>
      <c r="E289" s="5" t="s">
        <v>2</v>
      </c>
      <c r="F289" s="5" t="s">
        <v>4</v>
      </c>
      <c r="G289" s="5" t="s">
        <v>5</v>
      </c>
      <c r="H289" s="5" t="s">
        <v>5</v>
      </c>
      <c r="I289" s="5">
        <v>124</v>
      </c>
      <c r="J289" s="5">
        <v>22</v>
      </c>
      <c r="K289" s="5">
        <v>0.6</v>
      </c>
      <c r="L289" s="5">
        <v>137</v>
      </c>
      <c r="M289" s="5">
        <v>3.8</v>
      </c>
      <c r="N289" s="5">
        <v>13.4</v>
      </c>
      <c r="O289" s="5">
        <v>43</v>
      </c>
      <c r="P289" s="5" t="s">
        <v>7</v>
      </c>
      <c r="Q289" s="5" t="s">
        <v>7</v>
      </c>
      <c r="R289" s="5" t="s">
        <v>7</v>
      </c>
      <c r="S289" s="5" t="s">
        <v>8</v>
      </c>
      <c r="T289" s="5" t="s">
        <v>7</v>
      </c>
      <c r="U289" s="5" t="s">
        <v>7</v>
      </c>
      <c r="V289" s="5" t="s">
        <v>22</v>
      </c>
    </row>
    <row r="290" spans="1:22" x14ac:dyDescent="0.25">
      <c r="A290" s="5">
        <v>56</v>
      </c>
      <c r="B290" s="5">
        <v>70</v>
      </c>
      <c r="C290" s="5">
        <v>1.0249999999999999</v>
      </c>
      <c r="D290" s="5">
        <v>0</v>
      </c>
      <c r="E290" s="5" t="s">
        <v>2</v>
      </c>
      <c r="F290" s="5" t="s">
        <v>4</v>
      </c>
      <c r="G290" s="5" t="s">
        <v>5</v>
      </c>
      <c r="H290" s="5" t="s">
        <v>5</v>
      </c>
      <c r="I290" s="5">
        <v>70</v>
      </c>
      <c r="J290" s="5">
        <v>46</v>
      </c>
      <c r="K290" s="5">
        <v>1.2</v>
      </c>
      <c r="L290" s="5">
        <v>135</v>
      </c>
      <c r="M290" s="5">
        <v>4.9000000000000004</v>
      </c>
      <c r="N290" s="5">
        <v>15.9</v>
      </c>
      <c r="O290" s="5">
        <v>50</v>
      </c>
      <c r="P290" s="5" t="s">
        <v>3</v>
      </c>
      <c r="Q290" s="5" t="s">
        <v>3</v>
      </c>
      <c r="R290" s="5" t="s">
        <v>3</v>
      </c>
      <c r="S290" s="5" t="s">
        <v>8</v>
      </c>
      <c r="T290" s="5" t="s">
        <v>7</v>
      </c>
      <c r="U290" s="5" t="s">
        <v>7</v>
      </c>
      <c r="V290" s="5" t="s">
        <v>22</v>
      </c>
    </row>
    <row r="291" spans="1:22" x14ac:dyDescent="0.25">
      <c r="A291" s="5">
        <v>42</v>
      </c>
      <c r="B291" s="5">
        <v>70</v>
      </c>
      <c r="C291" s="5">
        <v>1.02</v>
      </c>
      <c r="D291" s="5">
        <v>0</v>
      </c>
      <c r="E291" s="5" t="s">
        <v>2</v>
      </c>
      <c r="F291" s="5" t="s">
        <v>4</v>
      </c>
      <c r="G291" s="5" t="s">
        <v>5</v>
      </c>
      <c r="H291" s="5" t="s">
        <v>5</v>
      </c>
      <c r="I291" s="5">
        <v>93</v>
      </c>
      <c r="J291" s="5">
        <v>32</v>
      </c>
      <c r="K291" s="5">
        <v>0.9</v>
      </c>
      <c r="L291" s="5">
        <v>143</v>
      </c>
      <c r="M291" s="5">
        <v>4.7</v>
      </c>
      <c r="N291" s="5">
        <v>16.600000000000001</v>
      </c>
      <c r="O291" s="5">
        <v>43</v>
      </c>
      <c r="P291" s="5" t="s">
        <v>7</v>
      </c>
      <c r="Q291" s="5" t="s">
        <v>7</v>
      </c>
      <c r="R291" s="5" t="s">
        <v>7</v>
      </c>
      <c r="S291" s="5" t="s">
        <v>8</v>
      </c>
      <c r="T291" s="5" t="s">
        <v>7</v>
      </c>
      <c r="U291" s="5" t="s">
        <v>7</v>
      </c>
      <c r="V291" s="5" t="s">
        <v>22</v>
      </c>
    </row>
    <row r="292" spans="1:22" x14ac:dyDescent="0.25">
      <c r="A292" s="5">
        <v>54</v>
      </c>
      <c r="B292" s="5">
        <v>70</v>
      </c>
      <c r="C292" s="5">
        <v>1.02</v>
      </c>
      <c r="D292" s="5">
        <v>0</v>
      </c>
      <c r="E292" s="5" t="s">
        <v>2</v>
      </c>
      <c r="F292" s="5" t="s">
        <v>3</v>
      </c>
      <c r="G292" s="5" t="s">
        <v>3</v>
      </c>
      <c r="H292" s="5" t="s">
        <v>3</v>
      </c>
      <c r="I292" s="5">
        <v>76</v>
      </c>
      <c r="J292" s="5">
        <v>28</v>
      </c>
      <c r="K292" s="5">
        <v>0.6</v>
      </c>
      <c r="L292" s="5">
        <v>146</v>
      </c>
      <c r="M292" s="5">
        <v>3.5</v>
      </c>
      <c r="N292" s="5">
        <v>14.8</v>
      </c>
      <c r="O292" s="5">
        <v>52</v>
      </c>
      <c r="P292" s="5" t="s">
        <v>7</v>
      </c>
      <c r="Q292" s="5" t="s">
        <v>7</v>
      </c>
      <c r="R292" s="5" t="s">
        <v>7</v>
      </c>
      <c r="S292" s="5" t="s">
        <v>8</v>
      </c>
      <c r="T292" s="5" t="s">
        <v>7</v>
      </c>
      <c r="U292" s="5" t="s">
        <v>7</v>
      </c>
      <c r="V292" s="5" t="s">
        <v>22</v>
      </c>
    </row>
    <row r="293" spans="1:22" x14ac:dyDescent="0.25">
      <c r="A293" s="5">
        <v>47</v>
      </c>
      <c r="B293" s="5">
        <v>80</v>
      </c>
      <c r="C293" s="5">
        <v>1.0249999999999999</v>
      </c>
      <c r="D293" s="5">
        <v>0</v>
      </c>
      <c r="E293" s="5" t="s">
        <v>2</v>
      </c>
      <c r="F293" s="5" t="s">
        <v>4</v>
      </c>
      <c r="G293" s="5" t="s">
        <v>5</v>
      </c>
      <c r="H293" s="5" t="s">
        <v>5</v>
      </c>
      <c r="I293" s="5">
        <v>124</v>
      </c>
      <c r="J293" s="5">
        <v>44</v>
      </c>
      <c r="K293" s="5">
        <v>1</v>
      </c>
      <c r="L293" s="5">
        <v>140</v>
      </c>
      <c r="M293" s="5">
        <v>4.9000000000000004</v>
      </c>
      <c r="N293" s="5">
        <v>14.9</v>
      </c>
      <c r="O293" s="5">
        <v>41</v>
      </c>
      <c r="P293" s="5" t="s">
        <v>7</v>
      </c>
      <c r="Q293" s="5" t="s">
        <v>7</v>
      </c>
      <c r="R293" s="5" t="s">
        <v>7</v>
      </c>
      <c r="S293" s="5" t="s">
        <v>8</v>
      </c>
      <c r="T293" s="5" t="s">
        <v>7</v>
      </c>
      <c r="U293" s="5" t="s">
        <v>7</v>
      </c>
      <c r="V293" s="5" t="s">
        <v>22</v>
      </c>
    </row>
    <row r="294" spans="1:22" x14ac:dyDescent="0.25">
      <c r="A294" s="5">
        <v>30</v>
      </c>
      <c r="B294" s="5">
        <v>80</v>
      </c>
      <c r="C294" s="5">
        <v>1.02</v>
      </c>
      <c r="D294" s="5">
        <v>0</v>
      </c>
      <c r="E294" s="5" t="s">
        <v>2</v>
      </c>
      <c r="F294" s="5" t="s">
        <v>4</v>
      </c>
      <c r="G294" s="5" t="s">
        <v>5</v>
      </c>
      <c r="H294" s="5" t="s">
        <v>5</v>
      </c>
      <c r="I294" s="5">
        <v>89</v>
      </c>
      <c r="J294" s="5">
        <v>42</v>
      </c>
      <c r="K294" s="5">
        <v>0.5</v>
      </c>
      <c r="L294" s="5">
        <v>139</v>
      </c>
      <c r="M294" s="5">
        <v>5</v>
      </c>
      <c r="N294" s="5">
        <v>16.7</v>
      </c>
      <c r="O294" s="5">
        <v>52</v>
      </c>
      <c r="P294" s="5" t="s">
        <v>7</v>
      </c>
      <c r="Q294" s="5" t="s">
        <v>7</v>
      </c>
      <c r="R294" s="5" t="s">
        <v>7</v>
      </c>
      <c r="S294" s="5" t="s">
        <v>8</v>
      </c>
      <c r="T294" s="5" t="s">
        <v>7</v>
      </c>
      <c r="U294" s="5" t="s">
        <v>7</v>
      </c>
      <c r="V294" s="5" t="s">
        <v>22</v>
      </c>
    </row>
    <row r="295" spans="1:22" x14ac:dyDescent="0.25">
      <c r="A295" s="5">
        <v>50</v>
      </c>
      <c r="B295" s="5" t="s">
        <v>3</v>
      </c>
      <c r="C295" s="5">
        <v>1.02</v>
      </c>
      <c r="D295" s="5">
        <v>0</v>
      </c>
      <c r="E295" s="5" t="s">
        <v>2</v>
      </c>
      <c r="F295" s="5" t="s">
        <v>4</v>
      </c>
      <c r="G295" s="5" t="s">
        <v>5</v>
      </c>
      <c r="H295" s="5" t="s">
        <v>5</v>
      </c>
      <c r="I295" s="5">
        <v>92</v>
      </c>
      <c r="J295" s="5">
        <v>19</v>
      </c>
      <c r="K295" s="5">
        <v>1.2</v>
      </c>
      <c r="L295" s="5">
        <v>150</v>
      </c>
      <c r="M295" s="5">
        <v>4.8</v>
      </c>
      <c r="N295" s="5">
        <v>14.9</v>
      </c>
      <c r="O295" s="5">
        <v>48</v>
      </c>
      <c r="P295" s="5" t="s">
        <v>7</v>
      </c>
      <c r="Q295" s="5" t="s">
        <v>7</v>
      </c>
      <c r="R295" s="5" t="s">
        <v>7</v>
      </c>
      <c r="S295" s="5" t="s">
        <v>8</v>
      </c>
      <c r="T295" s="5" t="s">
        <v>7</v>
      </c>
      <c r="U295" s="5" t="s">
        <v>7</v>
      </c>
      <c r="V295" s="5" t="s">
        <v>22</v>
      </c>
    </row>
    <row r="296" spans="1:22" x14ac:dyDescent="0.25">
      <c r="A296" s="5">
        <v>75</v>
      </c>
      <c r="B296" s="5">
        <v>60</v>
      </c>
      <c r="C296" s="5">
        <v>1.02</v>
      </c>
      <c r="D296" s="5">
        <v>0</v>
      </c>
      <c r="E296" s="5" t="s">
        <v>2</v>
      </c>
      <c r="F296" s="5" t="s">
        <v>4</v>
      </c>
      <c r="G296" s="5" t="s">
        <v>5</v>
      </c>
      <c r="H296" s="5" t="s">
        <v>5</v>
      </c>
      <c r="I296" s="5">
        <v>110</v>
      </c>
      <c r="J296" s="5">
        <v>50</v>
      </c>
      <c r="K296" s="5">
        <v>0.7</v>
      </c>
      <c r="L296" s="5">
        <v>135</v>
      </c>
      <c r="M296" s="5">
        <v>5</v>
      </c>
      <c r="N296" s="5">
        <v>14.3</v>
      </c>
      <c r="O296" s="5">
        <v>40</v>
      </c>
      <c r="P296" s="5" t="s">
        <v>7</v>
      </c>
      <c r="Q296" s="5" t="s">
        <v>7</v>
      </c>
      <c r="R296" s="5" t="s">
        <v>7</v>
      </c>
      <c r="S296" s="5" t="s">
        <v>3</v>
      </c>
      <c r="T296" s="5" t="s">
        <v>3</v>
      </c>
      <c r="U296" s="5" t="s">
        <v>3</v>
      </c>
      <c r="V296" s="5" t="s">
        <v>22</v>
      </c>
    </row>
    <row r="297" spans="1:22" x14ac:dyDescent="0.25">
      <c r="A297" s="5">
        <v>44</v>
      </c>
      <c r="B297" s="5">
        <v>70</v>
      </c>
      <c r="C297" s="5" t="s">
        <v>3</v>
      </c>
      <c r="D297" s="5" t="s">
        <v>3</v>
      </c>
      <c r="E297" s="5" t="s">
        <v>3</v>
      </c>
      <c r="F297" s="5" t="s">
        <v>3</v>
      </c>
      <c r="G297" s="5" t="s">
        <v>5</v>
      </c>
      <c r="H297" s="5" t="s">
        <v>5</v>
      </c>
      <c r="I297" s="5">
        <v>106</v>
      </c>
      <c r="J297" s="5">
        <v>25</v>
      </c>
      <c r="K297" s="5">
        <v>0.9</v>
      </c>
      <c r="L297" s="5">
        <v>150</v>
      </c>
      <c r="M297" s="5">
        <v>3.6</v>
      </c>
      <c r="N297" s="5">
        <v>15</v>
      </c>
      <c r="O297" s="5">
        <v>50</v>
      </c>
      <c r="P297" s="5" t="s">
        <v>7</v>
      </c>
      <c r="Q297" s="5" t="s">
        <v>7</v>
      </c>
      <c r="R297" s="5" t="s">
        <v>7</v>
      </c>
      <c r="S297" s="5" t="s">
        <v>8</v>
      </c>
      <c r="T297" s="5" t="s">
        <v>7</v>
      </c>
      <c r="U297" s="5" t="s">
        <v>7</v>
      </c>
      <c r="V297" s="5" t="s">
        <v>22</v>
      </c>
    </row>
    <row r="298" spans="1:22" x14ac:dyDescent="0.25">
      <c r="A298" s="5">
        <v>41</v>
      </c>
      <c r="B298" s="5">
        <v>70</v>
      </c>
      <c r="C298" s="5">
        <v>1.02</v>
      </c>
      <c r="D298" s="5">
        <v>0</v>
      </c>
      <c r="E298" s="5" t="s">
        <v>2</v>
      </c>
      <c r="F298" s="5" t="s">
        <v>4</v>
      </c>
      <c r="G298" s="5" t="s">
        <v>5</v>
      </c>
      <c r="H298" s="5" t="s">
        <v>5</v>
      </c>
      <c r="I298" s="5">
        <v>125</v>
      </c>
      <c r="J298" s="5">
        <v>38</v>
      </c>
      <c r="K298" s="5">
        <v>0.6</v>
      </c>
      <c r="L298" s="5">
        <v>140</v>
      </c>
      <c r="M298" s="5">
        <v>5</v>
      </c>
      <c r="N298" s="5">
        <v>16.8</v>
      </c>
      <c r="O298" s="5">
        <v>41</v>
      </c>
      <c r="P298" s="5" t="s">
        <v>7</v>
      </c>
      <c r="Q298" s="5" t="s">
        <v>7</v>
      </c>
      <c r="R298" s="5" t="s">
        <v>7</v>
      </c>
      <c r="S298" s="5" t="s">
        <v>8</v>
      </c>
      <c r="T298" s="5" t="s">
        <v>7</v>
      </c>
      <c r="U298" s="5" t="s">
        <v>7</v>
      </c>
      <c r="V298" s="5" t="s">
        <v>22</v>
      </c>
    </row>
    <row r="299" spans="1:22" x14ac:dyDescent="0.25">
      <c r="A299" s="5">
        <v>53</v>
      </c>
      <c r="B299" s="5">
        <v>60</v>
      </c>
      <c r="C299" s="5">
        <v>1.0249999999999999</v>
      </c>
      <c r="D299" s="5">
        <v>0</v>
      </c>
      <c r="E299" s="5" t="s">
        <v>2</v>
      </c>
      <c r="F299" s="5" t="s">
        <v>4</v>
      </c>
      <c r="G299" s="5" t="s">
        <v>5</v>
      </c>
      <c r="H299" s="5" t="s">
        <v>5</v>
      </c>
      <c r="I299" s="5">
        <v>116</v>
      </c>
      <c r="J299" s="5">
        <v>26</v>
      </c>
      <c r="K299" s="5">
        <v>1</v>
      </c>
      <c r="L299" s="5">
        <v>146</v>
      </c>
      <c r="M299" s="5">
        <v>4.9000000000000004</v>
      </c>
      <c r="N299" s="5">
        <v>15.8</v>
      </c>
      <c r="O299" s="5">
        <v>45</v>
      </c>
      <c r="P299" s="5" t="s">
        <v>3</v>
      </c>
      <c r="Q299" s="5" t="s">
        <v>3</v>
      </c>
      <c r="R299" s="5" t="s">
        <v>3</v>
      </c>
      <c r="S299" s="5" t="s">
        <v>8</v>
      </c>
      <c r="T299" s="5" t="s">
        <v>7</v>
      </c>
      <c r="U299" s="5" t="s">
        <v>7</v>
      </c>
      <c r="V299" s="5" t="s">
        <v>22</v>
      </c>
    </row>
    <row r="300" spans="1:22" x14ac:dyDescent="0.25">
      <c r="A300" s="5">
        <v>34</v>
      </c>
      <c r="B300" s="5">
        <v>60</v>
      </c>
      <c r="C300" s="5">
        <v>1.02</v>
      </c>
      <c r="D300" s="5">
        <v>0</v>
      </c>
      <c r="E300" s="5" t="s">
        <v>2</v>
      </c>
      <c r="F300" s="5" t="s">
        <v>4</v>
      </c>
      <c r="G300" s="5" t="s">
        <v>5</v>
      </c>
      <c r="H300" s="5" t="s">
        <v>5</v>
      </c>
      <c r="I300" s="5">
        <v>91</v>
      </c>
      <c r="J300" s="5">
        <v>49</v>
      </c>
      <c r="K300" s="5">
        <v>1.2</v>
      </c>
      <c r="L300" s="5">
        <v>135</v>
      </c>
      <c r="M300" s="5">
        <v>4.5</v>
      </c>
      <c r="N300" s="5">
        <v>13.5</v>
      </c>
      <c r="O300" s="5">
        <v>48</v>
      </c>
      <c r="P300" s="5" t="s">
        <v>7</v>
      </c>
      <c r="Q300" s="5" t="s">
        <v>7</v>
      </c>
      <c r="R300" s="5" t="s">
        <v>7</v>
      </c>
      <c r="S300" s="5" t="s">
        <v>8</v>
      </c>
      <c r="T300" s="5" t="s">
        <v>7</v>
      </c>
      <c r="U300" s="5" t="s">
        <v>7</v>
      </c>
      <c r="V300" s="5" t="s">
        <v>22</v>
      </c>
    </row>
    <row r="301" spans="1:22" x14ac:dyDescent="0.25">
      <c r="A301" s="5">
        <v>73</v>
      </c>
      <c r="B301" s="5">
        <v>60</v>
      </c>
      <c r="C301" s="5">
        <v>1.02</v>
      </c>
      <c r="D301" s="5">
        <v>0</v>
      </c>
      <c r="E301" s="5" t="s">
        <v>2</v>
      </c>
      <c r="F301" s="5" t="s">
        <v>4</v>
      </c>
      <c r="G301" s="5" t="s">
        <v>5</v>
      </c>
      <c r="H301" s="5" t="s">
        <v>5</v>
      </c>
      <c r="I301" s="5">
        <v>127</v>
      </c>
      <c r="J301" s="5">
        <v>48</v>
      </c>
      <c r="K301" s="5">
        <v>0.5</v>
      </c>
      <c r="L301" s="5">
        <v>150</v>
      </c>
      <c r="M301" s="5">
        <v>3.5</v>
      </c>
      <c r="N301" s="5">
        <v>15.1</v>
      </c>
      <c r="O301" s="5">
        <v>52</v>
      </c>
      <c r="P301" s="5" t="s">
        <v>7</v>
      </c>
      <c r="Q301" s="5" t="s">
        <v>7</v>
      </c>
      <c r="R301" s="5" t="s">
        <v>7</v>
      </c>
      <c r="S301" s="5" t="s">
        <v>8</v>
      </c>
      <c r="T301" s="5" t="s">
        <v>7</v>
      </c>
      <c r="U301" s="5" t="s">
        <v>7</v>
      </c>
      <c r="V301" s="5" t="s">
        <v>22</v>
      </c>
    </row>
    <row r="302" spans="1:22" x14ac:dyDescent="0.25">
      <c r="A302" s="5">
        <v>45</v>
      </c>
      <c r="B302" s="5">
        <v>60</v>
      </c>
      <c r="C302" s="5">
        <v>1.02</v>
      </c>
      <c r="D302" s="5">
        <v>0</v>
      </c>
      <c r="E302" s="5" t="s">
        <v>2</v>
      </c>
      <c r="F302" s="5" t="s">
        <v>4</v>
      </c>
      <c r="G302" s="5" t="s">
        <v>3</v>
      </c>
      <c r="H302" s="5" t="s">
        <v>3</v>
      </c>
      <c r="I302" s="5">
        <v>114</v>
      </c>
      <c r="J302" s="5">
        <v>26</v>
      </c>
      <c r="K302" s="5">
        <v>0.7</v>
      </c>
      <c r="L302" s="5">
        <v>141</v>
      </c>
      <c r="M302" s="5">
        <v>4.2</v>
      </c>
      <c r="N302" s="5">
        <v>15</v>
      </c>
      <c r="O302" s="5">
        <v>43</v>
      </c>
      <c r="P302" s="5" t="s">
        <v>7</v>
      </c>
      <c r="Q302" s="5" t="s">
        <v>7</v>
      </c>
      <c r="R302" s="5" t="s">
        <v>7</v>
      </c>
      <c r="S302" s="5" t="s">
        <v>8</v>
      </c>
      <c r="T302" s="5" t="s">
        <v>7</v>
      </c>
      <c r="U302" s="5" t="s">
        <v>7</v>
      </c>
      <c r="V302" s="5" t="s">
        <v>22</v>
      </c>
    </row>
    <row r="303" spans="1:22" x14ac:dyDescent="0.25">
      <c r="A303" s="5">
        <v>44</v>
      </c>
      <c r="B303" s="5">
        <v>60</v>
      </c>
      <c r="C303" s="5">
        <v>1.0249999999999999</v>
      </c>
      <c r="D303" s="5">
        <v>0</v>
      </c>
      <c r="E303" s="5" t="s">
        <v>2</v>
      </c>
      <c r="F303" s="5" t="s">
        <v>4</v>
      </c>
      <c r="G303" s="5" t="s">
        <v>5</v>
      </c>
      <c r="H303" s="5" t="s">
        <v>5</v>
      </c>
      <c r="I303" s="5">
        <v>96</v>
      </c>
      <c r="J303" s="5">
        <v>33</v>
      </c>
      <c r="K303" s="5">
        <v>0.9</v>
      </c>
      <c r="L303" s="5">
        <v>147</v>
      </c>
      <c r="M303" s="5">
        <v>4.5</v>
      </c>
      <c r="N303" s="5">
        <v>16.899999999999999</v>
      </c>
      <c r="O303" s="5">
        <v>41</v>
      </c>
      <c r="P303" s="5" t="s">
        <v>7</v>
      </c>
      <c r="Q303" s="5" t="s">
        <v>7</v>
      </c>
      <c r="R303" s="5" t="s">
        <v>7</v>
      </c>
      <c r="S303" s="5" t="s">
        <v>8</v>
      </c>
      <c r="T303" s="5" t="s">
        <v>7</v>
      </c>
      <c r="U303" s="5" t="s">
        <v>7</v>
      </c>
      <c r="V303" s="5" t="s">
        <v>22</v>
      </c>
    </row>
    <row r="304" spans="1:22" x14ac:dyDescent="0.25">
      <c r="A304" s="5">
        <v>29</v>
      </c>
      <c r="B304" s="5">
        <v>70</v>
      </c>
      <c r="C304" s="5">
        <v>1.02</v>
      </c>
      <c r="D304" s="5">
        <v>0</v>
      </c>
      <c r="E304" s="5" t="s">
        <v>2</v>
      </c>
      <c r="F304" s="5" t="s">
        <v>4</v>
      </c>
      <c r="G304" s="5" t="s">
        <v>5</v>
      </c>
      <c r="H304" s="5" t="s">
        <v>5</v>
      </c>
      <c r="I304" s="5">
        <v>127</v>
      </c>
      <c r="J304" s="5">
        <v>44</v>
      </c>
      <c r="K304" s="5">
        <v>1.2</v>
      </c>
      <c r="L304" s="5">
        <v>145</v>
      </c>
      <c r="M304" s="5">
        <v>5</v>
      </c>
      <c r="N304" s="5">
        <v>14.8</v>
      </c>
      <c r="O304" s="5">
        <v>48</v>
      </c>
      <c r="P304" s="5" t="s">
        <v>7</v>
      </c>
      <c r="Q304" s="5" t="s">
        <v>7</v>
      </c>
      <c r="R304" s="5" t="s">
        <v>7</v>
      </c>
      <c r="S304" s="5" t="s">
        <v>8</v>
      </c>
      <c r="T304" s="5" t="s">
        <v>7</v>
      </c>
      <c r="U304" s="5" t="s">
        <v>7</v>
      </c>
      <c r="V304" s="5" t="s">
        <v>22</v>
      </c>
    </row>
    <row r="305" spans="1:22" x14ac:dyDescent="0.25">
      <c r="A305" s="5">
        <v>55</v>
      </c>
      <c r="B305" s="5">
        <v>70</v>
      </c>
      <c r="C305" s="5">
        <v>1.02</v>
      </c>
      <c r="D305" s="5">
        <v>0</v>
      </c>
      <c r="E305" s="5" t="s">
        <v>2</v>
      </c>
      <c r="F305" s="5" t="s">
        <v>4</v>
      </c>
      <c r="G305" s="5" t="s">
        <v>5</v>
      </c>
      <c r="H305" s="5" t="s">
        <v>5</v>
      </c>
      <c r="I305" s="5">
        <v>107</v>
      </c>
      <c r="J305" s="5">
        <v>26</v>
      </c>
      <c r="K305" s="5">
        <v>1.1000000000000001</v>
      </c>
      <c r="L305" s="5" t="s">
        <v>3</v>
      </c>
      <c r="M305" s="5" t="s">
        <v>3</v>
      </c>
      <c r="N305" s="5">
        <v>17</v>
      </c>
      <c r="O305" s="5">
        <v>50</v>
      </c>
      <c r="P305" s="5" t="s">
        <v>7</v>
      </c>
      <c r="Q305" s="5" t="s">
        <v>7</v>
      </c>
      <c r="R305" s="5" t="s">
        <v>7</v>
      </c>
      <c r="S305" s="5" t="s">
        <v>8</v>
      </c>
      <c r="T305" s="5" t="s">
        <v>7</v>
      </c>
      <c r="U305" s="5" t="s">
        <v>7</v>
      </c>
      <c r="V305" s="5" t="s">
        <v>22</v>
      </c>
    </row>
    <row r="306" spans="1:22" x14ac:dyDescent="0.25">
      <c r="A306" s="5">
        <v>33</v>
      </c>
      <c r="B306" s="5">
        <v>80</v>
      </c>
      <c r="C306" s="5">
        <v>1.0249999999999999</v>
      </c>
      <c r="D306" s="5">
        <v>0</v>
      </c>
      <c r="E306" s="5" t="s">
        <v>2</v>
      </c>
      <c r="F306" s="5" t="s">
        <v>4</v>
      </c>
      <c r="G306" s="5" t="s">
        <v>5</v>
      </c>
      <c r="H306" s="5" t="s">
        <v>5</v>
      </c>
      <c r="I306" s="5">
        <v>128</v>
      </c>
      <c r="J306" s="5">
        <v>38</v>
      </c>
      <c r="K306" s="5">
        <v>0.6</v>
      </c>
      <c r="L306" s="5">
        <v>135</v>
      </c>
      <c r="M306" s="5">
        <v>3.9</v>
      </c>
      <c r="N306" s="5">
        <v>13.1</v>
      </c>
      <c r="O306" s="5">
        <v>45</v>
      </c>
      <c r="P306" s="5" t="s">
        <v>7</v>
      </c>
      <c r="Q306" s="5" t="s">
        <v>7</v>
      </c>
      <c r="R306" s="5" t="s">
        <v>7</v>
      </c>
      <c r="S306" s="5" t="s">
        <v>8</v>
      </c>
      <c r="T306" s="5" t="s">
        <v>7</v>
      </c>
      <c r="U306" s="5" t="s">
        <v>7</v>
      </c>
      <c r="V306" s="5" t="s">
        <v>22</v>
      </c>
    </row>
    <row r="307" spans="1:22" x14ac:dyDescent="0.25">
      <c r="A307" s="5">
        <v>41</v>
      </c>
      <c r="B307" s="5">
        <v>80</v>
      </c>
      <c r="C307" s="5">
        <v>1.02</v>
      </c>
      <c r="D307" s="5">
        <v>0</v>
      </c>
      <c r="E307" s="5" t="s">
        <v>2</v>
      </c>
      <c r="F307" s="5" t="s">
        <v>4</v>
      </c>
      <c r="G307" s="5" t="s">
        <v>5</v>
      </c>
      <c r="H307" s="5" t="s">
        <v>5</v>
      </c>
      <c r="I307" s="5">
        <v>122</v>
      </c>
      <c r="J307" s="5">
        <v>25</v>
      </c>
      <c r="K307" s="5">
        <v>0.8</v>
      </c>
      <c r="L307" s="5">
        <v>138</v>
      </c>
      <c r="M307" s="5">
        <v>5</v>
      </c>
      <c r="N307" s="5">
        <v>17.100000000000001</v>
      </c>
      <c r="O307" s="5">
        <v>41</v>
      </c>
      <c r="P307" s="5" t="s">
        <v>7</v>
      </c>
      <c r="Q307" s="5" t="s">
        <v>7</v>
      </c>
      <c r="R307" s="5" t="s">
        <v>7</v>
      </c>
      <c r="S307" s="5" t="s">
        <v>8</v>
      </c>
      <c r="T307" s="5" t="s">
        <v>7</v>
      </c>
      <c r="U307" s="5" t="s">
        <v>7</v>
      </c>
      <c r="V307" s="5" t="s">
        <v>22</v>
      </c>
    </row>
    <row r="308" spans="1:22" x14ac:dyDescent="0.25">
      <c r="A308" s="5">
        <v>52</v>
      </c>
      <c r="B308" s="5">
        <v>80</v>
      </c>
      <c r="C308" s="5">
        <v>1.02</v>
      </c>
      <c r="D308" s="5">
        <v>0</v>
      </c>
      <c r="E308" s="5" t="s">
        <v>2</v>
      </c>
      <c r="F308" s="5" t="s">
        <v>4</v>
      </c>
      <c r="G308" s="5" t="s">
        <v>5</v>
      </c>
      <c r="H308" s="5" t="s">
        <v>5</v>
      </c>
      <c r="I308" s="5">
        <v>128</v>
      </c>
      <c r="J308" s="5">
        <v>30</v>
      </c>
      <c r="K308" s="5">
        <v>1.2</v>
      </c>
      <c r="L308" s="5">
        <v>140</v>
      </c>
      <c r="M308" s="5">
        <v>4.5</v>
      </c>
      <c r="N308" s="5">
        <v>15.2</v>
      </c>
      <c r="O308" s="5">
        <v>52</v>
      </c>
      <c r="P308" s="5" t="s">
        <v>7</v>
      </c>
      <c r="Q308" s="5" t="s">
        <v>7</v>
      </c>
      <c r="R308" s="5" t="s">
        <v>7</v>
      </c>
      <c r="S308" s="5" t="s">
        <v>8</v>
      </c>
      <c r="T308" s="5" t="s">
        <v>7</v>
      </c>
      <c r="U308" s="5" t="s">
        <v>7</v>
      </c>
      <c r="V308" s="5" t="s">
        <v>22</v>
      </c>
    </row>
    <row r="309" spans="1:22" x14ac:dyDescent="0.25">
      <c r="A309" s="5">
        <v>47</v>
      </c>
      <c r="B309" s="5">
        <v>60</v>
      </c>
      <c r="C309" s="5">
        <v>1.02</v>
      </c>
      <c r="D309" s="5">
        <v>0</v>
      </c>
      <c r="E309" s="5" t="s">
        <v>2</v>
      </c>
      <c r="F309" s="5" t="s">
        <v>4</v>
      </c>
      <c r="G309" s="5" t="s">
        <v>5</v>
      </c>
      <c r="H309" s="5" t="s">
        <v>5</v>
      </c>
      <c r="I309" s="5">
        <v>137</v>
      </c>
      <c r="J309" s="5">
        <v>17</v>
      </c>
      <c r="K309" s="5">
        <v>0.5</v>
      </c>
      <c r="L309" s="5">
        <v>150</v>
      </c>
      <c r="M309" s="5">
        <v>3.5</v>
      </c>
      <c r="N309" s="5">
        <v>13.6</v>
      </c>
      <c r="O309" s="5">
        <v>44</v>
      </c>
      <c r="P309" s="5" t="s">
        <v>7</v>
      </c>
      <c r="Q309" s="5" t="s">
        <v>7</v>
      </c>
      <c r="R309" s="5" t="s">
        <v>7</v>
      </c>
      <c r="S309" s="5" t="s">
        <v>8</v>
      </c>
      <c r="T309" s="5" t="s">
        <v>7</v>
      </c>
      <c r="U309" s="5" t="s">
        <v>7</v>
      </c>
      <c r="V309" s="5" t="s">
        <v>22</v>
      </c>
    </row>
    <row r="310" spans="1:22" x14ac:dyDescent="0.25">
      <c r="A310" s="5">
        <v>43</v>
      </c>
      <c r="B310" s="5">
        <v>80</v>
      </c>
      <c r="C310" s="5">
        <v>1.0249999999999999</v>
      </c>
      <c r="D310" s="5">
        <v>0</v>
      </c>
      <c r="E310" s="5" t="s">
        <v>2</v>
      </c>
      <c r="F310" s="5" t="s">
        <v>4</v>
      </c>
      <c r="G310" s="5" t="s">
        <v>5</v>
      </c>
      <c r="H310" s="5" t="s">
        <v>5</v>
      </c>
      <c r="I310" s="5">
        <v>81</v>
      </c>
      <c r="J310" s="5">
        <v>46</v>
      </c>
      <c r="K310" s="5">
        <v>0.6</v>
      </c>
      <c r="L310" s="5">
        <v>135</v>
      </c>
      <c r="M310" s="5">
        <v>4.9000000000000004</v>
      </c>
      <c r="N310" s="5">
        <v>13.9</v>
      </c>
      <c r="O310" s="5">
        <v>48</v>
      </c>
      <c r="P310" s="5" t="s">
        <v>7</v>
      </c>
      <c r="Q310" s="5" t="s">
        <v>7</v>
      </c>
      <c r="R310" s="5" t="s">
        <v>7</v>
      </c>
      <c r="S310" s="5" t="s">
        <v>8</v>
      </c>
      <c r="T310" s="5" t="s">
        <v>7</v>
      </c>
      <c r="U310" s="5" t="s">
        <v>7</v>
      </c>
      <c r="V310" s="5" t="s">
        <v>22</v>
      </c>
    </row>
    <row r="311" spans="1:22" x14ac:dyDescent="0.25">
      <c r="A311" s="5">
        <v>51</v>
      </c>
      <c r="B311" s="5">
        <v>60</v>
      </c>
      <c r="C311" s="5">
        <v>1.02</v>
      </c>
      <c r="D311" s="5">
        <v>0</v>
      </c>
      <c r="E311" s="5" t="s">
        <v>2</v>
      </c>
      <c r="F311" s="5" t="s">
        <v>3</v>
      </c>
      <c r="G311" s="5" t="s">
        <v>5</v>
      </c>
      <c r="H311" s="5" t="s">
        <v>5</v>
      </c>
      <c r="I311" s="5">
        <v>129</v>
      </c>
      <c r="J311" s="5">
        <v>25</v>
      </c>
      <c r="K311" s="5">
        <v>1.2</v>
      </c>
      <c r="L311" s="5">
        <v>139</v>
      </c>
      <c r="M311" s="5">
        <v>5</v>
      </c>
      <c r="N311" s="5">
        <v>17.2</v>
      </c>
      <c r="O311" s="5">
        <v>40</v>
      </c>
      <c r="P311" s="5" t="s">
        <v>7</v>
      </c>
      <c r="Q311" s="5" t="s">
        <v>7</v>
      </c>
      <c r="R311" s="5" t="s">
        <v>7</v>
      </c>
      <c r="S311" s="5" t="s">
        <v>8</v>
      </c>
      <c r="T311" s="5" t="s">
        <v>7</v>
      </c>
      <c r="U311" s="5" t="s">
        <v>7</v>
      </c>
      <c r="V311" s="5" t="s">
        <v>22</v>
      </c>
    </row>
    <row r="312" spans="1:22" x14ac:dyDescent="0.25">
      <c r="A312" s="5">
        <v>46</v>
      </c>
      <c r="B312" s="5">
        <v>60</v>
      </c>
      <c r="C312" s="5">
        <v>1.02</v>
      </c>
      <c r="D312" s="5">
        <v>0</v>
      </c>
      <c r="E312" s="5" t="s">
        <v>2</v>
      </c>
      <c r="F312" s="5" t="s">
        <v>4</v>
      </c>
      <c r="G312" s="5" t="s">
        <v>5</v>
      </c>
      <c r="H312" s="5" t="s">
        <v>5</v>
      </c>
      <c r="I312" s="5">
        <v>102</v>
      </c>
      <c r="J312" s="5">
        <v>27</v>
      </c>
      <c r="K312" s="5">
        <v>0.7</v>
      </c>
      <c r="L312" s="5">
        <v>142</v>
      </c>
      <c r="M312" s="5">
        <v>4.9000000000000004</v>
      </c>
      <c r="N312" s="5">
        <v>13.2</v>
      </c>
      <c r="O312" s="5">
        <v>44</v>
      </c>
      <c r="P312" s="5" t="s">
        <v>7</v>
      </c>
      <c r="Q312" s="5" t="s">
        <v>7</v>
      </c>
      <c r="R312" s="5" t="s">
        <v>7</v>
      </c>
      <c r="S312" s="5" t="s">
        <v>8</v>
      </c>
      <c r="T312" s="5" t="s">
        <v>7</v>
      </c>
      <c r="U312" s="5" t="s">
        <v>7</v>
      </c>
      <c r="V312" s="5" t="s">
        <v>22</v>
      </c>
    </row>
    <row r="313" spans="1:22" x14ac:dyDescent="0.25">
      <c r="A313" s="5">
        <v>56</v>
      </c>
      <c r="B313" s="5">
        <v>60</v>
      </c>
      <c r="C313" s="5">
        <v>1.0249999999999999</v>
      </c>
      <c r="D313" s="5">
        <v>0</v>
      </c>
      <c r="E313" s="5" t="s">
        <v>2</v>
      </c>
      <c r="F313" s="5" t="s">
        <v>4</v>
      </c>
      <c r="G313" s="5" t="s">
        <v>5</v>
      </c>
      <c r="H313" s="5" t="s">
        <v>5</v>
      </c>
      <c r="I313" s="5">
        <v>132</v>
      </c>
      <c r="J313" s="5">
        <v>18</v>
      </c>
      <c r="K313" s="5">
        <v>1.1000000000000001</v>
      </c>
      <c r="L313" s="5">
        <v>147</v>
      </c>
      <c r="M313" s="5">
        <v>4.7</v>
      </c>
      <c r="N313" s="5">
        <v>13.7</v>
      </c>
      <c r="O313" s="5">
        <v>45</v>
      </c>
      <c r="P313" s="5" t="s">
        <v>7</v>
      </c>
      <c r="Q313" s="5" t="s">
        <v>7</v>
      </c>
      <c r="R313" s="5" t="s">
        <v>7</v>
      </c>
      <c r="S313" s="5" t="s">
        <v>8</v>
      </c>
      <c r="T313" s="5" t="s">
        <v>7</v>
      </c>
      <c r="U313" s="5" t="s">
        <v>7</v>
      </c>
      <c r="V313" s="5" t="s">
        <v>22</v>
      </c>
    </row>
    <row r="314" spans="1:22" x14ac:dyDescent="0.25">
      <c r="A314" s="5">
        <v>80</v>
      </c>
      <c r="B314" s="5">
        <v>70</v>
      </c>
      <c r="C314" s="5">
        <v>1.02</v>
      </c>
      <c r="D314" s="5">
        <v>0</v>
      </c>
      <c r="E314" s="5" t="s">
        <v>2</v>
      </c>
      <c r="F314" s="5" t="s">
        <v>4</v>
      </c>
      <c r="G314" s="5" t="s">
        <v>5</v>
      </c>
      <c r="H314" s="5" t="s">
        <v>5</v>
      </c>
      <c r="I314" s="5" t="s">
        <v>3</v>
      </c>
      <c r="J314" s="5" t="s">
        <v>3</v>
      </c>
      <c r="K314" s="5" t="s">
        <v>3</v>
      </c>
      <c r="L314" s="5">
        <v>135</v>
      </c>
      <c r="M314" s="5">
        <v>4.0999999999999996</v>
      </c>
      <c r="N314" s="5">
        <v>15.3</v>
      </c>
      <c r="O314" s="5">
        <v>48</v>
      </c>
      <c r="P314" s="5" t="s">
        <v>7</v>
      </c>
      <c r="Q314" s="5" t="s">
        <v>7</v>
      </c>
      <c r="R314" s="5" t="s">
        <v>7</v>
      </c>
      <c r="S314" s="5" t="s">
        <v>8</v>
      </c>
      <c r="T314" s="5" t="s">
        <v>7</v>
      </c>
      <c r="U314" s="5" t="s">
        <v>7</v>
      </c>
      <c r="V314" s="5" t="s">
        <v>22</v>
      </c>
    </row>
    <row r="315" spans="1:22" x14ac:dyDescent="0.25">
      <c r="A315" s="5">
        <v>55</v>
      </c>
      <c r="B315" s="5">
        <v>80</v>
      </c>
      <c r="C315" s="5">
        <v>1.02</v>
      </c>
      <c r="D315" s="5">
        <v>0</v>
      </c>
      <c r="E315" s="5" t="s">
        <v>2</v>
      </c>
      <c r="F315" s="5" t="s">
        <v>4</v>
      </c>
      <c r="G315" s="5" t="s">
        <v>5</v>
      </c>
      <c r="H315" s="5" t="s">
        <v>5</v>
      </c>
      <c r="I315" s="5">
        <v>104</v>
      </c>
      <c r="J315" s="5">
        <v>28</v>
      </c>
      <c r="K315" s="5">
        <v>0.9</v>
      </c>
      <c r="L315" s="5">
        <v>142</v>
      </c>
      <c r="M315" s="5">
        <v>4.8</v>
      </c>
      <c r="N315" s="5">
        <v>17.3</v>
      </c>
      <c r="O315" s="5">
        <v>52</v>
      </c>
      <c r="P315" s="5" t="s">
        <v>7</v>
      </c>
      <c r="Q315" s="5" t="s">
        <v>7</v>
      </c>
      <c r="R315" s="5" t="s">
        <v>7</v>
      </c>
      <c r="S315" s="5" t="s">
        <v>8</v>
      </c>
      <c r="T315" s="5" t="s">
        <v>7</v>
      </c>
      <c r="U315" s="5" t="s">
        <v>7</v>
      </c>
      <c r="V315" s="5" t="s">
        <v>22</v>
      </c>
    </row>
    <row r="316" spans="1:22" x14ac:dyDescent="0.25">
      <c r="A316" s="5">
        <v>39</v>
      </c>
      <c r="B316" s="5">
        <v>70</v>
      </c>
      <c r="C316" s="5">
        <v>1.0249999999999999</v>
      </c>
      <c r="D316" s="5">
        <v>0</v>
      </c>
      <c r="E316" s="5" t="s">
        <v>2</v>
      </c>
      <c r="F316" s="5" t="s">
        <v>4</v>
      </c>
      <c r="G316" s="5" t="s">
        <v>5</v>
      </c>
      <c r="H316" s="5" t="s">
        <v>5</v>
      </c>
      <c r="I316" s="5">
        <v>131</v>
      </c>
      <c r="J316" s="5">
        <v>46</v>
      </c>
      <c r="K316" s="5">
        <v>0.6</v>
      </c>
      <c r="L316" s="5">
        <v>145</v>
      </c>
      <c r="M316" s="5">
        <v>5</v>
      </c>
      <c r="N316" s="5">
        <v>15.6</v>
      </c>
      <c r="O316" s="5">
        <v>41</v>
      </c>
      <c r="P316" s="5" t="s">
        <v>7</v>
      </c>
      <c r="Q316" s="5" t="s">
        <v>7</v>
      </c>
      <c r="R316" s="5" t="s">
        <v>7</v>
      </c>
      <c r="S316" s="5" t="s">
        <v>8</v>
      </c>
      <c r="T316" s="5" t="s">
        <v>7</v>
      </c>
      <c r="U316" s="5" t="s">
        <v>7</v>
      </c>
      <c r="V316" s="5" t="s">
        <v>22</v>
      </c>
    </row>
    <row r="317" spans="1:22" x14ac:dyDescent="0.25">
      <c r="A317" s="5">
        <v>44</v>
      </c>
      <c r="B317" s="5">
        <v>70</v>
      </c>
      <c r="C317" s="5">
        <v>1.0249999999999999</v>
      </c>
      <c r="D317" s="5">
        <v>0</v>
      </c>
      <c r="E317" s="5" t="s">
        <v>2</v>
      </c>
      <c r="F317" s="5" t="s">
        <v>4</v>
      </c>
      <c r="G317" s="5" t="s">
        <v>5</v>
      </c>
      <c r="H317" s="5" t="s">
        <v>5</v>
      </c>
      <c r="I317" s="5" t="s">
        <v>3</v>
      </c>
      <c r="J317" s="5" t="s">
        <v>3</v>
      </c>
      <c r="K317" s="5" t="s">
        <v>3</v>
      </c>
      <c r="L317" s="5" t="s">
        <v>3</v>
      </c>
      <c r="M317" s="5" t="s">
        <v>3</v>
      </c>
      <c r="N317" s="5">
        <v>13.8</v>
      </c>
      <c r="O317" s="5">
        <v>48</v>
      </c>
      <c r="P317" s="5" t="s">
        <v>7</v>
      </c>
      <c r="Q317" s="5" t="s">
        <v>7</v>
      </c>
      <c r="R317" s="5" t="s">
        <v>7</v>
      </c>
      <c r="S317" s="5" t="s">
        <v>8</v>
      </c>
      <c r="T317" s="5" t="s">
        <v>7</v>
      </c>
      <c r="U317" s="5" t="s">
        <v>7</v>
      </c>
      <c r="V317" s="5" t="s">
        <v>22</v>
      </c>
    </row>
    <row r="318" spans="1:22" x14ac:dyDescent="0.25">
      <c r="A318" s="5">
        <v>35</v>
      </c>
      <c r="B318" s="5" t="s">
        <v>3</v>
      </c>
      <c r="C318" s="5">
        <v>1.02</v>
      </c>
      <c r="D318" s="5">
        <v>0</v>
      </c>
      <c r="E318" s="5" t="s">
        <v>2</v>
      </c>
      <c r="F318" s="5" t="s">
        <v>4</v>
      </c>
      <c r="G318" s="5" t="s">
        <v>3</v>
      </c>
      <c r="H318" s="5" t="s">
        <v>3</v>
      </c>
      <c r="I318" s="5">
        <v>99</v>
      </c>
      <c r="J318" s="5">
        <v>30</v>
      </c>
      <c r="K318" s="5">
        <v>0.5</v>
      </c>
      <c r="L318" s="5">
        <v>135</v>
      </c>
      <c r="M318" s="5">
        <v>4.9000000000000004</v>
      </c>
      <c r="N318" s="5">
        <v>15.4</v>
      </c>
      <c r="O318" s="5">
        <v>48</v>
      </c>
      <c r="P318" s="5" t="s">
        <v>7</v>
      </c>
      <c r="Q318" s="5" t="s">
        <v>7</v>
      </c>
      <c r="R318" s="5" t="s">
        <v>7</v>
      </c>
      <c r="S318" s="5" t="s">
        <v>8</v>
      </c>
      <c r="T318" s="5" t="s">
        <v>7</v>
      </c>
      <c r="U318" s="5" t="s">
        <v>7</v>
      </c>
      <c r="V318" s="5" t="s">
        <v>22</v>
      </c>
    </row>
    <row r="319" spans="1:22" x14ac:dyDescent="0.25">
      <c r="A319" s="5">
        <v>58</v>
      </c>
      <c r="B319" s="5">
        <v>70</v>
      </c>
      <c r="C319" s="5">
        <v>1.02</v>
      </c>
      <c r="D319" s="5">
        <v>0</v>
      </c>
      <c r="E319" s="5" t="s">
        <v>2</v>
      </c>
      <c r="F319" s="5" t="s">
        <v>4</v>
      </c>
      <c r="G319" s="5" t="s">
        <v>5</v>
      </c>
      <c r="H319" s="5" t="s">
        <v>5</v>
      </c>
      <c r="I319" s="5">
        <v>102</v>
      </c>
      <c r="J319" s="5">
        <v>48</v>
      </c>
      <c r="K319" s="5">
        <v>1.2</v>
      </c>
      <c r="L319" s="5">
        <v>139</v>
      </c>
      <c r="M319" s="5">
        <v>4.3</v>
      </c>
      <c r="N319" s="5">
        <v>15</v>
      </c>
      <c r="O319" s="5">
        <v>40</v>
      </c>
      <c r="P319" s="5" t="s">
        <v>7</v>
      </c>
      <c r="Q319" s="5" t="s">
        <v>7</v>
      </c>
      <c r="R319" s="5" t="s">
        <v>7</v>
      </c>
      <c r="S319" s="5" t="s">
        <v>8</v>
      </c>
      <c r="T319" s="5" t="s">
        <v>7</v>
      </c>
      <c r="U319" s="5" t="s">
        <v>7</v>
      </c>
      <c r="V319" s="5" t="s">
        <v>22</v>
      </c>
    </row>
    <row r="320" spans="1:22" x14ac:dyDescent="0.25">
      <c r="A320" s="5">
        <v>61</v>
      </c>
      <c r="B320" s="5">
        <v>70</v>
      </c>
      <c r="C320" s="5">
        <v>1.0249999999999999</v>
      </c>
      <c r="D320" s="5">
        <v>0</v>
      </c>
      <c r="E320" s="5" t="s">
        <v>2</v>
      </c>
      <c r="F320" s="5" t="s">
        <v>4</v>
      </c>
      <c r="G320" s="5" t="s">
        <v>5</v>
      </c>
      <c r="H320" s="5" t="s">
        <v>5</v>
      </c>
      <c r="I320" s="5">
        <v>120</v>
      </c>
      <c r="J320" s="5">
        <v>29</v>
      </c>
      <c r="K320" s="5">
        <v>0.7</v>
      </c>
      <c r="L320" s="5">
        <v>137</v>
      </c>
      <c r="M320" s="5">
        <v>3.5</v>
      </c>
      <c r="N320" s="5">
        <v>17.399999999999999</v>
      </c>
      <c r="O320" s="5">
        <v>52</v>
      </c>
      <c r="P320" s="5" t="s">
        <v>7</v>
      </c>
      <c r="Q320" s="5" t="s">
        <v>7</v>
      </c>
      <c r="R320" s="5" t="s">
        <v>7</v>
      </c>
      <c r="S320" s="5" t="s">
        <v>8</v>
      </c>
      <c r="T320" s="5" t="s">
        <v>7</v>
      </c>
      <c r="U320" s="5" t="s">
        <v>7</v>
      </c>
      <c r="V320" s="5" t="s">
        <v>22</v>
      </c>
    </row>
    <row r="321" spans="1:22" x14ac:dyDescent="0.25">
      <c r="A321" s="5">
        <v>30</v>
      </c>
      <c r="B321" s="5">
        <v>60</v>
      </c>
      <c r="C321" s="5">
        <v>1.02</v>
      </c>
      <c r="D321" s="5">
        <v>0</v>
      </c>
      <c r="E321" s="5" t="s">
        <v>2</v>
      </c>
      <c r="F321" s="5" t="s">
        <v>4</v>
      </c>
      <c r="G321" s="5" t="s">
        <v>5</v>
      </c>
      <c r="H321" s="5" t="s">
        <v>5</v>
      </c>
      <c r="I321" s="5">
        <v>138</v>
      </c>
      <c r="J321" s="5">
        <v>15</v>
      </c>
      <c r="K321" s="5">
        <v>1.1000000000000001</v>
      </c>
      <c r="L321" s="5">
        <v>135</v>
      </c>
      <c r="M321" s="5">
        <v>4.4000000000000004</v>
      </c>
      <c r="N321" s="5" t="s">
        <v>3</v>
      </c>
      <c r="O321" s="5" t="s">
        <v>3</v>
      </c>
      <c r="P321" s="5" t="s">
        <v>7</v>
      </c>
      <c r="Q321" s="5" t="s">
        <v>7</v>
      </c>
      <c r="R321" s="5" t="s">
        <v>7</v>
      </c>
      <c r="S321" s="5" t="s">
        <v>8</v>
      </c>
      <c r="T321" s="5" t="s">
        <v>7</v>
      </c>
      <c r="U321" s="5" t="s">
        <v>7</v>
      </c>
      <c r="V321" s="5" t="s">
        <v>22</v>
      </c>
    </row>
    <row r="322" spans="1:22" x14ac:dyDescent="0.25">
      <c r="A322" s="5">
        <v>57</v>
      </c>
      <c r="B322" s="5">
        <v>60</v>
      </c>
      <c r="C322" s="5">
        <v>1.02</v>
      </c>
      <c r="D322" s="5">
        <v>0</v>
      </c>
      <c r="E322" s="5" t="s">
        <v>2</v>
      </c>
      <c r="F322" s="5" t="s">
        <v>4</v>
      </c>
      <c r="G322" s="5" t="s">
        <v>5</v>
      </c>
      <c r="H322" s="5" t="s">
        <v>5</v>
      </c>
      <c r="I322" s="5">
        <v>105</v>
      </c>
      <c r="J322" s="5">
        <v>49</v>
      </c>
      <c r="K322" s="5">
        <v>1.2</v>
      </c>
      <c r="L322" s="5">
        <v>150</v>
      </c>
      <c r="M322" s="5">
        <v>4.7</v>
      </c>
      <c r="N322" s="5">
        <v>15.7</v>
      </c>
      <c r="O322" s="5">
        <v>44</v>
      </c>
      <c r="P322" s="5" t="s">
        <v>7</v>
      </c>
      <c r="Q322" s="5" t="s">
        <v>7</v>
      </c>
      <c r="R322" s="5" t="s">
        <v>7</v>
      </c>
      <c r="S322" s="5" t="s">
        <v>8</v>
      </c>
      <c r="T322" s="5" t="s">
        <v>7</v>
      </c>
      <c r="U322" s="5" t="s">
        <v>7</v>
      </c>
      <c r="V322" s="5" t="s">
        <v>22</v>
      </c>
    </row>
    <row r="323" spans="1:22" x14ac:dyDescent="0.25">
      <c r="A323" s="5">
        <v>65</v>
      </c>
      <c r="B323" s="5">
        <v>60</v>
      </c>
      <c r="C323" s="5">
        <v>1.02</v>
      </c>
      <c r="D323" s="5">
        <v>0</v>
      </c>
      <c r="E323" s="5" t="s">
        <v>2</v>
      </c>
      <c r="F323" s="5" t="s">
        <v>4</v>
      </c>
      <c r="G323" s="5" t="s">
        <v>5</v>
      </c>
      <c r="H323" s="5" t="s">
        <v>5</v>
      </c>
      <c r="I323" s="5">
        <v>109</v>
      </c>
      <c r="J323" s="5">
        <v>39</v>
      </c>
      <c r="K323" s="5">
        <v>1</v>
      </c>
      <c r="L323" s="5">
        <v>144</v>
      </c>
      <c r="M323" s="5">
        <v>3.5</v>
      </c>
      <c r="N323" s="5">
        <v>13.9</v>
      </c>
      <c r="O323" s="5">
        <v>48</v>
      </c>
      <c r="P323" s="5" t="s">
        <v>7</v>
      </c>
      <c r="Q323" s="5" t="s">
        <v>7</v>
      </c>
      <c r="R323" s="5" t="s">
        <v>7</v>
      </c>
      <c r="S323" s="5" t="s">
        <v>8</v>
      </c>
      <c r="T323" s="5" t="s">
        <v>7</v>
      </c>
      <c r="U323" s="5" t="s">
        <v>7</v>
      </c>
      <c r="V323" s="5" t="s">
        <v>22</v>
      </c>
    </row>
    <row r="324" spans="1:22" x14ac:dyDescent="0.25">
      <c r="A324" s="5">
        <v>70</v>
      </c>
      <c r="B324" s="5">
        <v>60</v>
      </c>
      <c r="C324" s="5" t="s">
        <v>3</v>
      </c>
      <c r="D324" s="5" t="s">
        <v>3</v>
      </c>
      <c r="E324" s="5" t="s">
        <v>3</v>
      </c>
      <c r="F324" s="5" t="s">
        <v>3</v>
      </c>
      <c r="G324" s="5" t="s">
        <v>5</v>
      </c>
      <c r="H324" s="5" t="s">
        <v>5</v>
      </c>
      <c r="I324" s="5">
        <v>120</v>
      </c>
      <c r="J324" s="5">
        <v>40</v>
      </c>
      <c r="K324" s="5">
        <v>0.5</v>
      </c>
      <c r="L324" s="5">
        <v>140</v>
      </c>
      <c r="M324" s="5">
        <v>4.5999999999999996</v>
      </c>
      <c r="N324" s="5">
        <v>16</v>
      </c>
      <c r="O324" s="5">
        <v>43</v>
      </c>
      <c r="P324" s="5" t="s">
        <v>7</v>
      </c>
      <c r="Q324" s="5" t="s">
        <v>7</v>
      </c>
      <c r="R324" s="5" t="s">
        <v>7</v>
      </c>
      <c r="S324" s="5" t="s">
        <v>8</v>
      </c>
      <c r="T324" s="5" t="s">
        <v>7</v>
      </c>
      <c r="U324" s="5" t="s">
        <v>7</v>
      </c>
      <c r="V324" s="5" t="s">
        <v>22</v>
      </c>
    </row>
    <row r="325" spans="1:22" x14ac:dyDescent="0.25">
      <c r="A325" s="5">
        <v>43</v>
      </c>
      <c r="B325" s="5">
        <v>80</v>
      </c>
      <c r="C325" s="5">
        <v>1.0249999999999999</v>
      </c>
      <c r="D325" s="5">
        <v>0</v>
      </c>
      <c r="E325" s="5" t="s">
        <v>2</v>
      </c>
      <c r="F325" s="5" t="s">
        <v>4</v>
      </c>
      <c r="G325" s="5" t="s">
        <v>5</v>
      </c>
      <c r="H325" s="5" t="s">
        <v>5</v>
      </c>
      <c r="I325" s="5">
        <v>130</v>
      </c>
      <c r="J325" s="5">
        <v>30</v>
      </c>
      <c r="K325" s="5">
        <v>1.1000000000000001</v>
      </c>
      <c r="L325" s="5">
        <v>143</v>
      </c>
      <c r="M325" s="5">
        <v>5</v>
      </c>
      <c r="N325" s="5">
        <v>15.9</v>
      </c>
      <c r="O325" s="5">
        <v>45</v>
      </c>
      <c r="P325" s="5" t="s">
        <v>7</v>
      </c>
      <c r="Q325" s="5" t="s">
        <v>7</v>
      </c>
      <c r="R325" s="5" t="s">
        <v>7</v>
      </c>
      <c r="S325" s="5" t="s">
        <v>8</v>
      </c>
      <c r="T325" s="5" t="s">
        <v>7</v>
      </c>
      <c r="U325" s="5" t="s">
        <v>7</v>
      </c>
      <c r="V325" s="5" t="s">
        <v>22</v>
      </c>
    </row>
    <row r="326" spans="1:22" x14ac:dyDescent="0.25">
      <c r="A326" s="5">
        <v>40</v>
      </c>
      <c r="B326" s="5">
        <v>80</v>
      </c>
      <c r="C326" s="5">
        <v>1.02</v>
      </c>
      <c r="D326" s="5">
        <v>0</v>
      </c>
      <c r="E326" s="5" t="s">
        <v>2</v>
      </c>
      <c r="F326" s="5" t="s">
        <v>4</v>
      </c>
      <c r="G326" s="5" t="s">
        <v>5</v>
      </c>
      <c r="H326" s="5" t="s">
        <v>5</v>
      </c>
      <c r="I326" s="5">
        <v>119</v>
      </c>
      <c r="J326" s="5">
        <v>15</v>
      </c>
      <c r="K326" s="5">
        <v>0.7</v>
      </c>
      <c r="L326" s="5">
        <v>150</v>
      </c>
      <c r="M326" s="5">
        <v>4.9000000000000004</v>
      </c>
      <c r="N326" s="5" t="s">
        <v>3</v>
      </c>
      <c r="O326" s="5" t="s">
        <v>3</v>
      </c>
      <c r="P326" s="5" t="s">
        <v>7</v>
      </c>
      <c r="Q326" s="5" t="s">
        <v>7</v>
      </c>
      <c r="R326" s="5" t="s">
        <v>7</v>
      </c>
      <c r="S326" s="5" t="s">
        <v>8</v>
      </c>
      <c r="T326" s="5" t="s">
        <v>7</v>
      </c>
      <c r="U326" s="5" t="s">
        <v>7</v>
      </c>
      <c r="V326" s="5" t="s">
        <v>22</v>
      </c>
    </row>
    <row r="327" spans="1:22" x14ac:dyDescent="0.25">
      <c r="A327" s="5">
        <v>58</v>
      </c>
      <c r="B327" s="5">
        <v>80</v>
      </c>
      <c r="C327" s="5">
        <v>1.02</v>
      </c>
      <c r="D327" s="5">
        <v>0</v>
      </c>
      <c r="E327" s="5" t="s">
        <v>2</v>
      </c>
      <c r="F327" s="5" t="s">
        <v>4</v>
      </c>
      <c r="G327" s="5" t="s">
        <v>5</v>
      </c>
      <c r="H327" s="5" t="s">
        <v>5</v>
      </c>
      <c r="I327" s="5">
        <v>100</v>
      </c>
      <c r="J327" s="5">
        <v>50</v>
      </c>
      <c r="K327" s="5">
        <v>1.2</v>
      </c>
      <c r="L327" s="5">
        <v>140</v>
      </c>
      <c r="M327" s="5">
        <v>3.5</v>
      </c>
      <c r="N327" s="5">
        <v>14</v>
      </c>
      <c r="O327" s="5">
        <v>50</v>
      </c>
      <c r="P327" s="5" t="s">
        <v>7</v>
      </c>
      <c r="Q327" s="5" t="s">
        <v>7</v>
      </c>
      <c r="R327" s="5" t="s">
        <v>7</v>
      </c>
      <c r="S327" s="5" t="s">
        <v>8</v>
      </c>
      <c r="T327" s="5" t="s">
        <v>7</v>
      </c>
      <c r="U327" s="5" t="s">
        <v>7</v>
      </c>
      <c r="V327" s="5" t="s">
        <v>22</v>
      </c>
    </row>
    <row r="328" spans="1:22" x14ac:dyDescent="0.25">
      <c r="A328" s="5">
        <v>47</v>
      </c>
      <c r="B328" s="5">
        <v>60</v>
      </c>
      <c r="C328" s="5">
        <v>1.02</v>
      </c>
      <c r="D328" s="5">
        <v>0</v>
      </c>
      <c r="E328" s="5" t="s">
        <v>2</v>
      </c>
      <c r="F328" s="5" t="s">
        <v>4</v>
      </c>
      <c r="G328" s="5" t="s">
        <v>5</v>
      </c>
      <c r="H328" s="5" t="s">
        <v>5</v>
      </c>
      <c r="I328" s="5">
        <v>109</v>
      </c>
      <c r="J328" s="5">
        <v>25</v>
      </c>
      <c r="K328" s="5">
        <v>1.1000000000000001</v>
      </c>
      <c r="L328" s="5">
        <v>141</v>
      </c>
      <c r="M328" s="5">
        <v>4.7</v>
      </c>
      <c r="N328" s="5">
        <v>15.8</v>
      </c>
      <c r="O328" s="5">
        <v>41</v>
      </c>
      <c r="P328" s="5" t="s">
        <v>7</v>
      </c>
      <c r="Q328" s="5" t="s">
        <v>7</v>
      </c>
      <c r="R328" s="5" t="s">
        <v>7</v>
      </c>
      <c r="S328" s="5" t="s">
        <v>8</v>
      </c>
      <c r="T328" s="5" t="s">
        <v>7</v>
      </c>
      <c r="U328" s="5" t="s">
        <v>7</v>
      </c>
      <c r="V328" s="5" t="s">
        <v>22</v>
      </c>
    </row>
    <row r="329" spans="1:22" x14ac:dyDescent="0.25">
      <c r="A329" s="5">
        <v>30</v>
      </c>
      <c r="B329" s="5">
        <v>60</v>
      </c>
      <c r="C329" s="5">
        <v>1.0249999999999999</v>
      </c>
      <c r="D329" s="5">
        <v>0</v>
      </c>
      <c r="E329" s="5" t="s">
        <v>2</v>
      </c>
      <c r="F329" s="5" t="s">
        <v>4</v>
      </c>
      <c r="G329" s="5" t="s">
        <v>5</v>
      </c>
      <c r="H329" s="5" t="s">
        <v>5</v>
      </c>
      <c r="I329" s="5">
        <v>120</v>
      </c>
      <c r="J329" s="5">
        <v>31</v>
      </c>
      <c r="K329" s="5">
        <v>0.8</v>
      </c>
      <c r="L329" s="5">
        <v>150</v>
      </c>
      <c r="M329" s="5">
        <v>4.5999999999999996</v>
      </c>
      <c r="N329" s="5">
        <v>13.4</v>
      </c>
      <c r="O329" s="5">
        <v>44</v>
      </c>
      <c r="P329" s="5" t="s">
        <v>7</v>
      </c>
      <c r="Q329" s="5" t="s">
        <v>7</v>
      </c>
      <c r="R329" s="5" t="s">
        <v>7</v>
      </c>
      <c r="S329" s="5" t="s">
        <v>8</v>
      </c>
      <c r="T329" s="5" t="s">
        <v>7</v>
      </c>
      <c r="U329" s="5" t="s">
        <v>7</v>
      </c>
      <c r="V329" s="5" t="s">
        <v>22</v>
      </c>
    </row>
    <row r="330" spans="1:22" x14ac:dyDescent="0.25">
      <c r="A330" s="5">
        <v>28</v>
      </c>
      <c r="B330" s="5">
        <v>70</v>
      </c>
      <c r="C330" s="5">
        <v>1.02</v>
      </c>
      <c r="D330" s="5">
        <v>0</v>
      </c>
      <c r="E330" s="5" t="s">
        <v>2</v>
      </c>
      <c r="F330" s="5" t="s">
        <v>4</v>
      </c>
      <c r="G330" s="5" t="s">
        <v>3</v>
      </c>
      <c r="H330" s="5" t="s">
        <v>3</v>
      </c>
      <c r="I330" s="5">
        <v>131</v>
      </c>
      <c r="J330" s="5">
        <v>29</v>
      </c>
      <c r="K330" s="5">
        <v>0.6</v>
      </c>
      <c r="L330" s="5">
        <v>145</v>
      </c>
      <c r="M330" s="5">
        <v>4.9000000000000004</v>
      </c>
      <c r="N330" s="5" t="s">
        <v>3</v>
      </c>
      <c r="O330" s="5">
        <v>45</v>
      </c>
      <c r="P330" s="5" t="s">
        <v>7</v>
      </c>
      <c r="Q330" s="5" t="s">
        <v>7</v>
      </c>
      <c r="R330" s="5" t="s">
        <v>7</v>
      </c>
      <c r="S330" s="5" t="s">
        <v>8</v>
      </c>
      <c r="T330" s="5" t="s">
        <v>7</v>
      </c>
      <c r="U330" s="5" t="s">
        <v>7</v>
      </c>
      <c r="V330" s="5" t="s">
        <v>22</v>
      </c>
    </row>
    <row r="331" spans="1:22" x14ac:dyDescent="0.25">
      <c r="A331" s="5">
        <v>33</v>
      </c>
      <c r="B331" s="5">
        <v>60</v>
      </c>
      <c r="C331" s="5">
        <v>1.0249999999999999</v>
      </c>
      <c r="D331" s="5">
        <v>0</v>
      </c>
      <c r="E331" s="5" t="s">
        <v>2</v>
      </c>
      <c r="F331" s="5" t="s">
        <v>4</v>
      </c>
      <c r="G331" s="5" t="s">
        <v>5</v>
      </c>
      <c r="H331" s="5" t="s">
        <v>5</v>
      </c>
      <c r="I331" s="5">
        <v>80</v>
      </c>
      <c r="J331" s="5">
        <v>25</v>
      </c>
      <c r="K331" s="5">
        <v>0.9</v>
      </c>
      <c r="L331" s="5">
        <v>146</v>
      </c>
      <c r="M331" s="5">
        <v>3.5</v>
      </c>
      <c r="N331" s="5">
        <v>14.1</v>
      </c>
      <c r="O331" s="5">
        <v>48</v>
      </c>
      <c r="P331" s="5" t="s">
        <v>7</v>
      </c>
      <c r="Q331" s="5" t="s">
        <v>7</v>
      </c>
      <c r="R331" s="5" t="s">
        <v>7</v>
      </c>
      <c r="S331" s="5" t="s">
        <v>8</v>
      </c>
      <c r="T331" s="5" t="s">
        <v>7</v>
      </c>
      <c r="U331" s="5" t="s">
        <v>7</v>
      </c>
      <c r="V331" s="5" t="s">
        <v>22</v>
      </c>
    </row>
    <row r="332" spans="1:22" x14ac:dyDescent="0.25">
      <c r="A332" s="5">
        <v>43</v>
      </c>
      <c r="B332" s="5">
        <v>80</v>
      </c>
      <c r="C332" s="5">
        <v>1.02</v>
      </c>
      <c r="D332" s="5">
        <v>0</v>
      </c>
      <c r="E332" s="5" t="s">
        <v>2</v>
      </c>
      <c r="F332" s="5" t="s">
        <v>4</v>
      </c>
      <c r="G332" s="5" t="s">
        <v>5</v>
      </c>
      <c r="H332" s="5" t="s">
        <v>5</v>
      </c>
      <c r="I332" s="5">
        <v>114</v>
      </c>
      <c r="J332" s="5">
        <v>32</v>
      </c>
      <c r="K332" s="5">
        <v>1.1000000000000001</v>
      </c>
      <c r="L332" s="5">
        <v>135</v>
      </c>
      <c r="M332" s="5">
        <v>3.9</v>
      </c>
      <c r="N332" s="5" t="s">
        <v>3</v>
      </c>
      <c r="O332" s="5">
        <v>42</v>
      </c>
      <c r="P332" s="5" t="s">
        <v>7</v>
      </c>
      <c r="Q332" s="5" t="s">
        <v>7</v>
      </c>
      <c r="R332" s="5" t="s">
        <v>7</v>
      </c>
      <c r="S332" s="5" t="s">
        <v>8</v>
      </c>
      <c r="T332" s="5" t="s">
        <v>7</v>
      </c>
      <c r="U332" s="5" t="s">
        <v>7</v>
      </c>
      <c r="V332" s="5" t="s">
        <v>22</v>
      </c>
    </row>
    <row r="333" spans="1:22" x14ac:dyDescent="0.25">
      <c r="A333" s="5">
        <v>59</v>
      </c>
      <c r="B333" s="5">
        <v>70</v>
      </c>
      <c r="C333" s="5">
        <v>1.0249999999999999</v>
      </c>
      <c r="D333" s="5">
        <v>0</v>
      </c>
      <c r="E333" s="5" t="s">
        <v>2</v>
      </c>
      <c r="F333" s="5" t="s">
        <v>4</v>
      </c>
      <c r="G333" s="5" t="s">
        <v>5</v>
      </c>
      <c r="H333" s="5" t="s">
        <v>5</v>
      </c>
      <c r="I333" s="5">
        <v>130</v>
      </c>
      <c r="J333" s="5">
        <v>39</v>
      </c>
      <c r="K333" s="5">
        <v>0.7</v>
      </c>
      <c r="L333" s="5">
        <v>147</v>
      </c>
      <c r="M333" s="5">
        <v>4.7</v>
      </c>
      <c r="N333" s="5">
        <v>13.5</v>
      </c>
      <c r="O333" s="5">
        <v>46</v>
      </c>
      <c r="P333" s="5" t="s">
        <v>7</v>
      </c>
      <c r="Q333" s="5" t="s">
        <v>7</v>
      </c>
      <c r="R333" s="5" t="s">
        <v>7</v>
      </c>
      <c r="S333" s="5" t="s">
        <v>8</v>
      </c>
      <c r="T333" s="5" t="s">
        <v>7</v>
      </c>
      <c r="U333" s="5" t="s">
        <v>7</v>
      </c>
      <c r="V333" s="5" t="s">
        <v>22</v>
      </c>
    </row>
    <row r="334" spans="1:22" x14ac:dyDescent="0.25">
      <c r="A334" s="5">
        <v>34</v>
      </c>
      <c r="B334" s="5">
        <v>70</v>
      </c>
      <c r="C334" s="5">
        <v>1.0249999999999999</v>
      </c>
      <c r="D334" s="5">
        <v>0</v>
      </c>
      <c r="E334" s="5" t="s">
        <v>2</v>
      </c>
      <c r="F334" s="5" t="s">
        <v>4</v>
      </c>
      <c r="G334" s="5" t="s">
        <v>5</v>
      </c>
      <c r="H334" s="5" t="s">
        <v>5</v>
      </c>
      <c r="I334" s="5" t="s">
        <v>3</v>
      </c>
      <c r="J334" s="5">
        <v>33</v>
      </c>
      <c r="K334" s="5">
        <v>1</v>
      </c>
      <c r="L334" s="5">
        <v>150</v>
      </c>
      <c r="M334" s="5">
        <v>5</v>
      </c>
      <c r="N334" s="5">
        <v>15.3</v>
      </c>
      <c r="O334" s="5">
        <v>44</v>
      </c>
      <c r="P334" s="5" t="s">
        <v>7</v>
      </c>
      <c r="Q334" s="5" t="s">
        <v>7</v>
      </c>
      <c r="R334" s="5" t="s">
        <v>7</v>
      </c>
      <c r="S334" s="5" t="s">
        <v>8</v>
      </c>
      <c r="T334" s="5" t="s">
        <v>7</v>
      </c>
      <c r="U334" s="5" t="s">
        <v>7</v>
      </c>
      <c r="V334" s="5" t="s">
        <v>22</v>
      </c>
    </row>
    <row r="335" spans="1:22" x14ac:dyDescent="0.25">
      <c r="A335" s="5">
        <v>23</v>
      </c>
      <c r="B335" s="5">
        <v>80</v>
      </c>
      <c r="C335" s="5">
        <v>1.02</v>
      </c>
      <c r="D335" s="5">
        <v>0</v>
      </c>
      <c r="E335" s="5" t="s">
        <v>2</v>
      </c>
      <c r="F335" s="5" t="s">
        <v>4</v>
      </c>
      <c r="G335" s="5" t="s">
        <v>5</v>
      </c>
      <c r="H335" s="5" t="s">
        <v>5</v>
      </c>
      <c r="I335" s="5">
        <v>99</v>
      </c>
      <c r="J335" s="5">
        <v>46</v>
      </c>
      <c r="K335" s="5">
        <v>1.2</v>
      </c>
      <c r="L335" s="5">
        <v>142</v>
      </c>
      <c r="M335" s="5">
        <v>4</v>
      </c>
      <c r="N335" s="5">
        <v>17.7</v>
      </c>
      <c r="O335" s="5">
        <v>46</v>
      </c>
      <c r="P335" s="5" t="s">
        <v>7</v>
      </c>
      <c r="Q335" s="5" t="s">
        <v>7</v>
      </c>
      <c r="R335" s="5" t="s">
        <v>7</v>
      </c>
      <c r="S335" s="5" t="s">
        <v>8</v>
      </c>
      <c r="T335" s="5" t="s">
        <v>7</v>
      </c>
      <c r="U335" s="5" t="s">
        <v>7</v>
      </c>
      <c r="V335" s="5" t="s">
        <v>22</v>
      </c>
    </row>
    <row r="336" spans="1:22" x14ac:dyDescent="0.25">
      <c r="A336" s="5">
        <v>24</v>
      </c>
      <c r="B336" s="5">
        <v>80</v>
      </c>
      <c r="C336" s="5">
        <v>1.0249999999999999</v>
      </c>
      <c r="D336" s="5">
        <v>0</v>
      </c>
      <c r="E336" s="5" t="s">
        <v>2</v>
      </c>
      <c r="F336" s="5" t="s">
        <v>4</v>
      </c>
      <c r="G336" s="5" t="s">
        <v>5</v>
      </c>
      <c r="H336" s="5" t="s">
        <v>5</v>
      </c>
      <c r="I336" s="5">
        <v>125</v>
      </c>
      <c r="J336" s="5" t="s">
        <v>3</v>
      </c>
      <c r="K336" s="5" t="s">
        <v>3</v>
      </c>
      <c r="L336" s="5">
        <v>136</v>
      </c>
      <c r="M336" s="5">
        <v>3.5</v>
      </c>
      <c r="N336" s="5">
        <v>15.4</v>
      </c>
      <c r="O336" s="5">
        <v>43</v>
      </c>
      <c r="P336" s="5" t="s">
        <v>7</v>
      </c>
      <c r="Q336" s="5" t="s">
        <v>7</v>
      </c>
      <c r="R336" s="5" t="s">
        <v>7</v>
      </c>
      <c r="S336" s="5" t="s">
        <v>8</v>
      </c>
      <c r="T336" s="5" t="s">
        <v>7</v>
      </c>
      <c r="U336" s="5" t="s">
        <v>7</v>
      </c>
      <c r="V336" s="5" t="s">
        <v>22</v>
      </c>
    </row>
    <row r="337" spans="1:22" x14ac:dyDescent="0.25">
      <c r="A337" s="5">
        <v>60</v>
      </c>
      <c r="B337" s="5">
        <v>60</v>
      </c>
      <c r="C337" s="5">
        <v>1.02</v>
      </c>
      <c r="D337" s="5">
        <v>0</v>
      </c>
      <c r="E337" s="5" t="s">
        <v>2</v>
      </c>
      <c r="F337" s="5" t="s">
        <v>4</v>
      </c>
      <c r="G337" s="5" t="s">
        <v>5</v>
      </c>
      <c r="H337" s="5" t="s">
        <v>5</v>
      </c>
      <c r="I337" s="5">
        <v>134</v>
      </c>
      <c r="J337" s="5">
        <v>45</v>
      </c>
      <c r="K337" s="5">
        <v>0.5</v>
      </c>
      <c r="L337" s="5">
        <v>139</v>
      </c>
      <c r="M337" s="5">
        <v>4.8</v>
      </c>
      <c r="N337" s="5">
        <v>14.2</v>
      </c>
      <c r="O337" s="5">
        <v>48</v>
      </c>
      <c r="P337" s="5" t="s">
        <v>7</v>
      </c>
      <c r="Q337" s="5" t="s">
        <v>7</v>
      </c>
      <c r="R337" s="5" t="s">
        <v>7</v>
      </c>
      <c r="S337" s="5" t="s">
        <v>8</v>
      </c>
      <c r="T337" s="5" t="s">
        <v>7</v>
      </c>
      <c r="U337" s="5" t="s">
        <v>7</v>
      </c>
      <c r="V337" s="5" t="s">
        <v>22</v>
      </c>
    </row>
    <row r="338" spans="1:22" x14ac:dyDescent="0.25">
      <c r="A338" s="5">
        <v>25</v>
      </c>
      <c r="B338" s="5">
        <v>60</v>
      </c>
      <c r="C338" s="5">
        <v>1.02</v>
      </c>
      <c r="D338" s="5">
        <v>0</v>
      </c>
      <c r="E338" s="5" t="s">
        <v>2</v>
      </c>
      <c r="F338" s="5" t="s">
        <v>4</v>
      </c>
      <c r="G338" s="5" t="s">
        <v>5</v>
      </c>
      <c r="H338" s="5" t="s">
        <v>5</v>
      </c>
      <c r="I338" s="5">
        <v>119</v>
      </c>
      <c r="J338" s="5">
        <v>27</v>
      </c>
      <c r="K338" s="5">
        <v>0.5</v>
      </c>
      <c r="L338" s="5" t="s">
        <v>3</v>
      </c>
      <c r="M338" s="5" t="s">
        <v>3</v>
      </c>
      <c r="N338" s="5">
        <v>15.2</v>
      </c>
      <c r="O338" s="5">
        <v>40</v>
      </c>
      <c r="P338" s="5" t="s">
        <v>7</v>
      </c>
      <c r="Q338" s="5" t="s">
        <v>7</v>
      </c>
      <c r="R338" s="5" t="s">
        <v>7</v>
      </c>
      <c r="S338" s="5" t="s">
        <v>8</v>
      </c>
      <c r="T338" s="5" t="s">
        <v>7</v>
      </c>
      <c r="U338" s="5" t="s">
        <v>7</v>
      </c>
      <c r="V338" s="5" t="s">
        <v>22</v>
      </c>
    </row>
    <row r="339" spans="1:22" x14ac:dyDescent="0.25">
      <c r="A339" s="5">
        <v>44</v>
      </c>
      <c r="B339" s="5">
        <v>70</v>
      </c>
      <c r="C339" s="5">
        <v>1.0249999999999999</v>
      </c>
      <c r="D339" s="5">
        <v>0</v>
      </c>
      <c r="E339" s="5" t="s">
        <v>2</v>
      </c>
      <c r="F339" s="5" t="s">
        <v>4</v>
      </c>
      <c r="G339" s="5" t="s">
        <v>5</v>
      </c>
      <c r="H339" s="5" t="s">
        <v>5</v>
      </c>
      <c r="I339" s="5">
        <v>92</v>
      </c>
      <c r="J339" s="5">
        <v>40</v>
      </c>
      <c r="K339" s="5">
        <v>0.9</v>
      </c>
      <c r="L339" s="5">
        <v>141</v>
      </c>
      <c r="M339" s="5">
        <v>4.9000000000000004</v>
      </c>
      <c r="N339" s="5">
        <v>14</v>
      </c>
      <c r="O339" s="5">
        <v>52</v>
      </c>
      <c r="P339" s="5" t="s">
        <v>7</v>
      </c>
      <c r="Q339" s="5" t="s">
        <v>7</v>
      </c>
      <c r="R339" s="5" t="s">
        <v>7</v>
      </c>
      <c r="S339" s="5" t="s">
        <v>8</v>
      </c>
      <c r="T339" s="5" t="s">
        <v>7</v>
      </c>
      <c r="U339" s="5" t="s">
        <v>7</v>
      </c>
      <c r="V339" s="5" t="s">
        <v>22</v>
      </c>
    </row>
    <row r="340" spans="1:22" x14ac:dyDescent="0.25">
      <c r="A340" s="5">
        <v>62</v>
      </c>
      <c r="B340" s="5">
        <v>80</v>
      </c>
      <c r="C340" s="5">
        <v>1.02</v>
      </c>
      <c r="D340" s="5">
        <v>0</v>
      </c>
      <c r="E340" s="5" t="s">
        <v>2</v>
      </c>
      <c r="F340" s="5" t="s">
        <v>4</v>
      </c>
      <c r="G340" s="5" t="s">
        <v>5</v>
      </c>
      <c r="H340" s="5" t="s">
        <v>5</v>
      </c>
      <c r="I340" s="5">
        <v>132</v>
      </c>
      <c r="J340" s="5">
        <v>34</v>
      </c>
      <c r="K340" s="5">
        <v>0.8</v>
      </c>
      <c r="L340" s="5">
        <v>147</v>
      </c>
      <c r="M340" s="5">
        <v>3.5</v>
      </c>
      <c r="N340" s="5">
        <v>17.8</v>
      </c>
      <c r="O340" s="5">
        <v>44</v>
      </c>
      <c r="P340" s="5" t="s">
        <v>7</v>
      </c>
      <c r="Q340" s="5" t="s">
        <v>7</v>
      </c>
      <c r="R340" s="5" t="s">
        <v>7</v>
      </c>
      <c r="S340" s="5" t="s">
        <v>8</v>
      </c>
      <c r="T340" s="5" t="s">
        <v>7</v>
      </c>
      <c r="U340" s="5" t="s">
        <v>7</v>
      </c>
      <c r="V340" s="5" t="s">
        <v>22</v>
      </c>
    </row>
    <row r="341" spans="1:22" x14ac:dyDescent="0.25">
      <c r="A341" s="5">
        <v>25</v>
      </c>
      <c r="B341" s="5">
        <v>70</v>
      </c>
      <c r="C341" s="5">
        <v>1.02</v>
      </c>
      <c r="D341" s="5">
        <v>0</v>
      </c>
      <c r="E341" s="5" t="s">
        <v>2</v>
      </c>
      <c r="F341" s="5" t="s">
        <v>4</v>
      </c>
      <c r="G341" s="5" t="s">
        <v>5</v>
      </c>
      <c r="H341" s="5" t="s">
        <v>5</v>
      </c>
      <c r="I341" s="5">
        <v>88</v>
      </c>
      <c r="J341" s="5">
        <v>42</v>
      </c>
      <c r="K341" s="5">
        <v>0.5</v>
      </c>
      <c r="L341" s="5">
        <v>136</v>
      </c>
      <c r="M341" s="5">
        <v>3.5</v>
      </c>
      <c r="N341" s="5">
        <v>13.3</v>
      </c>
      <c r="O341" s="5">
        <v>48</v>
      </c>
      <c r="P341" s="5" t="s">
        <v>7</v>
      </c>
      <c r="Q341" s="5" t="s">
        <v>7</v>
      </c>
      <c r="R341" s="5" t="s">
        <v>7</v>
      </c>
      <c r="S341" s="5" t="s">
        <v>8</v>
      </c>
      <c r="T341" s="5" t="s">
        <v>7</v>
      </c>
      <c r="U341" s="5" t="s">
        <v>7</v>
      </c>
      <c r="V341" s="5" t="s">
        <v>22</v>
      </c>
    </row>
    <row r="342" spans="1:22" x14ac:dyDescent="0.25">
      <c r="A342" s="5">
        <v>32</v>
      </c>
      <c r="B342" s="5">
        <v>70</v>
      </c>
      <c r="C342" s="5">
        <v>1.0249999999999999</v>
      </c>
      <c r="D342" s="5">
        <v>0</v>
      </c>
      <c r="E342" s="5" t="s">
        <v>2</v>
      </c>
      <c r="F342" s="5" t="s">
        <v>4</v>
      </c>
      <c r="G342" s="5" t="s">
        <v>5</v>
      </c>
      <c r="H342" s="5" t="s">
        <v>5</v>
      </c>
      <c r="I342" s="5">
        <v>100</v>
      </c>
      <c r="J342" s="5">
        <v>29</v>
      </c>
      <c r="K342" s="5">
        <v>1.1000000000000001</v>
      </c>
      <c r="L342" s="5">
        <v>142</v>
      </c>
      <c r="M342" s="5">
        <v>4.5</v>
      </c>
      <c r="N342" s="5">
        <v>14.3</v>
      </c>
      <c r="O342" s="5">
        <v>43</v>
      </c>
      <c r="P342" s="5" t="s">
        <v>7</v>
      </c>
      <c r="Q342" s="5" t="s">
        <v>7</v>
      </c>
      <c r="R342" s="5" t="s">
        <v>7</v>
      </c>
      <c r="S342" s="5" t="s">
        <v>8</v>
      </c>
      <c r="T342" s="5" t="s">
        <v>7</v>
      </c>
      <c r="U342" s="5" t="s">
        <v>7</v>
      </c>
      <c r="V342" s="5" t="s">
        <v>22</v>
      </c>
    </row>
    <row r="343" spans="1:22" x14ac:dyDescent="0.25">
      <c r="A343" s="5">
        <v>63</v>
      </c>
      <c r="B343" s="5">
        <v>70</v>
      </c>
      <c r="C343" s="5">
        <v>1.0249999999999999</v>
      </c>
      <c r="D343" s="5">
        <v>0</v>
      </c>
      <c r="E343" s="5" t="s">
        <v>2</v>
      </c>
      <c r="F343" s="5" t="s">
        <v>4</v>
      </c>
      <c r="G343" s="5" t="s">
        <v>5</v>
      </c>
      <c r="H343" s="5" t="s">
        <v>5</v>
      </c>
      <c r="I343" s="5">
        <v>130</v>
      </c>
      <c r="J343" s="5">
        <v>37</v>
      </c>
      <c r="K343" s="5">
        <v>0.9</v>
      </c>
      <c r="L343" s="5">
        <v>150</v>
      </c>
      <c r="M343" s="5">
        <v>5</v>
      </c>
      <c r="N343" s="5">
        <v>13.4</v>
      </c>
      <c r="O343" s="5">
        <v>41</v>
      </c>
      <c r="P343" s="5" t="s">
        <v>7</v>
      </c>
      <c r="Q343" s="5" t="s">
        <v>7</v>
      </c>
      <c r="R343" s="5" t="s">
        <v>7</v>
      </c>
      <c r="S343" s="5" t="s">
        <v>8</v>
      </c>
      <c r="T343" s="5" t="s">
        <v>7</v>
      </c>
      <c r="U343" s="5" t="s">
        <v>7</v>
      </c>
      <c r="V343" s="5" t="s">
        <v>22</v>
      </c>
    </row>
    <row r="344" spans="1:22" x14ac:dyDescent="0.25">
      <c r="A344" s="5">
        <v>44</v>
      </c>
      <c r="B344" s="5">
        <v>60</v>
      </c>
      <c r="C344" s="5">
        <v>1.02</v>
      </c>
      <c r="D344" s="5">
        <v>0</v>
      </c>
      <c r="E344" s="5" t="s">
        <v>2</v>
      </c>
      <c r="F344" s="5" t="s">
        <v>4</v>
      </c>
      <c r="G344" s="5" t="s">
        <v>5</v>
      </c>
      <c r="H344" s="5" t="s">
        <v>5</v>
      </c>
      <c r="I344" s="5">
        <v>95</v>
      </c>
      <c r="J344" s="5">
        <v>46</v>
      </c>
      <c r="K344" s="5">
        <v>0.5</v>
      </c>
      <c r="L344" s="5">
        <v>138</v>
      </c>
      <c r="M344" s="5">
        <v>4.2</v>
      </c>
      <c r="N344" s="5">
        <v>15</v>
      </c>
      <c r="O344" s="5">
        <v>50</v>
      </c>
      <c r="P344" s="5" t="s">
        <v>7</v>
      </c>
      <c r="Q344" s="5" t="s">
        <v>7</v>
      </c>
      <c r="R344" s="5" t="s">
        <v>7</v>
      </c>
      <c r="S344" s="5" t="s">
        <v>8</v>
      </c>
      <c r="T344" s="5" t="s">
        <v>7</v>
      </c>
      <c r="U344" s="5" t="s">
        <v>7</v>
      </c>
      <c r="V344" s="5" t="s">
        <v>22</v>
      </c>
    </row>
    <row r="345" spans="1:22" x14ac:dyDescent="0.25">
      <c r="A345" s="5">
        <v>37</v>
      </c>
      <c r="B345" s="5">
        <v>60</v>
      </c>
      <c r="C345" s="5">
        <v>1.0249999999999999</v>
      </c>
      <c r="D345" s="5">
        <v>0</v>
      </c>
      <c r="E345" s="5" t="s">
        <v>2</v>
      </c>
      <c r="F345" s="5" t="s">
        <v>4</v>
      </c>
      <c r="G345" s="5" t="s">
        <v>5</v>
      </c>
      <c r="H345" s="5" t="s">
        <v>5</v>
      </c>
      <c r="I345" s="5">
        <v>111</v>
      </c>
      <c r="J345" s="5">
        <v>35</v>
      </c>
      <c r="K345" s="5">
        <v>0.8</v>
      </c>
      <c r="L345" s="5">
        <v>135</v>
      </c>
      <c r="M345" s="5">
        <v>4.0999999999999996</v>
      </c>
      <c r="N345" s="5">
        <v>16.2</v>
      </c>
      <c r="O345" s="5">
        <v>50</v>
      </c>
      <c r="P345" s="5" t="s">
        <v>7</v>
      </c>
      <c r="Q345" s="5" t="s">
        <v>7</v>
      </c>
      <c r="R345" s="5" t="s">
        <v>7</v>
      </c>
      <c r="S345" s="5" t="s">
        <v>8</v>
      </c>
      <c r="T345" s="5" t="s">
        <v>7</v>
      </c>
      <c r="U345" s="5" t="s">
        <v>7</v>
      </c>
      <c r="V345" s="5" t="s">
        <v>22</v>
      </c>
    </row>
    <row r="346" spans="1:22" x14ac:dyDescent="0.25">
      <c r="A346" s="5">
        <v>64</v>
      </c>
      <c r="B346" s="5">
        <v>60</v>
      </c>
      <c r="C346" s="5">
        <v>1.02</v>
      </c>
      <c r="D346" s="5">
        <v>0</v>
      </c>
      <c r="E346" s="5" t="s">
        <v>2</v>
      </c>
      <c r="F346" s="5" t="s">
        <v>4</v>
      </c>
      <c r="G346" s="5" t="s">
        <v>5</v>
      </c>
      <c r="H346" s="5" t="s">
        <v>5</v>
      </c>
      <c r="I346" s="5">
        <v>106</v>
      </c>
      <c r="J346" s="5">
        <v>27</v>
      </c>
      <c r="K346" s="5">
        <v>0.7</v>
      </c>
      <c r="L346" s="5">
        <v>150</v>
      </c>
      <c r="M346" s="5">
        <v>3.3</v>
      </c>
      <c r="N346" s="5">
        <v>14.4</v>
      </c>
      <c r="O346" s="5">
        <v>42</v>
      </c>
      <c r="P346" s="5" t="s">
        <v>7</v>
      </c>
      <c r="Q346" s="5" t="s">
        <v>7</v>
      </c>
      <c r="R346" s="5" t="s">
        <v>7</v>
      </c>
      <c r="S346" s="5" t="s">
        <v>8</v>
      </c>
      <c r="T346" s="5" t="s">
        <v>7</v>
      </c>
      <c r="U346" s="5" t="s">
        <v>7</v>
      </c>
      <c r="V346" s="5" t="s">
        <v>22</v>
      </c>
    </row>
    <row r="347" spans="1:22" x14ac:dyDescent="0.25">
      <c r="A347" s="5">
        <v>22</v>
      </c>
      <c r="B347" s="5">
        <v>60</v>
      </c>
      <c r="C347" s="5">
        <v>1.0249999999999999</v>
      </c>
      <c r="D347" s="5">
        <v>0</v>
      </c>
      <c r="E347" s="5" t="s">
        <v>2</v>
      </c>
      <c r="F347" s="5" t="s">
        <v>4</v>
      </c>
      <c r="G347" s="5" t="s">
        <v>5</v>
      </c>
      <c r="H347" s="5" t="s">
        <v>5</v>
      </c>
      <c r="I347" s="5">
        <v>97</v>
      </c>
      <c r="J347" s="5">
        <v>18</v>
      </c>
      <c r="K347" s="5">
        <v>1.2</v>
      </c>
      <c r="L347" s="5">
        <v>138</v>
      </c>
      <c r="M347" s="5">
        <v>4.3</v>
      </c>
      <c r="N347" s="5">
        <v>13.5</v>
      </c>
      <c r="O347" s="5">
        <v>42</v>
      </c>
      <c r="P347" s="5" t="s">
        <v>7</v>
      </c>
      <c r="Q347" s="5" t="s">
        <v>7</v>
      </c>
      <c r="R347" s="5" t="s">
        <v>7</v>
      </c>
      <c r="S347" s="5" t="s">
        <v>8</v>
      </c>
      <c r="T347" s="5" t="s">
        <v>7</v>
      </c>
      <c r="U347" s="5" t="s">
        <v>7</v>
      </c>
      <c r="V347" s="5" t="s">
        <v>22</v>
      </c>
    </row>
    <row r="348" spans="1:22" x14ac:dyDescent="0.25">
      <c r="A348" s="5">
        <v>33</v>
      </c>
      <c r="B348" s="5">
        <v>60</v>
      </c>
      <c r="C348" s="5" t="s">
        <v>3</v>
      </c>
      <c r="D348" s="5" t="s">
        <v>3</v>
      </c>
      <c r="E348" s="5" t="s">
        <v>3</v>
      </c>
      <c r="F348" s="5" t="s">
        <v>4</v>
      </c>
      <c r="G348" s="5" t="s">
        <v>5</v>
      </c>
      <c r="H348" s="5" t="s">
        <v>5</v>
      </c>
      <c r="I348" s="5">
        <v>130</v>
      </c>
      <c r="J348" s="5">
        <v>41</v>
      </c>
      <c r="K348" s="5">
        <v>0.9</v>
      </c>
      <c r="L348" s="5">
        <v>141</v>
      </c>
      <c r="M348" s="5">
        <v>4.4000000000000004</v>
      </c>
      <c r="N348" s="5">
        <v>15.5</v>
      </c>
      <c r="O348" s="5">
        <v>52</v>
      </c>
      <c r="P348" s="5" t="s">
        <v>7</v>
      </c>
      <c r="Q348" s="5" t="s">
        <v>7</v>
      </c>
      <c r="R348" s="5" t="s">
        <v>7</v>
      </c>
      <c r="S348" s="5" t="s">
        <v>8</v>
      </c>
      <c r="T348" s="5" t="s">
        <v>7</v>
      </c>
      <c r="U348" s="5" t="s">
        <v>7</v>
      </c>
      <c r="V348" s="5" t="s">
        <v>22</v>
      </c>
    </row>
    <row r="349" spans="1:22" x14ac:dyDescent="0.25">
      <c r="A349" s="5">
        <v>43</v>
      </c>
      <c r="B349" s="5">
        <v>60</v>
      </c>
      <c r="C349" s="5">
        <v>1.0249999999999999</v>
      </c>
      <c r="D349" s="5">
        <v>0</v>
      </c>
      <c r="E349" s="5" t="s">
        <v>2</v>
      </c>
      <c r="F349" s="5" t="s">
        <v>4</v>
      </c>
      <c r="G349" s="5" t="s">
        <v>5</v>
      </c>
      <c r="H349" s="5" t="s">
        <v>5</v>
      </c>
      <c r="I349" s="5">
        <v>108</v>
      </c>
      <c r="J349" s="5">
        <v>25</v>
      </c>
      <c r="K349" s="5">
        <v>1</v>
      </c>
      <c r="L349" s="5">
        <v>144</v>
      </c>
      <c r="M349" s="5">
        <v>5</v>
      </c>
      <c r="N349" s="5">
        <v>17.8</v>
      </c>
      <c r="O349" s="5">
        <v>43</v>
      </c>
      <c r="P349" s="5" t="s">
        <v>7</v>
      </c>
      <c r="Q349" s="5" t="s">
        <v>7</v>
      </c>
      <c r="R349" s="5" t="s">
        <v>7</v>
      </c>
      <c r="S349" s="5" t="s">
        <v>8</v>
      </c>
      <c r="T349" s="5" t="s">
        <v>7</v>
      </c>
      <c r="U349" s="5" t="s">
        <v>7</v>
      </c>
      <c r="V349" s="5" t="s">
        <v>22</v>
      </c>
    </row>
    <row r="350" spans="1:22" x14ac:dyDescent="0.25">
      <c r="A350" s="5">
        <v>38</v>
      </c>
      <c r="B350" s="5">
        <v>80</v>
      </c>
      <c r="C350" s="5">
        <v>1.02</v>
      </c>
      <c r="D350" s="5">
        <v>0</v>
      </c>
      <c r="E350" s="5" t="s">
        <v>2</v>
      </c>
      <c r="F350" s="5" t="s">
        <v>4</v>
      </c>
      <c r="G350" s="5" t="s">
        <v>5</v>
      </c>
      <c r="H350" s="5" t="s">
        <v>5</v>
      </c>
      <c r="I350" s="5">
        <v>99</v>
      </c>
      <c r="J350" s="5">
        <v>19</v>
      </c>
      <c r="K350" s="5">
        <v>0.5</v>
      </c>
      <c r="L350" s="5">
        <v>147</v>
      </c>
      <c r="M350" s="5">
        <v>3.5</v>
      </c>
      <c r="N350" s="5">
        <v>13.6</v>
      </c>
      <c r="O350" s="5">
        <v>44</v>
      </c>
      <c r="P350" s="5" t="s">
        <v>7</v>
      </c>
      <c r="Q350" s="5" t="s">
        <v>7</v>
      </c>
      <c r="R350" s="5" t="s">
        <v>7</v>
      </c>
      <c r="S350" s="5" t="s">
        <v>8</v>
      </c>
      <c r="T350" s="5" t="s">
        <v>7</v>
      </c>
      <c r="U350" s="5" t="s">
        <v>7</v>
      </c>
      <c r="V350" s="5" t="s">
        <v>22</v>
      </c>
    </row>
    <row r="351" spans="1:22" x14ac:dyDescent="0.25">
      <c r="A351" s="5">
        <v>35</v>
      </c>
      <c r="B351" s="5">
        <v>70</v>
      </c>
      <c r="C351" s="5">
        <v>1.0249999999999999</v>
      </c>
      <c r="D351" s="5">
        <v>0</v>
      </c>
      <c r="E351" s="5" t="s">
        <v>2</v>
      </c>
      <c r="F351" s="5" t="s">
        <v>3</v>
      </c>
      <c r="G351" s="5" t="s">
        <v>5</v>
      </c>
      <c r="H351" s="5" t="s">
        <v>5</v>
      </c>
      <c r="I351" s="5">
        <v>82</v>
      </c>
      <c r="J351" s="5">
        <v>36</v>
      </c>
      <c r="K351" s="5">
        <v>1.1000000000000001</v>
      </c>
      <c r="L351" s="5">
        <v>150</v>
      </c>
      <c r="M351" s="5">
        <v>3.5</v>
      </c>
      <c r="N351" s="5">
        <v>14.5</v>
      </c>
      <c r="O351" s="5">
        <v>52</v>
      </c>
      <c r="P351" s="5" t="s">
        <v>7</v>
      </c>
      <c r="Q351" s="5" t="s">
        <v>7</v>
      </c>
      <c r="R351" s="5" t="s">
        <v>7</v>
      </c>
      <c r="S351" s="5" t="s">
        <v>8</v>
      </c>
      <c r="T351" s="5" t="s">
        <v>7</v>
      </c>
      <c r="U351" s="5" t="s">
        <v>7</v>
      </c>
      <c r="V351" s="5" t="s">
        <v>22</v>
      </c>
    </row>
    <row r="352" spans="1:22" x14ac:dyDescent="0.25">
      <c r="A352" s="5">
        <v>65</v>
      </c>
      <c r="B352" s="5">
        <v>70</v>
      </c>
      <c r="C352" s="5">
        <v>1.0249999999999999</v>
      </c>
      <c r="D352" s="5">
        <v>0</v>
      </c>
      <c r="E352" s="5" t="s">
        <v>2</v>
      </c>
      <c r="F352" s="5" t="s">
        <v>3</v>
      </c>
      <c r="G352" s="5" t="s">
        <v>5</v>
      </c>
      <c r="H352" s="5" t="s">
        <v>5</v>
      </c>
      <c r="I352" s="5">
        <v>85</v>
      </c>
      <c r="J352" s="5">
        <v>20</v>
      </c>
      <c r="K352" s="5">
        <v>1</v>
      </c>
      <c r="L352" s="5">
        <v>142</v>
      </c>
      <c r="M352" s="5">
        <v>4.8</v>
      </c>
      <c r="N352" s="5">
        <v>16.100000000000001</v>
      </c>
      <c r="O352" s="5">
        <v>43</v>
      </c>
      <c r="P352" s="5" t="s">
        <v>7</v>
      </c>
      <c r="Q352" s="5" t="s">
        <v>7</v>
      </c>
      <c r="R352" s="5" t="s">
        <v>7</v>
      </c>
      <c r="S352" s="5" t="s">
        <v>8</v>
      </c>
      <c r="T352" s="5" t="s">
        <v>7</v>
      </c>
      <c r="U352" s="5" t="s">
        <v>7</v>
      </c>
      <c r="V352" s="5" t="s">
        <v>22</v>
      </c>
    </row>
    <row r="353" spans="1:22" x14ac:dyDescent="0.25">
      <c r="A353" s="5">
        <v>29</v>
      </c>
      <c r="B353" s="5">
        <v>80</v>
      </c>
      <c r="C353" s="5">
        <v>1.02</v>
      </c>
      <c r="D353" s="5">
        <v>0</v>
      </c>
      <c r="E353" s="5" t="s">
        <v>2</v>
      </c>
      <c r="F353" s="5" t="s">
        <v>4</v>
      </c>
      <c r="G353" s="5" t="s">
        <v>5</v>
      </c>
      <c r="H353" s="5" t="s">
        <v>5</v>
      </c>
      <c r="I353" s="5">
        <v>83</v>
      </c>
      <c r="J353" s="5">
        <v>49</v>
      </c>
      <c r="K353" s="5">
        <v>0.9</v>
      </c>
      <c r="L353" s="5">
        <v>139</v>
      </c>
      <c r="M353" s="5">
        <v>3.3</v>
      </c>
      <c r="N353" s="5">
        <v>17.5</v>
      </c>
      <c r="O353" s="5">
        <v>40</v>
      </c>
      <c r="P353" s="5" t="s">
        <v>7</v>
      </c>
      <c r="Q353" s="5" t="s">
        <v>7</v>
      </c>
      <c r="R353" s="5" t="s">
        <v>7</v>
      </c>
      <c r="S353" s="5" t="s">
        <v>8</v>
      </c>
      <c r="T353" s="5" t="s">
        <v>7</v>
      </c>
      <c r="U353" s="5" t="s">
        <v>7</v>
      </c>
      <c r="V353" s="5" t="s">
        <v>22</v>
      </c>
    </row>
    <row r="354" spans="1:22" x14ac:dyDescent="0.25">
      <c r="A354" s="5">
        <v>37</v>
      </c>
      <c r="B354" s="5">
        <v>60</v>
      </c>
      <c r="C354" s="5">
        <v>1.02</v>
      </c>
      <c r="D354" s="5">
        <v>0</v>
      </c>
      <c r="E354" s="5" t="s">
        <v>2</v>
      </c>
      <c r="F354" s="5" t="s">
        <v>4</v>
      </c>
      <c r="G354" s="5" t="s">
        <v>5</v>
      </c>
      <c r="H354" s="5" t="s">
        <v>5</v>
      </c>
      <c r="I354" s="5">
        <v>109</v>
      </c>
      <c r="J354" s="5">
        <v>47</v>
      </c>
      <c r="K354" s="5">
        <v>1.1000000000000001</v>
      </c>
      <c r="L354" s="5">
        <v>141</v>
      </c>
      <c r="M354" s="5">
        <v>4.9000000000000004</v>
      </c>
      <c r="N354" s="5">
        <v>15</v>
      </c>
      <c r="O354" s="5">
        <v>48</v>
      </c>
      <c r="P354" s="5" t="s">
        <v>7</v>
      </c>
      <c r="Q354" s="5" t="s">
        <v>7</v>
      </c>
      <c r="R354" s="5" t="s">
        <v>7</v>
      </c>
      <c r="S354" s="5" t="s">
        <v>8</v>
      </c>
      <c r="T354" s="5" t="s">
        <v>7</v>
      </c>
      <c r="U354" s="5" t="s">
        <v>7</v>
      </c>
      <c r="V354" s="5" t="s">
        <v>22</v>
      </c>
    </row>
    <row r="355" spans="1:22" x14ac:dyDescent="0.25">
      <c r="A355" s="5">
        <v>39</v>
      </c>
      <c r="B355" s="5">
        <v>60</v>
      </c>
      <c r="C355" s="5">
        <v>1.02</v>
      </c>
      <c r="D355" s="5">
        <v>0</v>
      </c>
      <c r="E355" s="5" t="s">
        <v>2</v>
      </c>
      <c r="F355" s="5" t="s">
        <v>4</v>
      </c>
      <c r="G355" s="5" t="s">
        <v>5</v>
      </c>
      <c r="H355" s="5" t="s">
        <v>5</v>
      </c>
      <c r="I355" s="5">
        <v>86</v>
      </c>
      <c r="J355" s="5">
        <v>37</v>
      </c>
      <c r="K355" s="5">
        <v>0.6</v>
      </c>
      <c r="L355" s="5">
        <v>150</v>
      </c>
      <c r="M355" s="5">
        <v>5</v>
      </c>
      <c r="N355" s="5">
        <v>13.6</v>
      </c>
      <c r="O355" s="5">
        <v>51</v>
      </c>
      <c r="P355" s="5" t="s">
        <v>7</v>
      </c>
      <c r="Q355" s="5" t="s">
        <v>7</v>
      </c>
      <c r="R355" s="5" t="s">
        <v>7</v>
      </c>
      <c r="S355" s="5" t="s">
        <v>8</v>
      </c>
      <c r="T355" s="5" t="s">
        <v>7</v>
      </c>
      <c r="U355" s="5" t="s">
        <v>7</v>
      </c>
      <c r="V355" s="5" t="s">
        <v>22</v>
      </c>
    </row>
    <row r="356" spans="1:22" x14ac:dyDescent="0.25">
      <c r="A356" s="5">
        <v>32</v>
      </c>
      <c r="B356" s="5">
        <v>60</v>
      </c>
      <c r="C356" s="5">
        <v>1.0249999999999999</v>
      </c>
      <c r="D356" s="5">
        <v>0</v>
      </c>
      <c r="E356" s="5" t="s">
        <v>2</v>
      </c>
      <c r="F356" s="5" t="s">
        <v>4</v>
      </c>
      <c r="G356" s="5" t="s">
        <v>5</v>
      </c>
      <c r="H356" s="5" t="s">
        <v>5</v>
      </c>
      <c r="I356" s="5">
        <v>102</v>
      </c>
      <c r="J356" s="5">
        <v>17</v>
      </c>
      <c r="K356" s="5">
        <v>0.4</v>
      </c>
      <c r="L356" s="5">
        <v>147</v>
      </c>
      <c r="M356" s="5">
        <v>4.7</v>
      </c>
      <c r="N356" s="5">
        <v>14.6</v>
      </c>
      <c r="O356" s="5">
        <v>41</v>
      </c>
      <c r="P356" s="5" t="s">
        <v>7</v>
      </c>
      <c r="Q356" s="5" t="s">
        <v>7</v>
      </c>
      <c r="R356" s="5" t="s">
        <v>7</v>
      </c>
      <c r="S356" s="5" t="s">
        <v>8</v>
      </c>
      <c r="T356" s="5" t="s">
        <v>7</v>
      </c>
      <c r="U356" s="5" t="s">
        <v>7</v>
      </c>
      <c r="V356" s="5" t="s">
        <v>22</v>
      </c>
    </row>
    <row r="357" spans="1:22" x14ac:dyDescent="0.25">
      <c r="A357" s="5">
        <v>23</v>
      </c>
      <c r="B357" s="5">
        <v>60</v>
      </c>
      <c r="C357" s="5">
        <v>1.02</v>
      </c>
      <c r="D357" s="5">
        <v>0</v>
      </c>
      <c r="E357" s="5" t="s">
        <v>2</v>
      </c>
      <c r="F357" s="5" t="s">
        <v>4</v>
      </c>
      <c r="G357" s="5" t="s">
        <v>5</v>
      </c>
      <c r="H357" s="5" t="s">
        <v>5</v>
      </c>
      <c r="I357" s="5">
        <v>95</v>
      </c>
      <c r="J357" s="5">
        <v>24</v>
      </c>
      <c r="K357" s="5">
        <v>0.8</v>
      </c>
      <c r="L357" s="5">
        <v>145</v>
      </c>
      <c r="M357" s="5">
        <v>5</v>
      </c>
      <c r="N357" s="5">
        <v>15</v>
      </c>
      <c r="O357" s="5">
        <v>52</v>
      </c>
      <c r="P357" s="5" t="s">
        <v>7</v>
      </c>
      <c r="Q357" s="5" t="s">
        <v>7</v>
      </c>
      <c r="R357" s="5" t="s">
        <v>7</v>
      </c>
      <c r="S357" s="5" t="s">
        <v>8</v>
      </c>
      <c r="T357" s="5" t="s">
        <v>7</v>
      </c>
      <c r="U357" s="5" t="s">
        <v>7</v>
      </c>
      <c r="V357" s="5" t="s">
        <v>22</v>
      </c>
    </row>
    <row r="358" spans="1:22" x14ac:dyDescent="0.25">
      <c r="A358" s="5">
        <v>34</v>
      </c>
      <c r="B358" s="5">
        <v>70</v>
      </c>
      <c r="C358" s="5">
        <v>1.0249999999999999</v>
      </c>
      <c r="D358" s="5">
        <v>0</v>
      </c>
      <c r="E358" s="5" t="s">
        <v>2</v>
      </c>
      <c r="F358" s="5" t="s">
        <v>4</v>
      </c>
      <c r="G358" s="5" t="s">
        <v>5</v>
      </c>
      <c r="H358" s="5" t="s">
        <v>5</v>
      </c>
      <c r="I358" s="5">
        <v>87</v>
      </c>
      <c r="J358" s="5">
        <v>38</v>
      </c>
      <c r="K358" s="5">
        <v>0.5</v>
      </c>
      <c r="L358" s="5">
        <v>144</v>
      </c>
      <c r="M358" s="5">
        <v>4.8</v>
      </c>
      <c r="N358" s="5">
        <v>17.100000000000001</v>
      </c>
      <c r="O358" s="5">
        <v>47</v>
      </c>
      <c r="P358" s="5" t="s">
        <v>7</v>
      </c>
      <c r="Q358" s="5" t="s">
        <v>7</v>
      </c>
      <c r="R358" s="5" t="s">
        <v>7</v>
      </c>
      <c r="S358" s="5" t="s">
        <v>8</v>
      </c>
      <c r="T358" s="5" t="s">
        <v>7</v>
      </c>
      <c r="U358" s="5" t="s">
        <v>7</v>
      </c>
      <c r="V358" s="5" t="s">
        <v>22</v>
      </c>
    </row>
    <row r="359" spans="1:22" x14ac:dyDescent="0.25">
      <c r="A359" s="5">
        <v>66</v>
      </c>
      <c r="B359" s="5">
        <v>70</v>
      </c>
      <c r="C359" s="5">
        <v>1.0249999999999999</v>
      </c>
      <c r="D359" s="5">
        <v>0</v>
      </c>
      <c r="E359" s="5" t="s">
        <v>2</v>
      </c>
      <c r="F359" s="5" t="s">
        <v>4</v>
      </c>
      <c r="G359" s="5" t="s">
        <v>5</v>
      </c>
      <c r="H359" s="5" t="s">
        <v>5</v>
      </c>
      <c r="I359" s="5">
        <v>107</v>
      </c>
      <c r="J359" s="5">
        <v>16</v>
      </c>
      <c r="K359" s="5">
        <v>1.1000000000000001</v>
      </c>
      <c r="L359" s="5">
        <v>140</v>
      </c>
      <c r="M359" s="5">
        <v>3.6</v>
      </c>
      <c r="N359" s="5">
        <v>13.6</v>
      </c>
      <c r="O359" s="5">
        <v>42</v>
      </c>
      <c r="P359" s="5" t="s">
        <v>7</v>
      </c>
      <c r="Q359" s="5" t="s">
        <v>7</v>
      </c>
      <c r="R359" s="5" t="s">
        <v>7</v>
      </c>
      <c r="S359" s="5" t="s">
        <v>8</v>
      </c>
      <c r="T359" s="5" t="s">
        <v>7</v>
      </c>
      <c r="U359" s="5" t="s">
        <v>7</v>
      </c>
      <c r="V359" s="5" t="s">
        <v>22</v>
      </c>
    </row>
    <row r="360" spans="1:22" x14ac:dyDescent="0.25">
      <c r="A360" s="5">
        <v>47</v>
      </c>
      <c r="B360" s="5">
        <v>60</v>
      </c>
      <c r="C360" s="5">
        <v>1.02</v>
      </c>
      <c r="D360" s="5">
        <v>0</v>
      </c>
      <c r="E360" s="5" t="s">
        <v>2</v>
      </c>
      <c r="F360" s="5" t="s">
        <v>4</v>
      </c>
      <c r="G360" s="5" t="s">
        <v>5</v>
      </c>
      <c r="H360" s="5" t="s">
        <v>5</v>
      </c>
      <c r="I360" s="5">
        <v>117</v>
      </c>
      <c r="J360" s="5">
        <v>22</v>
      </c>
      <c r="K360" s="5">
        <v>1.2</v>
      </c>
      <c r="L360" s="5">
        <v>138</v>
      </c>
      <c r="M360" s="5">
        <v>3.5</v>
      </c>
      <c r="N360" s="5">
        <v>13</v>
      </c>
      <c r="O360" s="5">
        <v>45</v>
      </c>
      <c r="P360" s="5" t="s">
        <v>7</v>
      </c>
      <c r="Q360" s="5" t="s">
        <v>7</v>
      </c>
      <c r="R360" s="5" t="s">
        <v>7</v>
      </c>
      <c r="S360" s="5" t="s">
        <v>8</v>
      </c>
      <c r="T360" s="5" t="s">
        <v>7</v>
      </c>
      <c r="U360" s="5" t="s">
        <v>7</v>
      </c>
      <c r="V360" s="5" t="s">
        <v>22</v>
      </c>
    </row>
    <row r="361" spans="1:22" x14ac:dyDescent="0.25">
      <c r="A361" s="5">
        <v>74</v>
      </c>
      <c r="B361" s="5">
        <v>60</v>
      </c>
      <c r="C361" s="5">
        <v>1.02</v>
      </c>
      <c r="D361" s="5">
        <v>0</v>
      </c>
      <c r="E361" s="5" t="s">
        <v>2</v>
      </c>
      <c r="F361" s="5" t="s">
        <v>4</v>
      </c>
      <c r="G361" s="5" t="s">
        <v>5</v>
      </c>
      <c r="H361" s="5" t="s">
        <v>5</v>
      </c>
      <c r="I361" s="5">
        <v>88</v>
      </c>
      <c r="J361" s="5">
        <v>50</v>
      </c>
      <c r="K361" s="5">
        <v>0.6</v>
      </c>
      <c r="L361" s="5">
        <v>147</v>
      </c>
      <c r="M361" s="5">
        <v>3.7</v>
      </c>
      <c r="N361" s="5">
        <v>17.2</v>
      </c>
      <c r="O361" s="5">
        <v>53</v>
      </c>
      <c r="P361" s="5" t="s">
        <v>7</v>
      </c>
      <c r="Q361" s="5" t="s">
        <v>7</v>
      </c>
      <c r="R361" s="5" t="s">
        <v>7</v>
      </c>
      <c r="S361" s="5" t="s">
        <v>8</v>
      </c>
      <c r="T361" s="5" t="s">
        <v>7</v>
      </c>
      <c r="U361" s="5" t="s">
        <v>7</v>
      </c>
      <c r="V361" s="5" t="s">
        <v>22</v>
      </c>
    </row>
    <row r="362" spans="1:22" x14ac:dyDescent="0.25">
      <c r="A362" s="5">
        <v>35</v>
      </c>
      <c r="B362" s="5">
        <v>60</v>
      </c>
      <c r="C362" s="5">
        <v>1.0249999999999999</v>
      </c>
      <c r="D362" s="5">
        <v>0</v>
      </c>
      <c r="E362" s="5" t="s">
        <v>2</v>
      </c>
      <c r="F362" s="5" t="s">
        <v>4</v>
      </c>
      <c r="G362" s="5" t="s">
        <v>5</v>
      </c>
      <c r="H362" s="5" t="s">
        <v>5</v>
      </c>
      <c r="I362" s="5">
        <v>105</v>
      </c>
      <c r="J362" s="5">
        <v>39</v>
      </c>
      <c r="K362" s="5">
        <v>0.5</v>
      </c>
      <c r="L362" s="5">
        <v>135</v>
      </c>
      <c r="M362" s="5">
        <v>3.9</v>
      </c>
      <c r="N362" s="5">
        <v>14.7</v>
      </c>
      <c r="O362" s="5">
        <v>43</v>
      </c>
      <c r="P362" s="5" t="s">
        <v>7</v>
      </c>
      <c r="Q362" s="5" t="s">
        <v>7</v>
      </c>
      <c r="R362" s="5" t="s">
        <v>7</v>
      </c>
      <c r="S362" s="5" t="s">
        <v>8</v>
      </c>
      <c r="T362" s="5" t="s">
        <v>7</v>
      </c>
      <c r="U362" s="5" t="s">
        <v>7</v>
      </c>
      <c r="V362" s="5" t="s">
        <v>22</v>
      </c>
    </row>
    <row r="363" spans="1:22" x14ac:dyDescent="0.25">
      <c r="A363" s="5">
        <v>29</v>
      </c>
      <c r="B363" s="5">
        <v>80</v>
      </c>
      <c r="C363" s="5">
        <v>1.02</v>
      </c>
      <c r="D363" s="5">
        <v>0</v>
      </c>
      <c r="E363" s="5" t="s">
        <v>2</v>
      </c>
      <c r="F363" s="5" t="s">
        <v>4</v>
      </c>
      <c r="G363" s="5" t="s">
        <v>5</v>
      </c>
      <c r="H363" s="5" t="s">
        <v>5</v>
      </c>
      <c r="I363" s="5">
        <v>70</v>
      </c>
      <c r="J363" s="5">
        <v>16</v>
      </c>
      <c r="K363" s="5">
        <v>0.7</v>
      </c>
      <c r="L363" s="5">
        <v>138</v>
      </c>
      <c r="M363" s="5">
        <v>3.5</v>
      </c>
      <c r="N363" s="5">
        <v>13.7</v>
      </c>
      <c r="O363" s="5">
        <v>54</v>
      </c>
      <c r="P363" s="5" t="s">
        <v>7</v>
      </c>
      <c r="Q363" s="5" t="s">
        <v>7</v>
      </c>
      <c r="R363" s="5" t="s">
        <v>7</v>
      </c>
      <c r="S363" s="5" t="s">
        <v>8</v>
      </c>
      <c r="T363" s="5" t="s">
        <v>7</v>
      </c>
      <c r="U363" s="5" t="s">
        <v>7</v>
      </c>
      <c r="V363" s="5" t="s">
        <v>22</v>
      </c>
    </row>
    <row r="364" spans="1:22" x14ac:dyDescent="0.25">
      <c r="A364" s="5">
        <v>33</v>
      </c>
      <c r="B364" s="5">
        <v>80</v>
      </c>
      <c r="C364" s="5">
        <v>1.0249999999999999</v>
      </c>
      <c r="D364" s="5">
        <v>0</v>
      </c>
      <c r="E364" s="5" t="s">
        <v>2</v>
      </c>
      <c r="F364" s="5" t="s">
        <v>4</v>
      </c>
      <c r="G364" s="5" t="s">
        <v>5</v>
      </c>
      <c r="H364" s="5" t="s">
        <v>5</v>
      </c>
      <c r="I364" s="5">
        <v>89</v>
      </c>
      <c r="J364" s="5">
        <v>19</v>
      </c>
      <c r="K364" s="5">
        <v>1.1000000000000001</v>
      </c>
      <c r="L364" s="5">
        <v>144</v>
      </c>
      <c r="M364" s="5">
        <v>5</v>
      </c>
      <c r="N364" s="5">
        <v>15</v>
      </c>
      <c r="O364" s="5">
        <v>40</v>
      </c>
      <c r="P364" s="5" t="s">
        <v>7</v>
      </c>
      <c r="Q364" s="5" t="s">
        <v>7</v>
      </c>
      <c r="R364" s="5" t="s">
        <v>7</v>
      </c>
      <c r="S364" s="5" t="s">
        <v>8</v>
      </c>
      <c r="T364" s="5" t="s">
        <v>7</v>
      </c>
      <c r="U364" s="5" t="s">
        <v>7</v>
      </c>
      <c r="V364" s="5" t="s">
        <v>22</v>
      </c>
    </row>
    <row r="365" spans="1:22" x14ac:dyDescent="0.25">
      <c r="A365" s="5">
        <v>67</v>
      </c>
      <c r="B365" s="5">
        <v>80</v>
      </c>
      <c r="C365" s="5">
        <v>1.0249999999999999</v>
      </c>
      <c r="D365" s="5">
        <v>0</v>
      </c>
      <c r="E365" s="5" t="s">
        <v>2</v>
      </c>
      <c r="F365" s="5" t="s">
        <v>4</v>
      </c>
      <c r="G365" s="5" t="s">
        <v>5</v>
      </c>
      <c r="H365" s="5" t="s">
        <v>5</v>
      </c>
      <c r="I365" s="5">
        <v>99</v>
      </c>
      <c r="J365" s="5">
        <v>40</v>
      </c>
      <c r="K365" s="5">
        <v>0.5</v>
      </c>
      <c r="L365" s="5" t="s">
        <v>3</v>
      </c>
      <c r="M365" s="5" t="s">
        <v>3</v>
      </c>
      <c r="N365" s="5">
        <v>17.8</v>
      </c>
      <c r="O365" s="5">
        <v>44</v>
      </c>
      <c r="P365" s="5" t="s">
        <v>7</v>
      </c>
      <c r="Q365" s="5" t="s">
        <v>7</v>
      </c>
      <c r="R365" s="5" t="s">
        <v>7</v>
      </c>
      <c r="S365" s="5" t="s">
        <v>8</v>
      </c>
      <c r="T365" s="5" t="s">
        <v>7</v>
      </c>
      <c r="U365" s="5" t="s">
        <v>7</v>
      </c>
      <c r="V365" s="5" t="s">
        <v>22</v>
      </c>
    </row>
    <row r="366" spans="1:22" x14ac:dyDescent="0.25">
      <c r="A366" s="5">
        <v>73</v>
      </c>
      <c r="B366" s="5">
        <v>80</v>
      </c>
      <c r="C366" s="5">
        <v>1.0249999999999999</v>
      </c>
      <c r="D366" s="5">
        <v>0</v>
      </c>
      <c r="E366" s="5" t="s">
        <v>2</v>
      </c>
      <c r="F366" s="5" t="s">
        <v>4</v>
      </c>
      <c r="G366" s="5" t="s">
        <v>5</v>
      </c>
      <c r="H366" s="5" t="s">
        <v>5</v>
      </c>
      <c r="I366" s="5">
        <v>118</v>
      </c>
      <c r="J366" s="5">
        <v>44</v>
      </c>
      <c r="K366" s="5">
        <v>0.7</v>
      </c>
      <c r="L366" s="5">
        <v>137</v>
      </c>
      <c r="M366" s="5">
        <v>3.5</v>
      </c>
      <c r="N366" s="5">
        <v>14.8</v>
      </c>
      <c r="O366" s="5">
        <v>45</v>
      </c>
      <c r="P366" s="5" t="s">
        <v>7</v>
      </c>
      <c r="Q366" s="5" t="s">
        <v>7</v>
      </c>
      <c r="R366" s="5" t="s">
        <v>7</v>
      </c>
      <c r="S366" s="5" t="s">
        <v>8</v>
      </c>
      <c r="T366" s="5" t="s">
        <v>7</v>
      </c>
      <c r="U366" s="5" t="s">
        <v>7</v>
      </c>
      <c r="V366" s="5" t="s">
        <v>22</v>
      </c>
    </row>
    <row r="367" spans="1:22" x14ac:dyDescent="0.25">
      <c r="A367" s="5">
        <v>24</v>
      </c>
      <c r="B367" s="5">
        <v>80</v>
      </c>
      <c r="C367" s="5">
        <v>1.02</v>
      </c>
      <c r="D367" s="5">
        <v>0</v>
      </c>
      <c r="E367" s="5" t="s">
        <v>2</v>
      </c>
      <c r="F367" s="5" t="s">
        <v>4</v>
      </c>
      <c r="G367" s="5" t="s">
        <v>5</v>
      </c>
      <c r="H367" s="5" t="s">
        <v>5</v>
      </c>
      <c r="I367" s="5">
        <v>93</v>
      </c>
      <c r="J367" s="5">
        <v>46</v>
      </c>
      <c r="K367" s="5">
        <v>1</v>
      </c>
      <c r="L367" s="5">
        <v>145</v>
      </c>
      <c r="M367" s="5">
        <v>3.5</v>
      </c>
      <c r="N367" s="5" t="s">
        <v>3</v>
      </c>
      <c r="O367" s="5" t="s">
        <v>3</v>
      </c>
      <c r="P367" s="5" t="s">
        <v>7</v>
      </c>
      <c r="Q367" s="5" t="s">
        <v>7</v>
      </c>
      <c r="R367" s="5" t="s">
        <v>7</v>
      </c>
      <c r="S367" s="5" t="s">
        <v>8</v>
      </c>
      <c r="T367" s="5" t="s">
        <v>7</v>
      </c>
      <c r="U367" s="5" t="s">
        <v>7</v>
      </c>
      <c r="V367" s="5" t="s">
        <v>22</v>
      </c>
    </row>
    <row r="368" spans="1:22" x14ac:dyDescent="0.25">
      <c r="A368" s="5">
        <v>60</v>
      </c>
      <c r="B368" s="5">
        <v>80</v>
      </c>
      <c r="C368" s="5">
        <v>1.0249999999999999</v>
      </c>
      <c r="D368" s="5">
        <v>0</v>
      </c>
      <c r="E368" s="5" t="s">
        <v>2</v>
      </c>
      <c r="F368" s="5" t="s">
        <v>4</v>
      </c>
      <c r="G368" s="5" t="s">
        <v>5</v>
      </c>
      <c r="H368" s="5" t="s">
        <v>5</v>
      </c>
      <c r="I368" s="5">
        <v>81</v>
      </c>
      <c r="J368" s="5">
        <v>15</v>
      </c>
      <c r="K368" s="5">
        <v>0.5</v>
      </c>
      <c r="L368" s="5">
        <v>141</v>
      </c>
      <c r="M368" s="5">
        <v>3.6</v>
      </c>
      <c r="N368" s="5">
        <v>15</v>
      </c>
      <c r="O368" s="5">
        <v>46</v>
      </c>
      <c r="P368" s="5" t="s">
        <v>7</v>
      </c>
      <c r="Q368" s="5" t="s">
        <v>7</v>
      </c>
      <c r="R368" s="5" t="s">
        <v>7</v>
      </c>
      <c r="S368" s="5" t="s">
        <v>8</v>
      </c>
      <c r="T368" s="5" t="s">
        <v>7</v>
      </c>
      <c r="U368" s="5" t="s">
        <v>7</v>
      </c>
      <c r="V368" s="5" t="s">
        <v>22</v>
      </c>
    </row>
    <row r="369" spans="1:22" x14ac:dyDescent="0.25">
      <c r="A369" s="5">
        <v>68</v>
      </c>
      <c r="B369" s="5">
        <v>60</v>
      </c>
      <c r="C369" s="5">
        <v>1.0249999999999999</v>
      </c>
      <c r="D369" s="5">
        <v>0</v>
      </c>
      <c r="E369" s="5" t="s">
        <v>2</v>
      </c>
      <c r="F369" s="5" t="s">
        <v>4</v>
      </c>
      <c r="G369" s="5" t="s">
        <v>5</v>
      </c>
      <c r="H369" s="5" t="s">
        <v>5</v>
      </c>
      <c r="I369" s="5">
        <v>125</v>
      </c>
      <c r="J369" s="5">
        <v>41</v>
      </c>
      <c r="K369" s="5">
        <v>1.1000000000000001</v>
      </c>
      <c r="L369" s="5">
        <v>139</v>
      </c>
      <c r="M369" s="5">
        <v>3.8</v>
      </c>
      <c r="N369" s="5">
        <v>17.399999999999999</v>
      </c>
      <c r="O369" s="5">
        <v>50</v>
      </c>
      <c r="P369" s="5" t="s">
        <v>7</v>
      </c>
      <c r="Q369" s="5" t="s">
        <v>7</v>
      </c>
      <c r="R369" s="5" t="s">
        <v>7</v>
      </c>
      <c r="S369" s="5" t="s">
        <v>8</v>
      </c>
      <c r="T369" s="5" t="s">
        <v>7</v>
      </c>
      <c r="U369" s="5" t="s">
        <v>7</v>
      </c>
      <c r="V369" s="5" t="s">
        <v>22</v>
      </c>
    </row>
    <row r="370" spans="1:22" x14ac:dyDescent="0.25">
      <c r="A370" s="5">
        <v>30</v>
      </c>
      <c r="B370" s="5">
        <v>80</v>
      </c>
      <c r="C370" s="5">
        <v>1.0249999999999999</v>
      </c>
      <c r="D370" s="5">
        <v>0</v>
      </c>
      <c r="E370" s="5" t="s">
        <v>2</v>
      </c>
      <c r="F370" s="5" t="s">
        <v>4</v>
      </c>
      <c r="G370" s="5" t="s">
        <v>5</v>
      </c>
      <c r="H370" s="5" t="s">
        <v>5</v>
      </c>
      <c r="I370" s="5">
        <v>82</v>
      </c>
      <c r="J370" s="5">
        <v>42</v>
      </c>
      <c r="K370" s="5">
        <v>0.7</v>
      </c>
      <c r="L370" s="5">
        <v>146</v>
      </c>
      <c r="M370" s="5">
        <v>5</v>
      </c>
      <c r="N370" s="5">
        <v>14.9</v>
      </c>
      <c r="O370" s="5">
        <v>45</v>
      </c>
      <c r="P370" s="5" t="s">
        <v>7</v>
      </c>
      <c r="Q370" s="5" t="s">
        <v>7</v>
      </c>
      <c r="R370" s="5" t="s">
        <v>7</v>
      </c>
      <c r="S370" s="5" t="s">
        <v>8</v>
      </c>
      <c r="T370" s="5" t="s">
        <v>7</v>
      </c>
      <c r="U370" s="5" t="s">
        <v>7</v>
      </c>
      <c r="V370" s="5" t="s">
        <v>22</v>
      </c>
    </row>
    <row r="371" spans="1:22" x14ac:dyDescent="0.25">
      <c r="A371" s="5">
        <v>75</v>
      </c>
      <c r="B371" s="5">
        <v>70</v>
      </c>
      <c r="C371" s="5">
        <v>1.02</v>
      </c>
      <c r="D371" s="5">
        <v>0</v>
      </c>
      <c r="E371" s="5" t="s">
        <v>2</v>
      </c>
      <c r="F371" s="5" t="s">
        <v>4</v>
      </c>
      <c r="G371" s="5" t="s">
        <v>5</v>
      </c>
      <c r="H371" s="5" t="s">
        <v>5</v>
      </c>
      <c r="I371" s="5">
        <v>107</v>
      </c>
      <c r="J371" s="5">
        <v>48</v>
      </c>
      <c r="K371" s="5">
        <v>0.8</v>
      </c>
      <c r="L371" s="5">
        <v>144</v>
      </c>
      <c r="M371" s="5">
        <v>3.5</v>
      </c>
      <c r="N371" s="5">
        <v>13.6</v>
      </c>
      <c r="O371" s="5">
        <v>46</v>
      </c>
      <c r="P371" s="5" t="s">
        <v>7</v>
      </c>
      <c r="Q371" s="5" t="s">
        <v>7</v>
      </c>
      <c r="R371" s="5" t="s">
        <v>7</v>
      </c>
      <c r="S371" s="5" t="s">
        <v>8</v>
      </c>
      <c r="T371" s="5" t="s">
        <v>7</v>
      </c>
      <c r="U371" s="5" t="s">
        <v>7</v>
      </c>
      <c r="V371" s="5" t="s">
        <v>22</v>
      </c>
    </row>
    <row r="372" spans="1:22" x14ac:dyDescent="0.25">
      <c r="A372" s="5">
        <v>69</v>
      </c>
      <c r="B372" s="5">
        <v>70</v>
      </c>
      <c r="C372" s="5">
        <v>1.02</v>
      </c>
      <c r="D372" s="5">
        <v>0</v>
      </c>
      <c r="E372" s="5" t="s">
        <v>2</v>
      </c>
      <c r="F372" s="5" t="s">
        <v>4</v>
      </c>
      <c r="G372" s="5" t="s">
        <v>5</v>
      </c>
      <c r="H372" s="5" t="s">
        <v>5</v>
      </c>
      <c r="I372" s="5">
        <v>83</v>
      </c>
      <c r="J372" s="5">
        <v>42</v>
      </c>
      <c r="K372" s="5">
        <v>1.2</v>
      </c>
      <c r="L372" s="5">
        <v>139</v>
      </c>
      <c r="M372" s="5">
        <v>3.7</v>
      </c>
      <c r="N372" s="5">
        <v>16.2</v>
      </c>
      <c r="O372" s="5">
        <v>50</v>
      </c>
      <c r="P372" s="5" t="s">
        <v>7</v>
      </c>
      <c r="Q372" s="5" t="s">
        <v>7</v>
      </c>
      <c r="R372" s="5" t="s">
        <v>7</v>
      </c>
      <c r="S372" s="5" t="s">
        <v>8</v>
      </c>
      <c r="T372" s="5" t="s">
        <v>7</v>
      </c>
      <c r="U372" s="5" t="s">
        <v>7</v>
      </c>
      <c r="V372" s="5" t="s">
        <v>22</v>
      </c>
    </row>
    <row r="373" spans="1:22" x14ac:dyDescent="0.25">
      <c r="A373" s="5">
        <v>28</v>
      </c>
      <c r="B373" s="5">
        <v>60</v>
      </c>
      <c r="C373" s="5">
        <v>1.0249999999999999</v>
      </c>
      <c r="D373" s="5">
        <v>0</v>
      </c>
      <c r="E373" s="5" t="s">
        <v>2</v>
      </c>
      <c r="F373" s="5" t="s">
        <v>4</v>
      </c>
      <c r="G373" s="5" t="s">
        <v>5</v>
      </c>
      <c r="H373" s="5" t="s">
        <v>5</v>
      </c>
      <c r="I373" s="5">
        <v>79</v>
      </c>
      <c r="J373" s="5">
        <v>50</v>
      </c>
      <c r="K373" s="5">
        <v>0.5</v>
      </c>
      <c r="L373" s="5">
        <v>145</v>
      </c>
      <c r="M373" s="5">
        <v>5</v>
      </c>
      <c r="N373" s="5">
        <v>17.600000000000001</v>
      </c>
      <c r="O373" s="5">
        <v>51</v>
      </c>
      <c r="P373" s="5" t="s">
        <v>7</v>
      </c>
      <c r="Q373" s="5" t="s">
        <v>7</v>
      </c>
      <c r="R373" s="5" t="s">
        <v>7</v>
      </c>
      <c r="S373" s="5" t="s">
        <v>8</v>
      </c>
      <c r="T373" s="5" t="s">
        <v>7</v>
      </c>
      <c r="U373" s="5" t="s">
        <v>7</v>
      </c>
      <c r="V373" s="5" t="s">
        <v>22</v>
      </c>
    </row>
    <row r="374" spans="1:22" x14ac:dyDescent="0.25">
      <c r="A374" s="5">
        <v>72</v>
      </c>
      <c r="B374" s="5">
        <v>60</v>
      </c>
      <c r="C374" s="5">
        <v>1.02</v>
      </c>
      <c r="D374" s="5">
        <v>0</v>
      </c>
      <c r="E374" s="5" t="s">
        <v>2</v>
      </c>
      <c r="F374" s="5" t="s">
        <v>4</v>
      </c>
      <c r="G374" s="5" t="s">
        <v>5</v>
      </c>
      <c r="H374" s="5" t="s">
        <v>5</v>
      </c>
      <c r="I374" s="5">
        <v>109</v>
      </c>
      <c r="J374" s="5">
        <v>26</v>
      </c>
      <c r="K374" s="5">
        <v>0.9</v>
      </c>
      <c r="L374" s="5">
        <v>150</v>
      </c>
      <c r="M374" s="5">
        <v>4.9000000000000004</v>
      </c>
      <c r="N374" s="5">
        <v>15</v>
      </c>
      <c r="O374" s="5">
        <v>52</v>
      </c>
      <c r="P374" s="5" t="s">
        <v>7</v>
      </c>
      <c r="Q374" s="5" t="s">
        <v>7</v>
      </c>
      <c r="R374" s="5" t="s">
        <v>7</v>
      </c>
      <c r="S374" s="5" t="s">
        <v>8</v>
      </c>
      <c r="T374" s="5" t="s">
        <v>7</v>
      </c>
      <c r="U374" s="5" t="s">
        <v>7</v>
      </c>
      <c r="V374" s="5" t="s">
        <v>22</v>
      </c>
    </row>
    <row r="375" spans="1:22" x14ac:dyDescent="0.25">
      <c r="A375" s="5">
        <v>61</v>
      </c>
      <c r="B375" s="5">
        <v>70</v>
      </c>
      <c r="C375" s="5">
        <v>1.0249999999999999</v>
      </c>
      <c r="D375" s="5">
        <v>0</v>
      </c>
      <c r="E375" s="5" t="s">
        <v>2</v>
      </c>
      <c r="F375" s="5" t="s">
        <v>4</v>
      </c>
      <c r="G375" s="5" t="s">
        <v>5</v>
      </c>
      <c r="H375" s="5" t="s">
        <v>5</v>
      </c>
      <c r="I375" s="5">
        <v>133</v>
      </c>
      <c r="J375" s="5">
        <v>38</v>
      </c>
      <c r="K375" s="5">
        <v>1</v>
      </c>
      <c r="L375" s="5">
        <v>142</v>
      </c>
      <c r="M375" s="5">
        <v>3.6</v>
      </c>
      <c r="N375" s="5">
        <v>13.7</v>
      </c>
      <c r="O375" s="5">
        <v>47</v>
      </c>
      <c r="P375" s="5" t="s">
        <v>7</v>
      </c>
      <c r="Q375" s="5" t="s">
        <v>7</v>
      </c>
      <c r="R375" s="5" t="s">
        <v>7</v>
      </c>
      <c r="S375" s="5" t="s">
        <v>8</v>
      </c>
      <c r="T375" s="5" t="s">
        <v>7</v>
      </c>
      <c r="U375" s="5" t="s">
        <v>7</v>
      </c>
      <c r="V375" s="5" t="s">
        <v>22</v>
      </c>
    </row>
    <row r="376" spans="1:22" x14ac:dyDescent="0.25">
      <c r="A376" s="5">
        <v>79</v>
      </c>
      <c r="B376" s="5">
        <v>80</v>
      </c>
      <c r="C376" s="5">
        <v>1.0249999999999999</v>
      </c>
      <c r="D376" s="5">
        <v>0</v>
      </c>
      <c r="E376" s="5" t="s">
        <v>2</v>
      </c>
      <c r="F376" s="5" t="s">
        <v>4</v>
      </c>
      <c r="G376" s="5" t="s">
        <v>5</v>
      </c>
      <c r="H376" s="5" t="s">
        <v>5</v>
      </c>
      <c r="I376" s="5">
        <v>111</v>
      </c>
      <c r="J376" s="5">
        <v>44</v>
      </c>
      <c r="K376" s="5">
        <v>1.2</v>
      </c>
      <c r="L376" s="5">
        <v>146</v>
      </c>
      <c r="M376" s="5">
        <v>3.6</v>
      </c>
      <c r="N376" s="5">
        <v>16.3</v>
      </c>
      <c r="O376" s="5">
        <v>40</v>
      </c>
      <c r="P376" s="5" t="s">
        <v>7</v>
      </c>
      <c r="Q376" s="5" t="s">
        <v>7</v>
      </c>
      <c r="R376" s="5" t="s">
        <v>7</v>
      </c>
      <c r="S376" s="5" t="s">
        <v>8</v>
      </c>
      <c r="T376" s="5" t="s">
        <v>7</v>
      </c>
      <c r="U376" s="5" t="s">
        <v>7</v>
      </c>
      <c r="V376" s="5" t="s">
        <v>22</v>
      </c>
    </row>
    <row r="377" spans="1:22" x14ac:dyDescent="0.25">
      <c r="A377" s="5">
        <v>70</v>
      </c>
      <c r="B377" s="5">
        <v>80</v>
      </c>
      <c r="C377" s="5">
        <v>1.02</v>
      </c>
      <c r="D377" s="5">
        <v>0</v>
      </c>
      <c r="E377" s="5" t="s">
        <v>2</v>
      </c>
      <c r="F377" s="5" t="s">
        <v>4</v>
      </c>
      <c r="G377" s="5" t="s">
        <v>5</v>
      </c>
      <c r="H377" s="5" t="s">
        <v>5</v>
      </c>
      <c r="I377" s="5">
        <v>74</v>
      </c>
      <c r="J377" s="5">
        <v>41</v>
      </c>
      <c r="K377" s="5">
        <v>0.5</v>
      </c>
      <c r="L377" s="5">
        <v>143</v>
      </c>
      <c r="M377" s="5">
        <v>4.5</v>
      </c>
      <c r="N377" s="5">
        <v>15.1</v>
      </c>
      <c r="O377" s="5">
        <v>48</v>
      </c>
      <c r="P377" s="5" t="s">
        <v>7</v>
      </c>
      <c r="Q377" s="5" t="s">
        <v>7</v>
      </c>
      <c r="R377" s="5" t="s">
        <v>7</v>
      </c>
      <c r="S377" s="5" t="s">
        <v>8</v>
      </c>
      <c r="T377" s="5" t="s">
        <v>7</v>
      </c>
      <c r="U377" s="5" t="s">
        <v>7</v>
      </c>
      <c r="V377" s="5" t="s">
        <v>22</v>
      </c>
    </row>
    <row r="378" spans="1:22" x14ac:dyDescent="0.25">
      <c r="A378" s="5">
        <v>58</v>
      </c>
      <c r="B378" s="5">
        <v>70</v>
      </c>
      <c r="C378" s="5">
        <v>1.0249999999999999</v>
      </c>
      <c r="D378" s="5">
        <v>0</v>
      </c>
      <c r="E378" s="5" t="s">
        <v>2</v>
      </c>
      <c r="F378" s="5" t="s">
        <v>4</v>
      </c>
      <c r="G378" s="5" t="s">
        <v>5</v>
      </c>
      <c r="H378" s="5" t="s">
        <v>5</v>
      </c>
      <c r="I378" s="5">
        <v>88</v>
      </c>
      <c r="J378" s="5">
        <v>16</v>
      </c>
      <c r="K378" s="5">
        <v>1.1000000000000001</v>
      </c>
      <c r="L378" s="5">
        <v>147</v>
      </c>
      <c r="M378" s="5">
        <v>3.5</v>
      </c>
      <c r="N378" s="5">
        <v>16.399999999999999</v>
      </c>
      <c r="O378" s="5">
        <v>53</v>
      </c>
      <c r="P378" s="5" t="s">
        <v>7</v>
      </c>
      <c r="Q378" s="5" t="s">
        <v>7</v>
      </c>
      <c r="R378" s="5" t="s">
        <v>7</v>
      </c>
      <c r="S378" s="5" t="s">
        <v>8</v>
      </c>
      <c r="T378" s="5" t="s">
        <v>7</v>
      </c>
      <c r="U378" s="5" t="s">
        <v>7</v>
      </c>
      <c r="V378" s="5" t="s">
        <v>22</v>
      </c>
    </row>
    <row r="379" spans="1:22" x14ac:dyDescent="0.25">
      <c r="A379" s="5">
        <v>64</v>
      </c>
      <c r="B379" s="5">
        <v>70</v>
      </c>
      <c r="C379" s="5">
        <v>1.02</v>
      </c>
      <c r="D379" s="5">
        <v>0</v>
      </c>
      <c r="E379" s="5" t="s">
        <v>2</v>
      </c>
      <c r="F379" s="5" t="s">
        <v>4</v>
      </c>
      <c r="G379" s="5" t="s">
        <v>5</v>
      </c>
      <c r="H379" s="5" t="s">
        <v>5</v>
      </c>
      <c r="I379" s="5">
        <v>97</v>
      </c>
      <c r="J379" s="5">
        <v>27</v>
      </c>
      <c r="K379" s="5">
        <v>0.7</v>
      </c>
      <c r="L379" s="5">
        <v>145</v>
      </c>
      <c r="M379" s="5">
        <v>4.8</v>
      </c>
      <c r="N379" s="5">
        <v>13.8</v>
      </c>
      <c r="O379" s="5">
        <v>49</v>
      </c>
      <c r="P379" s="5" t="s">
        <v>7</v>
      </c>
      <c r="Q379" s="5" t="s">
        <v>7</v>
      </c>
      <c r="R379" s="5" t="s">
        <v>7</v>
      </c>
      <c r="S379" s="5" t="s">
        <v>8</v>
      </c>
      <c r="T379" s="5" t="s">
        <v>7</v>
      </c>
      <c r="U379" s="5" t="s">
        <v>7</v>
      </c>
      <c r="V379" s="5" t="s">
        <v>22</v>
      </c>
    </row>
    <row r="380" spans="1:22" x14ac:dyDescent="0.25">
      <c r="A380" s="5">
        <v>71</v>
      </c>
      <c r="B380" s="5">
        <v>60</v>
      </c>
      <c r="C380" s="5">
        <v>1.0249999999999999</v>
      </c>
      <c r="D380" s="5">
        <v>0</v>
      </c>
      <c r="E380" s="5" t="s">
        <v>2</v>
      </c>
      <c r="F380" s="5" t="s">
        <v>4</v>
      </c>
      <c r="G380" s="5" t="s">
        <v>5</v>
      </c>
      <c r="H380" s="5" t="s">
        <v>5</v>
      </c>
      <c r="I380" s="5" t="s">
        <v>3</v>
      </c>
      <c r="J380" s="5" t="s">
        <v>3</v>
      </c>
      <c r="K380" s="5">
        <v>0.9</v>
      </c>
      <c r="L380" s="5">
        <v>140</v>
      </c>
      <c r="M380" s="5">
        <v>4.8</v>
      </c>
      <c r="N380" s="5">
        <v>15.2</v>
      </c>
      <c r="O380" s="5">
        <v>42</v>
      </c>
      <c r="P380" s="5" t="s">
        <v>7</v>
      </c>
      <c r="Q380" s="5" t="s">
        <v>7</v>
      </c>
      <c r="R380" s="5" t="s">
        <v>7</v>
      </c>
      <c r="S380" s="5" t="s">
        <v>8</v>
      </c>
      <c r="T380" s="5" t="s">
        <v>7</v>
      </c>
      <c r="U380" s="5" t="s">
        <v>7</v>
      </c>
      <c r="V380" s="5" t="s">
        <v>22</v>
      </c>
    </row>
    <row r="381" spans="1:22" x14ac:dyDescent="0.25">
      <c r="A381" s="5">
        <v>62</v>
      </c>
      <c r="B381" s="5">
        <v>80</v>
      </c>
      <c r="C381" s="5">
        <v>1.0249999999999999</v>
      </c>
      <c r="D381" s="5">
        <v>0</v>
      </c>
      <c r="E381" s="5" t="s">
        <v>2</v>
      </c>
      <c r="F381" s="5" t="s">
        <v>4</v>
      </c>
      <c r="G381" s="5" t="s">
        <v>5</v>
      </c>
      <c r="H381" s="5" t="s">
        <v>5</v>
      </c>
      <c r="I381" s="5">
        <v>78</v>
      </c>
      <c r="J381" s="5">
        <v>45</v>
      </c>
      <c r="K381" s="5">
        <v>0.6</v>
      </c>
      <c r="L381" s="5">
        <v>138</v>
      </c>
      <c r="M381" s="5">
        <v>3.5</v>
      </c>
      <c r="N381" s="5">
        <v>16.100000000000001</v>
      </c>
      <c r="O381" s="5">
        <v>50</v>
      </c>
      <c r="P381" s="5" t="s">
        <v>7</v>
      </c>
      <c r="Q381" s="5" t="s">
        <v>7</v>
      </c>
      <c r="R381" s="5" t="s">
        <v>7</v>
      </c>
      <c r="S381" s="5" t="s">
        <v>8</v>
      </c>
      <c r="T381" s="5" t="s">
        <v>7</v>
      </c>
      <c r="U381" s="5" t="s">
        <v>7</v>
      </c>
      <c r="V381" s="5" t="s">
        <v>22</v>
      </c>
    </row>
    <row r="382" spans="1:22" x14ac:dyDescent="0.25">
      <c r="A382" s="5">
        <v>59</v>
      </c>
      <c r="B382" s="5">
        <v>60</v>
      </c>
      <c r="C382" s="5">
        <v>1.02</v>
      </c>
      <c r="D382" s="5">
        <v>0</v>
      </c>
      <c r="E382" s="5" t="s">
        <v>2</v>
      </c>
      <c r="F382" s="5" t="s">
        <v>4</v>
      </c>
      <c r="G382" s="5" t="s">
        <v>5</v>
      </c>
      <c r="H382" s="5" t="s">
        <v>5</v>
      </c>
      <c r="I382" s="5">
        <v>113</v>
      </c>
      <c r="J382" s="5">
        <v>23</v>
      </c>
      <c r="K382" s="5">
        <v>1.1000000000000001</v>
      </c>
      <c r="L382" s="5">
        <v>139</v>
      </c>
      <c r="M382" s="5">
        <v>3.5</v>
      </c>
      <c r="N382" s="5">
        <v>15.3</v>
      </c>
      <c r="O382" s="5">
        <v>54</v>
      </c>
      <c r="P382" s="5" t="s">
        <v>7</v>
      </c>
      <c r="Q382" s="5" t="s">
        <v>7</v>
      </c>
      <c r="R382" s="5" t="s">
        <v>7</v>
      </c>
      <c r="S382" s="5" t="s">
        <v>8</v>
      </c>
      <c r="T382" s="5" t="s">
        <v>7</v>
      </c>
      <c r="U382" s="5" t="s">
        <v>7</v>
      </c>
      <c r="V382" s="5" t="s">
        <v>22</v>
      </c>
    </row>
    <row r="383" spans="1:22" x14ac:dyDescent="0.25">
      <c r="A383" s="5">
        <v>71</v>
      </c>
      <c r="B383" s="5">
        <v>70</v>
      </c>
      <c r="C383" s="5">
        <v>1.0249999999999999</v>
      </c>
      <c r="D383" s="5">
        <v>0</v>
      </c>
      <c r="E383" s="5" t="s">
        <v>2</v>
      </c>
      <c r="F383" s="5" t="s">
        <v>3</v>
      </c>
      <c r="G383" s="5" t="s">
        <v>5</v>
      </c>
      <c r="H383" s="5" t="s">
        <v>5</v>
      </c>
      <c r="I383" s="5">
        <v>79</v>
      </c>
      <c r="J383" s="5">
        <v>47</v>
      </c>
      <c r="K383" s="5">
        <v>0.5</v>
      </c>
      <c r="L383" s="5">
        <v>142</v>
      </c>
      <c r="M383" s="5">
        <v>4.8</v>
      </c>
      <c r="N383" s="5">
        <v>16.600000000000001</v>
      </c>
      <c r="O383" s="5">
        <v>40</v>
      </c>
      <c r="P383" s="5" t="s">
        <v>7</v>
      </c>
      <c r="Q383" s="5" t="s">
        <v>7</v>
      </c>
      <c r="R383" s="5" t="s">
        <v>7</v>
      </c>
      <c r="S383" s="5" t="s">
        <v>8</v>
      </c>
      <c r="T383" s="5" t="s">
        <v>7</v>
      </c>
      <c r="U383" s="5" t="s">
        <v>7</v>
      </c>
      <c r="V383" s="5" t="s">
        <v>22</v>
      </c>
    </row>
    <row r="384" spans="1:22" x14ac:dyDescent="0.25">
      <c r="A384" s="5">
        <v>48</v>
      </c>
      <c r="B384" s="5">
        <v>80</v>
      </c>
      <c r="C384" s="5">
        <v>1.0249999999999999</v>
      </c>
      <c r="D384" s="5">
        <v>0</v>
      </c>
      <c r="E384" s="5" t="s">
        <v>2</v>
      </c>
      <c r="F384" s="5" t="s">
        <v>4</v>
      </c>
      <c r="G384" s="5" t="s">
        <v>5</v>
      </c>
      <c r="H384" s="5" t="s">
        <v>5</v>
      </c>
      <c r="I384" s="5">
        <v>75</v>
      </c>
      <c r="J384" s="5">
        <v>22</v>
      </c>
      <c r="K384" s="5">
        <v>0.8</v>
      </c>
      <c r="L384" s="5">
        <v>137</v>
      </c>
      <c r="M384" s="5">
        <v>5</v>
      </c>
      <c r="N384" s="5">
        <v>16.8</v>
      </c>
      <c r="O384" s="5">
        <v>51</v>
      </c>
      <c r="P384" s="5" t="s">
        <v>7</v>
      </c>
      <c r="Q384" s="5" t="s">
        <v>7</v>
      </c>
      <c r="R384" s="5" t="s">
        <v>7</v>
      </c>
      <c r="S384" s="5" t="s">
        <v>8</v>
      </c>
      <c r="T384" s="5" t="s">
        <v>7</v>
      </c>
      <c r="U384" s="5" t="s">
        <v>7</v>
      </c>
      <c r="V384" s="5" t="s">
        <v>22</v>
      </c>
    </row>
    <row r="385" spans="1:22" x14ac:dyDescent="0.25">
      <c r="A385" s="5">
        <v>80</v>
      </c>
      <c r="B385" s="5">
        <v>80</v>
      </c>
      <c r="C385" s="5">
        <v>1.0249999999999999</v>
      </c>
      <c r="D385" s="5">
        <v>0</v>
      </c>
      <c r="E385" s="5" t="s">
        <v>2</v>
      </c>
      <c r="F385" s="5" t="s">
        <v>4</v>
      </c>
      <c r="G385" s="5" t="s">
        <v>5</v>
      </c>
      <c r="H385" s="5" t="s">
        <v>5</v>
      </c>
      <c r="I385" s="5">
        <v>119</v>
      </c>
      <c r="J385" s="5">
        <v>46</v>
      </c>
      <c r="K385" s="5">
        <v>0.7</v>
      </c>
      <c r="L385" s="5">
        <v>141</v>
      </c>
      <c r="M385" s="5">
        <v>4.9000000000000004</v>
      </c>
      <c r="N385" s="5">
        <v>13.9</v>
      </c>
      <c r="O385" s="5">
        <v>49</v>
      </c>
      <c r="P385" s="5" t="s">
        <v>7</v>
      </c>
      <c r="Q385" s="5" t="s">
        <v>7</v>
      </c>
      <c r="R385" s="5" t="s">
        <v>7</v>
      </c>
      <c r="S385" s="5" t="s">
        <v>8</v>
      </c>
      <c r="T385" s="5" t="s">
        <v>7</v>
      </c>
      <c r="U385" s="5" t="s">
        <v>7</v>
      </c>
      <c r="V385" s="5" t="s">
        <v>22</v>
      </c>
    </row>
    <row r="386" spans="1:22" x14ac:dyDescent="0.25">
      <c r="A386" s="5">
        <v>57</v>
      </c>
      <c r="B386" s="5">
        <v>60</v>
      </c>
      <c r="C386" s="5">
        <v>1.02</v>
      </c>
      <c r="D386" s="5">
        <v>0</v>
      </c>
      <c r="E386" s="5" t="s">
        <v>2</v>
      </c>
      <c r="F386" s="5" t="s">
        <v>4</v>
      </c>
      <c r="G386" s="5" t="s">
        <v>5</v>
      </c>
      <c r="H386" s="5" t="s">
        <v>5</v>
      </c>
      <c r="I386" s="5">
        <v>132</v>
      </c>
      <c r="J386" s="5">
        <v>18</v>
      </c>
      <c r="K386" s="5">
        <v>1.1000000000000001</v>
      </c>
      <c r="L386" s="5">
        <v>150</v>
      </c>
      <c r="M386" s="5">
        <v>4.7</v>
      </c>
      <c r="N386" s="5">
        <v>15.4</v>
      </c>
      <c r="O386" s="5">
        <v>42</v>
      </c>
      <c r="P386" s="5" t="s">
        <v>7</v>
      </c>
      <c r="Q386" s="5" t="s">
        <v>7</v>
      </c>
      <c r="R386" s="5" t="s">
        <v>7</v>
      </c>
      <c r="S386" s="5" t="s">
        <v>8</v>
      </c>
      <c r="T386" s="5" t="s">
        <v>7</v>
      </c>
      <c r="U386" s="5" t="s">
        <v>7</v>
      </c>
      <c r="V386" s="5" t="s">
        <v>22</v>
      </c>
    </row>
    <row r="387" spans="1:22" x14ac:dyDescent="0.25">
      <c r="A387" s="5">
        <v>63</v>
      </c>
      <c r="B387" s="5">
        <v>70</v>
      </c>
      <c r="C387" s="5">
        <v>1.02</v>
      </c>
      <c r="D387" s="5">
        <v>0</v>
      </c>
      <c r="E387" s="5" t="s">
        <v>2</v>
      </c>
      <c r="F387" s="5" t="s">
        <v>4</v>
      </c>
      <c r="G387" s="5" t="s">
        <v>5</v>
      </c>
      <c r="H387" s="5" t="s">
        <v>5</v>
      </c>
      <c r="I387" s="5">
        <v>113</v>
      </c>
      <c r="J387" s="5">
        <v>25</v>
      </c>
      <c r="K387" s="5">
        <v>0.6</v>
      </c>
      <c r="L387" s="5">
        <v>146</v>
      </c>
      <c r="M387" s="5">
        <v>4.9000000000000004</v>
      </c>
      <c r="N387" s="5">
        <v>16.5</v>
      </c>
      <c r="O387" s="5">
        <v>52</v>
      </c>
      <c r="P387" s="5" t="s">
        <v>7</v>
      </c>
      <c r="Q387" s="5" t="s">
        <v>7</v>
      </c>
      <c r="R387" s="5" t="s">
        <v>7</v>
      </c>
      <c r="S387" s="5" t="s">
        <v>8</v>
      </c>
      <c r="T387" s="5" t="s">
        <v>7</v>
      </c>
      <c r="U387" s="5" t="s">
        <v>7</v>
      </c>
      <c r="V387" s="5" t="s">
        <v>22</v>
      </c>
    </row>
    <row r="388" spans="1:22" x14ac:dyDescent="0.25">
      <c r="A388" s="5">
        <v>46</v>
      </c>
      <c r="B388" s="5">
        <v>70</v>
      </c>
      <c r="C388" s="5">
        <v>1.0249999999999999</v>
      </c>
      <c r="D388" s="5">
        <v>0</v>
      </c>
      <c r="E388" s="5" t="s">
        <v>2</v>
      </c>
      <c r="F388" s="5" t="s">
        <v>4</v>
      </c>
      <c r="G388" s="5" t="s">
        <v>5</v>
      </c>
      <c r="H388" s="5" t="s">
        <v>5</v>
      </c>
      <c r="I388" s="5">
        <v>100</v>
      </c>
      <c r="J388" s="5">
        <v>47</v>
      </c>
      <c r="K388" s="5">
        <v>0.5</v>
      </c>
      <c r="L388" s="5">
        <v>142</v>
      </c>
      <c r="M388" s="5">
        <v>3.5</v>
      </c>
      <c r="N388" s="5">
        <v>16.399999999999999</v>
      </c>
      <c r="O388" s="5">
        <v>43</v>
      </c>
      <c r="P388" s="5" t="s">
        <v>7</v>
      </c>
      <c r="Q388" s="5" t="s">
        <v>7</v>
      </c>
      <c r="R388" s="5" t="s">
        <v>7</v>
      </c>
      <c r="S388" s="5" t="s">
        <v>8</v>
      </c>
      <c r="T388" s="5" t="s">
        <v>7</v>
      </c>
      <c r="U388" s="5" t="s">
        <v>7</v>
      </c>
      <c r="V388" s="5" t="s">
        <v>22</v>
      </c>
    </row>
    <row r="389" spans="1:22" x14ac:dyDescent="0.25">
      <c r="A389" s="5">
        <v>15</v>
      </c>
      <c r="B389" s="5">
        <v>80</v>
      </c>
      <c r="C389" s="5">
        <v>1.0249999999999999</v>
      </c>
      <c r="D389" s="5">
        <v>0</v>
      </c>
      <c r="E389" s="5" t="s">
        <v>2</v>
      </c>
      <c r="F389" s="5" t="s">
        <v>4</v>
      </c>
      <c r="G389" s="5" t="s">
        <v>5</v>
      </c>
      <c r="H389" s="5" t="s">
        <v>5</v>
      </c>
      <c r="I389" s="5">
        <v>93</v>
      </c>
      <c r="J389" s="5">
        <v>17</v>
      </c>
      <c r="K389" s="5">
        <v>0.9</v>
      </c>
      <c r="L389" s="5">
        <v>136</v>
      </c>
      <c r="M389" s="5">
        <v>3.9</v>
      </c>
      <c r="N389" s="5">
        <v>16.7</v>
      </c>
      <c r="O389" s="5">
        <v>50</v>
      </c>
      <c r="P389" s="5" t="s">
        <v>7</v>
      </c>
      <c r="Q389" s="5" t="s">
        <v>7</v>
      </c>
      <c r="R389" s="5" t="s">
        <v>7</v>
      </c>
      <c r="S389" s="5" t="s">
        <v>8</v>
      </c>
      <c r="T389" s="5" t="s">
        <v>7</v>
      </c>
      <c r="U389" s="5" t="s">
        <v>7</v>
      </c>
      <c r="V389" s="5" t="s">
        <v>22</v>
      </c>
    </row>
    <row r="390" spans="1:22" x14ac:dyDescent="0.25">
      <c r="A390" s="5">
        <v>51</v>
      </c>
      <c r="B390" s="5">
        <v>80</v>
      </c>
      <c r="C390" s="5">
        <v>1.02</v>
      </c>
      <c r="D390" s="5">
        <v>0</v>
      </c>
      <c r="E390" s="5" t="s">
        <v>2</v>
      </c>
      <c r="F390" s="5" t="s">
        <v>4</v>
      </c>
      <c r="G390" s="5" t="s">
        <v>5</v>
      </c>
      <c r="H390" s="5" t="s">
        <v>5</v>
      </c>
      <c r="I390" s="5">
        <v>94</v>
      </c>
      <c r="J390" s="5">
        <v>15</v>
      </c>
      <c r="K390" s="5">
        <v>1.2</v>
      </c>
      <c r="L390" s="5">
        <v>144</v>
      </c>
      <c r="M390" s="5">
        <v>3.7</v>
      </c>
      <c r="N390" s="5">
        <v>15.5</v>
      </c>
      <c r="O390" s="5">
        <v>46</v>
      </c>
      <c r="P390" s="5" t="s">
        <v>7</v>
      </c>
      <c r="Q390" s="5" t="s">
        <v>7</v>
      </c>
      <c r="R390" s="5" t="s">
        <v>7</v>
      </c>
      <c r="S390" s="5" t="s">
        <v>8</v>
      </c>
      <c r="T390" s="5" t="s">
        <v>7</v>
      </c>
      <c r="U390" s="5" t="s">
        <v>7</v>
      </c>
      <c r="V390" s="5" t="s">
        <v>22</v>
      </c>
    </row>
    <row r="391" spans="1:22" x14ac:dyDescent="0.25">
      <c r="A391" s="5">
        <v>41</v>
      </c>
      <c r="B391" s="5">
        <v>80</v>
      </c>
      <c r="C391" s="5">
        <v>1.0249999999999999</v>
      </c>
      <c r="D391" s="5">
        <v>0</v>
      </c>
      <c r="E391" s="5" t="s">
        <v>2</v>
      </c>
      <c r="F391" s="5" t="s">
        <v>4</v>
      </c>
      <c r="G391" s="5" t="s">
        <v>5</v>
      </c>
      <c r="H391" s="5" t="s">
        <v>5</v>
      </c>
      <c r="I391" s="5">
        <v>112</v>
      </c>
      <c r="J391" s="5">
        <v>48</v>
      </c>
      <c r="K391" s="5">
        <v>0.7</v>
      </c>
      <c r="L391" s="5">
        <v>140</v>
      </c>
      <c r="M391" s="5">
        <v>5</v>
      </c>
      <c r="N391" s="5">
        <v>17</v>
      </c>
      <c r="O391" s="5">
        <v>52</v>
      </c>
      <c r="P391" s="5" t="s">
        <v>7</v>
      </c>
      <c r="Q391" s="5" t="s">
        <v>7</v>
      </c>
      <c r="R391" s="5" t="s">
        <v>7</v>
      </c>
      <c r="S391" s="5" t="s">
        <v>8</v>
      </c>
      <c r="T391" s="5" t="s">
        <v>7</v>
      </c>
      <c r="U391" s="5" t="s">
        <v>7</v>
      </c>
      <c r="V391" s="5" t="s">
        <v>22</v>
      </c>
    </row>
    <row r="392" spans="1:22" x14ac:dyDescent="0.25">
      <c r="A392" s="5">
        <v>52</v>
      </c>
      <c r="B392" s="5">
        <v>80</v>
      </c>
      <c r="C392" s="5">
        <v>1.0249999999999999</v>
      </c>
      <c r="D392" s="5">
        <v>0</v>
      </c>
      <c r="E392" s="5" t="s">
        <v>2</v>
      </c>
      <c r="F392" s="5" t="s">
        <v>4</v>
      </c>
      <c r="G392" s="5" t="s">
        <v>5</v>
      </c>
      <c r="H392" s="5" t="s">
        <v>5</v>
      </c>
      <c r="I392" s="5">
        <v>99</v>
      </c>
      <c r="J392" s="5">
        <v>25</v>
      </c>
      <c r="K392" s="5">
        <v>0.8</v>
      </c>
      <c r="L392" s="5">
        <v>135</v>
      </c>
      <c r="M392" s="5">
        <v>3.7</v>
      </c>
      <c r="N392" s="5">
        <v>15</v>
      </c>
      <c r="O392" s="5">
        <v>52</v>
      </c>
      <c r="P392" s="5" t="s">
        <v>7</v>
      </c>
      <c r="Q392" s="5" t="s">
        <v>7</v>
      </c>
      <c r="R392" s="5" t="s">
        <v>7</v>
      </c>
      <c r="S392" s="5" t="s">
        <v>8</v>
      </c>
      <c r="T392" s="5" t="s">
        <v>7</v>
      </c>
      <c r="U392" s="5" t="s">
        <v>7</v>
      </c>
      <c r="V392" s="5" t="s">
        <v>22</v>
      </c>
    </row>
    <row r="393" spans="1:22" x14ac:dyDescent="0.25">
      <c r="A393" s="5">
        <v>36</v>
      </c>
      <c r="B393" s="5">
        <v>80</v>
      </c>
      <c r="C393" s="5">
        <v>1.0249999999999999</v>
      </c>
      <c r="D393" s="5">
        <v>0</v>
      </c>
      <c r="E393" s="5" t="s">
        <v>2</v>
      </c>
      <c r="F393" s="5" t="s">
        <v>4</v>
      </c>
      <c r="G393" s="5" t="s">
        <v>5</v>
      </c>
      <c r="H393" s="5" t="s">
        <v>5</v>
      </c>
      <c r="I393" s="5">
        <v>85</v>
      </c>
      <c r="J393" s="5">
        <v>16</v>
      </c>
      <c r="K393" s="5">
        <v>1.1000000000000001</v>
      </c>
      <c r="L393" s="5">
        <v>142</v>
      </c>
      <c r="M393" s="5">
        <v>4.0999999999999996</v>
      </c>
      <c r="N393" s="5">
        <v>15.6</v>
      </c>
      <c r="O393" s="5">
        <v>44</v>
      </c>
      <c r="P393" s="5" t="s">
        <v>7</v>
      </c>
      <c r="Q393" s="5" t="s">
        <v>7</v>
      </c>
      <c r="R393" s="5" t="s">
        <v>7</v>
      </c>
      <c r="S393" s="5" t="s">
        <v>8</v>
      </c>
      <c r="T393" s="5" t="s">
        <v>7</v>
      </c>
      <c r="U393" s="5" t="s">
        <v>7</v>
      </c>
      <c r="V393" s="5" t="s">
        <v>22</v>
      </c>
    </row>
    <row r="394" spans="1:22" x14ac:dyDescent="0.25">
      <c r="A394" s="5">
        <v>57</v>
      </c>
      <c r="B394" s="5">
        <v>80</v>
      </c>
      <c r="C394" s="5">
        <v>1.02</v>
      </c>
      <c r="D394" s="5">
        <v>0</v>
      </c>
      <c r="E394" s="5" t="s">
        <v>2</v>
      </c>
      <c r="F394" s="5" t="s">
        <v>4</v>
      </c>
      <c r="G394" s="5" t="s">
        <v>5</v>
      </c>
      <c r="H394" s="5" t="s">
        <v>5</v>
      </c>
      <c r="I394" s="5">
        <v>133</v>
      </c>
      <c r="J394" s="5">
        <v>48</v>
      </c>
      <c r="K394" s="5">
        <v>1.2</v>
      </c>
      <c r="L394" s="5">
        <v>147</v>
      </c>
      <c r="M394" s="5">
        <v>4.3</v>
      </c>
      <c r="N394" s="5">
        <v>14.8</v>
      </c>
      <c r="O394" s="5">
        <v>46</v>
      </c>
      <c r="P394" s="5" t="s">
        <v>7</v>
      </c>
      <c r="Q394" s="5" t="s">
        <v>7</v>
      </c>
      <c r="R394" s="5" t="s">
        <v>7</v>
      </c>
      <c r="S394" s="5" t="s">
        <v>8</v>
      </c>
      <c r="T394" s="5" t="s">
        <v>7</v>
      </c>
      <c r="U394" s="5" t="s">
        <v>7</v>
      </c>
      <c r="V394" s="5" t="s">
        <v>22</v>
      </c>
    </row>
    <row r="395" spans="1:22" x14ac:dyDescent="0.25">
      <c r="A395" s="5">
        <v>43</v>
      </c>
      <c r="B395" s="5">
        <v>60</v>
      </c>
      <c r="C395" s="5">
        <v>1.0249999999999999</v>
      </c>
      <c r="D395" s="5">
        <v>0</v>
      </c>
      <c r="E395" s="5" t="s">
        <v>2</v>
      </c>
      <c r="F395" s="5" t="s">
        <v>4</v>
      </c>
      <c r="G395" s="5" t="s">
        <v>5</v>
      </c>
      <c r="H395" s="5" t="s">
        <v>5</v>
      </c>
      <c r="I395" s="5">
        <v>117</v>
      </c>
      <c r="J395" s="5">
        <v>45</v>
      </c>
      <c r="K395" s="5">
        <v>0.7</v>
      </c>
      <c r="L395" s="5">
        <v>141</v>
      </c>
      <c r="M395" s="5">
        <v>4.4000000000000004</v>
      </c>
      <c r="N395" s="5">
        <v>13</v>
      </c>
      <c r="O395" s="5">
        <v>54</v>
      </c>
      <c r="P395" s="5" t="s">
        <v>7</v>
      </c>
      <c r="Q395" s="5" t="s">
        <v>7</v>
      </c>
      <c r="R395" s="5" t="s">
        <v>7</v>
      </c>
      <c r="S395" s="5" t="s">
        <v>8</v>
      </c>
      <c r="T395" s="5" t="s">
        <v>7</v>
      </c>
      <c r="U395" s="5" t="s">
        <v>7</v>
      </c>
      <c r="V395" s="5" t="s">
        <v>22</v>
      </c>
    </row>
    <row r="396" spans="1:22" x14ac:dyDescent="0.25">
      <c r="A396" s="5">
        <v>50</v>
      </c>
      <c r="B396" s="5">
        <v>80</v>
      </c>
      <c r="C396" s="5">
        <v>1.02</v>
      </c>
      <c r="D396" s="5">
        <v>0</v>
      </c>
      <c r="E396" s="5" t="s">
        <v>2</v>
      </c>
      <c r="F396" s="5" t="s">
        <v>4</v>
      </c>
      <c r="G396" s="5" t="s">
        <v>5</v>
      </c>
      <c r="H396" s="5" t="s">
        <v>5</v>
      </c>
      <c r="I396" s="5">
        <v>137</v>
      </c>
      <c r="J396" s="5">
        <v>46</v>
      </c>
      <c r="K396" s="5">
        <v>0.8</v>
      </c>
      <c r="L396" s="5">
        <v>139</v>
      </c>
      <c r="M396" s="5">
        <v>5</v>
      </c>
      <c r="N396" s="5">
        <v>14.1</v>
      </c>
      <c r="O396" s="5">
        <v>45</v>
      </c>
      <c r="P396" s="5" t="s">
        <v>7</v>
      </c>
      <c r="Q396" s="5" t="s">
        <v>7</v>
      </c>
      <c r="R396" s="5" t="s">
        <v>7</v>
      </c>
      <c r="S396" s="5" t="s">
        <v>8</v>
      </c>
      <c r="T396" s="5" t="s">
        <v>7</v>
      </c>
      <c r="U396" s="5" t="s">
        <v>7</v>
      </c>
      <c r="V396" s="5" t="s">
        <v>22</v>
      </c>
    </row>
    <row r="397" spans="1:22" x14ac:dyDescent="0.25">
      <c r="A397" s="5">
        <v>55</v>
      </c>
      <c r="B397" s="5">
        <v>80</v>
      </c>
      <c r="C397" s="5">
        <v>1.02</v>
      </c>
      <c r="D397" s="5">
        <v>0</v>
      </c>
      <c r="E397" s="5" t="s">
        <v>2</v>
      </c>
      <c r="F397" s="5" t="s">
        <v>4</v>
      </c>
      <c r="G397" s="5" t="s">
        <v>5</v>
      </c>
      <c r="H397" s="5" t="s">
        <v>5</v>
      </c>
      <c r="I397" s="5">
        <v>140</v>
      </c>
      <c r="J397" s="5">
        <v>49</v>
      </c>
      <c r="K397" s="5">
        <v>0.5</v>
      </c>
      <c r="L397" s="5">
        <v>150</v>
      </c>
      <c r="M397" s="5">
        <v>4.9000000000000004</v>
      </c>
      <c r="N397" s="5">
        <v>15.7</v>
      </c>
      <c r="O397" s="5">
        <v>47</v>
      </c>
      <c r="P397" s="5" t="s">
        <v>7</v>
      </c>
      <c r="Q397" s="5" t="s">
        <v>7</v>
      </c>
      <c r="R397" s="5" t="s">
        <v>7</v>
      </c>
      <c r="S397" s="5" t="s">
        <v>8</v>
      </c>
      <c r="T397" s="5" t="s">
        <v>7</v>
      </c>
      <c r="U397" s="5" t="s">
        <v>7</v>
      </c>
      <c r="V397" s="5" t="s">
        <v>22</v>
      </c>
    </row>
    <row r="398" spans="1:22" x14ac:dyDescent="0.25">
      <c r="A398" s="5">
        <v>42</v>
      </c>
      <c r="B398" s="5">
        <v>70</v>
      </c>
      <c r="C398" s="5">
        <v>1.0249999999999999</v>
      </c>
      <c r="D398" s="5">
        <v>0</v>
      </c>
      <c r="E398" s="5" t="s">
        <v>2</v>
      </c>
      <c r="F398" s="5" t="s">
        <v>4</v>
      </c>
      <c r="G398" s="5" t="s">
        <v>5</v>
      </c>
      <c r="H398" s="5" t="s">
        <v>5</v>
      </c>
      <c r="I398" s="5">
        <v>75</v>
      </c>
      <c r="J398" s="5">
        <v>31</v>
      </c>
      <c r="K398" s="5">
        <v>1.2</v>
      </c>
      <c r="L398" s="5">
        <v>141</v>
      </c>
      <c r="M398" s="5">
        <v>3.5</v>
      </c>
      <c r="N398" s="5">
        <v>16.5</v>
      </c>
      <c r="O398" s="5">
        <v>54</v>
      </c>
      <c r="P398" s="5" t="s">
        <v>7</v>
      </c>
      <c r="Q398" s="5" t="s">
        <v>7</v>
      </c>
      <c r="R398" s="5" t="s">
        <v>7</v>
      </c>
      <c r="S398" s="5" t="s">
        <v>8</v>
      </c>
      <c r="T398" s="5" t="s">
        <v>7</v>
      </c>
      <c r="U398" s="5" t="s">
        <v>7</v>
      </c>
      <c r="V398" s="5" t="s">
        <v>22</v>
      </c>
    </row>
    <row r="399" spans="1:22" x14ac:dyDescent="0.25">
      <c r="A399" s="5">
        <v>12</v>
      </c>
      <c r="B399" s="5">
        <v>80</v>
      </c>
      <c r="C399" s="5">
        <v>1.02</v>
      </c>
      <c r="D399" s="5">
        <v>0</v>
      </c>
      <c r="E399" s="5" t="s">
        <v>2</v>
      </c>
      <c r="F399" s="5" t="s">
        <v>4</v>
      </c>
      <c r="G399" s="5" t="s">
        <v>5</v>
      </c>
      <c r="H399" s="5" t="s">
        <v>5</v>
      </c>
      <c r="I399" s="5">
        <v>100</v>
      </c>
      <c r="J399" s="5">
        <v>26</v>
      </c>
      <c r="K399" s="5">
        <v>0.6</v>
      </c>
      <c r="L399" s="5">
        <v>137</v>
      </c>
      <c r="M399" s="5">
        <v>4.4000000000000004</v>
      </c>
      <c r="N399" s="5">
        <v>15.8</v>
      </c>
      <c r="O399" s="5">
        <v>49</v>
      </c>
      <c r="P399" s="5" t="s">
        <v>7</v>
      </c>
      <c r="Q399" s="5" t="s">
        <v>7</v>
      </c>
      <c r="R399" s="5" t="s">
        <v>7</v>
      </c>
      <c r="S399" s="5" t="s">
        <v>8</v>
      </c>
      <c r="T399" s="5" t="s">
        <v>7</v>
      </c>
      <c r="U399" s="5" t="s">
        <v>7</v>
      </c>
      <c r="V399" s="5" t="s">
        <v>22</v>
      </c>
    </row>
    <row r="400" spans="1:22" x14ac:dyDescent="0.25">
      <c r="A400" s="5">
        <v>17</v>
      </c>
      <c r="B400" s="5">
        <v>60</v>
      </c>
      <c r="C400" s="5">
        <v>1.0249999999999999</v>
      </c>
      <c r="D400" s="5">
        <v>0</v>
      </c>
      <c r="E400" s="5" t="s">
        <v>2</v>
      </c>
      <c r="F400" s="5" t="s">
        <v>4</v>
      </c>
      <c r="G400" s="5" t="s">
        <v>5</v>
      </c>
      <c r="H400" s="5" t="s">
        <v>5</v>
      </c>
      <c r="I400" s="5">
        <v>114</v>
      </c>
      <c r="J400" s="5">
        <v>50</v>
      </c>
      <c r="K400" s="5">
        <v>1</v>
      </c>
      <c r="L400" s="5">
        <v>135</v>
      </c>
      <c r="M400" s="5">
        <v>4.9000000000000004</v>
      </c>
      <c r="N400" s="5">
        <v>14.2</v>
      </c>
      <c r="O400" s="5">
        <v>51</v>
      </c>
      <c r="P400" s="5" t="s">
        <v>7</v>
      </c>
      <c r="Q400" s="5" t="s">
        <v>7</v>
      </c>
      <c r="R400" s="5" t="s">
        <v>7</v>
      </c>
      <c r="S400" s="5" t="s">
        <v>8</v>
      </c>
      <c r="T400" s="5" t="s">
        <v>7</v>
      </c>
      <c r="U400" s="5" t="s">
        <v>7</v>
      </c>
      <c r="V400" s="5" t="s">
        <v>22</v>
      </c>
    </row>
    <row r="401" spans="1:22" x14ac:dyDescent="0.25">
      <c r="A401" s="5">
        <v>58</v>
      </c>
      <c r="B401" s="5">
        <v>80</v>
      </c>
      <c r="C401" s="5">
        <v>1.0249999999999999</v>
      </c>
      <c r="D401" s="5">
        <v>0</v>
      </c>
      <c r="E401" s="5" t="s">
        <v>2</v>
      </c>
      <c r="F401" s="5" t="s">
        <v>4</v>
      </c>
      <c r="G401" s="5" t="s">
        <v>5</v>
      </c>
      <c r="H401" s="5" t="s">
        <v>5</v>
      </c>
      <c r="I401" s="5">
        <v>131</v>
      </c>
      <c r="J401" s="5">
        <v>18</v>
      </c>
      <c r="K401" s="5">
        <v>1.1000000000000001</v>
      </c>
      <c r="L401" s="5">
        <v>141</v>
      </c>
      <c r="M401" s="5">
        <v>3.5</v>
      </c>
      <c r="N401" s="5">
        <v>15.8</v>
      </c>
      <c r="O401" s="5">
        <v>53</v>
      </c>
      <c r="P401" s="5" t="s">
        <v>7</v>
      </c>
      <c r="Q401" s="5" t="s">
        <v>7</v>
      </c>
      <c r="R401" s="5" t="s">
        <v>7</v>
      </c>
      <c r="S401" s="5" t="s">
        <v>8</v>
      </c>
      <c r="T401" s="5" t="s">
        <v>7</v>
      </c>
      <c r="U401" s="5" t="s">
        <v>7</v>
      </c>
      <c r="V401" s="5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CE54-724D-47B0-85AB-DCFDE3ADB526}">
  <dimension ref="A1:V419"/>
  <sheetViews>
    <sheetView workbookViewId="0">
      <selection activeCell="W30" sqref="W30"/>
    </sheetView>
  </sheetViews>
  <sheetFormatPr defaultRowHeight="15" x14ac:dyDescent="0.25"/>
  <cols>
    <col min="9" max="9" width="15.28515625" bestFit="1" customWidth="1"/>
    <col min="12" max="12" width="12" bestFit="1" customWidth="1"/>
  </cols>
  <sheetData>
    <row r="1" spans="1:22" x14ac:dyDescent="0.25">
      <c r="A1" t="s">
        <v>23</v>
      </c>
      <c r="B1" t="s">
        <v>24</v>
      </c>
      <c r="C1" s="8" t="s">
        <v>25</v>
      </c>
      <c r="D1" t="s">
        <v>26</v>
      </c>
      <c r="E1" t="s">
        <v>27</v>
      </c>
      <c r="F1" s="6" t="s">
        <v>60</v>
      </c>
      <c r="G1" t="s">
        <v>61</v>
      </c>
      <c r="H1" t="s">
        <v>30</v>
      </c>
      <c r="I1" t="s">
        <v>32</v>
      </c>
      <c r="J1" t="s">
        <v>62</v>
      </c>
      <c r="K1" t="s">
        <v>34</v>
      </c>
      <c r="L1" t="s">
        <v>35</v>
      </c>
      <c r="M1" t="s">
        <v>36</v>
      </c>
      <c r="N1" t="s">
        <v>37</v>
      </c>
      <c r="O1" t="s">
        <v>63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</row>
    <row r="2" spans="1:22" x14ac:dyDescent="0.25">
      <c r="A2" s="5">
        <v>48</v>
      </c>
      <c r="B2" s="5">
        <v>80</v>
      </c>
      <c r="C2" s="9">
        <v>0.75</v>
      </c>
      <c r="D2" s="10">
        <v>0.2</v>
      </c>
      <c r="E2" s="5" t="s">
        <v>2</v>
      </c>
      <c r="F2" s="5">
        <v>1</v>
      </c>
      <c r="G2" s="5">
        <v>0</v>
      </c>
      <c r="H2" s="5">
        <v>0</v>
      </c>
      <c r="I2" s="5">
        <v>121</v>
      </c>
      <c r="J2" s="5">
        <v>36</v>
      </c>
      <c r="K2" s="5">
        <v>1.2</v>
      </c>
      <c r="L2" s="5" t="s">
        <v>3</v>
      </c>
      <c r="M2" s="5" t="s">
        <v>3</v>
      </c>
      <c r="N2" s="5">
        <v>15.4</v>
      </c>
      <c r="O2" s="5">
        <v>44</v>
      </c>
      <c r="P2" s="5">
        <v>1</v>
      </c>
      <c r="Q2" s="5">
        <v>1</v>
      </c>
      <c r="R2" s="5">
        <v>0</v>
      </c>
      <c r="S2" s="5">
        <v>1</v>
      </c>
      <c r="T2" s="5">
        <v>0</v>
      </c>
      <c r="U2" s="5">
        <v>0</v>
      </c>
      <c r="V2" s="5">
        <v>1</v>
      </c>
    </row>
    <row r="3" spans="1:22" x14ac:dyDescent="0.25">
      <c r="A3" s="5">
        <v>7</v>
      </c>
      <c r="B3" s="5">
        <v>50</v>
      </c>
      <c r="C3" s="9">
        <v>0.75</v>
      </c>
      <c r="D3" s="10">
        <v>0.8</v>
      </c>
      <c r="E3" s="5" t="s">
        <v>2</v>
      </c>
      <c r="F3" s="5">
        <v>1</v>
      </c>
      <c r="G3" s="5">
        <v>0</v>
      </c>
      <c r="H3" s="5">
        <v>0</v>
      </c>
      <c r="I3" s="10">
        <v>148.04</v>
      </c>
      <c r="J3" s="5">
        <v>18</v>
      </c>
      <c r="K3" s="5">
        <v>0.8</v>
      </c>
      <c r="L3" s="5" t="s">
        <v>3</v>
      </c>
      <c r="M3" s="5" t="s">
        <v>3</v>
      </c>
      <c r="N3" s="5">
        <v>11.3</v>
      </c>
      <c r="O3" s="5">
        <v>38</v>
      </c>
      <c r="P3" s="5">
        <v>0</v>
      </c>
      <c r="Q3" s="5">
        <v>0</v>
      </c>
      <c r="R3" s="5">
        <v>0</v>
      </c>
      <c r="S3" s="5">
        <v>1</v>
      </c>
      <c r="T3" s="5">
        <v>0</v>
      </c>
      <c r="U3" s="5">
        <v>0</v>
      </c>
      <c r="V3" s="5">
        <v>1</v>
      </c>
    </row>
    <row r="4" spans="1:22" x14ac:dyDescent="0.25">
      <c r="A4" s="5">
        <v>62</v>
      </c>
      <c r="B4" s="5">
        <v>80</v>
      </c>
      <c r="C4" s="9">
        <v>0.25</v>
      </c>
      <c r="D4" s="10">
        <v>0.4</v>
      </c>
      <c r="E4" s="10">
        <v>0.6</v>
      </c>
      <c r="F4" s="5">
        <v>1</v>
      </c>
      <c r="G4" s="5">
        <v>0</v>
      </c>
      <c r="H4" s="5">
        <v>0</v>
      </c>
      <c r="I4" s="5">
        <v>423</v>
      </c>
      <c r="J4" s="5">
        <v>53</v>
      </c>
      <c r="K4" s="5">
        <v>1.8</v>
      </c>
      <c r="L4" s="5" t="s">
        <v>3</v>
      </c>
      <c r="M4" s="5" t="s">
        <v>3</v>
      </c>
      <c r="N4" s="5">
        <v>9.6</v>
      </c>
      <c r="O4" s="5">
        <v>31</v>
      </c>
      <c r="P4" s="5">
        <v>0</v>
      </c>
      <c r="Q4" s="5">
        <v>1</v>
      </c>
      <c r="R4" s="5">
        <v>0</v>
      </c>
      <c r="S4" s="5">
        <v>0</v>
      </c>
      <c r="T4" s="5">
        <v>0</v>
      </c>
      <c r="U4" s="5">
        <v>1</v>
      </c>
      <c r="V4" s="5">
        <v>1</v>
      </c>
    </row>
    <row r="5" spans="1:22" x14ac:dyDescent="0.25">
      <c r="A5" s="5">
        <v>48</v>
      </c>
      <c r="B5" s="5">
        <v>70</v>
      </c>
      <c r="C5" s="9">
        <v>0</v>
      </c>
      <c r="D5" s="10">
        <v>0.8</v>
      </c>
      <c r="E5" s="5" t="s">
        <v>2</v>
      </c>
      <c r="F5" s="5">
        <v>0</v>
      </c>
      <c r="G5" s="5">
        <v>1</v>
      </c>
      <c r="H5" s="5">
        <v>0</v>
      </c>
      <c r="I5" s="5">
        <v>117</v>
      </c>
      <c r="J5" s="5">
        <v>56</v>
      </c>
      <c r="K5" s="5">
        <v>3.8</v>
      </c>
      <c r="L5" s="5">
        <v>111</v>
      </c>
      <c r="M5" s="5">
        <v>2.5</v>
      </c>
      <c r="N5" s="5">
        <v>11.2</v>
      </c>
      <c r="O5" s="5">
        <v>32</v>
      </c>
      <c r="P5" s="5">
        <v>1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5">
        <v>1</v>
      </c>
    </row>
    <row r="6" spans="1:22" x14ac:dyDescent="0.25">
      <c r="A6" s="5">
        <v>51</v>
      </c>
      <c r="B6" s="5">
        <v>80</v>
      </c>
      <c r="C6" s="9">
        <v>0.25</v>
      </c>
      <c r="D6" s="10">
        <v>0.4</v>
      </c>
      <c r="E6" s="5" t="s">
        <v>2</v>
      </c>
      <c r="F6" s="5">
        <v>1</v>
      </c>
      <c r="G6" s="5">
        <v>0</v>
      </c>
      <c r="H6" s="5">
        <v>0</v>
      </c>
      <c r="I6" s="5">
        <v>106</v>
      </c>
      <c r="J6" s="5">
        <v>26</v>
      </c>
      <c r="K6" s="5">
        <v>1.4</v>
      </c>
      <c r="L6" s="5" t="s">
        <v>3</v>
      </c>
      <c r="M6" s="5" t="s">
        <v>3</v>
      </c>
      <c r="N6" s="5">
        <v>11.6</v>
      </c>
      <c r="O6" s="5">
        <v>35</v>
      </c>
      <c r="P6" s="5">
        <v>0</v>
      </c>
      <c r="Q6" s="5">
        <v>0</v>
      </c>
      <c r="R6" s="5">
        <v>0</v>
      </c>
      <c r="S6" s="5">
        <v>1</v>
      </c>
      <c r="T6" s="5">
        <v>0</v>
      </c>
      <c r="U6" s="5">
        <v>0</v>
      </c>
      <c r="V6" s="5">
        <v>1</v>
      </c>
    </row>
    <row r="7" spans="1:22" x14ac:dyDescent="0.25">
      <c r="A7" s="5">
        <v>60</v>
      </c>
      <c r="B7" s="5">
        <v>90</v>
      </c>
      <c r="C7" s="9">
        <v>0.5</v>
      </c>
      <c r="D7" s="10">
        <v>0.6</v>
      </c>
      <c r="E7" s="5" t="s">
        <v>2</v>
      </c>
      <c r="F7" s="5">
        <v>0.77</v>
      </c>
      <c r="G7" s="5">
        <v>0</v>
      </c>
      <c r="H7" s="5">
        <v>0</v>
      </c>
      <c r="I7" s="5">
        <v>74</v>
      </c>
      <c r="J7" s="5">
        <v>25</v>
      </c>
      <c r="K7" s="5">
        <v>1.1000000000000001</v>
      </c>
      <c r="L7" s="5">
        <v>142</v>
      </c>
      <c r="M7" s="5">
        <v>3.2</v>
      </c>
      <c r="N7" s="5">
        <v>12.2</v>
      </c>
      <c r="O7" s="5">
        <v>39</v>
      </c>
      <c r="P7" s="5">
        <v>1</v>
      </c>
      <c r="Q7" s="5">
        <v>1</v>
      </c>
      <c r="R7" s="5">
        <v>0</v>
      </c>
      <c r="S7" s="5">
        <v>1</v>
      </c>
      <c r="T7" s="5">
        <v>1</v>
      </c>
      <c r="U7" s="5">
        <v>0</v>
      </c>
      <c r="V7" s="5">
        <v>1</v>
      </c>
    </row>
    <row r="8" spans="1:22" x14ac:dyDescent="0.25">
      <c r="A8" s="5">
        <v>68</v>
      </c>
      <c r="B8" s="5">
        <v>70</v>
      </c>
      <c r="C8" s="9">
        <v>0.25</v>
      </c>
      <c r="D8" s="5">
        <v>0</v>
      </c>
      <c r="E8" s="5" t="s">
        <v>2</v>
      </c>
      <c r="F8" s="5">
        <v>1</v>
      </c>
      <c r="G8" s="5">
        <v>0</v>
      </c>
      <c r="H8" s="5">
        <v>0</v>
      </c>
      <c r="I8" s="5">
        <v>100</v>
      </c>
      <c r="J8" s="5">
        <v>54</v>
      </c>
      <c r="K8" s="5">
        <v>24</v>
      </c>
      <c r="L8" s="5">
        <v>104</v>
      </c>
      <c r="M8" s="5">
        <v>4</v>
      </c>
      <c r="N8" s="5">
        <v>12.4</v>
      </c>
      <c r="O8" s="5">
        <v>36</v>
      </c>
      <c r="P8" s="5">
        <v>0</v>
      </c>
      <c r="Q8" s="5">
        <v>0</v>
      </c>
      <c r="R8" s="5">
        <v>0</v>
      </c>
      <c r="S8" s="5">
        <v>1</v>
      </c>
      <c r="T8" s="5">
        <v>0</v>
      </c>
      <c r="U8" s="5">
        <v>0</v>
      </c>
      <c r="V8" s="5">
        <v>1</v>
      </c>
    </row>
    <row r="9" spans="1:22" x14ac:dyDescent="0.25">
      <c r="A9" s="5">
        <v>24</v>
      </c>
      <c r="B9" s="10">
        <v>76.47</v>
      </c>
      <c r="C9" s="9">
        <v>0.5</v>
      </c>
      <c r="D9" s="10">
        <v>0.4</v>
      </c>
      <c r="E9" s="10">
        <v>0.8</v>
      </c>
      <c r="F9" s="5">
        <v>0</v>
      </c>
      <c r="G9" s="5">
        <v>0</v>
      </c>
      <c r="H9" s="5">
        <v>0</v>
      </c>
      <c r="I9" s="5">
        <v>410</v>
      </c>
      <c r="J9" s="5">
        <v>31</v>
      </c>
      <c r="K9" s="5">
        <v>1.1000000000000001</v>
      </c>
      <c r="L9" s="5" t="s">
        <v>3</v>
      </c>
      <c r="M9" s="5" t="s">
        <v>3</v>
      </c>
      <c r="N9" s="5">
        <v>12.4</v>
      </c>
      <c r="O9" s="5">
        <v>44</v>
      </c>
      <c r="P9" s="5">
        <v>0</v>
      </c>
      <c r="Q9" s="5">
        <v>1</v>
      </c>
      <c r="R9" s="5">
        <v>0</v>
      </c>
      <c r="S9" s="5">
        <v>1</v>
      </c>
      <c r="T9" s="5">
        <v>1</v>
      </c>
      <c r="U9" s="5">
        <v>0</v>
      </c>
      <c r="V9" s="5">
        <v>1</v>
      </c>
    </row>
    <row r="10" spans="1:22" x14ac:dyDescent="0.25">
      <c r="A10" s="5">
        <v>52</v>
      </c>
      <c r="B10" s="5">
        <v>100</v>
      </c>
      <c r="C10" s="9">
        <v>0.5</v>
      </c>
      <c r="D10" s="10">
        <v>0.6</v>
      </c>
      <c r="E10" s="5" t="s">
        <v>2</v>
      </c>
      <c r="F10" s="5">
        <v>0</v>
      </c>
      <c r="G10" s="5">
        <v>1</v>
      </c>
      <c r="H10" s="5">
        <v>0</v>
      </c>
      <c r="I10" s="5">
        <v>138</v>
      </c>
      <c r="J10" s="5">
        <v>60</v>
      </c>
      <c r="K10" s="5">
        <v>1.9</v>
      </c>
      <c r="L10" s="5" t="s">
        <v>3</v>
      </c>
      <c r="M10" s="5" t="s">
        <v>3</v>
      </c>
      <c r="N10" s="5">
        <v>10.8</v>
      </c>
      <c r="O10" s="5">
        <v>33</v>
      </c>
      <c r="P10" s="5">
        <v>1</v>
      </c>
      <c r="Q10" s="5">
        <v>1</v>
      </c>
      <c r="R10" s="5">
        <v>0</v>
      </c>
      <c r="S10" s="5">
        <v>1</v>
      </c>
      <c r="T10" s="5">
        <v>0</v>
      </c>
      <c r="U10" s="5">
        <v>1</v>
      </c>
      <c r="V10" s="5">
        <v>1</v>
      </c>
    </row>
    <row r="11" spans="1:22" x14ac:dyDescent="0.25">
      <c r="A11" s="5">
        <v>53</v>
      </c>
      <c r="B11" s="5">
        <v>90</v>
      </c>
      <c r="C11" s="9">
        <v>0.75</v>
      </c>
      <c r="D11" s="10">
        <v>0.4</v>
      </c>
      <c r="E11" s="5" t="s">
        <v>2</v>
      </c>
      <c r="F11" s="5">
        <v>0</v>
      </c>
      <c r="G11" s="5">
        <v>1</v>
      </c>
      <c r="H11" s="5">
        <v>0</v>
      </c>
      <c r="I11" s="5">
        <v>70</v>
      </c>
      <c r="J11" s="5">
        <v>107</v>
      </c>
      <c r="K11" s="5">
        <v>7.2</v>
      </c>
      <c r="L11" s="5">
        <v>114</v>
      </c>
      <c r="M11" s="5">
        <v>3.7</v>
      </c>
      <c r="N11" s="5">
        <v>9.5</v>
      </c>
      <c r="O11" s="5">
        <v>29</v>
      </c>
      <c r="P11" s="5">
        <v>1</v>
      </c>
      <c r="Q11" s="5">
        <v>1</v>
      </c>
      <c r="R11" s="5">
        <v>0</v>
      </c>
      <c r="S11" s="5">
        <v>0</v>
      </c>
      <c r="T11" s="5">
        <v>0</v>
      </c>
      <c r="U11" s="5">
        <v>1</v>
      </c>
      <c r="V11" s="5">
        <v>1</v>
      </c>
    </row>
    <row r="12" spans="1:22" x14ac:dyDescent="0.25">
      <c r="A12" s="5">
        <v>50</v>
      </c>
      <c r="B12" s="5">
        <v>60</v>
      </c>
      <c r="C12" s="9">
        <v>0.25</v>
      </c>
      <c r="D12" s="10">
        <v>0.4</v>
      </c>
      <c r="E12" s="10">
        <v>0.8</v>
      </c>
      <c r="F12" s="5">
        <v>0</v>
      </c>
      <c r="G12" s="5">
        <v>1</v>
      </c>
      <c r="H12" s="5">
        <v>0</v>
      </c>
      <c r="I12" s="5">
        <v>490</v>
      </c>
      <c r="J12" s="5">
        <v>55</v>
      </c>
      <c r="K12" s="5">
        <v>4</v>
      </c>
      <c r="L12" s="5" t="s">
        <v>3</v>
      </c>
      <c r="M12" s="5" t="s">
        <v>3</v>
      </c>
      <c r="N12" s="5">
        <v>9.4</v>
      </c>
      <c r="O12" s="5">
        <v>28</v>
      </c>
      <c r="P12" s="5">
        <v>1</v>
      </c>
      <c r="Q12" s="5">
        <v>1</v>
      </c>
      <c r="R12" s="5">
        <v>0</v>
      </c>
      <c r="S12" s="5">
        <v>1</v>
      </c>
      <c r="T12" s="5">
        <v>0</v>
      </c>
      <c r="U12" s="5">
        <v>1</v>
      </c>
      <c r="V12" s="5">
        <v>1</v>
      </c>
    </row>
    <row r="13" spans="1:22" x14ac:dyDescent="0.25">
      <c r="A13" s="5">
        <v>63</v>
      </c>
      <c r="B13" s="5">
        <v>70</v>
      </c>
      <c r="C13" s="9">
        <v>0.25</v>
      </c>
      <c r="D13" s="10">
        <v>0.6</v>
      </c>
      <c r="E13" s="5" t="s">
        <v>2</v>
      </c>
      <c r="F13" s="5">
        <v>0</v>
      </c>
      <c r="G13" s="5">
        <v>1</v>
      </c>
      <c r="H13" s="5">
        <v>0</v>
      </c>
      <c r="I13" s="5">
        <v>380</v>
      </c>
      <c r="J13" s="5">
        <v>60</v>
      </c>
      <c r="K13" s="5">
        <v>2.7</v>
      </c>
      <c r="L13" s="5">
        <v>131</v>
      </c>
      <c r="M13" s="5">
        <v>4.2</v>
      </c>
      <c r="N13" s="5">
        <v>10.8</v>
      </c>
      <c r="O13" s="5">
        <v>32</v>
      </c>
      <c r="P13" s="5">
        <v>1</v>
      </c>
      <c r="Q13" s="5">
        <v>1</v>
      </c>
      <c r="R13" s="5">
        <v>0</v>
      </c>
      <c r="S13" s="5">
        <v>0</v>
      </c>
      <c r="T13" s="5">
        <v>1</v>
      </c>
      <c r="U13" s="5">
        <v>0</v>
      </c>
      <c r="V13" s="5">
        <v>1</v>
      </c>
    </row>
    <row r="14" spans="1:22" x14ac:dyDescent="0.25">
      <c r="A14" s="5">
        <v>68</v>
      </c>
      <c r="B14" s="5">
        <v>70</v>
      </c>
      <c r="C14" s="9">
        <v>0.5</v>
      </c>
      <c r="D14" s="10">
        <v>0.6</v>
      </c>
      <c r="E14" s="10">
        <v>0.2</v>
      </c>
      <c r="F14" s="5">
        <v>1</v>
      </c>
      <c r="G14" s="5">
        <v>1</v>
      </c>
      <c r="H14" s="5">
        <v>0</v>
      </c>
      <c r="I14" s="5">
        <v>208</v>
      </c>
      <c r="J14" s="5">
        <v>72</v>
      </c>
      <c r="K14" s="5">
        <v>2.1</v>
      </c>
      <c r="L14" s="5">
        <v>138</v>
      </c>
      <c r="M14" s="5">
        <v>5.8</v>
      </c>
      <c r="N14" s="5">
        <v>9.6999999999999993</v>
      </c>
      <c r="O14" s="5">
        <v>28</v>
      </c>
      <c r="P14" s="5">
        <v>1</v>
      </c>
      <c r="Q14" s="5">
        <v>1</v>
      </c>
      <c r="R14" s="5">
        <v>1</v>
      </c>
      <c r="S14" s="5">
        <v>0</v>
      </c>
      <c r="T14" s="5">
        <v>1</v>
      </c>
      <c r="U14" s="5">
        <v>0</v>
      </c>
      <c r="V14" s="5">
        <v>1</v>
      </c>
    </row>
    <row r="15" spans="1:22" x14ac:dyDescent="0.25">
      <c r="A15" s="5">
        <v>68</v>
      </c>
      <c r="B15" s="5">
        <v>70</v>
      </c>
      <c r="C15" s="9">
        <v>0.62</v>
      </c>
      <c r="D15" s="10">
        <v>0.2</v>
      </c>
      <c r="E15" s="10">
        <v>0.52</v>
      </c>
      <c r="F15" s="5">
        <v>0.77</v>
      </c>
      <c r="G15" s="5">
        <v>0</v>
      </c>
      <c r="H15" s="5">
        <v>0</v>
      </c>
      <c r="I15" s="5">
        <v>98</v>
      </c>
      <c r="J15" s="5">
        <v>86</v>
      </c>
      <c r="K15" s="5">
        <v>4.5999999999999996</v>
      </c>
      <c r="L15" s="5">
        <v>135</v>
      </c>
      <c r="M15" s="5">
        <v>3.4</v>
      </c>
      <c r="N15" s="5">
        <v>9.8000000000000007</v>
      </c>
      <c r="O15" s="5" t="s">
        <v>3</v>
      </c>
      <c r="P15" s="5">
        <v>1</v>
      </c>
      <c r="Q15" s="5">
        <v>1</v>
      </c>
      <c r="R15" s="5">
        <v>1</v>
      </c>
      <c r="S15" s="5">
        <v>0</v>
      </c>
      <c r="T15" s="5">
        <v>1</v>
      </c>
      <c r="U15" s="5">
        <v>0</v>
      </c>
      <c r="V15" s="5">
        <v>1</v>
      </c>
    </row>
    <row r="16" spans="1:22" x14ac:dyDescent="0.25">
      <c r="A16" s="5">
        <v>68</v>
      </c>
      <c r="B16" s="5">
        <v>80</v>
      </c>
      <c r="C16" s="9">
        <v>0.25</v>
      </c>
      <c r="D16" s="10">
        <v>0.6</v>
      </c>
      <c r="E16" s="10">
        <v>0.4</v>
      </c>
      <c r="F16" s="5">
        <v>0</v>
      </c>
      <c r="G16" s="5">
        <v>1</v>
      </c>
      <c r="H16" s="5">
        <v>1</v>
      </c>
      <c r="I16" s="5">
        <v>157</v>
      </c>
      <c r="J16" s="5">
        <v>90</v>
      </c>
      <c r="K16" s="5">
        <v>4.0999999999999996</v>
      </c>
      <c r="L16" s="5">
        <v>130</v>
      </c>
      <c r="M16" s="5">
        <v>6.4</v>
      </c>
      <c r="N16" s="5">
        <v>5.6</v>
      </c>
      <c r="O16" s="5">
        <v>16</v>
      </c>
      <c r="P16" s="5">
        <v>1</v>
      </c>
      <c r="Q16" s="5">
        <v>1</v>
      </c>
      <c r="R16" s="5">
        <v>1</v>
      </c>
      <c r="S16" s="5">
        <v>0</v>
      </c>
      <c r="T16" s="5">
        <v>1</v>
      </c>
      <c r="U16" s="5">
        <v>0</v>
      </c>
      <c r="V16" s="5">
        <v>1</v>
      </c>
    </row>
    <row r="17" spans="1:22" x14ac:dyDescent="0.25">
      <c r="A17" s="5">
        <v>40</v>
      </c>
      <c r="B17" s="5">
        <v>80</v>
      </c>
      <c r="C17" s="9">
        <v>0.5</v>
      </c>
      <c r="D17" s="10">
        <v>0.6</v>
      </c>
      <c r="E17" s="5" t="s">
        <v>2</v>
      </c>
      <c r="F17" s="5">
        <v>1</v>
      </c>
      <c r="G17" s="5">
        <v>0</v>
      </c>
      <c r="H17" s="5">
        <v>0</v>
      </c>
      <c r="I17" s="5">
        <v>76</v>
      </c>
      <c r="J17" s="5">
        <v>162</v>
      </c>
      <c r="K17" s="5">
        <v>9.6</v>
      </c>
      <c r="L17" s="5">
        <v>141</v>
      </c>
      <c r="M17" s="5">
        <v>4.9000000000000004</v>
      </c>
      <c r="N17" s="5">
        <v>7.6</v>
      </c>
      <c r="O17" s="5">
        <v>24</v>
      </c>
      <c r="P17" s="5">
        <v>1</v>
      </c>
      <c r="Q17" s="5">
        <v>0</v>
      </c>
      <c r="R17" s="5">
        <v>0</v>
      </c>
      <c r="S17" s="5">
        <v>1</v>
      </c>
      <c r="T17" s="5">
        <v>0</v>
      </c>
      <c r="U17" s="5">
        <v>1</v>
      </c>
      <c r="V17" s="5">
        <v>1</v>
      </c>
    </row>
    <row r="18" spans="1:22" x14ac:dyDescent="0.25">
      <c r="A18" s="5">
        <v>47</v>
      </c>
      <c r="B18" s="5">
        <v>70</v>
      </c>
      <c r="C18" s="9">
        <v>0.5</v>
      </c>
      <c r="D18" s="10">
        <v>0.4</v>
      </c>
      <c r="E18" s="5" t="s">
        <v>2</v>
      </c>
      <c r="F18" s="5">
        <v>1</v>
      </c>
      <c r="G18" s="5">
        <v>0</v>
      </c>
      <c r="H18" s="5">
        <v>0</v>
      </c>
      <c r="I18" s="5">
        <v>99</v>
      </c>
      <c r="J18" s="5">
        <v>46</v>
      </c>
      <c r="K18" s="5">
        <v>2.2000000000000002</v>
      </c>
      <c r="L18" s="5">
        <v>138</v>
      </c>
      <c r="M18" s="5">
        <v>4.0999999999999996</v>
      </c>
      <c r="N18" s="5">
        <v>12.6</v>
      </c>
      <c r="O18" s="5" t="s">
        <v>3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1</v>
      </c>
    </row>
    <row r="19" spans="1:22" x14ac:dyDescent="0.25">
      <c r="A19" s="5">
        <v>47</v>
      </c>
      <c r="B19" s="5">
        <v>80</v>
      </c>
      <c r="C19" s="9">
        <v>0.62</v>
      </c>
      <c r="D19" s="10">
        <v>0.2</v>
      </c>
      <c r="E19" s="10">
        <v>0.52</v>
      </c>
      <c r="F19" s="5">
        <v>0.77</v>
      </c>
      <c r="G19" s="5">
        <v>0</v>
      </c>
      <c r="H19" s="5">
        <v>0</v>
      </c>
      <c r="I19" s="5">
        <v>114</v>
      </c>
      <c r="J19" s="5">
        <v>87</v>
      </c>
      <c r="K19" s="5">
        <v>5.2</v>
      </c>
      <c r="L19" s="5">
        <v>139</v>
      </c>
      <c r="M19" s="5">
        <v>3.7</v>
      </c>
      <c r="N19" s="5">
        <v>12.1</v>
      </c>
      <c r="O19" s="5" t="s">
        <v>3</v>
      </c>
      <c r="P19" s="5">
        <v>1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</row>
    <row r="20" spans="1:22" x14ac:dyDescent="0.25">
      <c r="A20" s="5">
        <v>60</v>
      </c>
      <c r="B20" s="5">
        <v>100</v>
      </c>
      <c r="C20" s="9">
        <v>1</v>
      </c>
      <c r="D20" s="5">
        <v>0</v>
      </c>
      <c r="E20" s="10">
        <v>0.6</v>
      </c>
      <c r="F20" s="5">
        <v>1</v>
      </c>
      <c r="G20" s="5">
        <v>0</v>
      </c>
      <c r="H20" s="5">
        <v>0</v>
      </c>
      <c r="I20" s="5">
        <v>263</v>
      </c>
      <c r="J20" s="5">
        <v>27</v>
      </c>
      <c r="K20" s="5">
        <v>1.3</v>
      </c>
      <c r="L20" s="5">
        <v>135</v>
      </c>
      <c r="M20" s="5">
        <v>4.3</v>
      </c>
      <c r="N20" s="5">
        <v>12.7</v>
      </c>
      <c r="O20" s="5">
        <v>37</v>
      </c>
      <c r="P20" s="5">
        <v>1</v>
      </c>
      <c r="Q20" s="5">
        <v>1</v>
      </c>
      <c r="R20" s="5">
        <v>1</v>
      </c>
      <c r="S20" s="5">
        <v>1</v>
      </c>
      <c r="T20" s="5">
        <v>0</v>
      </c>
      <c r="U20" s="5">
        <v>0</v>
      </c>
      <c r="V20" s="5">
        <v>1</v>
      </c>
    </row>
    <row r="21" spans="1:22" x14ac:dyDescent="0.25">
      <c r="A21" s="5">
        <v>62</v>
      </c>
      <c r="B21" s="5">
        <v>60</v>
      </c>
      <c r="C21" s="9">
        <v>0.5</v>
      </c>
      <c r="D21" s="10">
        <v>0.2</v>
      </c>
      <c r="E21" s="5" t="s">
        <v>2</v>
      </c>
      <c r="F21" s="5">
        <v>0</v>
      </c>
      <c r="G21" s="5">
        <v>1</v>
      </c>
      <c r="H21" s="5">
        <v>0</v>
      </c>
      <c r="I21" s="5">
        <v>100</v>
      </c>
      <c r="J21" s="5">
        <v>31</v>
      </c>
      <c r="K21" s="5">
        <v>1.6</v>
      </c>
      <c r="L21" s="5" t="s">
        <v>3</v>
      </c>
      <c r="M21" s="5" t="s">
        <v>3</v>
      </c>
      <c r="N21" s="5">
        <v>10.3</v>
      </c>
      <c r="O21" s="5">
        <v>30</v>
      </c>
      <c r="P21" s="5">
        <v>1</v>
      </c>
      <c r="Q21" s="5">
        <v>0</v>
      </c>
      <c r="R21" s="5">
        <v>1</v>
      </c>
      <c r="S21" s="5">
        <v>1</v>
      </c>
      <c r="T21" s="5">
        <v>0</v>
      </c>
      <c r="U21" s="5">
        <v>0</v>
      </c>
      <c r="V21" s="5">
        <v>1</v>
      </c>
    </row>
    <row r="22" spans="1:22" x14ac:dyDescent="0.25">
      <c r="A22" s="5">
        <v>61</v>
      </c>
      <c r="B22" s="5">
        <v>80</v>
      </c>
      <c r="C22" s="9">
        <v>0.5</v>
      </c>
      <c r="D22" s="10">
        <v>0.4</v>
      </c>
      <c r="E22" s="5" t="s">
        <v>2</v>
      </c>
      <c r="F22" s="5">
        <v>0</v>
      </c>
      <c r="G22" s="5">
        <v>0</v>
      </c>
      <c r="H22" s="5">
        <v>0</v>
      </c>
      <c r="I22" s="5">
        <v>173</v>
      </c>
      <c r="J22" s="5">
        <v>148</v>
      </c>
      <c r="K22" s="5">
        <v>3.9</v>
      </c>
      <c r="L22" s="5">
        <v>135</v>
      </c>
      <c r="M22" s="5">
        <v>5.2</v>
      </c>
      <c r="N22" s="5">
        <v>7.7</v>
      </c>
      <c r="O22" s="5">
        <v>24</v>
      </c>
      <c r="P22" s="5">
        <v>1</v>
      </c>
      <c r="Q22" s="5">
        <v>1</v>
      </c>
      <c r="R22" s="5">
        <v>1</v>
      </c>
      <c r="S22" s="5">
        <v>0</v>
      </c>
      <c r="T22" s="5">
        <v>1</v>
      </c>
      <c r="U22" s="5">
        <v>1</v>
      </c>
      <c r="V22" s="5">
        <v>1</v>
      </c>
    </row>
    <row r="23" spans="1:22" x14ac:dyDescent="0.25">
      <c r="A23" s="5">
        <v>60</v>
      </c>
      <c r="B23" s="5">
        <v>90</v>
      </c>
      <c r="C23" s="9">
        <v>0.62</v>
      </c>
      <c r="D23" s="10">
        <v>0.2</v>
      </c>
      <c r="E23" s="10">
        <v>0.52</v>
      </c>
      <c r="F23" s="5">
        <v>0.77</v>
      </c>
      <c r="G23" s="5">
        <v>0</v>
      </c>
      <c r="H23" s="5">
        <v>0</v>
      </c>
      <c r="I23" s="10">
        <v>148.04</v>
      </c>
      <c r="J23" s="5">
        <v>180</v>
      </c>
      <c r="K23" s="5">
        <v>76</v>
      </c>
      <c r="L23" s="5">
        <v>4.5</v>
      </c>
      <c r="M23" s="5" t="s">
        <v>3</v>
      </c>
      <c r="N23" s="5">
        <v>10.9</v>
      </c>
      <c r="O23" s="5">
        <v>32</v>
      </c>
      <c r="P23" s="5">
        <v>1</v>
      </c>
      <c r="Q23" s="5">
        <v>1</v>
      </c>
      <c r="R23" s="5">
        <v>1</v>
      </c>
      <c r="S23" s="5">
        <v>1</v>
      </c>
      <c r="T23" s="5">
        <v>0</v>
      </c>
      <c r="U23" s="5">
        <v>0</v>
      </c>
      <c r="V23" s="5">
        <v>1</v>
      </c>
    </row>
    <row r="24" spans="1:22" x14ac:dyDescent="0.25">
      <c r="A24" s="5">
        <v>48</v>
      </c>
      <c r="B24" s="5">
        <v>80</v>
      </c>
      <c r="C24" s="9">
        <v>1</v>
      </c>
      <c r="D24" s="10">
        <v>0.8</v>
      </c>
      <c r="E24" s="5" t="s">
        <v>2</v>
      </c>
      <c r="F24" s="5">
        <v>0</v>
      </c>
      <c r="G24" s="5">
        <v>0</v>
      </c>
      <c r="H24" s="5">
        <v>0</v>
      </c>
      <c r="I24" s="5">
        <v>95</v>
      </c>
      <c r="J24" s="5">
        <v>163</v>
      </c>
      <c r="K24" s="5">
        <v>7.7</v>
      </c>
      <c r="L24" s="5">
        <v>136</v>
      </c>
      <c r="M24" s="5">
        <v>3.8</v>
      </c>
      <c r="N24" s="5">
        <v>9.8000000000000007</v>
      </c>
      <c r="O24" s="5">
        <v>32</v>
      </c>
      <c r="P24" s="5">
        <v>1</v>
      </c>
      <c r="Q24" s="5">
        <v>0</v>
      </c>
      <c r="R24" s="5">
        <v>0</v>
      </c>
      <c r="S24" s="5">
        <v>1</v>
      </c>
      <c r="T24" s="5">
        <v>0</v>
      </c>
      <c r="U24" s="5">
        <v>1</v>
      </c>
      <c r="V24" s="5">
        <v>1</v>
      </c>
    </row>
    <row r="25" spans="1:22" x14ac:dyDescent="0.25">
      <c r="A25" s="5">
        <v>21</v>
      </c>
      <c r="B25" s="5">
        <v>70</v>
      </c>
      <c r="C25" s="9">
        <v>0.25</v>
      </c>
      <c r="D25" s="5">
        <v>0</v>
      </c>
      <c r="E25" s="5" t="s">
        <v>2</v>
      </c>
      <c r="F25" s="5">
        <v>1</v>
      </c>
      <c r="G25" s="5">
        <v>0</v>
      </c>
      <c r="H25" s="5">
        <v>0</v>
      </c>
      <c r="I25" s="10">
        <v>148.04</v>
      </c>
      <c r="J25" s="5" t="s">
        <v>3</v>
      </c>
      <c r="K25" s="5" t="s">
        <v>3</v>
      </c>
      <c r="L25" s="5" t="s">
        <v>3</v>
      </c>
      <c r="M25" s="5" t="s">
        <v>3</v>
      </c>
      <c r="N25" s="5" t="s">
        <v>3</v>
      </c>
      <c r="O25" s="5" t="s">
        <v>3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</v>
      </c>
      <c r="V25" s="5">
        <v>1</v>
      </c>
    </row>
    <row r="26" spans="1:22" x14ac:dyDescent="0.25">
      <c r="A26" s="5">
        <v>42</v>
      </c>
      <c r="B26" s="5">
        <v>100</v>
      </c>
      <c r="C26" s="9">
        <v>0.5</v>
      </c>
      <c r="D26" s="10">
        <v>0.8</v>
      </c>
      <c r="E26" s="5" t="s">
        <v>2</v>
      </c>
      <c r="F26" s="5">
        <v>0</v>
      </c>
      <c r="G26" s="5">
        <v>0</v>
      </c>
      <c r="H26" s="5">
        <v>1</v>
      </c>
      <c r="I26" s="10">
        <v>148.04</v>
      </c>
      <c r="J26" s="5">
        <v>50</v>
      </c>
      <c r="K26" s="5">
        <v>1.4</v>
      </c>
      <c r="L26" s="5">
        <v>129</v>
      </c>
      <c r="M26" s="5">
        <v>4</v>
      </c>
      <c r="N26" s="5">
        <v>11.1</v>
      </c>
      <c r="O26" s="5">
        <v>39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</row>
    <row r="27" spans="1:22" x14ac:dyDescent="0.25">
      <c r="A27" s="5">
        <v>61</v>
      </c>
      <c r="B27" s="5">
        <v>60</v>
      </c>
      <c r="C27" s="9">
        <v>1</v>
      </c>
      <c r="D27" s="5">
        <v>0</v>
      </c>
      <c r="E27" s="5" t="s">
        <v>2</v>
      </c>
      <c r="F27" s="5">
        <v>1</v>
      </c>
      <c r="G27" s="5">
        <v>0</v>
      </c>
      <c r="H27" s="5">
        <v>0</v>
      </c>
      <c r="I27" s="5">
        <v>108</v>
      </c>
      <c r="J27" s="5">
        <v>75</v>
      </c>
      <c r="K27" s="5">
        <v>1.9</v>
      </c>
      <c r="L27" s="5">
        <v>141</v>
      </c>
      <c r="M27" s="5">
        <v>5.2</v>
      </c>
      <c r="N27" s="5">
        <v>9.9</v>
      </c>
      <c r="O27" s="5">
        <v>29</v>
      </c>
      <c r="P27" s="5">
        <v>1</v>
      </c>
      <c r="Q27" s="5">
        <v>1</v>
      </c>
      <c r="R27" s="5">
        <v>0</v>
      </c>
      <c r="S27" s="5">
        <v>1</v>
      </c>
      <c r="T27" s="5">
        <v>0</v>
      </c>
      <c r="U27" s="5">
        <v>1</v>
      </c>
      <c r="V27" s="5">
        <v>1</v>
      </c>
    </row>
    <row r="28" spans="1:22" x14ac:dyDescent="0.25">
      <c r="A28" s="5">
        <v>75</v>
      </c>
      <c r="B28" s="5">
        <v>80</v>
      </c>
      <c r="C28" s="9">
        <v>0.5</v>
      </c>
      <c r="D28" s="5">
        <v>0</v>
      </c>
      <c r="E28" s="5" t="s">
        <v>2</v>
      </c>
      <c r="F28" s="5">
        <v>1</v>
      </c>
      <c r="G28" s="5">
        <v>0</v>
      </c>
      <c r="H28" s="5">
        <v>0</v>
      </c>
      <c r="I28" s="5">
        <v>156</v>
      </c>
      <c r="J28" s="5">
        <v>45</v>
      </c>
      <c r="K28" s="5">
        <v>2.4</v>
      </c>
      <c r="L28" s="5">
        <v>140</v>
      </c>
      <c r="M28" s="5">
        <v>3.4</v>
      </c>
      <c r="N28" s="5">
        <v>11.6</v>
      </c>
      <c r="O28" s="5">
        <v>35</v>
      </c>
      <c r="P28" s="5">
        <v>1</v>
      </c>
      <c r="Q28" s="5">
        <v>1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</row>
    <row r="29" spans="1:22" x14ac:dyDescent="0.25">
      <c r="A29" s="5">
        <v>69</v>
      </c>
      <c r="B29" s="5">
        <v>70</v>
      </c>
      <c r="C29" s="9">
        <v>0.25</v>
      </c>
      <c r="D29" s="10">
        <v>0.6</v>
      </c>
      <c r="E29" s="10">
        <v>0.8</v>
      </c>
      <c r="F29" s="5">
        <v>0</v>
      </c>
      <c r="G29" s="5">
        <v>0</v>
      </c>
      <c r="H29" s="5">
        <v>0</v>
      </c>
      <c r="I29" s="5">
        <v>264</v>
      </c>
      <c r="J29" s="5">
        <v>87</v>
      </c>
      <c r="K29" s="5">
        <v>2.7</v>
      </c>
      <c r="L29" s="5">
        <v>130</v>
      </c>
      <c r="M29" s="5">
        <v>4</v>
      </c>
      <c r="N29" s="5">
        <v>12.5</v>
      </c>
      <c r="O29" s="5">
        <v>37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0</v>
      </c>
      <c r="V29" s="5">
        <v>1</v>
      </c>
    </row>
    <row r="30" spans="1:22" x14ac:dyDescent="0.25">
      <c r="A30" s="5">
        <v>75</v>
      </c>
      <c r="B30" s="5">
        <v>70</v>
      </c>
      <c r="C30" s="9">
        <v>0.62</v>
      </c>
      <c r="D30" s="10">
        <v>0.2</v>
      </c>
      <c r="E30" s="10">
        <v>0.6</v>
      </c>
      <c r="F30" s="5">
        <v>0.77</v>
      </c>
      <c r="G30" s="5">
        <v>0</v>
      </c>
      <c r="H30" s="5">
        <v>0</v>
      </c>
      <c r="I30" s="5">
        <v>123</v>
      </c>
      <c r="J30" s="5">
        <v>31</v>
      </c>
      <c r="K30" s="5">
        <v>1.4</v>
      </c>
      <c r="L30" s="5" t="s">
        <v>3</v>
      </c>
      <c r="M30" s="5" t="s">
        <v>3</v>
      </c>
      <c r="N30" s="5" t="s">
        <v>3</v>
      </c>
      <c r="O30" s="5" t="s">
        <v>3</v>
      </c>
      <c r="P30" s="5">
        <v>0</v>
      </c>
      <c r="Q30" s="5">
        <v>1</v>
      </c>
      <c r="R30" s="5">
        <v>0</v>
      </c>
      <c r="S30" s="5">
        <v>1</v>
      </c>
      <c r="T30" s="5">
        <v>0</v>
      </c>
      <c r="U30" s="5">
        <v>0</v>
      </c>
      <c r="V30" s="5">
        <v>1</v>
      </c>
    </row>
    <row r="31" spans="1:22" x14ac:dyDescent="0.25">
      <c r="A31" s="5">
        <v>68</v>
      </c>
      <c r="B31" s="5">
        <v>70</v>
      </c>
      <c r="C31" s="9">
        <v>0</v>
      </c>
      <c r="D31" s="10">
        <v>0.2</v>
      </c>
      <c r="E31" s="5" t="s">
        <v>2</v>
      </c>
      <c r="F31" s="5">
        <v>0</v>
      </c>
      <c r="G31" s="5">
        <v>1</v>
      </c>
      <c r="H31" s="5">
        <v>0</v>
      </c>
      <c r="I31" s="10">
        <v>148.04</v>
      </c>
      <c r="J31" s="5">
        <v>28</v>
      </c>
      <c r="K31" s="5">
        <v>1.4</v>
      </c>
      <c r="L31" s="5" t="s">
        <v>3</v>
      </c>
      <c r="M31" s="5" t="s">
        <v>3</v>
      </c>
      <c r="N31" s="5">
        <v>12.9</v>
      </c>
      <c r="O31" s="5">
        <v>38</v>
      </c>
      <c r="P31" s="5">
        <v>0</v>
      </c>
      <c r="Q31" s="5">
        <v>0</v>
      </c>
      <c r="R31" s="5">
        <v>1</v>
      </c>
      <c r="S31" s="5">
        <v>1</v>
      </c>
      <c r="T31" s="5">
        <v>0</v>
      </c>
      <c r="U31" s="5">
        <v>0</v>
      </c>
      <c r="V31" s="5">
        <v>1</v>
      </c>
    </row>
    <row r="32" spans="1:22" x14ac:dyDescent="0.25">
      <c r="A32" s="10">
        <v>51.48</v>
      </c>
      <c r="B32" s="5">
        <v>70</v>
      </c>
      <c r="C32" s="9">
        <v>0.62</v>
      </c>
      <c r="D32" s="10">
        <v>0.2</v>
      </c>
      <c r="E32" s="10">
        <v>0.52</v>
      </c>
      <c r="F32" s="5">
        <v>0.77</v>
      </c>
      <c r="G32" s="5">
        <v>0</v>
      </c>
      <c r="H32" s="5">
        <v>0</v>
      </c>
      <c r="I32" s="5">
        <v>93</v>
      </c>
      <c r="J32" s="5">
        <v>155</v>
      </c>
      <c r="K32" s="5">
        <v>7.3</v>
      </c>
      <c r="L32" s="5">
        <v>132</v>
      </c>
      <c r="M32" s="5">
        <v>4.9000000000000004</v>
      </c>
      <c r="N32" s="5" t="s">
        <v>3</v>
      </c>
      <c r="O32" s="5" t="s">
        <v>3</v>
      </c>
      <c r="P32" s="5">
        <v>1</v>
      </c>
      <c r="Q32" s="5">
        <v>1</v>
      </c>
      <c r="R32" s="5">
        <v>0</v>
      </c>
      <c r="S32" s="5">
        <v>1</v>
      </c>
      <c r="T32" s="5">
        <v>0</v>
      </c>
      <c r="U32" s="5">
        <v>0</v>
      </c>
      <c r="V32" s="5">
        <v>1</v>
      </c>
    </row>
    <row r="33" spans="1:22" x14ac:dyDescent="0.25">
      <c r="A33" s="5">
        <v>73</v>
      </c>
      <c r="B33" s="5">
        <v>90</v>
      </c>
      <c r="C33" s="9">
        <v>0.5</v>
      </c>
      <c r="D33" s="10">
        <v>0.6</v>
      </c>
      <c r="E33" s="5" t="s">
        <v>2</v>
      </c>
      <c r="F33" s="5">
        <v>0</v>
      </c>
      <c r="G33" s="5">
        <v>1</v>
      </c>
      <c r="H33" s="5">
        <v>0</v>
      </c>
      <c r="I33" s="5">
        <v>107</v>
      </c>
      <c r="J33" s="5">
        <v>33</v>
      </c>
      <c r="K33" s="5">
        <v>1.5</v>
      </c>
      <c r="L33" s="5">
        <v>141</v>
      </c>
      <c r="M33" s="5">
        <v>4.5999999999999996</v>
      </c>
      <c r="N33" s="5">
        <v>10.1</v>
      </c>
      <c r="O33" s="5">
        <v>30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</row>
    <row r="34" spans="1:22" x14ac:dyDescent="0.25">
      <c r="A34" s="5">
        <v>61</v>
      </c>
      <c r="B34" s="5">
        <v>90</v>
      </c>
      <c r="C34" s="9">
        <v>0.25</v>
      </c>
      <c r="D34" s="10">
        <v>0.2</v>
      </c>
      <c r="E34" s="10">
        <v>0.2</v>
      </c>
      <c r="F34" s="5">
        <v>1</v>
      </c>
      <c r="G34" s="5">
        <v>0</v>
      </c>
      <c r="H34" s="5">
        <v>0</v>
      </c>
      <c r="I34" s="5">
        <v>159</v>
      </c>
      <c r="J34" s="5">
        <v>39</v>
      </c>
      <c r="K34" s="5">
        <v>1.5</v>
      </c>
      <c r="L34" s="5">
        <v>133</v>
      </c>
      <c r="M34" s="5">
        <v>4.9000000000000004</v>
      </c>
      <c r="N34" s="5">
        <v>11.3</v>
      </c>
      <c r="O34" s="5">
        <v>34</v>
      </c>
      <c r="P34" s="5">
        <v>1</v>
      </c>
      <c r="Q34" s="5">
        <v>1</v>
      </c>
      <c r="R34" s="5">
        <v>0</v>
      </c>
      <c r="S34" s="5">
        <v>0</v>
      </c>
      <c r="T34" s="5">
        <v>0</v>
      </c>
      <c r="U34" s="5">
        <v>0</v>
      </c>
      <c r="V34" s="5">
        <v>1</v>
      </c>
    </row>
    <row r="35" spans="1:22" x14ac:dyDescent="0.25">
      <c r="A35" s="5">
        <v>60</v>
      </c>
      <c r="B35" s="5">
        <v>100</v>
      </c>
      <c r="C35" s="9">
        <v>0.75</v>
      </c>
      <c r="D35" s="10">
        <v>0.4</v>
      </c>
      <c r="E35" s="5" t="s">
        <v>2</v>
      </c>
      <c r="F35" s="5">
        <v>0</v>
      </c>
      <c r="G35" s="5">
        <v>0</v>
      </c>
      <c r="H35" s="5">
        <v>0</v>
      </c>
      <c r="I35" s="5">
        <v>140</v>
      </c>
      <c r="J35" s="5">
        <v>55</v>
      </c>
      <c r="K35" s="5">
        <v>2.5</v>
      </c>
      <c r="L35" s="5" t="s">
        <v>3</v>
      </c>
      <c r="M35" s="5" t="s">
        <v>3</v>
      </c>
      <c r="N35" s="5">
        <v>10.1</v>
      </c>
      <c r="O35" s="5">
        <v>29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1</v>
      </c>
    </row>
    <row r="36" spans="1:22" x14ac:dyDescent="0.25">
      <c r="A36" s="5">
        <v>70</v>
      </c>
      <c r="B36" s="5">
        <v>70</v>
      </c>
      <c r="C36" s="9">
        <v>0.25</v>
      </c>
      <c r="D36" s="10">
        <v>0.2</v>
      </c>
      <c r="E36" s="5" t="s">
        <v>2</v>
      </c>
      <c r="F36" s="5">
        <v>0.77</v>
      </c>
      <c r="G36" s="5">
        <v>1</v>
      </c>
      <c r="H36" s="5">
        <v>1</v>
      </c>
      <c r="I36" s="5">
        <v>171</v>
      </c>
      <c r="J36" s="5">
        <v>153</v>
      </c>
      <c r="K36" s="5">
        <v>5.2</v>
      </c>
      <c r="L36" s="5" t="s">
        <v>3</v>
      </c>
      <c r="M36" s="5" t="s">
        <v>3</v>
      </c>
      <c r="N36" s="5" t="s">
        <v>3</v>
      </c>
      <c r="O36" s="5" t="s">
        <v>3</v>
      </c>
      <c r="P36" s="5">
        <v>0</v>
      </c>
      <c r="Q36" s="5">
        <v>1</v>
      </c>
      <c r="R36" s="5">
        <v>0</v>
      </c>
      <c r="S36" s="5">
        <v>0</v>
      </c>
      <c r="T36" s="5">
        <v>0</v>
      </c>
      <c r="U36" s="5">
        <v>0</v>
      </c>
      <c r="V36" s="5">
        <v>1</v>
      </c>
    </row>
    <row r="37" spans="1:22" x14ac:dyDescent="0.25">
      <c r="A37" s="5">
        <v>65</v>
      </c>
      <c r="B37" s="5">
        <v>90</v>
      </c>
      <c r="C37" s="9">
        <v>0.75</v>
      </c>
      <c r="D37" s="10">
        <v>0.4</v>
      </c>
      <c r="E37" s="10">
        <v>0.2</v>
      </c>
      <c r="F37" s="5">
        <v>1</v>
      </c>
      <c r="G37" s="5">
        <v>0</v>
      </c>
      <c r="H37" s="5">
        <v>0</v>
      </c>
      <c r="I37" s="5">
        <v>270</v>
      </c>
      <c r="J37" s="5">
        <v>39</v>
      </c>
      <c r="K37" s="5">
        <v>2</v>
      </c>
      <c r="L37" s="5" t="s">
        <v>3</v>
      </c>
      <c r="M37" s="5" t="s">
        <v>3</v>
      </c>
      <c r="N37" s="5">
        <v>12</v>
      </c>
      <c r="O37" s="5">
        <v>36</v>
      </c>
      <c r="P37" s="5">
        <v>1</v>
      </c>
      <c r="Q37" s="5">
        <v>1</v>
      </c>
      <c r="R37" s="5">
        <v>0</v>
      </c>
      <c r="S37" s="5">
        <v>0</v>
      </c>
      <c r="T37" s="5">
        <v>0</v>
      </c>
      <c r="U37" s="5">
        <v>1</v>
      </c>
      <c r="V37" s="5">
        <v>1</v>
      </c>
    </row>
    <row r="38" spans="1:22" x14ac:dyDescent="0.25">
      <c r="A38" s="5">
        <v>76</v>
      </c>
      <c r="B38" s="5">
        <v>70</v>
      </c>
      <c r="C38" s="9">
        <v>0.5</v>
      </c>
      <c r="D38" s="10">
        <v>0.2</v>
      </c>
      <c r="E38" s="5" t="s">
        <v>2</v>
      </c>
      <c r="F38" s="5">
        <v>1</v>
      </c>
      <c r="G38" s="5">
        <v>0</v>
      </c>
      <c r="H38" s="5">
        <v>0</v>
      </c>
      <c r="I38" s="5">
        <v>92</v>
      </c>
      <c r="J38" s="5">
        <v>29</v>
      </c>
      <c r="K38" s="5">
        <v>1.8</v>
      </c>
      <c r="L38" s="5">
        <v>133</v>
      </c>
      <c r="M38" s="5">
        <v>3.9</v>
      </c>
      <c r="N38" s="5">
        <v>10.3</v>
      </c>
      <c r="O38" s="5">
        <v>32</v>
      </c>
      <c r="P38" s="5">
        <v>1</v>
      </c>
      <c r="Q38" s="5">
        <v>0</v>
      </c>
      <c r="R38" s="5">
        <v>0</v>
      </c>
      <c r="S38" s="5">
        <v>1</v>
      </c>
      <c r="T38" s="5">
        <v>0</v>
      </c>
      <c r="U38" s="5">
        <v>0</v>
      </c>
      <c r="V38" s="5">
        <v>1</v>
      </c>
    </row>
    <row r="39" spans="1:22" x14ac:dyDescent="0.25">
      <c r="A39" s="5">
        <v>72</v>
      </c>
      <c r="B39" s="5">
        <v>80</v>
      </c>
      <c r="C39" s="9">
        <v>0.62</v>
      </c>
      <c r="D39" s="10">
        <v>0.2</v>
      </c>
      <c r="E39" s="10">
        <v>0.52</v>
      </c>
      <c r="F39" s="5">
        <v>0.77</v>
      </c>
      <c r="G39" s="5">
        <v>0</v>
      </c>
      <c r="H39" s="5">
        <v>0</v>
      </c>
      <c r="I39" s="5">
        <v>137</v>
      </c>
      <c r="J39" s="5">
        <v>65</v>
      </c>
      <c r="K39" s="5">
        <v>3.4</v>
      </c>
      <c r="L39" s="5">
        <v>141</v>
      </c>
      <c r="M39" s="5">
        <v>4.7</v>
      </c>
      <c r="N39" s="5">
        <v>9.6999999999999993</v>
      </c>
      <c r="O39" s="5">
        <v>28</v>
      </c>
      <c r="P39" s="5">
        <v>1</v>
      </c>
      <c r="Q39" s="5">
        <v>1</v>
      </c>
      <c r="R39" s="5">
        <v>0</v>
      </c>
      <c r="S39" s="5">
        <v>0</v>
      </c>
      <c r="T39" s="5">
        <v>0</v>
      </c>
      <c r="U39" s="5">
        <v>1</v>
      </c>
      <c r="V39" s="5" t="s">
        <v>77</v>
      </c>
    </row>
    <row r="40" spans="1:22" x14ac:dyDescent="0.25">
      <c r="A40" s="5">
        <v>69</v>
      </c>
      <c r="B40" s="5">
        <v>80</v>
      </c>
      <c r="C40" s="9">
        <v>0.75</v>
      </c>
      <c r="D40" s="10">
        <v>0.6</v>
      </c>
      <c r="E40" s="5" t="s">
        <v>2</v>
      </c>
      <c r="F40" s="5">
        <v>1</v>
      </c>
      <c r="G40" s="5">
        <v>0</v>
      </c>
      <c r="H40" s="5">
        <v>0</v>
      </c>
      <c r="I40" s="10">
        <v>148.04</v>
      </c>
      <c r="J40" s="5">
        <v>103</v>
      </c>
      <c r="K40" s="5">
        <v>4.0999999999999996</v>
      </c>
      <c r="L40" s="5">
        <v>132</v>
      </c>
      <c r="M40" s="5">
        <v>5.9</v>
      </c>
      <c r="N40" s="5">
        <v>12.5</v>
      </c>
      <c r="O40" s="5" t="s">
        <v>3</v>
      </c>
      <c r="P40" s="5">
        <v>1</v>
      </c>
      <c r="Q40" s="5">
        <v>0</v>
      </c>
      <c r="R40" s="5">
        <v>0</v>
      </c>
      <c r="S40" s="5">
        <v>1</v>
      </c>
      <c r="T40" s="5">
        <v>0</v>
      </c>
      <c r="U40" s="5">
        <v>0</v>
      </c>
      <c r="V40" s="5">
        <v>1</v>
      </c>
    </row>
    <row r="41" spans="1:22" x14ac:dyDescent="0.25">
      <c r="A41" s="5">
        <v>82</v>
      </c>
      <c r="B41" s="5">
        <v>80</v>
      </c>
      <c r="C41" s="9">
        <v>0.25</v>
      </c>
      <c r="D41" s="10">
        <v>0.4</v>
      </c>
      <c r="E41" s="10">
        <v>0.4</v>
      </c>
      <c r="F41" s="5">
        <v>0.77</v>
      </c>
      <c r="G41" s="5">
        <v>0</v>
      </c>
      <c r="H41" s="5">
        <v>0</v>
      </c>
      <c r="I41" s="5">
        <v>140</v>
      </c>
      <c r="J41" s="5">
        <v>70</v>
      </c>
      <c r="K41" s="5">
        <v>3.4</v>
      </c>
      <c r="L41" s="5">
        <v>136</v>
      </c>
      <c r="M41" s="5">
        <v>4.2</v>
      </c>
      <c r="N41" s="5">
        <v>13</v>
      </c>
      <c r="O41" s="5">
        <v>40</v>
      </c>
      <c r="P41" s="5">
        <v>1</v>
      </c>
      <c r="Q41" s="5">
        <v>1</v>
      </c>
      <c r="R41" s="5">
        <v>0</v>
      </c>
      <c r="S41" s="5">
        <v>1</v>
      </c>
      <c r="T41" s="5">
        <v>0</v>
      </c>
      <c r="U41" s="5">
        <v>0</v>
      </c>
      <c r="V41" s="5">
        <v>1</v>
      </c>
    </row>
    <row r="42" spans="1:22" x14ac:dyDescent="0.25">
      <c r="A42" s="5">
        <v>46</v>
      </c>
      <c r="B42" s="5">
        <v>90</v>
      </c>
      <c r="C42" s="9">
        <v>0.25</v>
      </c>
      <c r="D42" s="10">
        <v>0.4</v>
      </c>
      <c r="E42" s="5" t="s">
        <v>2</v>
      </c>
      <c r="F42" s="5">
        <v>0</v>
      </c>
      <c r="G42" s="5">
        <v>0</v>
      </c>
      <c r="H42" s="5">
        <v>0</v>
      </c>
      <c r="I42" s="5">
        <v>99</v>
      </c>
      <c r="J42" s="5">
        <v>80</v>
      </c>
      <c r="K42" s="5">
        <v>2.1</v>
      </c>
      <c r="L42" s="5" t="s">
        <v>3</v>
      </c>
      <c r="M42" s="5" t="s">
        <v>3</v>
      </c>
      <c r="N42" s="5">
        <v>11.1</v>
      </c>
      <c r="O42" s="5">
        <v>32</v>
      </c>
      <c r="P42" s="5">
        <v>1</v>
      </c>
      <c r="Q42" s="5">
        <v>0</v>
      </c>
      <c r="R42" s="5" t="s">
        <v>70</v>
      </c>
      <c r="S42" s="5">
        <v>1</v>
      </c>
      <c r="T42" s="5">
        <v>0</v>
      </c>
      <c r="U42" s="5">
        <v>0</v>
      </c>
      <c r="V42" s="5">
        <v>1</v>
      </c>
    </row>
    <row r="43" spans="1:22" x14ac:dyDescent="0.25">
      <c r="A43" s="5">
        <v>45</v>
      </c>
      <c r="B43" s="5">
        <v>70</v>
      </c>
      <c r="C43" s="9">
        <v>0.25</v>
      </c>
      <c r="D43" s="5">
        <v>0</v>
      </c>
      <c r="E43" s="5" t="s">
        <v>2</v>
      </c>
      <c r="F43" s="5">
        <v>1</v>
      </c>
      <c r="G43" s="5">
        <v>0</v>
      </c>
      <c r="H43" s="5">
        <v>0</v>
      </c>
      <c r="I43" s="10">
        <v>148.04</v>
      </c>
      <c r="J43" s="5">
        <v>20</v>
      </c>
      <c r="K43" s="5">
        <v>0.7</v>
      </c>
      <c r="L43" s="5" t="s">
        <v>3</v>
      </c>
      <c r="M43" s="5" t="s">
        <v>3</v>
      </c>
      <c r="N43" s="5" t="s">
        <v>3</v>
      </c>
      <c r="O43" s="5" t="s">
        <v>3</v>
      </c>
      <c r="P43" s="5">
        <v>0</v>
      </c>
      <c r="Q43" s="5">
        <v>0</v>
      </c>
      <c r="R43" s="5">
        <v>0</v>
      </c>
      <c r="S43" s="5">
        <v>1</v>
      </c>
      <c r="T43" s="5">
        <v>1</v>
      </c>
      <c r="U43" s="5">
        <v>0</v>
      </c>
      <c r="V43" s="5">
        <v>1</v>
      </c>
    </row>
    <row r="44" spans="1:22" x14ac:dyDescent="0.25">
      <c r="A44" s="5">
        <v>47</v>
      </c>
      <c r="B44" s="5">
        <v>100</v>
      </c>
      <c r="C44" s="9">
        <v>0.25</v>
      </c>
      <c r="D44" s="5">
        <v>0</v>
      </c>
      <c r="E44" s="5" t="s">
        <v>2</v>
      </c>
      <c r="F44" s="5">
        <v>1</v>
      </c>
      <c r="G44" s="5">
        <v>0</v>
      </c>
      <c r="H44" s="5">
        <v>0</v>
      </c>
      <c r="I44" s="5">
        <v>204</v>
      </c>
      <c r="J44" s="5">
        <v>29</v>
      </c>
      <c r="K44" s="5">
        <v>1</v>
      </c>
      <c r="L44" s="5">
        <v>139</v>
      </c>
      <c r="M44" s="5">
        <v>4.2</v>
      </c>
      <c r="N44" s="5">
        <v>9.6999999999999993</v>
      </c>
      <c r="O44" s="5">
        <v>33</v>
      </c>
      <c r="P44" s="5">
        <v>1</v>
      </c>
      <c r="Q44" s="5">
        <v>0</v>
      </c>
      <c r="R44" s="5">
        <v>0</v>
      </c>
      <c r="S44" s="5">
        <v>1</v>
      </c>
      <c r="T44" s="5">
        <v>0</v>
      </c>
      <c r="U44" s="5">
        <v>1</v>
      </c>
      <c r="V44" s="5">
        <v>1</v>
      </c>
    </row>
    <row r="45" spans="1:22" x14ac:dyDescent="0.25">
      <c r="A45" s="5">
        <v>35</v>
      </c>
      <c r="B45" s="5">
        <v>80</v>
      </c>
      <c r="C45" s="9">
        <v>0.25</v>
      </c>
      <c r="D45" s="10">
        <v>0.2</v>
      </c>
      <c r="E45" s="5" t="s">
        <v>2</v>
      </c>
      <c r="F45" s="5">
        <v>0.77</v>
      </c>
      <c r="G45" s="5">
        <v>0</v>
      </c>
      <c r="H45" s="5">
        <v>0</v>
      </c>
      <c r="I45" s="5">
        <v>79</v>
      </c>
      <c r="J45" s="5">
        <v>202</v>
      </c>
      <c r="K45" s="5">
        <v>10.8</v>
      </c>
      <c r="L45" s="5">
        <v>134</v>
      </c>
      <c r="M45" s="5">
        <v>3.4</v>
      </c>
      <c r="N45" s="5">
        <v>7.9</v>
      </c>
      <c r="O45" s="5">
        <v>24</v>
      </c>
      <c r="P45" s="5">
        <v>0</v>
      </c>
      <c r="Q45" s="5">
        <v>1</v>
      </c>
      <c r="R45" s="5">
        <v>0</v>
      </c>
      <c r="S45" s="5">
        <v>1</v>
      </c>
      <c r="T45" s="5">
        <v>0</v>
      </c>
      <c r="U45" s="5">
        <v>0</v>
      </c>
      <c r="V45" s="5">
        <v>1</v>
      </c>
    </row>
    <row r="46" spans="1:22" x14ac:dyDescent="0.25">
      <c r="A46" s="5">
        <v>54</v>
      </c>
      <c r="B46" s="5">
        <v>80</v>
      </c>
      <c r="C46" s="9">
        <v>0.25</v>
      </c>
      <c r="D46" s="10">
        <v>0.6</v>
      </c>
      <c r="E46" s="5" t="s">
        <v>2</v>
      </c>
      <c r="F46" s="5">
        <v>0</v>
      </c>
      <c r="G46" s="5">
        <v>0</v>
      </c>
      <c r="H46" s="5">
        <v>0</v>
      </c>
      <c r="I46" s="5">
        <v>207</v>
      </c>
      <c r="J46" s="5">
        <v>77</v>
      </c>
      <c r="K46" s="5">
        <v>6.3</v>
      </c>
      <c r="L46" s="5">
        <v>134</v>
      </c>
      <c r="M46" s="5">
        <v>4.8</v>
      </c>
      <c r="N46" s="5">
        <v>9.6999999999999993</v>
      </c>
      <c r="O46" s="5">
        <v>28</v>
      </c>
      <c r="P46" s="5">
        <v>1</v>
      </c>
      <c r="Q46" s="5">
        <v>1</v>
      </c>
      <c r="R46" s="5">
        <v>0</v>
      </c>
      <c r="S46" s="5">
        <v>0</v>
      </c>
      <c r="T46" s="5">
        <v>1</v>
      </c>
      <c r="U46" s="5">
        <v>0</v>
      </c>
      <c r="V46" s="5">
        <v>1</v>
      </c>
    </row>
    <row r="47" spans="1:22" x14ac:dyDescent="0.25">
      <c r="A47" s="5">
        <v>54</v>
      </c>
      <c r="B47" s="5">
        <v>80</v>
      </c>
      <c r="C47" s="9">
        <v>0.75</v>
      </c>
      <c r="D47" s="10">
        <v>0.6</v>
      </c>
      <c r="E47" s="5" t="s">
        <v>2</v>
      </c>
      <c r="F47" s="5">
        <v>0</v>
      </c>
      <c r="G47" s="5">
        <v>0</v>
      </c>
      <c r="H47" s="5">
        <v>0</v>
      </c>
      <c r="I47" s="5">
        <v>208</v>
      </c>
      <c r="J47" s="5">
        <v>89</v>
      </c>
      <c r="K47" s="5">
        <v>5.9</v>
      </c>
      <c r="L47" s="5">
        <v>130</v>
      </c>
      <c r="M47" s="5">
        <v>4.9000000000000004</v>
      </c>
      <c r="N47" s="5">
        <v>9.3000000000000007</v>
      </c>
      <c r="O47" s="5" t="s">
        <v>3</v>
      </c>
      <c r="P47" s="5">
        <v>1</v>
      </c>
      <c r="Q47" s="5">
        <v>1</v>
      </c>
      <c r="R47" s="5">
        <v>0</v>
      </c>
      <c r="S47" s="5">
        <v>0</v>
      </c>
      <c r="T47" s="5">
        <v>1</v>
      </c>
      <c r="U47" s="5">
        <v>0</v>
      </c>
      <c r="V47" s="5">
        <v>1</v>
      </c>
    </row>
    <row r="48" spans="1:22" x14ac:dyDescent="0.25">
      <c r="A48" s="5">
        <v>48</v>
      </c>
      <c r="B48" s="5">
        <v>70</v>
      </c>
      <c r="C48" s="9">
        <v>0.5</v>
      </c>
      <c r="D48" s="5">
        <v>0</v>
      </c>
      <c r="E48" s="5" t="s">
        <v>2</v>
      </c>
      <c r="F48" s="5">
        <v>1</v>
      </c>
      <c r="G48" s="5">
        <v>0</v>
      </c>
      <c r="H48" s="5">
        <v>0</v>
      </c>
      <c r="I48" s="5">
        <v>124</v>
      </c>
      <c r="J48" s="5">
        <v>24</v>
      </c>
      <c r="K48" s="5">
        <v>1.2</v>
      </c>
      <c r="L48" s="5">
        <v>142</v>
      </c>
      <c r="M48" s="5">
        <v>4.2</v>
      </c>
      <c r="N48" s="5">
        <v>12.4</v>
      </c>
      <c r="O48" s="5">
        <v>37</v>
      </c>
      <c r="P48" s="5">
        <v>0</v>
      </c>
      <c r="Q48" s="5">
        <v>1</v>
      </c>
      <c r="R48" s="5">
        <v>0</v>
      </c>
      <c r="S48" s="5">
        <v>1</v>
      </c>
      <c r="T48" s="5">
        <v>0</v>
      </c>
      <c r="U48" s="5">
        <v>0</v>
      </c>
      <c r="V48" s="5">
        <v>1</v>
      </c>
    </row>
    <row r="49" spans="1:22" x14ac:dyDescent="0.25">
      <c r="A49" s="5">
        <v>11</v>
      </c>
      <c r="B49" s="5">
        <v>80</v>
      </c>
      <c r="C49" s="9">
        <v>0.25</v>
      </c>
      <c r="D49" s="10">
        <v>0.6</v>
      </c>
      <c r="E49" s="5" t="s">
        <v>2</v>
      </c>
      <c r="F49" s="5">
        <v>1</v>
      </c>
      <c r="G49" s="5">
        <v>0</v>
      </c>
      <c r="H49" s="5">
        <v>0</v>
      </c>
      <c r="I49" s="10">
        <v>148.04</v>
      </c>
      <c r="J49" s="5">
        <v>17</v>
      </c>
      <c r="K49" s="5">
        <v>0.8</v>
      </c>
      <c r="L49" s="5" t="s">
        <v>3</v>
      </c>
      <c r="M49" s="5" t="s">
        <v>3</v>
      </c>
      <c r="N49" s="5">
        <v>15</v>
      </c>
      <c r="O49" s="5">
        <v>45</v>
      </c>
      <c r="P49" s="5">
        <v>0</v>
      </c>
      <c r="Q49" s="5">
        <v>0</v>
      </c>
      <c r="R49" s="5">
        <v>0</v>
      </c>
      <c r="S49" s="5">
        <v>1</v>
      </c>
      <c r="T49" s="5">
        <v>0</v>
      </c>
      <c r="U49" s="5">
        <v>0</v>
      </c>
      <c r="V49" s="5">
        <v>1</v>
      </c>
    </row>
    <row r="50" spans="1:22" x14ac:dyDescent="0.25">
      <c r="A50" s="5">
        <v>73</v>
      </c>
      <c r="B50" s="5">
        <v>70</v>
      </c>
      <c r="C50" s="9">
        <v>0</v>
      </c>
      <c r="D50" s="5">
        <v>0</v>
      </c>
      <c r="E50" s="5" t="s">
        <v>2</v>
      </c>
      <c r="F50" s="5">
        <v>1</v>
      </c>
      <c r="G50" s="5">
        <v>0</v>
      </c>
      <c r="H50" s="5">
        <v>0</v>
      </c>
      <c r="I50" s="5">
        <v>70</v>
      </c>
      <c r="J50" s="5">
        <v>32</v>
      </c>
      <c r="K50" s="5">
        <v>0.9</v>
      </c>
      <c r="L50" s="5">
        <v>125</v>
      </c>
      <c r="M50" s="5">
        <v>4</v>
      </c>
      <c r="N50" s="5">
        <v>10</v>
      </c>
      <c r="O50" s="5">
        <v>29</v>
      </c>
      <c r="P50" s="5">
        <v>1</v>
      </c>
      <c r="Q50" s="5">
        <v>1</v>
      </c>
      <c r="R50" s="5">
        <v>0</v>
      </c>
      <c r="S50" s="5">
        <v>1</v>
      </c>
      <c r="T50" s="5">
        <v>1</v>
      </c>
      <c r="U50" s="5">
        <v>0</v>
      </c>
      <c r="V50" s="5">
        <v>1</v>
      </c>
    </row>
    <row r="51" spans="1:22" x14ac:dyDescent="0.25">
      <c r="A51" s="5">
        <v>60</v>
      </c>
      <c r="B51" s="5">
        <v>70</v>
      </c>
      <c r="C51" s="9">
        <v>0.25</v>
      </c>
      <c r="D51" s="10">
        <v>0.4</v>
      </c>
      <c r="E51" s="5" t="s">
        <v>2</v>
      </c>
      <c r="F51" s="5">
        <v>0</v>
      </c>
      <c r="G51" s="5">
        <v>1</v>
      </c>
      <c r="H51" s="5">
        <v>0</v>
      </c>
      <c r="I51" s="5">
        <v>144</v>
      </c>
      <c r="J51" s="5">
        <v>72</v>
      </c>
      <c r="K51" s="5">
        <v>3</v>
      </c>
      <c r="L51" s="5" t="s">
        <v>3</v>
      </c>
      <c r="M51" s="5" t="s">
        <v>3</v>
      </c>
      <c r="N51" s="5">
        <v>9.6999999999999993</v>
      </c>
      <c r="O51" s="5">
        <v>29</v>
      </c>
      <c r="P51" s="5">
        <v>1</v>
      </c>
      <c r="Q51" s="5">
        <v>1</v>
      </c>
      <c r="R51" s="5">
        <v>0</v>
      </c>
      <c r="S51" s="5">
        <v>0</v>
      </c>
      <c r="T51" s="5">
        <v>0</v>
      </c>
      <c r="U51" s="5">
        <v>1</v>
      </c>
      <c r="V51" s="5">
        <v>1</v>
      </c>
    </row>
    <row r="52" spans="1:22" x14ac:dyDescent="0.25">
      <c r="A52" s="5">
        <v>53</v>
      </c>
      <c r="B52" s="5">
        <v>60</v>
      </c>
      <c r="C52" s="9">
        <v>0.62</v>
      </c>
      <c r="D52" s="10">
        <v>0.2</v>
      </c>
      <c r="E52" s="10">
        <v>0.52</v>
      </c>
      <c r="F52" s="5">
        <v>0.77</v>
      </c>
      <c r="G52" s="5">
        <v>0</v>
      </c>
      <c r="H52" s="5">
        <v>0</v>
      </c>
      <c r="I52" s="5">
        <v>91</v>
      </c>
      <c r="J52" s="5">
        <v>114</v>
      </c>
      <c r="K52" s="5">
        <v>3.25</v>
      </c>
      <c r="L52" s="5">
        <v>142</v>
      </c>
      <c r="M52" s="5">
        <v>4.3</v>
      </c>
      <c r="N52" s="5">
        <v>8.6</v>
      </c>
      <c r="O52" s="5">
        <v>28</v>
      </c>
      <c r="P52" s="5">
        <v>1</v>
      </c>
      <c r="Q52" s="5">
        <v>1</v>
      </c>
      <c r="R52" s="5">
        <v>0</v>
      </c>
      <c r="S52" s="5">
        <v>0</v>
      </c>
      <c r="T52" s="5">
        <v>1</v>
      </c>
      <c r="U52" s="5">
        <v>1</v>
      </c>
      <c r="V52" s="5">
        <v>1</v>
      </c>
    </row>
    <row r="53" spans="1:22" x14ac:dyDescent="0.25">
      <c r="A53" s="5">
        <v>54</v>
      </c>
      <c r="B53" s="5">
        <v>100</v>
      </c>
      <c r="C53" s="9">
        <v>0.5</v>
      </c>
      <c r="D53" s="10">
        <v>0.6</v>
      </c>
      <c r="E53" s="5" t="s">
        <v>2</v>
      </c>
      <c r="F53" s="5">
        <v>1</v>
      </c>
      <c r="G53" s="5">
        <v>1</v>
      </c>
      <c r="H53" s="5">
        <v>0</v>
      </c>
      <c r="I53" s="5">
        <v>162</v>
      </c>
      <c r="J53" s="5">
        <v>66</v>
      </c>
      <c r="K53" s="5">
        <v>1.6</v>
      </c>
      <c r="L53" s="5">
        <v>136</v>
      </c>
      <c r="M53" s="5">
        <v>4.4000000000000004</v>
      </c>
      <c r="N53" s="5">
        <v>10.3</v>
      </c>
      <c r="O53" s="5">
        <v>33</v>
      </c>
      <c r="P53" s="5">
        <v>1</v>
      </c>
      <c r="Q53" s="5">
        <v>1</v>
      </c>
      <c r="R53" s="5">
        <v>0</v>
      </c>
      <c r="S53" s="5">
        <v>0</v>
      </c>
      <c r="T53" s="5">
        <v>1</v>
      </c>
      <c r="U53" s="5">
        <v>0</v>
      </c>
      <c r="V53" s="5">
        <v>1</v>
      </c>
    </row>
    <row r="54" spans="1:22" x14ac:dyDescent="0.25">
      <c r="A54" s="5">
        <v>53</v>
      </c>
      <c r="B54" s="5">
        <v>90</v>
      </c>
      <c r="C54" s="9">
        <v>0.5</v>
      </c>
      <c r="D54" s="5">
        <v>0</v>
      </c>
      <c r="E54" s="5" t="s">
        <v>2</v>
      </c>
      <c r="F54" s="5">
        <v>1</v>
      </c>
      <c r="G54" s="5">
        <v>0</v>
      </c>
      <c r="H54" s="5">
        <v>0</v>
      </c>
      <c r="I54" s="10">
        <v>148.04</v>
      </c>
      <c r="J54" s="5">
        <v>38</v>
      </c>
      <c r="K54" s="5">
        <v>2.2000000000000002</v>
      </c>
      <c r="L54" s="5" t="s">
        <v>3</v>
      </c>
      <c r="M54" s="5" t="s">
        <v>3</v>
      </c>
      <c r="N54" s="5">
        <v>10.9</v>
      </c>
      <c r="O54" s="5">
        <v>34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1</v>
      </c>
      <c r="V54" s="5">
        <v>1</v>
      </c>
    </row>
    <row r="55" spans="1:22" x14ac:dyDescent="0.25">
      <c r="A55" s="5">
        <v>62</v>
      </c>
      <c r="B55" s="5">
        <v>80</v>
      </c>
      <c r="C55" s="9">
        <v>0.5</v>
      </c>
      <c r="D55" s="5">
        <v>0</v>
      </c>
      <c r="E55" s="10">
        <v>1</v>
      </c>
      <c r="F55" s="5">
        <v>0.77</v>
      </c>
      <c r="G55" s="5">
        <v>0</v>
      </c>
      <c r="H55" s="5">
        <v>0</v>
      </c>
      <c r="I55" s="5">
        <v>246</v>
      </c>
      <c r="J55" s="5">
        <v>24</v>
      </c>
      <c r="K55" s="5">
        <v>1</v>
      </c>
      <c r="L55" s="5" t="s">
        <v>3</v>
      </c>
      <c r="M55" s="5" t="s">
        <v>3</v>
      </c>
      <c r="N55" s="5">
        <v>13.6</v>
      </c>
      <c r="O55" s="5">
        <v>40</v>
      </c>
      <c r="P55" s="5">
        <v>1</v>
      </c>
      <c r="Q55" s="5">
        <v>1</v>
      </c>
      <c r="R55" s="5">
        <v>0</v>
      </c>
      <c r="S55" s="5">
        <v>1</v>
      </c>
      <c r="T55" s="5">
        <v>0</v>
      </c>
      <c r="U55" s="5">
        <v>0</v>
      </c>
      <c r="V55" s="5">
        <v>1</v>
      </c>
    </row>
    <row r="56" spans="1:22" x14ac:dyDescent="0.25">
      <c r="A56" s="5">
        <v>63</v>
      </c>
      <c r="B56" s="5">
        <v>80</v>
      </c>
      <c r="C56" s="9">
        <v>0.25</v>
      </c>
      <c r="D56" s="10">
        <v>0.4</v>
      </c>
      <c r="E56" s="10">
        <v>0.4</v>
      </c>
      <c r="F56" s="5">
        <v>0.77</v>
      </c>
      <c r="G56" s="5">
        <v>0</v>
      </c>
      <c r="H56" s="5">
        <v>0</v>
      </c>
      <c r="I56" s="10">
        <v>148.04</v>
      </c>
      <c r="J56" s="5" t="s">
        <v>3</v>
      </c>
      <c r="K56" s="5">
        <v>3.4</v>
      </c>
      <c r="L56" s="5">
        <v>136</v>
      </c>
      <c r="M56" s="5">
        <v>4.2</v>
      </c>
      <c r="N56" s="5">
        <v>13</v>
      </c>
      <c r="O56" s="5">
        <v>40</v>
      </c>
      <c r="P56" s="5">
        <v>1</v>
      </c>
      <c r="Q56" s="5">
        <v>0</v>
      </c>
      <c r="R56" s="5">
        <v>1</v>
      </c>
      <c r="S56" s="5">
        <v>1</v>
      </c>
      <c r="T56" s="5">
        <v>0</v>
      </c>
      <c r="U56" s="5">
        <v>0</v>
      </c>
      <c r="V56" s="5">
        <v>1</v>
      </c>
    </row>
    <row r="57" spans="1:22" x14ac:dyDescent="0.25">
      <c r="A57" s="5">
        <v>35</v>
      </c>
      <c r="B57" s="5">
        <v>80</v>
      </c>
      <c r="C57" s="9">
        <v>0</v>
      </c>
      <c r="D57" s="10">
        <v>0.6</v>
      </c>
      <c r="E57" s="5" t="s">
        <v>2</v>
      </c>
      <c r="F57" s="5">
        <v>1</v>
      </c>
      <c r="G57" s="5">
        <v>0</v>
      </c>
      <c r="H57" s="5">
        <v>0</v>
      </c>
      <c r="I57" s="10">
        <v>148.04</v>
      </c>
      <c r="J57" s="5" t="s">
        <v>3</v>
      </c>
      <c r="K57" s="5" t="s">
        <v>3</v>
      </c>
      <c r="L57" s="5" t="s">
        <v>3</v>
      </c>
      <c r="M57" s="5" t="s">
        <v>3</v>
      </c>
      <c r="N57" s="5">
        <v>9.5</v>
      </c>
      <c r="O57" s="5">
        <v>28</v>
      </c>
      <c r="P57" s="5">
        <v>0</v>
      </c>
      <c r="Q57" s="5">
        <v>0</v>
      </c>
      <c r="R57" s="5">
        <v>0</v>
      </c>
      <c r="S57" s="5">
        <v>1</v>
      </c>
      <c r="T57" s="5">
        <v>1</v>
      </c>
      <c r="U57" s="5">
        <v>0</v>
      </c>
      <c r="V57" s="5">
        <v>1</v>
      </c>
    </row>
    <row r="58" spans="1:22" x14ac:dyDescent="0.25">
      <c r="A58" s="5">
        <v>76</v>
      </c>
      <c r="B58" s="5">
        <v>70</v>
      </c>
      <c r="C58" s="9">
        <v>0.5</v>
      </c>
      <c r="D58" s="10">
        <v>0.6</v>
      </c>
      <c r="E58" s="10">
        <v>0.8</v>
      </c>
      <c r="F58" s="5">
        <v>0</v>
      </c>
      <c r="G58" s="5">
        <v>1</v>
      </c>
      <c r="H58" s="5">
        <v>0</v>
      </c>
      <c r="I58" s="10">
        <v>148.04</v>
      </c>
      <c r="J58" s="5">
        <v>164</v>
      </c>
      <c r="K58" s="5">
        <v>9.6999999999999993</v>
      </c>
      <c r="L58" s="5">
        <v>131</v>
      </c>
      <c r="M58" s="5">
        <v>4.4000000000000004</v>
      </c>
      <c r="N58" s="5">
        <v>10.199999999999999</v>
      </c>
      <c r="O58" s="5">
        <v>30</v>
      </c>
      <c r="P58" s="5">
        <v>1</v>
      </c>
      <c r="Q58" s="5">
        <v>1</v>
      </c>
      <c r="R58" s="5">
        <v>1</v>
      </c>
      <c r="S58" s="5">
        <v>0</v>
      </c>
      <c r="T58" s="5">
        <v>1</v>
      </c>
      <c r="U58" s="5">
        <v>0</v>
      </c>
      <c r="V58" s="5">
        <v>1</v>
      </c>
    </row>
    <row r="59" spans="1:22" x14ac:dyDescent="0.25">
      <c r="A59" s="5">
        <v>76</v>
      </c>
      <c r="B59" s="5">
        <v>90</v>
      </c>
      <c r="C59" s="9">
        <v>0.62</v>
      </c>
      <c r="D59" s="10">
        <v>0.2</v>
      </c>
      <c r="E59" s="10">
        <v>0.52</v>
      </c>
      <c r="F59" s="5">
        <v>1</v>
      </c>
      <c r="G59" s="5">
        <v>0</v>
      </c>
      <c r="H59" s="5">
        <v>0</v>
      </c>
      <c r="I59" s="5">
        <v>93</v>
      </c>
      <c r="J59" s="5">
        <v>155</v>
      </c>
      <c r="K59" s="5">
        <v>7.3</v>
      </c>
      <c r="L59" s="5">
        <v>132</v>
      </c>
      <c r="M59" s="5">
        <v>4.9000000000000004</v>
      </c>
      <c r="N59" s="5" t="s">
        <v>3</v>
      </c>
      <c r="O59" s="5" t="s">
        <v>3</v>
      </c>
      <c r="P59" s="5">
        <v>1</v>
      </c>
      <c r="Q59" s="5">
        <v>1</v>
      </c>
      <c r="R59" s="5">
        <v>1</v>
      </c>
      <c r="S59" s="5">
        <v>0</v>
      </c>
      <c r="T59" s="5">
        <v>0</v>
      </c>
      <c r="U59" s="5">
        <v>0</v>
      </c>
      <c r="V59" s="5">
        <v>1</v>
      </c>
    </row>
    <row r="60" spans="1:22" x14ac:dyDescent="0.25">
      <c r="A60" s="5">
        <v>73</v>
      </c>
      <c r="B60" s="5">
        <v>80</v>
      </c>
      <c r="C60" s="9">
        <v>0.75</v>
      </c>
      <c r="D60" s="10">
        <v>0.4</v>
      </c>
      <c r="E60" s="5" t="s">
        <v>2</v>
      </c>
      <c r="F60" s="5">
        <v>0</v>
      </c>
      <c r="G60" s="5">
        <v>0</v>
      </c>
      <c r="H60" s="5">
        <v>0</v>
      </c>
      <c r="I60" s="5">
        <v>253</v>
      </c>
      <c r="J60" s="5">
        <v>142</v>
      </c>
      <c r="K60" s="5">
        <v>4.5999999999999996</v>
      </c>
      <c r="L60" s="5">
        <v>138</v>
      </c>
      <c r="M60" s="5">
        <v>5.8</v>
      </c>
      <c r="N60" s="5">
        <v>10.5</v>
      </c>
      <c r="O60" s="5">
        <v>33</v>
      </c>
      <c r="P60" s="5">
        <v>1</v>
      </c>
      <c r="Q60" s="5">
        <v>1</v>
      </c>
      <c r="R60" s="5">
        <v>1</v>
      </c>
      <c r="S60" s="5">
        <v>1</v>
      </c>
      <c r="T60" s="5">
        <v>0</v>
      </c>
      <c r="U60" s="5">
        <v>0</v>
      </c>
      <c r="V60" s="5">
        <v>1</v>
      </c>
    </row>
    <row r="61" spans="1:22" x14ac:dyDescent="0.25">
      <c r="A61" s="5">
        <v>59</v>
      </c>
      <c r="B61" s="5">
        <v>100</v>
      </c>
      <c r="C61" s="9">
        <v>0.62</v>
      </c>
      <c r="D61" s="10">
        <v>0.2</v>
      </c>
      <c r="E61" s="10">
        <v>0.52</v>
      </c>
      <c r="F61" s="5">
        <v>0.77</v>
      </c>
      <c r="G61" s="5">
        <v>0</v>
      </c>
      <c r="H61" s="5">
        <v>0</v>
      </c>
      <c r="I61" s="10">
        <v>148.04</v>
      </c>
      <c r="J61" s="5">
        <v>96</v>
      </c>
      <c r="K61" s="5">
        <v>6.4</v>
      </c>
      <c r="L61" s="5" t="s">
        <v>3</v>
      </c>
      <c r="M61" s="5" t="s">
        <v>3</v>
      </c>
      <c r="N61" s="5">
        <v>6.6</v>
      </c>
      <c r="O61" s="5" t="s">
        <v>3</v>
      </c>
      <c r="P61" s="5">
        <v>1</v>
      </c>
      <c r="Q61" s="5">
        <v>1</v>
      </c>
      <c r="R61" s="5">
        <v>0</v>
      </c>
      <c r="S61" s="5">
        <v>1</v>
      </c>
      <c r="T61" s="5">
        <v>0</v>
      </c>
      <c r="U61" s="5">
        <v>1</v>
      </c>
      <c r="V61" s="5">
        <v>1</v>
      </c>
    </row>
    <row r="62" spans="1:22" x14ac:dyDescent="0.25">
      <c r="A62" s="5">
        <v>67</v>
      </c>
      <c r="B62" s="5">
        <v>90</v>
      </c>
      <c r="C62" s="9">
        <v>0.75</v>
      </c>
      <c r="D62" s="10">
        <v>0.2</v>
      </c>
      <c r="E62" s="5" t="s">
        <v>2</v>
      </c>
      <c r="F62" s="5">
        <v>0</v>
      </c>
      <c r="G62" s="5">
        <v>1</v>
      </c>
      <c r="H62" s="5">
        <v>0</v>
      </c>
      <c r="I62" s="5">
        <v>141</v>
      </c>
      <c r="J62" s="5">
        <v>66</v>
      </c>
      <c r="K62" s="5">
        <v>3.2</v>
      </c>
      <c r="L62" s="5">
        <v>138</v>
      </c>
      <c r="M62" s="5">
        <v>6.6</v>
      </c>
      <c r="N62" s="5" t="s">
        <v>3</v>
      </c>
      <c r="O62" s="5" t="s">
        <v>3</v>
      </c>
      <c r="P62" s="5">
        <v>1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1</v>
      </c>
    </row>
    <row r="63" spans="1:22" x14ac:dyDescent="0.25">
      <c r="A63" s="5">
        <v>67</v>
      </c>
      <c r="B63" s="5">
        <v>80</v>
      </c>
      <c r="C63" s="9">
        <v>0.25</v>
      </c>
      <c r="D63" s="10">
        <v>0.2</v>
      </c>
      <c r="E63" s="10">
        <v>0.6</v>
      </c>
      <c r="F63" s="5">
        <v>0</v>
      </c>
      <c r="G63" s="5">
        <v>0</v>
      </c>
      <c r="H63" s="5">
        <v>0</v>
      </c>
      <c r="I63" s="5">
        <v>182</v>
      </c>
      <c r="J63" s="5">
        <v>391</v>
      </c>
      <c r="K63" s="5">
        <v>32</v>
      </c>
      <c r="L63" s="5">
        <v>163</v>
      </c>
      <c r="M63" s="5">
        <v>39</v>
      </c>
      <c r="N63" s="5" t="s">
        <v>3</v>
      </c>
      <c r="O63" s="5" t="s">
        <v>3</v>
      </c>
      <c r="P63" s="5">
        <v>0</v>
      </c>
      <c r="Q63" s="5">
        <v>0</v>
      </c>
      <c r="R63" s="5">
        <v>0</v>
      </c>
      <c r="S63" s="5">
        <v>1</v>
      </c>
      <c r="T63" s="5">
        <v>1</v>
      </c>
      <c r="U63" s="5">
        <v>0</v>
      </c>
      <c r="V63" s="5">
        <v>1</v>
      </c>
    </row>
    <row r="64" spans="1:22" x14ac:dyDescent="0.25">
      <c r="A64" s="5">
        <v>15</v>
      </c>
      <c r="B64" s="5">
        <v>60</v>
      </c>
      <c r="C64" s="9">
        <v>0.75</v>
      </c>
      <c r="D64" s="10">
        <v>0.6</v>
      </c>
      <c r="E64" s="5" t="s">
        <v>2</v>
      </c>
      <c r="F64" s="5">
        <v>1</v>
      </c>
      <c r="G64" s="5">
        <v>0</v>
      </c>
      <c r="H64" s="5">
        <v>0</v>
      </c>
      <c r="I64" s="5">
        <v>86</v>
      </c>
      <c r="J64" s="5">
        <v>15</v>
      </c>
      <c r="K64" s="5">
        <v>0.6</v>
      </c>
      <c r="L64" s="5">
        <v>138</v>
      </c>
      <c r="M64" s="5">
        <v>4</v>
      </c>
      <c r="N64" s="5">
        <v>11</v>
      </c>
      <c r="O64" s="5">
        <v>33</v>
      </c>
      <c r="P64" s="5">
        <v>1</v>
      </c>
      <c r="Q64" s="5">
        <v>1</v>
      </c>
      <c r="R64" s="5">
        <v>0</v>
      </c>
      <c r="S64" s="5">
        <v>1</v>
      </c>
      <c r="T64" s="5">
        <v>0</v>
      </c>
      <c r="U64" s="5">
        <v>0</v>
      </c>
      <c r="V64" s="5">
        <v>1</v>
      </c>
    </row>
    <row r="65" spans="1:22" x14ac:dyDescent="0.25">
      <c r="A65" s="5">
        <v>46</v>
      </c>
      <c r="B65" s="5">
        <v>70</v>
      </c>
      <c r="C65" s="9">
        <v>0.5</v>
      </c>
      <c r="D65" s="10">
        <v>0.2</v>
      </c>
      <c r="E65" s="5" t="s">
        <v>2</v>
      </c>
      <c r="F65" s="5">
        <v>1</v>
      </c>
      <c r="G65" s="5">
        <v>0</v>
      </c>
      <c r="H65" s="5">
        <v>0</v>
      </c>
      <c r="I65" s="5">
        <v>150</v>
      </c>
      <c r="J65" s="5">
        <v>111</v>
      </c>
      <c r="K65" s="5">
        <v>6.1</v>
      </c>
      <c r="L65" s="5">
        <v>131</v>
      </c>
      <c r="M65" s="5">
        <v>3.7</v>
      </c>
      <c r="N65" s="5">
        <v>7.5</v>
      </c>
      <c r="O65" s="5">
        <v>27</v>
      </c>
      <c r="P65" s="5">
        <v>0</v>
      </c>
      <c r="Q65" s="5">
        <v>0</v>
      </c>
      <c r="R65" s="5">
        <v>0</v>
      </c>
      <c r="S65" s="5">
        <v>1</v>
      </c>
      <c r="T65" s="5">
        <v>0</v>
      </c>
      <c r="U65" s="5">
        <v>1</v>
      </c>
      <c r="V65" s="5">
        <v>1</v>
      </c>
    </row>
    <row r="66" spans="1:22" x14ac:dyDescent="0.25">
      <c r="A66" s="5">
        <v>55</v>
      </c>
      <c r="B66" s="5">
        <v>80</v>
      </c>
      <c r="C66" s="9">
        <v>0.25</v>
      </c>
      <c r="D66" s="5">
        <v>0</v>
      </c>
      <c r="E66" s="5" t="s">
        <v>2</v>
      </c>
      <c r="F66" s="5">
        <v>1</v>
      </c>
      <c r="G66" s="5">
        <v>0</v>
      </c>
      <c r="H66" s="5">
        <v>0</v>
      </c>
      <c r="I66" s="5">
        <v>146</v>
      </c>
      <c r="J66" s="5" t="s">
        <v>3</v>
      </c>
      <c r="K66" s="5" t="s">
        <v>3</v>
      </c>
      <c r="L66" s="5" t="s">
        <v>3</v>
      </c>
      <c r="M66" s="5" t="s">
        <v>3</v>
      </c>
      <c r="N66" s="5">
        <v>9.8000000000000007</v>
      </c>
      <c r="O66" s="5" t="s">
        <v>3</v>
      </c>
      <c r="P66" s="5">
        <v>0</v>
      </c>
      <c r="Q66" s="5">
        <v>0</v>
      </c>
      <c r="R66" s="5" t="s">
        <v>70</v>
      </c>
      <c r="S66" s="5">
        <v>1</v>
      </c>
      <c r="T66" s="5">
        <v>0</v>
      </c>
      <c r="U66" s="5">
        <v>0</v>
      </c>
      <c r="V66" s="5">
        <v>1</v>
      </c>
    </row>
    <row r="67" spans="1:22" x14ac:dyDescent="0.25">
      <c r="A67" s="5">
        <v>44</v>
      </c>
      <c r="B67" s="5">
        <v>90</v>
      </c>
      <c r="C67" s="9">
        <v>0.25</v>
      </c>
      <c r="D67" s="10">
        <v>0.2</v>
      </c>
      <c r="E67" s="5" t="s">
        <v>2</v>
      </c>
      <c r="F67" s="5">
        <v>1</v>
      </c>
      <c r="G67" s="5">
        <v>0</v>
      </c>
      <c r="H67" s="5">
        <v>0</v>
      </c>
      <c r="I67" s="10">
        <v>148.04</v>
      </c>
      <c r="J67" s="5">
        <v>20</v>
      </c>
      <c r="K67" s="5">
        <v>1.1000000000000001</v>
      </c>
      <c r="L67" s="5" t="s">
        <v>3</v>
      </c>
      <c r="M67" s="5" t="s">
        <v>3</v>
      </c>
      <c r="N67" s="5">
        <v>15</v>
      </c>
      <c r="O67" s="5">
        <v>48</v>
      </c>
      <c r="P67" s="5">
        <v>0</v>
      </c>
      <c r="Q67" s="5" t="s">
        <v>70</v>
      </c>
      <c r="R67" s="5">
        <v>0</v>
      </c>
      <c r="S67" s="5">
        <v>1</v>
      </c>
      <c r="T67" s="5">
        <v>0</v>
      </c>
      <c r="U67" s="5">
        <v>0</v>
      </c>
      <c r="V67" s="5">
        <v>1</v>
      </c>
    </row>
    <row r="68" spans="1:22" x14ac:dyDescent="0.25">
      <c r="A68" s="5">
        <v>67</v>
      </c>
      <c r="B68" s="5">
        <v>70</v>
      </c>
      <c r="C68" s="9">
        <v>0.75</v>
      </c>
      <c r="D68" s="10">
        <v>0.4</v>
      </c>
      <c r="E68" s="5" t="s">
        <v>2</v>
      </c>
      <c r="F68" s="5">
        <v>1</v>
      </c>
      <c r="G68" s="5">
        <v>0</v>
      </c>
      <c r="H68" s="5">
        <v>0</v>
      </c>
      <c r="I68" s="5">
        <v>150</v>
      </c>
      <c r="J68" s="5">
        <v>55</v>
      </c>
      <c r="K68" s="5">
        <v>1.6</v>
      </c>
      <c r="L68" s="5">
        <v>131</v>
      </c>
      <c r="M68" s="5">
        <v>4.8</v>
      </c>
      <c r="N68" s="5" t="s">
        <v>3</v>
      </c>
      <c r="O68" s="5"/>
      <c r="P68" s="5">
        <v>1</v>
      </c>
      <c r="Q68" s="5">
        <v>1</v>
      </c>
      <c r="R68" s="5">
        <v>0</v>
      </c>
      <c r="S68" s="5">
        <v>1</v>
      </c>
      <c r="T68" s="5">
        <v>1</v>
      </c>
      <c r="U68" s="5">
        <v>0</v>
      </c>
      <c r="V68" s="5">
        <v>1</v>
      </c>
    </row>
    <row r="69" spans="1:22" x14ac:dyDescent="0.25">
      <c r="A69" s="5">
        <v>45</v>
      </c>
      <c r="B69" s="5">
        <v>80</v>
      </c>
      <c r="C69" s="9">
        <v>0.75</v>
      </c>
      <c r="D69" s="10">
        <v>0.6</v>
      </c>
      <c r="E69" s="5" t="s">
        <v>2</v>
      </c>
      <c r="F69" s="5">
        <v>0</v>
      </c>
      <c r="G69" s="5">
        <v>0</v>
      </c>
      <c r="H69" s="5">
        <v>0</v>
      </c>
      <c r="I69" s="5">
        <v>425</v>
      </c>
      <c r="J69" s="5" t="s">
        <v>3</v>
      </c>
      <c r="K69" s="5" t="s">
        <v>3</v>
      </c>
      <c r="L69" s="5" t="s">
        <v>3</v>
      </c>
      <c r="M69" s="5" t="s">
        <v>3</v>
      </c>
      <c r="N69" s="5" t="s">
        <v>3</v>
      </c>
      <c r="O69" s="5" t="s">
        <v>3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1</v>
      </c>
    </row>
    <row r="70" spans="1:22" x14ac:dyDescent="0.25">
      <c r="A70" s="5">
        <v>65</v>
      </c>
      <c r="B70" s="5">
        <v>70</v>
      </c>
      <c r="C70" s="9">
        <v>0.25</v>
      </c>
      <c r="D70" s="10">
        <v>0.4</v>
      </c>
      <c r="E70" s="5" t="s">
        <v>2</v>
      </c>
      <c r="F70" s="5">
        <v>1</v>
      </c>
      <c r="G70" s="5">
        <v>1</v>
      </c>
      <c r="H70" s="5">
        <v>0</v>
      </c>
      <c r="I70" s="5">
        <v>112</v>
      </c>
      <c r="J70" s="5">
        <v>73</v>
      </c>
      <c r="K70" s="5">
        <v>3.3</v>
      </c>
      <c r="L70" s="5" t="s">
        <v>3</v>
      </c>
      <c r="M70" s="5" t="s">
        <v>3</v>
      </c>
      <c r="N70" s="5">
        <v>10.9</v>
      </c>
      <c r="O70" s="5">
        <v>37</v>
      </c>
      <c r="P70" s="5">
        <v>0</v>
      </c>
      <c r="Q70" s="5">
        <v>0</v>
      </c>
      <c r="R70" s="5">
        <v>0</v>
      </c>
      <c r="S70" s="5">
        <v>1</v>
      </c>
      <c r="T70" s="5">
        <v>0</v>
      </c>
      <c r="U70" s="5">
        <v>0</v>
      </c>
      <c r="V70" s="5">
        <v>1</v>
      </c>
    </row>
    <row r="71" spans="1:22" x14ac:dyDescent="0.25">
      <c r="A71" s="5">
        <v>26</v>
      </c>
      <c r="B71" s="5">
        <v>70</v>
      </c>
      <c r="C71" s="9">
        <v>0.5</v>
      </c>
      <c r="D71" s="5">
        <v>0</v>
      </c>
      <c r="E71" s="10">
        <v>0.8</v>
      </c>
      <c r="F71" s="5">
        <v>1</v>
      </c>
      <c r="G71" s="5">
        <v>0</v>
      </c>
      <c r="H71" s="5">
        <v>0</v>
      </c>
      <c r="I71" s="5">
        <v>250</v>
      </c>
      <c r="J71" s="5">
        <v>20</v>
      </c>
      <c r="K71" s="5">
        <v>1.1000000000000001</v>
      </c>
      <c r="L71" s="5" t="s">
        <v>3</v>
      </c>
      <c r="M71" s="5" t="s">
        <v>3</v>
      </c>
      <c r="N71" s="5">
        <v>15.6</v>
      </c>
      <c r="O71" s="5">
        <v>52</v>
      </c>
      <c r="P71" s="5">
        <v>0</v>
      </c>
      <c r="Q71" s="5">
        <v>1</v>
      </c>
      <c r="R71" s="5">
        <v>0</v>
      </c>
      <c r="S71" s="5">
        <v>1</v>
      </c>
      <c r="T71" s="5">
        <v>0</v>
      </c>
      <c r="U71" s="5">
        <v>0</v>
      </c>
      <c r="V71" s="5">
        <v>1</v>
      </c>
    </row>
    <row r="72" spans="1:22" x14ac:dyDescent="0.25">
      <c r="A72" s="5">
        <v>61</v>
      </c>
      <c r="B72" s="5">
        <v>80</v>
      </c>
      <c r="C72" s="9">
        <v>0.5</v>
      </c>
      <c r="D72" s="5">
        <v>0</v>
      </c>
      <c r="E72" s="10">
        <v>0.8</v>
      </c>
      <c r="F72" s="5">
        <v>1</v>
      </c>
      <c r="G72" s="5">
        <v>0</v>
      </c>
      <c r="H72" s="5">
        <v>0</v>
      </c>
      <c r="I72" s="5">
        <v>360</v>
      </c>
      <c r="J72" s="5">
        <v>19</v>
      </c>
      <c r="K72" s="5">
        <v>0.7</v>
      </c>
      <c r="L72" s="5">
        <v>137</v>
      </c>
      <c r="M72" s="5">
        <v>4.4000000000000004</v>
      </c>
      <c r="N72" s="5">
        <v>15.2</v>
      </c>
      <c r="O72" s="5">
        <v>44</v>
      </c>
      <c r="P72" s="5">
        <v>1</v>
      </c>
      <c r="Q72" s="5">
        <v>1</v>
      </c>
      <c r="R72" s="5">
        <v>0</v>
      </c>
      <c r="S72" s="5">
        <v>1</v>
      </c>
      <c r="T72" s="5">
        <v>0</v>
      </c>
      <c r="U72" s="5">
        <v>0</v>
      </c>
      <c r="V72" s="5">
        <v>1</v>
      </c>
    </row>
    <row r="73" spans="1:22" x14ac:dyDescent="0.25">
      <c r="A73" s="5">
        <v>46</v>
      </c>
      <c r="B73" s="5">
        <v>60</v>
      </c>
      <c r="C73" s="9">
        <v>0.25</v>
      </c>
      <c r="D73" s="10">
        <v>0.2</v>
      </c>
      <c r="E73" s="5" t="s">
        <v>2</v>
      </c>
      <c r="F73" s="5">
        <v>1</v>
      </c>
      <c r="G73" s="5">
        <v>0</v>
      </c>
      <c r="H73" s="5">
        <v>0</v>
      </c>
      <c r="I73" s="5">
        <v>163</v>
      </c>
      <c r="J73" s="5">
        <v>92</v>
      </c>
      <c r="K73" s="5">
        <v>3.3</v>
      </c>
      <c r="L73" s="5">
        <v>141</v>
      </c>
      <c r="M73" s="5">
        <v>4</v>
      </c>
      <c r="N73" s="5">
        <v>9.8000000000000007</v>
      </c>
      <c r="O73" s="5">
        <v>28</v>
      </c>
      <c r="P73" s="5">
        <v>1</v>
      </c>
      <c r="Q73" s="5">
        <v>1</v>
      </c>
      <c r="R73" s="5">
        <v>0</v>
      </c>
      <c r="S73" s="5">
        <v>1</v>
      </c>
      <c r="T73" s="5">
        <v>0</v>
      </c>
      <c r="U73" s="5">
        <v>0</v>
      </c>
      <c r="V73" s="5">
        <v>1</v>
      </c>
    </row>
    <row r="74" spans="1:22" x14ac:dyDescent="0.25">
      <c r="A74" s="5">
        <v>64</v>
      </c>
      <c r="B74" s="5">
        <v>90</v>
      </c>
      <c r="C74" s="9">
        <v>0.25</v>
      </c>
      <c r="D74" s="10">
        <v>0.6</v>
      </c>
      <c r="E74" s="10">
        <v>0.6</v>
      </c>
      <c r="F74" s="5">
        <v>0</v>
      </c>
      <c r="G74" s="5">
        <v>1</v>
      </c>
      <c r="H74" s="5">
        <v>0</v>
      </c>
      <c r="I74" s="10">
        <v>148.04</v>
      </c>
      <c r="J74" s="5">
        <v>35</v>
      </c>
      <c r="K74" s="5">
        <v>1.3</v>
      </c>
      <c r="L74" s="5" t="s">
        <v>3</v>
      </c>
      <c r="M74" s="5" t="s">
        <v>3</v>
      </c>
      <c r="N74" s="5">
        <v>10.3</v>
      </c>
      <c r="O74" s="5" t="s">
        <v>3</v>
      </c>
      <c r="P74" s="5">
        <v>1</v>
      </c>
      <c r="Q74" s="5">
        <v>1</v>
      </c>
      <c r="R74" s="5">
        <v>0</v>
      </c>
      <c r="S74" s="5">
        <v>1</v>
      </c>
      <c r="T74" s="5">
        <v>1</v>
      </c>
      <c r="U74" s="5">
        <v>0</v>
      </c>
      <c r="V74" s="5">
        <v>1</v>
      </c>
    </row>
    <row r="75" spans="1:22" x14ac:dyDescent="0.25">
      <c r="A75" s="10">
        <v>51.48</v>
      </c>
      <c r="B75" s="5">
        <v>100</v>
      </c>
      <c r="C75" s="9">
        <v>0.5</v>
      </c>
      <c r="D75" s="10">
        <v>0.4</v>
      </c>
      <c r="E75" s="5" t="s">
        <v>2</v>
      </c>
      <c r="F75" s="5">
        <v>0</v>
      </c>
      <c r="G75" s="5">
        <v>0</v>
      </c>
      <c r="H75" s="5">
        <v>0</v>
      </c>
      <c r="I75" s="5">
        <v>129</v>
      </c>
      <c r="J75" s="5">
        <v>107</v>
      </c>
      <c r="K75" s="5">
        <v>6.7</v>
      </c>
      <c r="L75" s="5">
        <v>132</v>
      </c>
      <c r="M75" s="5">
        <v>4.4000000000000004</v>
      </c>
      <c r="N75" s="5">
        <v>4.8</v>
      </c>
      <c r="O75" s="5">
        <v>14</v>
      </c>
      <c r="P75" s="5">
        <v>1</v>
      </c>
      <c r="Q75" s="5">
        <v>0</v>
      </c>
      <c r="R75" s="5">
        <v>0</v>
      </c>
      <c r="S75" s="5">
        <v>1</v>
      </c>
      <c r="T75" s="5">
        <v>1</v>
      </c>
      <c r="U75" s="5">
        <v>1</v>
      </c>
      <c r="V75" s="5">
        <v>1</v>
      </c>
    </row>
    <row r="76" spans="1:22" x14ac:dyDescent="0.25">
      <c r="A76" s="5">
        <v>56</v>
      </c>
      <c r="B76" s="5">
        <v>90</v>
      </c>
      <c r="C76" s="9">
        <v>0.5</v>
      </c>
      <c r="D76" s="10">
        <v>0.4</v>
      </c>
      <c r="E76" s="5" t="s">
        <v>2</v>
      </c>
      <c r="F76" s="5">
        <v>0</v>
      </c>
      <c r="G76" s="5">
        <v>0</v>
      </c>
      <c r="H76" s="5">
        <v>0</v>
      </c>
      <c r="I76" s="5">
        <v>129</v>
      </c>
      <c r="J76" s="5">
        <v>107</v>
      </c>
      <c r="K76" s="5">
        <v>6.7</v>
      </c>
      <c r="L76" s="5">
        <v>131</v>
      </c>
      <c r="M76" s="5">
        <v>4.8</v>
      </c>
      <c r="N76" s="5">
        <v>9.1</v>
      </c>
      <c r="O76" s="5">
        <v>29</v>
      </c>
      <c r="P76" s="5">
        <v>1</v>
      </c>
      <c r="Q76" s="5">
        <v>0</v>
      </c>
      <c r="R76" s="5">
        <v>0</v>
      </c>
      <c r="S76" s="5">
        <v>1</v>
      </c>
      <c r="T76" s="5">
        <v>0</v>
      </c>
      <c r="U76" s="5">
        <v>0</v>
      </c>
      <c r="V76" s="5">
        <v>1</v>
      </c>
    </row>
    <row r="77" spans="1:22" x14ac:dyDescent="0.25">
      <c r="A77" s="5">
        <v>5</v>
      </c>
      <c r="B77" s="10">
        <v>76.47</v>
      </c>
      <c r="C77" s="9">
        <v>0.5</v>
      </c>
      <c r="D77" s="10">
        <v>0.2</v>
      </c>
      <c r="E77" s="5" t="s">
        <v>2</v>
      </c>
      <c r="F77" s="5">
        <v>1</v>
      </c>
      <c r="G77" s="5">
        <v>0</v>
      </c>
      <c r="H77" s="5">
        <v>0</v>
      </c>
      <c r="I77" s="10">
        <v>148.04</v>
      </c>
      <c r="J77" s="5">
        <v>16</v>
      </c>
      <c r="K77" s="5">
        <v>0.7</v>
      </c>
      <c r="L77" s="5">
        <v>138</v>
      </c>
      <c r="M77" s="5">
        <v>3.2</v>
      </c>
      <c r="N77" s="5">
        <v>8.1</v>
      </c>
      <c r="O77" s="5" t="s">
        <v>3</v>
      </c>
      <c r="P77" s="5">
        <v>0</v>
      </c>
      <c r="Q77" s="5">
        <v>0</v>
      </c>
      <c r="R77" s="5">
        <v>0</v>
      </c>
      <c r="S77" s="5">
        <v>1</v>
      </c>
      <c r="T77" s="5">
        <v>0</v>
      </c>
      <c r="U77" s="5">
        <v>1</v>
      </c>
      <c r="V77" s="5">
        <v>1</v>
      </c>
    </row>
    <row r="78" spans="1:22" x14ac:dyDescent="0.25">
      <c r="A78" s="5">
        <v>48</v>
      </c>
      <c r="B78" s="5">
        <v>80</v>
      </c>
      <c r="C78" s="9">
        <v>0</v>
      </c>
      <c r="D78" s="10">
        <v>0.8</v>
      </c>
      <c r="E78" s="5" t="s">
        <v>2</v>
      </c>
      <c r="F78" s="5">
        <v>0</v>
      </c>
      <c r="G78" s="5">
        <v>0</v>
      </c>
      <c r="H78" s="5">
        <v>1</v>
      </c>
      <c r="I78" s="5">
        <v>133</v>
      </c>
      <c r="J78" s="5">
        <v>139</v>
      </c>
      <c r="K78" s="5">
        <v>8.5</v>
      </c>
      <c r="L78" s="5">
        <v>132</v>
      </c>
      <c r="M78" s="5">
        <v>5.5</v>
      </c>
      <c r="N78" s="5">
        <v>10.3</v>
      </c>
      <c r="O78" s="5">
        <v>36</v>
      </c>
      <c r="P78" s="5">
        <v>0</v>
      </c>
      <c r="Q78" s="5">
        <v>1</v>
      </c>
      <c r="R78" s="5">
        <v>0</v>
      </c>
      <c r="S78" s="5">
        <v>1</v>
      </c>
      <c r="T78" s="5">
        <v>1</v>
      </c>
      <c r="U78" s="5">
        <v>0</v>
      </c>
      <c r="V78" s="5">
        <v>1</v>
      </c>
    </row>
    <row r="79" spans="1:22" x14ac:dyDescent="0.25">
      <c r="A79" s="5">
        <v>67</v>
      </c>
      <c r="B79" s="5">
        <v>70</v>
      </c>
      <c r="C79" s="9">
        <v>0.25</v>
      </c>
      <c r="D79" s="10">
        <v>0.2</v>
      </c>
      <c r="E79" s="5" t="s">
        <v>2</v>
      </c>
      <c r="F79" s="5">
        <v>1</v>
      </c>
      <c r="G79" s="5">
        <v>0</v>
      </c>
      <c r="H79" s="5">
        <v>0</v>
      </c>
      <c r="I79" s="5">
        <v>102</v>
      </c>
      <c r="J79" s="5">
        <v>48</v>
      </c>
      <c r="K79" s="5">
        <v>3.2</v>
      </c>
      <c r="L79" s="5">
        <v>137</v>
      </c>
      <c r="M79" s="5">
        <v>5</v>
      </c>
      <c r="N79" s="5">
        <v>11.9</v>
      </c>
      <c r="O79" s="5">
        <v>34</v>
      </c>
      <c r="P79" s="5">
        <v>1</v>
      </c>
      <c r="Q79" s="5">
        <v>1</v>
      </c>
      <c r="R79" s="5">
        <v>0</v>
      </c>
      <c r="S79" s="5">
        <v>1</v>
      </c>
      <c r="T79" s="5">
        <v>1</v>
      </c>
      <c r="U79" s="5">
        <v>0</v>
      </c>
      <c r="V79" s="5">
        <v>1</v>
      </c>
    </row>
    <row r="80" spans="1:22" x14ac:dyDescent="0.25">
      <c r="A80" s="5">
        <v>70</v>
      </c>
      <c r="B80" s="5">
        <v>80</v>
      </c>
      <c r="C80" s="9">
        <v>0.62</v>
      </c>
      <c r="D80" s="10">
        <v>0.2</v>
      </c>
      <c r="E80" s="10">
        <v>0.52</v>
      </c>
      <c r="F80" s="5">
        <v>0.77</v>
      </c>
      <c r="G80" s="5">
        <v>0</v>
      </c>
      <c r="H80" s="5">
        <v>0</v>
      </c>
      <c r="I80" s="5">
        <v>158</v>
      </c>
      <c r="J80" s="5">
        <v>85</v>
      </c>
      <c r="K80" s="5">
        <v>3.2</v>
      </c>
      <c r="L80" s="5">
        <v>141</v>
      </c>
      <c r="M80" s="5">
        <v>3.5</v>
      </c>
      <c r="N80" s="5">
        <v>10.1</v>
      </c>
      <c r="O80" s="5">
        <v>30</v>
      </c>
      <c r="P80" s="5">
        <v>1</v>
      </c>
      <c r="Q80" s="5">
        <v>0</v>
      </c>
      <c r="R80" s="5">
        <v>0</v>
      </c>
      <c r="S80" s="5">
        <v>1</v>
      </c>
      <c r="T80" s="5">
        <v>1</v>
      </c>
      <c r="U80" s="5">
        <v>0</v>
      </c>
      <c r="V80" s="5">
        <v>1</v>
      </c>
    </row>
    <row r="81" spans="1:22" x14ac:dyDescent="0.25">
      <c r="A81" s="5">
        <v>56</v>
      </c>
      <c r="B81" s="5">
        <v>80</v>
      </c>
      <c r="C81" s="9">
        <v>0.25</v>
      </c>
      <c r="D81" s="10">
        <v>0.2</v>
      </c>
      <c r="E81" s="5" t="s">
        <v>2</v>
      </c>
      <c r="F81" s="5">
        <v>1</v>
      </c>
      <c r="G81" s="5">
        <v>0</v>
      </c>
      <c r="H81" s="5">
        <v>0</v>
      </c>
      <c r="I81" s="5">
        <v>165</v>
      </c>
      <c r="J81" s="5">
        <v>55</v>
      </c>
      <c r="K81" s="5">
        <v>1.8</v>
      </c>
      <c r="L81" s="5" t="s">
        <v>3</v>
      </c>
      <c r="M81" s="5" t="s">
        <v>3</v>
      </c>
      <c r="N81" s="5">
        <v>13.5</v>
      </c>
      <c r="O81" s="5">
        <v>40</v>
      </c>
      <c r="P81" s="5">
        <v>1</v>
      </c>
      <c r="Q81" s="5">
        <v>1</v>
      </c>
      <c r="R81" s="5">
        <v>0</v>
      </c>
      <c r="S81" s="5">
        <v>0</v>
      </c>
      <c r="T81" s="5">
        <v>1</v>
      </c>
      <c r="U81" s="5">
        <v>0</v>
      </c>
      <c r="V81" s="5">
        <v>1</v>
      </c>
    </row>
    <row r="82" spans="1:22" x14ac:dyDescent="0.25">
      <c r="A82" s="5">
        <v>74</v>
      </c>
      <c r="B82" s="5">
        <v>80</v>
      </c>
      <c r="C82" s="9">
        <v>0.25</v>
      </c>
      <c r="D82" s="5">
        <v>0</v>
      </c>
      <c r="E82" s="5" t="s">
        <v>2</v>
      </c>
      <c r="F82" s="5">
        <v>1</v>
      </c>
      <c r="G82" s="5">
        <v>0</v>
      </c>
      <c r="H82" s="5">
        <v>0</v>
      </c>
      <c r="I82" s="5">
        <v>132</v>
      </c>
      <c r="J82" s="5">
        <v>98</v>
      </c>
      <c r="K82" s="5">
        <v>2.8</v>
      </c>
      <c r="L82" s="5">
        <v>133</v>
      </c>
      <c r="M82" s="5">
        <v>5</v>
      </c>
      <c r="N82" s="5">
        <v>10.8</v>
      </c>
      <c r="O82" s="5">
        <v>31</v>
      </c>
      <c r="P82" s="5">
        <v>1</v>
      </c>
      <c r="Q82" s="5">
        <v>1</v>
      </c>
      <c r="R82" s="5">
        <v>0</v>
      </c>
      <c r="S82" s="5">
        <v>1</v>
      </c>
      <c r="T82" s="5">
        <v>0</v>
      </c>
      <c r="U82" s="5">
        <v>0</v>
      </c>
      <c r="V82" s="5">
        <v>1</v>
      </c>
    </row>
    <row r="83" spans="1:22" x14ac:dyDescent="0.25">
      <c r="A83" s="5">
        <v>45</v>
      </c>
      <c r="B83" s="5">
        <v>90</v>
      </c>
      <c r="C83" s="9">
        <v>0.62</v>
      </c>
      <c r="D83" s="10">
        <v>0.2</v>
      </c>
      <c r="E83" s="10">
        <v>0.52</v>
      </c>
      <c r="F83" s="5">
        <v>0.77</v>
      </c>
      <c r="G83" s="5">
        <v>0</v>
      </c>
      <c r="H83" s="5">
        <v>0</v>
      </c>
      <c r="I83" s="5">
        <v>360</v>
      </c>
      <c r="J83" s="5">
        <v>45</v>
      </c>
      <c r="K83" s="5">
        <v>2.4</v>
      </c>
      <c r="L83" s="5">
        <v>128</v>
      </c>
      <c r="M83" s="5">
        <v>4.4000000000000004</v>
      </c>
      <c r="N83" s="5">
        <v>8.3000000000000007</v>
      </c>
      <c r="O83" s="5">
        <v>29</v>
      </c>
      <c r="P83" s="5">
        <v>1</v>
      </c>
      <c r="Q83" s="5">
        <v>1</v>
      </c>
      <c r="R83" s="5">
        <v>0</v>
      </c>
      <c r="S83" s="5">
        <v>1</v>
      </c>
      <c r="T83" s="5">
        <v>0</v>
      </c>
      <c r="U83" s="5">
        <v>0</v>
      </c>
      <c r="V83" s="5">
        <v>1</v>
      </c>
    </row>
    <row r="84" spans="1:22" x14ac:dyDescent="0.25">
      <c r="A84" s="5">
        <v>38</v>
      </c>
      <c r="B84" s="5">
        <v>70</v>
      </c>
      <c r="C84" s="9">
        <v>0.62</v>
      </c>
      <c r="D84" s="10">
        <v>0.2</v>
      </c>
      <c r="E84" s="10">
        <v>0.52</v>
      </c>
      <c r="F84" s="5">
        <v>0.77</v>
      </c>
      <c r="G84" s="5">
        <v>0</v>
      </c>
      <c r="H84" s="5">
        <v>0</v>
      </c>
      <c r="I84" s="5">
        <v>104</v>
      </c>
      <c r="J84" s="5">
        <v>77</v>
      </c>
      <c r="K84" s="5">
        <v>1.9</v>
      </c>
      <c r="L84" s="5">
        <v>140</v>
      </c>
      <c r="M84" s="5">
        <v>3.9</v>
      </c>
      <c r="N84" s="5" t="s">
        <v>3</v>
      </c>
      <c r="O84" s="5" t="s">
        <v>3</v>
      </c>
      <c r="P84" s="5">
        <v>1</v>
      </c>
      <c r="Q84" s="5">
        <v>0</v>
      </c>
      <c r="R84" s="5">
        <v>0</v>
      </c>
      <c r="S84" s="5">
        <v>0</v>
      </c>
      <c r="T84" s="5">
        <v>1</v>
      </c>
      <c r="U84" s="5">
        <v>0</v>
      </c>
      <c r="V84" s="5">
        <v>1</v>
      </c>
    </row>
    <row r="85" spans="1:22" x14ac:dyDescent="0.25">
      <c r="A85" s="5">
        <v>48</v>
      </c>
      <c r="B85" s="5">
        <v>70</v>
      </c>
      <c r="C85" s="9">
        <v>0.5</v>
      </c>
      <c r="D85" s="10">
        <v>0.2</v>
      </c>
      <c r="E85" s="5" t="s">
        <v>2</v>
      </c>
      <c r="F85" s="5">
        <v>1</v>
      </c>
      <c r="G85" s="5">
        <v>0</v>
      </c>
      <c r="H85" s="5">
        <v>0</v>
      </c>
      <c r="I85" s="5">
        <v>127</v>
      </c>
      <c r="J85" s="5">
        <v>19</v>
      </c>
      <c r="K85" s="5">
        <v>1</v>
      </c>
      <c r="L85" s="5">
        <v>134</v>
      </c>
      <c r="M85" s="5">
        <v>3.6</v>
      </c>
      <c r="N85" s="5" t="s">
        <v>3</v>
      </c>
      <c r="O85" s="5" t="s">
        <v>3</v>
      </c>
      <c r="P85" s="5">
        <v>1</v>
      </c>
      <c r="Q85" s="5">
        <v>1</v>
      </c>
      <c r="R85" s="5">
        <v>0</v>
      </c>
      <c r="S85" s="5">
        <v>1</v>
      </c>
      <c r="T85" s="5">
        <v>0</v>
      </c>
      <c r="U85" s="5">
        <v>0</v>
      </c>
      <c r="V85" s="5">
        <v>1</v>
      </c>
    </row>
    <row r="86" spans="1:22" x14ac:dyDescent="0.25">
      <c r="A86" s="5">
        <v>59</v>
      </c>
      <c r="B86" s="5">
        <v>70</v>
      </c>
      <c r="C86" s="9">
        <v>0.25</v>
      </c>
      <c r="D86" s="10">
        <v>0.6</v>
      </c>
      <c r="E86" s="5" t="s">
        <v>2</v>
      </c>
      <c r="F86" s="5">
        <v>0</v>
      </c>
      <c r="G86" s="5">
        <v>0</v>
      </c>
      <c r="H86" s="5">
        <v>0</v>
      </c>
      <c r="I86" s="5">
        <v>76</v>
      </c>
      <c r="J86" s="5">
        <v>186</v>
      </c>
      <c r="K86" s="5">
        <v>15</v>
      </c>
      <c r="L86" s="5">
        <v>135</v>
      </c>
      <c r="M86" s="5">
        <v>7.6</v>
      </c>
      <c r="N86" s="5">
        <v>7.1</v>
      </c>
      <c r="O86" s="5">
        <v>22</v>
      </c>
      <c r="P86" s="5">
        <v>1</v>
      </c>
      <c r="Q86" s="5">
        <v>0</v>
      </c>
      <c r="R86" s="5">
        <v>0</v>
      </c>
      <c r="S86" s="5">
        <v>0</v>
      </c>
      <c r="T86" s="5">
        <v>1</v>
      </c>
      <c r="U86" s="5">
        <v>1</v>
      </c>
      <c r="V86" s="5">
        <v>1</v>
      </c>
    </row>
    <row r="87" spans="1:22" x14ac:dyDescent="0.25">
      <c r="A87" s="5">
        <v>70</v>
      </c>
      <c r="B87" s="5">
        <v>70</v>
      </c>
      <c r="C87" s="9">
        <v>0.5</v>
      </c>
      <c r="D87" s="10">
        <v>0.4</v>
      </c>
      <c r="E87" s="10">
        <v>0.52</v>
      </c>
      <c r="F87" s="5">
        <v>0.77</v>
      </c>
      <c r="G87" s="5">
        <v>0</v>
      </c>
      <c r="H87" s="5">
        <v>0</v>
      </c>
      <c r="I87" s="10">
        <v>148.04</v>
      </c>
      <c r="J87" s="5">
        <v>46</v>
      </c>
      <c r="K87" s="5">
        <v>1.5</v>
      </c>
      <c r="L87" s="5" t="s">
        <v>3</v>
      </c>
      <c r="M87" s="5" t="s">
        <v>3</v>
      </c>
      <c r="N87" s="5">
        <v>9.9</v>
      </c>
      <c r="O87" s="5" t="s">
        <v>3</v>
      </c>
      <c r="P87" s="5">
        <v>0</v>
      </c>
      <c r="Q87" s="5">
        <v>1</v>
      </c>
      <c r="R87" s="5">
        <v>0</v>
      </c>
      <c r="S87" s="5">
        <v>0</v>
      </c>
      <c r="T87" s="5">
        <v>1</v>
      </c>
      <c r="U87" s="5">
        <v>0</v>
      </c>
      <c r="V87" s="5">
        <v>1</v>
      </c>
    </row>
    <row r="88" spans="1:22" x14ac:dyDescent="0.25">
      <c r="A88" s="5">
        <v>56</v>
      </c>
      <c r="B88" s="5">
        <v>80</v>
      </c>
      <c r="C88" s="9">
        <v>0.62</v>
      </c>
      <c r="D88" s="10">
        <v>0.2</v>
      </c>
      <c r="E88" s="10">
        <v>0.52</v>
      </c>
      <c r="F88" s="5">
        <v>0.77</v>
      </c>
      <c r="G88" s="5">
        <v>0</v>
      </c>
      <c r="H88" s="5">
        <v>0</v>
      </c>
      <c r="I88" s="5">
        <v>415</v>
      </c>
      <c r="J88" s="5">
        <v>37</v>
      </c>
      <c r="K88" s="5">
        <v>1.9</v>
      </c>
      <c r="L88" s="5" t="s">
        <v>3</v>
      </c>
      <c r="M88" s="5" t="s">
        <v>3</v>
      </c>
      <c r="N88" s="5" t="s">
        <v>3</v>
      </c>
      <c r="O88" s="5" t="s">
        <v>3</v>
      </c>
      <c r="P88" s="5">
        <v>0</v>
      </c>
      <c r="Q88" s="5">
        <v>1</v>
      </c>
      <c r="R88" s="5">
        <v>0</v>
      </c>
      <c r="S88" s="5">
        <v>1</v>
      </c>
      <c r="T88" s="5">
        <v>0</v>
      </c>
      <c r="U88" s="5">
        <v>0</v>
      </c>
      <c r="V88" s="5">
        <v>1</v>
      </c>
    </row>
    <row r="89" spans="1:22" x14ac:dyDescent="0.25">
      <c r="A89" s="5">
        <v>70</v>
      </c>
      <c r="B89" s="5">
        <v>100</v>
      </c>
      <c r="C89" s="9">
        <v>0</v>
      </c>
      <c r="D89" s="10">
        <v>0.2</v>
      </c>
      <c r="E89" s="5" t="s">
        <v>2</v>
      </c>
      <c r="F89" s="5">
        <v>0</v>
      </c>
      <c r="G89" s="5">
        <v>1</v>
      </c>
      <c r="H89" s="5">
        <v>0</v>
      </c>
      <c r="I89" s="5">
        <v>169</v>
      </c>
      <c r="J89" s="5">
        <v>47</v>
      </c>
      <c r="K89" s="5">
        <v>2.9</v>
      </c>
      <c r="L89" s="5" t="s">
        <v>3</v>
      </c>
      <c r="M89" s="5" t="s">
        <v>3</v>
      </c>
      <c r="N89" s="5">
        <v>11.1</v>
      </c>
      <c r="O89" s="5">
        <v>32</v>
      </c>
      <c r="P89" s="5">
        <v>1</v>
      </c>
      <c r="Q89" s="5">
        <v>1</v>
      </c>
      <c r="R89" s="5">
        <v>0</v>
      </c>
      <c r="S89" s="5">
        <v>0</v>
      </c>
      <c r="T89" s="5">
        <v>0</v>
      </c>
      <c r="U89" s="5">
        <v>0</v>
      </c>
      <c r="V89" s="5">
        <v>1</v>
      </c>
    </row>
    <row r="90" spans="1:22" x14ac:dyDescent="0.25">
      <c r="A90" s="5">
        <v>58</v>
      </c>
      <c r="B90" s="5">
        <v>110</v>
      </c>
      <c r="C90" s="9">
        <v>0.25</v>
      </c>
      <c r="D90" s="10">
        <v>0.8</v>
      </c>
      <c r="E90" s="5" t="s">
        <v>2</v>
      </c>
      <c r="F90" s="5">
        <v>1</v>
      </c>
      <c r="G90" s="5">
        <v>0</v>
      </c>
      <c r="H90" s="5">
        <v>0</v>
      </c>
      <c r="I90" s="5">
        <v>251</v>
      </c>
      <c r="J90" s="5">
        <v>52</v>
      </c>
      <c r="K90" s="5">
        <v>2.2000000000000002</v>
      </c>
      <c r="L90" s="5" t="s">
        <v>3</v>
      </c>
      <c r="M90" s="5" t="s">
        <v>3</v>
      </c>
      <c r="N90" s="5" t="s">
        <v>3</v>
      </c>
      <c r="O90" s="5" t="s">
        <v>3</v>
      </c>
      <c r="P90" s="5">
        <v>1</v>
      </c>
      <c r="Q90" s="5" t="s">
        <v>69</v>
      </c>
      <c r="R90" s="5">
        <v>0</v>
      </c>
      <c r="S90" s="5">
        <v>1</v>
      </c>
      <c r="T90" s="5">
        <v>0</v>
      </c>
      <c r="U90" s="5">
        <v>0</v>
      </c>
      <c r="V90" s="5">
        <v>1</v>
      </c>
    </row>
    <row r="91" spans="1:22" x14ac:dyDescent="0.25">
      <c r="A91" s="5">
        <v>50</v>
      </c>
      <c r="B91" s="5">
        <v>70</v>
      </c>
      <c r="C91" s="9">
        <v>0.75</v>
      </c>
      <c r="D91" s="5">
        <v>0</v>
      </c>
      <c r="E91" s="5" t="s">
        <v>2</v>
      </c>
      <c r="F91" s="5">
        <v>1</v>
      </c>
      <c r="G91" s="5">
        <v>0</v>
      </c>
      <c r="H91" s="5">
        <v>0</v>
      </c>
      <c r="I91" s="5">
        <v>109</v>
      </c>
      <c r="J91" s="5">
        <v>32</v>
      </c>
      <c r="K91" s="5">
        <v>1.4</v>
      </c>
      <c r="L91" s="5">
        <v>139</v>
      </c>
      <c r="M91" s="5">
        <v>4.7</v>
      </c>
      <c r="N91" s="5" t="s">
        <v>3</v>
      </c>
      <c r="O91" s="5" t="s">
        <v>3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1</v>
      </c>
    </row>
    <row r="92" spans="1:22" x14ac:dyDescent="0.25">
      <c r="A92" s="5">
        <v>63</v>
      </c>
      <c r="B92" s="5">
        <v>100</v>
      </c>
      <c r="C92" s="9">
        <v>0.25</v>
      </c>
      <c r="D92" s="10">
        <v>0.4</v>
      </c>
      <c r="E92" s="10">
        <v>0.4</v>
      </c>
      <c r="F92" s="5">
        <v>1</v>
      </c>
      <c r="G92" s="5">
        <v>0</v>
      </c>
      <c r="H92" s="5">
        <v>1</v>
      </c>
      <c r="I92" s="5">
        <v>280</v>
      </c>
      <c r="J92" s="5">
        <v>35</v>
      </c>
      <c r="K92" s="5">
        <v>3.2</v>
      </c>
      <c r="L92" s="5">
        <v>143</v>
      </c>
      <c r="M92" s="5">
        <v>3.5</v>
      </c>
      <c r="N92" s="5">
        <v>13</v>
      </c>
      <c r="O92" s="5">
        <v>40</v>
      </c>
      <c r="P92" s="5">
        <v>1</v>
      </c>
      <c r="Q92" s="5">
        <v>0</v>
      </c>
      <c r="R92" s="5">
        <v>1</v>
      </c>
      <c r="S92" s="5">
        <v>1</v>
      </c>
      <c r="T92" s="5">
        <v>0</v>
      </c>
      <c r="U92" s="5">
        <v>0</v>
      </c>
      <c r="V92" s="5">
        <v>1</v>
      </c>
    </row>
    <row r="93" spans="1:22" x14ac:dyDescent="0.25">
      <c r="A93" s="5">
        <v>56</v>
      </c>
      <c r="B93" s="5">
        <v>70</v>
      </c>
      <c r="C93" s="9">
        <v>0.5</v>
      </c>
      <c r="D93" s="10">
        <v>0.8</v>
      </c>
      <c r="E93" s="10">
        <v>0.2</v>
      </c>
      <c r="F93" s="5">
        <v>1</v>
      </c>
      <c r="G93" s="5">
        <v>0</v>
      </c>
      <c r="H93" s="5">
        <v>0</v>
      </c>
      <c r="I93" s="5">
        <v>210</v>
      </c>
      <c r="J93" s="5">
        <v>26</v>
      </c>
      <c r="K93" s="5">
        <v>1.7</v>
      </c>
      <c r="L93" s="5">
        <v>136</v>
      </c>
      <c r="M93" s="5">
        <v>3.8</v>
      </c>
      <c r="N93" s="5">
        <v>16.100000000000001</v>
      </c>
      <c r="O93" s="5">
        <v>52</v>
      </c>
      <c r="P93" s="5">
        <v>0</v>
      </c>
      <c r="Q93" s="5">
        <v>0</v>
      </c>
      <c r="R93" s="5">
        <v>0</v>
      </c>
      <c r="S93" s="5">
        <v>1</v>
      </c>
      <c r="T93" s="5">
        <v>0</v>
      </c>
      <c r="U93" s="5">
        <v>0</v>
      </c>
      <c r="V93" s="5">
        <v>1</v>
      </c>
    </row>
    <row r="94" spans="1:22" x14ac:dyDescent="0.25">
      <c r="A94" s="5">
        <v>71</v>
      </c>
      <c r="B94" s="5">
        <v>70</v>
      </c>
      <c r="C94" s="9">
        <v>0.25</v>
      </c>
      <c r="D94" s="10">
        <v>0.6</v>
      </c>
      <c r="E94" s="5" t="s">
        <v>2</v>
      </c>
      <c r="F94" s="5">
        <v>0</v>
      </c>
      <c r="G94" s="5">
        <v>1</v>
      </c>
      <c r="H94" s="5">
        <v>1</v>
      </c>
      <c r="I94" s="5">
        <v>219</v>
      </c>
      <c r="J94" s="5">
        <v>82</v>
      </c>
      <c r="K94" s="5">
        <v>3.6</v>
      </c>
      <c r="L94" s="5">
        <v>133</v>
      </c>
      <c r="M94" s="5">
        <v>4.4000000000000004</v>
      </c>
      <c r="N94" s="5">
        <v>10.4</v>
      </c>
      <c r="O94" s="5">
        <v>33</v>
      </c>
      <c r="P94" s="5">
        <v>1</v>
      </c>
      <c r="Q94" s="5">
        <v>1</v>
      </c>
      <c r="R94" s="5">
        <v>1</v>
      </c>
      <c r="S94" s="5">
        <v>1</v>
      </c>
      <c r="T94" s="5">
        <v>0</v>
      </c>
      <c r="U94" s="5">
        <v>0</v>
      </c>
      <c r="V94" s="5">
        <v>1</v>
      </c>
    </row>
    <row r="95" spans="1:22" x14ac:dyDescent="0.25">
      <c r="A95" s="5">
        <v>73</v>
      </c>
      <c r="B95" s="5">
        <v>100</v>
      </c>
      <c r="C95" s="9">
        <v>0.25</v>
      </c>
      <c r="D95" s="10">
        <v>0.6</v>
      </c>
      <c r="E95" s="10">
        <v>0.4</v>
      </c>
      <c r="F95" s="5">
        <v>0</v>
      </c>
      <c r="G95" s="5">
        <v>1</v>
      </c>
      <c r="H95" s="5">
        <v>0</v>
      </c>
      <c r="I95" s="5">
        <v>295</v>
      </c>
      <c r="J95" s="5">
        <v>90</v>
      </c>
      <c r="K95" s="5">
        <v>5.6</v>
      </c>
      <c r="L95" s="5">
        <v>140</v>
      </c>
      <c r="M95" s="5">
        <v>2.9</v>
      </c>
      <c r="N95" s="5">
        <v>9.1999999999999993</v>
      </c>
      <c r="O95" s="5">
        <v>30</v>
      </c>
      <c r="P95" s="5">
        <v>1</v>
      </c>
      <c r="Q95" s="5">
        <v>1</v>
      </c>
      <c r="R95" s="5">
        <v>1</v>
      </c>
      <c r="S95" s="5">
        <v>0</v>
      </c>
      <c r="T95" s="5">
        <v>0</v>
      </c>
      <c r="U95" s="5">
        <v>0</v>
      </c>
      <c r="V95" s="5">
        <v>1</v>
      </c>
    </row>
    <row r="96" spans="1:22" x14ac:dyDescent="0.25">
      <c r="A96" s="5">
        <v>65</v>
      </c>
      <c r="B96" s="5">
        <v>70</v>
      </c>
      <c r="C96" s="9">
        <v>0.25</v>
      </c>
      <c r="D96" s="5">
        <v>0</v>
      </c>
      <c r="E96" s="5" t="s">
        <v>2</v>
      </c>
      <c r="F96" s="5">
        <v>1</v>
      </c>
      <c r="G96" s="5">
        <v>0</v>
      </c>
      <c r="H96" s="5">
        <v>0</v>
      </c>
      <c r="I96" s="5">
        <v>93</v>
      </c>
      <c r="J96" s="5">
        <v>66</v>
      </c>
      <c r="K96" s="5">
        <v>1.6</v>
      </c>
      <c r="L96" s="5">
        <v>137</v>
      </c>
      <c r="M96" s="5">
        <v>4.5</v>
      </c>
      <c r="N96" s="5">
        <v>11.6</v>
      </c>
      <c r="O96" s="5">
        <v>36</v>
      </c>
      <c r="P96" s="5">
        <v>0</v>
      </c>
      <c r="Q96" s="5">
        <v>1</v>
      </c>
      <c r="R96" s="5">
        <v>0</v>
      </c>
      <c r="S96" s="5">
        <v>1</v>
      </c>
      <c r="T96" s="5">
        <v>0</v>
      </c>
      <c r="U96" s="5">
        <v>0</v>
      </c>
      <c r="V96" s="5">
        <v>1</v>
      </c>
    </row>
    <row r="97" spans="1:22" x14ac:dyDescent="0.25">
      <c r="A97" s="5">
        <v>62</v>
      </c>
      <c r="B97" s="5">
        <v>90</v>
      </c>
      <c r="C97" s="9">
        <v>0.5</v>
      </c>
      <c r="D97" s="10">
        <v>0.2</v>
      </c>
      <c r="E97" s="5" t="s">
        <v>2</v>
      </c>
      <c r="F97" s="5">
        <v>1</v>
      </c>
      <c r="G97" s="5">
        <v>0</v>
      </c>
      <c r="H97" s="5">
        <v>0</v>
      </c>
      <c r="I97" s="5">
        <v>94</v>
      </c>
      <c r="J97" s="5">
        <v>25</v>
      </c>
      <c r="K97" s="5">
        <v>1.1000000000000001</v>
      </c>
      <c r="L97" s="5">
        <v>131</v>
      </c>
      <c r="M97" s="5">
        <v>3.7</v>
      </c>
      <c r="N97" s="5" t="s">
        <v>3</v>
      </c>
      <c r="O97" s="5" t="s">
        <v>3</v>
      </c>
      <c r="P97" s="5">
        <v>1</v>
      </c>
      <c r="Q97" s="5">
        <v>0</v>
      </c>
      <c r="R97" s="5">
        <v>0</v>
      </c>
      <c r="S97" s="5">
        <v>1</v>
      </c>
      <c r="T97" s="5">
        <v>1</v>
      </c>
      <c r="U97" s="5">
        <v>1</v>
      </c>
      <c r="V97" s="5">
        <v>1</v>
      </c>
    </row>
    <row r="98" spans="1:22" x14ac:dyDescent="0.25">
      <c r="A98" s="5">
        <v>60</v>
      </c>
      <c r="B98" s="5">
        <v>80</v>
      </c>
      <c r="C98" s="9">
        <v>0.25</v>
      </c>
      <c r="D98" s="10">
        <v>0.2</v>
      </c>
      <c r="E98" s="10">
        <v>0.2</v>
      </c>
      <c r="F98" s="5">
        <v>1</v>
      </c>
      <c r="G98" s="5">
        <v>0</v>
      </c>
      <c r="H98" s="5">
        <v>0</v>
      </c>
      <c r="I98" s="5">
        <v>172</v>
      </c>
      <c r="J98" s="5">
        <v>32</v>
      </c>
      <c r="K98" s="5">
        <v>2.7</v>
      </c>
      <c r="L98" s="5" t="s">
        <v>3</v>
      </c>
      <c r="M98" s="5" t="s">
        <v>3</v>
      </c>
      <c r="N98" s="5">
        <v>11.2</v>
      </c>
      <c r="O98" s="5">
        <v>36</v>
      </c>
      <c r="P98" s="5">
        <v>0</v>
      </c>
      <c r="Q98" s="5">
        <v>1</v>
      </c>
      <c r="R98" s="5">
        <v>1</v>
      </c>
      <c r="S98" s="5">
        <v>0</v>
      </c>
      <c r="T98" s="5">
        <v>0</v>
      </c>
      <c r="U98" s="5">
        <v>0</v>
      </c>
      <c r="V98" s="5">
        <v>1</v>
      </c>
    </row>
    <row r="99" spans="1:22" x14ac:dyDescent="0.25">
      <c r="A99" s="5">
        <v>65</v>
      </c>
      <c r="B99" s="5">
        <v>60</v>
      </c>
      <c r="C99" s="9">
        <v>0.5</v>
      </c>
      <c r="D99" s="10">
        <v>0.2</v>
      </c>
      <c r="E99" s="5" t="s">
        <v>2</v>
      </c>
      <c r="F99" s="5">
        <v>1</v>
      </c>
      <c r="G99" s="5">
        <v>0</v>
      </c>
      <c r="H99" s="5">
        <v>0</v>
      </c>
      <c r="I99" s="5">
        <v>91</v>
      </c>
      <c r="J99" s="5">
        <v>51</v>
      </c>
      <c r="K99" s="5">
        <v>2.2000000000000002</v>
      </c>
      <c r="L99" s="5">
        <v>132</v>
      </c>
      <c r="M99" s="5">
        <v>3.8</v>
      </c>
      <c r="N99" s="5">
        <v>10</v>
      </c>
      <c r="O99" s="5">
        <v>32</v>
      </c>
      <c r="P99" s="5">
        <v>1</v>
      </c>
      <c r="Q99" s="5">
        <v>1</v>
      </c>
      <c r="R99" s="5">
        <v>0</v>
      </c>
      <c r="S99" s="5">
        <v>0</v>
      </c>
      <c r="T99" s="5">
        <v>1</v>
      </c>
      <c r="U99" s="5">
        <v>0</v>
      </c>
      <c r="V99" s="5">
        <v>1</v>
      </c>
    </row>
    <row r="100" spans="1:22" x14ac:dyDescent="0.25">
      <c r="A100" s="5">
        <v>50</v>
      </c>
      <c r="B100" s="5">
        <v>140</v>
      </c>
      <c r="C100" s="9">
        <v>0.62</v>
      </c>
      <c r="D100" s="10">
        <v>0.2</v>
      </c>
      <c r="E100" s="10">
        <v>0.52</v>
      </c>
      <c r="F100" s="5">
        <v>0.77</v>
      </c>
      <c r="G100" s="5">
        <v>0</v>
      </c>
      <c r="H100" s="5">
        <v>0</v>
      </c>
      <c r="I100" s="5">
        <v>101</v>
      </c>
      <c r="J100" s="5">
        <v>106</v>
      </c>
      <c r="K100" s="5">
        <v>6.5</v>
      </c>
      <c r="L100" s="5">
        <v>135</v>
      </c>
      <c r="M100" s="5">
        <v>4.3</v>
      </c>
      <c r="N100" s="5">
        <v>6.2</v>
      </c>
      <c r="O100" s="5">
        <v>18</v>
      </c>
      <c r="P100" s="5">
        <v>1</v>
      </c>
      <c r="Q100" s="5">
        <v>1</v>
      </c>
      <c r="R100" s="5">
        <v>0</v>
      </c>
      <c r="S100" s="5">
        <v>0</v>
      </c>
      <c r="T100" s="5">
        <v>0</v>
      </c>
      <c r="U100" s="5">
        <v>1</v>
      </c>
      <c r="V100" s="5">
        <v>1</v>
      </c>
    </row>
    <row r="101" spans="1:22" x14ac:dyDescent="0.25">
      <c r="A101" s="5">
        <v>56</v>
      </c>
      <c r="B101" s="5">
        <v>180</v>
      </c>
      <c r="C101" s="9">
        <v>0.62</v>
      </c>
      <c r="D101" s="5">
        <v>0</v>
      </c>
      <c r="E101" s="10">
        <v>0.8</v>
      </c>
      <c r="F101" s="5">
        <v>0</v>
      </c>
      <c r="G101" s="5">
        <v>0</v>
      </c>
      <c r="H101" s="5">
        <v>0</v>
      </c>
      <c r="I101" s="5">
        <v>298</v>
      </c>
      <c r="J101" s="5">
        <v>24</v>
      </c>
      <c r="K101" s="5">
        <v>1.2</v>
      </c>
      <c r="L101" s="5">
        <v>139</v>
      </c>
      <c r="M101" s="5">
        <v>3.9</v>
      </c>
      <c r="N101" s="5">
        <v>11.2</v>
      </c>
      <c r="O101" s="5">
        <v>32</v>
      </c>
      <c r="P101" s="5">
        <v>1</v>
      </c>
      <c r="Q101" s="5">
        <v>1</v>
      </c>
      <c r="R101" s="5">
        <v>0</v>
      </c>
      <c r="S101" s="5">
        <v>0</v>
      </c>
      <c r="T101" s="5">
        <v>1</v>
      </c>
      <c r="U101" s="5">
        <v>0</v>
      </c>
      <c r="V101" s="5">
        <v>1</v>
      </c>
    </row>
    <row r="102" spans="1:22" x14ac:dyDescent="0.25">
      <c r="A102" s="5">
        <v>34</v>
      </c>
      <c r="B102" s="5">
        <v>70</v>
      </c>
      <c r="C102" s="9">
        <v>0.5</v>
      </c>
      <c r="D102" s="10">
        <v>0.8</v>
      </c>
      <c r="E102" s="5" t="s">
        <v>2</v>
      </c>
      <c r="F102" s="5">
        <v>0</v>
      </c>
      <c r="G102" s="5">
        <v>0</v>
      </c>
      <c r="H102" s="5">
        <v>0</v>
      </c>
      <c r="I102" s="5">
        <v>153</v>
      </c>
      <c r="J102" s="5">
        <v>22</v>
      </c>
      <c r="K102" s="5">
        <v>0.9</v>
      </c>
      <c r="L102" s="5">
        <v>133</v>
      </c>
      <c r="M102" s="5">
        <v>3.8</v>
      </c>
      <c r="N102" s="5" t="s">
        <v>3</v>
      </c>
      <c r="O102" s="5" t="s">
        <v>3</v>
      </c>
      <c r="P102" s="5">
        <v>0</v>
      </c>
      <c r="Q102" s="5">
        <v>0</v>
      </c>
      <c r="R102" s="5">
        <v>0</v>
      </c>
      <c r="S102" s="5">
        <v>1</v>
      </c>
      <c r="T102" s="5">
        <v>1</v>
      </c>
      <c r="U102" s="5">
        <v>0</v>
      </c>
      <c r="V102" s="5">
        <v>1</v>
      </c>
    </row>
    <row r="103" spans="1:22" x14ac:dyDescent="0.25">
      <c r="A103" s="5">
        <v>71</v>
      </c>
      <c r="B103" s="5">
        <v>90</v>
      </c>
      <c r="C103" s="9">
        <v>0.5</v>
      </c>
      <c r="D103" s="10">
        <v>0.4</v>
      </c>
      <c r="E103" s="5" t="s">
        <v>2</v>
      </c>
      <c r="F103" s="5">
        <v>0</v>
      </c>
      <c r="G103" s="5">
        <v>1</v>
      </c>
      <c r="H103" s="5">
        <v>1</v>
      </c>
      <c r="I103" s="5">
        <v>88</v>
      </c>
      <c r="J103" s="5">
        <v>80</v>
      </c>
      <c r="K103" s="5">
        <v>4.4000000000000004</v>
      </c>
      <c r="L103" s="5">
        <v>139</v>
      </c>
      <c r="M103" s="5">
        <v>5.7</v>
      </c>
      <c r="N103" s="5">
        <v>11.3</v>
      </c>
      <c r="O103" s="5">
        <v>33</v>
      </c>
      <c r="P103" s="5">
        <v>0</v>
      </c>
      <c r="Q103" s="5">
        <v>0</v>
      </c>
      <c r="R103" s="5">
        <v>0</v>
      </c>
      <c r="S103" s="5">
        <v>1</v>
      </c>
      <c r="T103" s="5">
        <v>0</v>
      </c>
      <c r="U103" s="5">
        <v>0</v>
      </c>
      <c r="V103" s="5">
        <v>1</v>
      </c>
    </row>
    <row r="104" spans="1:22" x14ac:dyDescent="0.25">
      <c r="A104" s="5">
        <v>17</v>
      </c>
      <c r="B104" s="5">
        <v>60</v>
      </c>
      <c r="C104" s="9">
        <v>0.25</v>
      </c>
      <c r="D104" s="5">
        <v>0</v>
      </c>
      <c r="E104" s="5" t="s">
        <v>2</v>
      </c>
      <c r="F104" s="5">
        <v>1</v>
      </c>
      <c r="G104" s="5">
        <v>0</v>
      </c>
      <c r="H104" s="5">
        <v>0</v>
      </c>
      <c r="I104" s="5">
        <v>92</v>
      </c>
      <c r="J104" s="5">
        <v>32</v>
      </c>
      <c r="K104" s="5">
        <v>2.1</v>
      </c>
      <c r="L104" s="5">
        <v>141</v>
      </c>
      <c r="M104" s="5">
        <v>4.2</v>
      </c>
      <c r="N104" s="5">
        <v>13.9</v>
      </c>
      <c r="O104" s="5">
        <v>52</v>
      </c>
      <c r="P104" s="5">
        <v>0</v>
      </c>
      <c r="Q104" s="5">
        <v>0</v>
      </c>
      <c r="R104" s="5">
        <v>0</v>
      </c>
      <c r="S104" s="5">
        <v>1</v>
      </c>
      <c r="T104" s="5">
        <v>0</v>
      </c>
      <c r="U104" s="5">
        <v>0</v>
      </c>
      <c r="V104" s="5">
        <v>1</v>
      </c>
    </row>
    <row r="105" spans="1:22" x14ac:dyDescent="0.25">
      <c r="A105" s="5">
        <v>76</v>
      </c>
      <c r="B105" s="5">
        <v>70</v>
      </c>
      <c r="C105" s="9">
        <v>0.5</v>
      </c>
      <c r="D105" s="10">
        <v>0.4</v>
      </c>
      <c r="E105" s="5" t="s">
        <v>2</v>
      </c>
      <c r="F105" s="5">
        <v>0</v>
      </c>
      <c r="G105" s="5">
        <v>1</v>
      </c>
      <c r="H105" s="5">
        <v>0</v>
      </c>
      <c r="I105" s="5">
        <v>226</v>
      </c>
      <c r="J105" s="5">
        <v>217</v>
      </c>
      <c r="K105" s="5">
        <v>10.199999999999999</v>
      </c>
      <c r="L105" s="5" t="s">
        <v>3</v>
      </c>
      <c r="M105" s="5" t="s">
        <v>3</v>
      </c>
      <c r="N105" s="5">
        <v>10.199999999999999</v>
      </c>
      <c r="O105" s="5">
        <v>36</v>
      </c>
      <c r="P105" s="5">
        <v>1</v>
      </c>
      <c r="Q105" s="5">
        <v>0</v>
      </c>
      <c r="R105" s="5">
        <v>0</v>
      </c>
      <c r="S105" s="5">
        <v>0</v>
      </c>
      <c r="T105" s="5">
        <v>1</v>
      </c>
      <c r="U105" s="5">
        <v>1</v>
      </c>
      <c r="V105" s="5">
        <v>1</v>
      </c>
    </row>
    <row r="106" spans="1:22" x14ac:dyDescent="0.25">
      <c r="A106" s="5">
        <v>55</v>
      </c>
      <c r="B106" s="5">
        <v>90</v>
      </c>
      <c r="C106" s="9">
        <v>0.62</v>
      </c>
      <c r="D106" s="10">
        <v>0.2</v>
      </c>
      <c r="E106" s="10">
        <v>0.52</v>
      </c>
      <c r="F106" s="5">
        <v>0.77</v>
      </c>
      <c r="G106" s="5">
        <v>0</v>
      </c>
      <c r="H106" s="5">
        <v>0</v>
      </c>
      <c r="I106" s="5">
        <v>143</v>
      </c>
      <c r="J106" s="5">
        <v>88</v>
      </c>
      <c r="K106" s="5">
        <v>2</v>
      </c>
      <c r="L106" s="5" t="s">
        <v>3</v>
      </c>
      <c r="M106" s="5" t="s">
        <v>3</v>
      </c>
      <c r="N106" s="5" t="s">
        <v>3</v>
      </c>
      <c r="O106" s="5" t="s">
        <v>3</v>
      </c>
      <c r="P106" s="5">
        <v>1</v>
      </c>
      <c r="Q106" s="5">
        <v>1</v>
      </c>
      <c r="R106" s="5">
        <v>0</v>
      </c>
      <c r="S106" s="5">
        <v>0</v>
      </c>
      <c r="T106" s="5">
        <v>1</v>
      </c>
      <c r="U106" s="5">
        <v>0</v>
      </c>
      <c r="V106" s="5">
        <v>1</v>
      </c>
    </row>
    <row r="107" spans="1:22" x14ac:dyDescent="0.25">
      <c r="A107" s="5">
        <v>65</v>
      </c>
      <c r="B107" s="5">
        <v>80</v>
      </c>
      <c r="C107" s="9">
        <v>0.5</v>
      </c>
      <c r="D107" s="5">
        <v>0</v>
      </c>
      <c r="E107" s="5" t="s">
        <v>2</v>
      </c>
      <c r="F107" s="5">
        <v>1</v>
      </c>
      <c r="G107" s="5">
        <v>0</v>
      </c>
      <c r="H107" s="5">
        <v>0</v>
      </c>
      <c r="I107" s="5">
        <v>115</v>
      </c>
      <c r="J107" s="5">
        <v>32</v>
      </c>
      <c r="K107" s="5">
        <v>11.5</v>
      </c>
      <c r="L107" s="5">
        <v>139</v>
      </c>
      <c r="M107" s="5">
        <v>4</v>
      </c>
      <c r="N107" s="5">
        <v>14.1</v>
      </c>
      <c r="O107" s="5">
        <v>42</v>
      </c>
      <c r="P107" s="5">
        <v>0</v>
      </c>
      <c r="Q107" s="5">
        <v>0</v>
      </c>
      <c r="R107" s="5">
        <v>0</v>
      </c>
      <c r="S107" s="5">
        <v>1</v>
      </c>
      <c r="T107" s="5">
        <v>0</v>
      </c>
      <c r="U107" s="5">
        <v>0</v>
      </c>
      <c r="V107" s="5">
        <v>1</v>
      </c>
    </row>
    <row r="108" spans="1:22" x14ac:dyDescent="0.25">
      <c r="A108" s="5">
        <v>50</v>
      </c>
      <c r="B108" s="5">
        <v>90</v>
      </c>
      <c r="C108" s="9">
        <v>0.62</v>
      </c>
      <c r="D108" s="10">
        <v>0.2</v>
      </c>
      <c r="E108" s="10">
        <v>0.52</v>
      </c>
      <c r="F108" s="5">
        <v>0.77</v>
      </c>
      <c r="G108" s="5">
        <v>0</v>
      </c>
      <c r="H108" s="5">
        <v>0</v>
      </c>
      <c r="I108" s="5">
        <v>89</v>
      </c>
      <c r="J108" s="5">
        <v>118</v>
      </c>
      <c r="K108" s="5">
        <v>6.1</v>
      </c>
      <c r="L108" s="5">
        <v>127</v>
      </c>
      <c r="M108" s="5">
        <v>4.4000000000000004</v>
      </c>
      <c r="N108" s="5">
        <v>6</v>
      </c>
      <c r="O108" s="5">
        <v>17</v>
      </c>
      <c r="P108" s="5">
        <v>1</v>
      </c>
      <c r="Q108" s="5">
        <v>1</v>
      </c>
      <c r="R108" s="5">
        <v>0</v>
      </c>
      <c r="S108" s="5">
        <v>1</v>
      </c>
      <c r="T108" s="5">
        <v>1</v>
      </c>
      <c r="U108" s="5">
        <v>1</v>
      </c>
      <c r="V108" s="5">
        <v>1</v>
      </c>
    </row>
    <row r="109" spans="1:22" x14ac:dyDescent="0.25">
      <c r="A109" s="5">
        <v>55</v>
      </c>
      <c r="B109" s="5">
        <v>100</v>
      </c>
      <c r="C109" s="9">
        <v>0.5</v>
      </c>
      <c r="D109" s="10">
        <v>0.2</v>
      </c>
      <c r="E109" s="10">
        <v>0.8</v>
      </c>
      <c r="F109" s="5">
        <v>0.77</v>
      </c>
      <c r="G109" s="5">
        <v>0</v>
      </c>
      <c r="H109" s="5">
        <v>0</v>
      </c>
      <c r="I109" s="5">
        <v>297</v>
      </c>
      <c r="J109" s="5">
        <v>53</v>
      </c>
      <c r="K109" s="5">
        <v>2.8</v>
      </c>
      <c r="L109" s="5">
        <v>139</v>
      </c>
      <c r="M109" s="5">
        <v>4.5</v>
      </c>
      <c r="N109" s="5">
        <v>11.2</v>
      </c>
      <c r="O109" s="5">
        <v>34</v>
      </c>
      <c r="P109" s="5">
        <v>1</v>
      </c>
      <c r="Q109" s="5">
        <v>1</v>
      </c>
      <c r="R109" s="5">
        <v>0</v>
      </c>
      <c r="S109" s="5">
        <v>1</v>
      </c>
      <c r="T109" s="5">
        <v>0</v>
      </c>
      <c r="U109" s="5">
        <v>0</v>
      </c>
      <c r="V109" s="5">
        <v>1</v>
      </c>
    </row>
    <row r="110" spans="1:22" x14ac:dyDescent="0.25">
      <c r="A110" s="5">
        <v>45</v>
      </c>
      <c r="B110" s="5">
        <v>80</v>
      </c>
      <c r="C110" s="9">
        <v>0.5</v>
      </c>
      <c r="D110" s="5">
        <v>0</v>
      </c>
      <c r="E110" s="5" t="s">
        <v>2</v>
      </c>
      <c r="F110" s="5">
        <v>0</v>
      </c>
      <c r="G110" s="5">
        <v>0</v>
      </c>
      <c r="H110" s="5">
        <v>0</v>
      </c>
      <c r="I110" s="5">
        <v>107</v>
      </c>
      <c r="J110" s="5">
        <v>15</v>
      </c>
      <c r="K110" s="5">
        <v>1</v>
      </c>
      <c r="L110" s="5">
        <v>141</v>
      </c>
      <c r="M110" s="5">
        <v>4.2</v>
      </c>
      <c r="N110" s="5">
        <v>11.8</v>
      </c>
      <c r="O110" s="5">
        <v>37</v>
      </c>
      <c r="P110" s="5">
        <v>0</v>
      </c>
      <c r="Q110" s="5">
        <v>0</v>
      </c>
      <c r="R110" s="5">
        <v>0</v>
      </c>
      <c r="S110" s="5">
        <v>1</v>
      </c>
      <c r="T110" s="5">
        <v>0</v>
      </c>
      <c r="U110" s="5">
        <v>0</v>
      </c>
      <c r="V110" s="5">
        <v>1</v>
      </c>
    </row>
    <row r="111" spans="1:22" x14ac:dyDescent="0.25">
      <c r="A111" s="5">
        <v>54</v>
      </c>
      <c r="B111" s="5">
        <v>70</v>
      </c>
      <c r="C111" s="9">
        <v>0.62</v>
      </c>
      <c r="D111" s="10">
        <v>0.2</v>
      </c>
      <c r="E111" s="10">
        <v>0.52</v>
      </c>
      <c r="F111" s="5">
        <v>0.77</v>
      </c>
      <c r="G111" s="5">
        <v>0</v>
      </c>
      <c r="H111" s="5">
        <v>0</v>
      </c>
      <c r="I111" s="5">
        <v>233</v>
      </c>
      <c r="J111" s="5">
        <v>50.1</v>
      </c>
      <c r="K111" s="5">
        <v>1.9</v>
      </c>
      <c r="L111" s="5" t="s">
        <v>3</v>
      </c>
      <c r="M111" s="5" t="s">
        <v>3</v>
      </c>
      <c r="N111" s="5">
        <v>11.7</v>
      </c>
      <c r="O111" s="5" t="s">
        <v>3</v>
      </c>
      <c r="P111" s="5">
        <v>0</v>
      </c>
      <c r="Q111" s="5">
        <v>1</v>
      </c>
      <c r="R111" s="5">
        <v>0</v>
      </c>
      <c r="S111" s="5">
        <v>1</v>
      </c>
      <c r="T111" s="5">
        <v>0</v>
      </c>
      <c r="U111" s="5">
        <v>0</v>
      </c>
      <c r="V111" s="5">
        <v>1</v>
      </c>
    </row>
    <row r="112" spans="1:22" x14ac:dyDescent="0.25">
      <c r="A112" s="5">
        <v>63</v>
      </c>
      <c r="B112" s="5">
        <v>90</v>
      </c>
      <c r="C112" s="9">
        <v>0.5</v>
      </c>
      <c r="D112" s="5">
        <v>0</v>
      </c>
      <c r="E112" s="5" t="s">
        <v>2</v>
      </c>
      <c r="F112" s="5">
        <v>1</v>
      </c>
      <c r="G112" s="5">
        <v>0</v>
      </c>
      <c r="H112" s="5">
        <v>0</v>
      </c>
      <c r="I112" s="5">
        <v>123</v>
      </c>
      <c r="J112" s="5">
        <v>19</v>
      </c>
      <c r="K112" s="5">
        <v>2</v>
      </c>
      <c r="L112" s="5">
        <v>142</v>
      </c>
      <c r="M112" s="5">
        <v>3.8</v>
      </c>
      <c r="N112" s="5">
        <v>11.7</v>
      </c>
      <c r="O112" s="5">
        <v>34</v>
      </c>
      <c r="P112" s="5">
        <v>0</v>
      </c>
      <c r="Q112" s="5">
        <v>0</v>
      </c>
      <c r="R112" s="5">
        <v>0</v>
      </c>
      <c r="S112" s="5">
        <v>1</v>
      </c>
      <c r="T112" s="5">
        <v>0</v>
      </c>
      <c r="U112" s="5">
        <v>0</v>
      </c>
      <c r="V112" s="5">
        <v>1</v>
      </c>
    </row>
    <row r="113" spans="1:22" x14ac:dyDescent="0.25">
      <c r="A113" s="5">
        <v>65</v>
      </c>
      <c r="B113" s="5">
        <v>80</v>
      </c>
      <c r="C113" s="9">
        <v>0.25</v>
      </c>
      <c r="D113" s="10">
        <v>0.6</v>
      </c>
      <c r="E113" s="10">
        <v>0.6</v>
      </c>
      <c r="F113" s="5">
        <v>1</v>
      </c>
      <c r="G113" s="5">
        <v>0</v>
      </c>
      <c r="H113" s="5">
        <v>0</v>
      </c>
      <c r="I113" s="5">
        <v>294</v>
      </c>
      <c r="J113" s="5">
        <v>71</v>
      </c>
      <c r="K113" s="5">
        <v>4.4000000000000004</v>
      </c>
      <c r="L113" s="5">
        <v>128</v>
      </c>
      <c r="M113" s="5">
        <v>5.4</v>
      </c>
      <c r="N113" s="5">
        <v>10</v>
      </c>
      <c r="O113" s="5">
        <v>32</v>
      </c>
      <c r="P113" s="5">
        <v>1</v>
      </c>
      <c r="Q113" s="5">
        <v>1</v>
      </c>
      <c r="R113" s="5">
        <v>1</v>
      </c>
      <c r="S113" s="5">
        <v>1</v>
      </c>
      <c r="T113" s="5">
        <v>0</v>
      </c>
      <c r="U113" s="5">
        <v>0</v>
      </c>
      <c r="V113" s="5">
        <v>1</v>
      </c>
    </row>
    <row r="114" spans="1:22" x14ac:dyDescent="0.25">
      <c r="A114" s="10">
        <v>51.48</v>
      </c>
      <c r="B114" s="5">
        <v>60</v>
      </c>
      <c r="C114" s="9">
        <v>0.5</v>
      </c>
      <c r="D114" s="10">
        <v>0.6</v>
      </c>
      <c r="E114" s="5" t="s">
        <v>2</v>
      </c>
      <c r="F114" s="5">
        <v>0</v>
      </c>
      <c r="G114" s="5">
        <v>0</v>
      </c>
      <c r="H114" s="5">
        <v>0</v>
      </c>
      <c r="I114" s="10">
        <v>148.04</v>
      </c>
      <c r="J114" s="5">
        <v>34</v>
      </c>
      <c r="K114" s="5">
        <v>1.2</v>
      </c>
      <c r="L114" s="5" t="s">
        <v>3</v>
      </c>
      <c r="M114" s="5" t="s">
        <v>3</v>
      </c>
      <c r="N114" s="5">
        <v>10.8</v>
      </c>
      <c r="O114" s="5">
        <v>33</v>
      </c>
      <c r="P114" s="5">
        <v>0</v>
      </c>
      <c r="Q114" s="5">
        <v>0</v>
      </c>
      <c r="R114" s="5">
        <v>0</v>
      </c>
      <c r="S114" s="5">
        <v>1</v>
      </c>
      <c r="T114" s="5">
        <v>0</v>
      </c>
      <c r="U114" s="5">
        <v>0</v>
      </c>
      <c r="V114" s="5">
        <v>1</v>
      </c>
    </row>
    <row r="115" spans="1:22" x14ac:dyDescent="0.25">
      <c r="A115" s="5">
        <v>61</v>
      </c>
      <c r="B115" s="5">
        <v>90</v>
      </c>
      <c r="C115" s="9">
        <v>0.5</v>
      </c>
      <c r="D115" s="5">
        <v>0</v>
      </c>
      <c r="E115" s="10">
        <v>0.4</v>
      </c>
      <c r="F115" s="5">
        <v>1</v>
      </c>
      <c r="G115" s="5">
        <v>0</v>
      </c>
      <c r="H115" s="5">
        <v>0</v>
      </c>
      <c r="I115" s="10">
        <v>148.04</v>
      </c>
      <c r="J115" s="5" t="s">
        <v>3</v>
      </c>
      <c r="K115" s="5" t="s">
        <v>3</v>
      </c>
      <c r="L115" s="5" t="s">
        <v>3</v>
      </c>
      <c r="M115" s="5" t="s">
        <v>3</v>
      </c>
      <c r="N115" s="5" t="s">
        <v>3</v>
      </c>
      <c r="O115" s="5" t="s">
        <v>3</v>
      </c>
      <c r="P115" s="5">
        <v>0</v>
      </c>
      <c r="Q115" s="5">
        <v>1</v>
      </c>
      <c r="R115" s="5">
        <v>0</v>
      </c>
      <c r="S115" s="5">
        <v>0</v>
      </c>
      <c r="T115" s="5">
        <v>0</v>
      </c>
      <c r="U115" s="5">
        <v>1</v>
      </c>
      <c r="V115" s="5">
        <v>1</v>
      </c>
    </row>
    <row r="116" spans="1:22" x14ac:dyDescent="0.25">
      <c r="A116" s="5">
        <v>12</v>
      </c>
      <c r="B116" s="5">
        <v>60</v>
      </c>
      <c r="C116" s="9">
        <v>0.5</v>
      </c>
      <c r="D116" s="10">
        <v>0.6</v>
      </c>
      <c r="E116" s="5" t="s">
        <v>2</v>
      </c>
      <c r="F116" s="5">
        <v>0</v>
      </c>
      <c r="G116" s="5">
        <v>1</v>
      </c>
      <c r="H116" s="5">
        <v>0</v>
      </c>
      <c r="I116" s="10">
        <v>148.04</v>
      </c>
      <c r="J116" s="5">
        <v>51</v>
      </c>
      <c r="K116" s="5">
        <v>1.8</v>
      </c>
      <c r="L116" s="5" t="s">
        <v>3</v>
      </c>
      <c r="M116" s="5" t="s">
        <v>3</v>
      </c>
      <c r="N116" s="5">
        <v>12.1</v>
      </c>
      <c r="O116" s="5" t="s">
        <v>3</v>
      </c>
      <c r="P116" s="5">
        <v>0</v>
      </c>
      <c r="Q116" s="5">
        <v>0</v>
      </c>
      <c r="R116" s="5">
        <v>0</v>
      </c>
      <c r="S116" s="5">
        <v>1</v>
      </c>
      <c r="T116" s="5">
        <v>0</v>
      </c>
      <c r="U116" s="5">
        <v>0</v>
      </c>
      <c r="V116" s="5">
        <v>1</v>
      </c>
    </row>
    <row r="117" spans="1:22" x14ac:dyDescent="0.25">
      <c r="A117" s="5">
        <v>47</v>
      </c>
      <c r="B117" s="5">
        <v>80</v>
      </c>
      <c r="C117" s="9">
        <v>0.25</v>
      </c>
      <c r="D117" s="5">
        <v>0</v>
      </c>
      <c r="E117" s="5" t="s">
        <v>2</v>
      </c>
      <c r="F117" s="5">
        <v>0</v>
      </c>
      <c r="G117" s="5">
        <v>0</v>
      </c>
      <c r="H117" s="5">
        <v>0</v>
      </c>
      <c r="I117" s="10">
        <v>148.04</v>
      </c>
      <c r="J117" s="5">
        <v>28</v>
      </c>
      <c r="K117" s="5">
        <v>0.9</v>
      </c>
      <c r="L117" s="5" t="s">
        <v>3</v>
      </c>
      <c r="M117" s="5" t="s">
        <v>3</v>
      </c>
      <c r="N117" s="5">
        <v>12.4</v>
      </c>
      <c r="O117" s="5">
        <v>44</v>
      </c>
      <c r="P117" s="5">
        <v>0</v>
      </c>
      <c r="Q117" s="5">
        <v>0</v>
      </c>
      <c r="R117" s="5">
        <v>0</v>
      </c>
      <c r="S117" s="5">
        <v>1</v>
      </c>
      <c r="T117" s="5">
        <v>0</v>
      </c>
      <c r="U117" s="5">
        <v>1</v>
      </c>
      <c r="V117" s="5">
        <v>1</v>
      </c>
    </row>
    <row r="118" spans="1:22" x14ac:dyDescent="0.25">
      <c r="A118" s="10">
        <v>51.48</v>
      </c>
      <c r="B118" s="5">
        <v>70</v>
      </c>
      <c r="C118" s="9">
        <v>0.5</v>
      </c>
      <c r="D118" s="10">
        <v>0.8</v>
      </c>
      <c r="E118" s="5" t="s">
        <v>2</v>
      </c>
      <c r="F118" s="5">
        <v>1</v>
      </c>
      <c r="G118" s="5">
        <v>0</v>
      </c>
      <c r="H118" s="5">
        <v>0</v>
      </c>
      <c r="I118" s="5">
        <v>104</v>
      </c>
      <c r="J118" s="5">
        <v>16</v>
      </c>
      <c r="K118" s="5">
        <v>0.5</v>
      </c>
      <c r="L118" s="5" t="s">
        <v>3</v>
      </c>
      <c r="M118" s="5" t="s">
        <v>3</v>
      </c>
      <c r="N118" s="5" t="s">
        <v>3</v>
      </c>
      <c r="O118" s="5" t="s">
        <v>3</v>
      </c>
      <c r="P118" s="5">
        <v>0</v>
      </c>
      <c r="Q118" s="5">
        <v>0</v>
      </c>
      <c r="R118" s="5">
        <v>0</v>
      </c>
      <c r="S118" s="5">
        <v>1</v>
      </c>
      <c r="T118" s="5">
        <v>1</v>
      </c>
      <c r="U118" s="5">
        <v>0</v>
      </c>
      <c r="V118" s="5">
        <v>1</v>
      </c>
    </row>
    <row r="119" spans="1:22" x14ac:dyDescent="0.25">
      <c r="A119" s="10">
        <v>51.48</v>
      </c>
      <c r="B119" s="5">
        <v>70</v>
      </c>
      <c r="C119" s="9">
        <v>0.75</v>
      </c>
      <c r="D119" s="5">
        <v>0</v>
      </c>
      <c r="E119" s="5" t="s">
        <v>2</v>
      </c>
      <c r="F119" s="5">
        <v>0.77</v>
      </c>
      <c r="G119" s="5">
        <v>0</v>
      </c>
      <c r="H119" s="5">
        <v>0</v>
      </c>
      <c r="I119" s="5">
        <v>219</v>
      </c>
      <c r="J119" s="5">
        <v>36</v>
      </c>
      <c r="K119" s="5">
        <v>1.3</v>
      </c>
      <c r="L119" s="5">
        <v>139</v>
      </c>
      <c r="M119" s="5">
        <v>3.7</v>
      </c>
      <c r="N119" s="5">
        <v>12.5</v>
      </c>
      <c r="O119" s="5">
        <v>37</v>
      </c>
      <c r="P119" s="5">
        <v>0</v>
      </c>
      <c r="Q119" s="5">
        <v>0</v>
      </c>
      <c r="R119" s="5">
        <v>0</v>
      </c>
      <c r="S119" s="5">
        <v>1</v>
      </c>
      <c r="T119" s="5">
        <v>0</v>
      </c>
      <c r="U119" s="5">
        <v>0</v>
      </c>
      <c r="V119" s="5">
        <v>1</v>
      </c>
    </row>
    <row r="120" spans="1:22" x14ac:dyDescent="0.25">
      <c r="A120" s="5">
        <v>55</v>
      </c>
      <c r="B120" s="5">
        <v>70</v>
      </c>
      <c r="C120" s="9">
        <v>0.25</v>
      </c>
      <c r="D120" s="10">
        <v>0.6</v>
      </c>
      <c r="E120" s="5" t="s">
        <v>2</v>
      </c>
      <c r="F120" s="5">
        <v>1</v>
      </c>
      <c r="G120" s="5">
        <v>0</v>
      </c>
      <c r="H120" s="5">
        <v>0</v>
      </c>
      <c r="I120" s="5">
        <v>99</v>
      </c>
      <c r="J120" s="5">
        <v>25</v>
      </c>
      <c r="K120" s="5">
        <v>1.2</v>
      </c>
      <c r="L120" s="5" t="s">
        <v>3</v>
      </c>
      <c r="M120" s="5" t="s">
        <v>3</v>
      </c>
      <c r="N120" s="5">
        <v>11.4</v>
      </c>
      <c r="O120" s="5" t="s">
        <v>3</v>
      </c>
      <c r="P120" s="5">
        <v>0</v>
      </c>
      <c r="Q120" s="5">
        <v>0</v>
      </c>
      <c r="R120" s="5">
        <v>0</v>
      </c>
      <c r="S120" s="5">
        <v>0</v>
      </c>
      <c r="T120" s="5">
        <v>1</v>
      </c>
      <c r="U120" s="5">
        <v>0</v>
      </c>
      <c r="V120" s="5">
        <v>1</v>
      </c>
    </row>
    <row r="121" spans="1:22" x14ac:dyDescent="0.25">
      <c r="A121" s="5">
        <v>60</v>
      </c>
      <c r="B121" s="5">
        <v>70</v>
      </c>
      <c r="C121" s="9">
        <v>0.25</v>
      </c>
      <c r="D121" s="5">
        <v>0</v>
      </c>
      <c r="E121" s="5" t="s">
        <v>2</v>
      </c>
      <c r="F121" s="5">
        <v>1</v>
      </c>
      <c r="G121" s="5">
        <v>0</v>
      </c>
      <c r="H121" s="5">
        <v>0</v>
      </c>
      <c r="I121" s="5">
        <v>140</v>
      </c>
      <c r="J121" s="5">
        <v>27</v>
      </c>
      <c r="K121" s="5">
        <v>1.2</v>
      </c>
      <c r="L121" s="5" t="s">
        <v>3</v>
      </c>
      <c r="M121" s="5" t="s">
        <v>3</v>
      </c>
      <c r="N121" s="5" t="s">
        <v>3</v>
      </c>
      <c r="O121" s="5" t="s">
        <v>3</v>
      </c>
      <c r="P121" s="5">
        <v>0</v>
      </c>
      <c r="Q121" s="5">
        <v>0</v>
      </c>
      <c r="R121" s="5">
        <v>0</v>
      </c>
      <c r="S121" s="5">
        <v>1</v>
      </c>
      <c r="T121" s="5">
        <v>0</v>
      </c>
      <c r="U121" s="5">
        <v>0</v>
      </c>
      <c r="V121" s="5">
        <v>1</v>
      </c>
    </row>
    <row r="122" spans="1:22" x14ac:dyDescent="0.25">
      <c r="A122" s="5">
        <v>72</v>
      </c>
      <c r="B122" s="5">
        <v>90</v>
      </c>
      <c r="C122" s="9">
        <v>1</v>
      </c>
      <c r="D122" s="10">
        <v>0.2</v>
      </c>
      <c r="E122" s="10">
        <v>0.6</v>
      </c>
      <c r="F122" s="5">
        <v>1</v>
      </c>
      <c r="G122" s="5">
        <v>0</v>
      </c>
      <c r="H122" s="5">
        <v>0</v>
      </c>
      <c r="I122" s="5">
        <v>323</v>
      </c>
      <c r="J122" s="5">
        <v>40</v>
      </c>
      <c r="K122" s="5">
        <v>2.2000000000000002</v>
      </c>
      <c r="L122" s="5">
        <v>137</v>
      </c>
      <c r="M122" s="5">
        <v>5.3</v>
      </c>
      <c r="N122" s="5">
        <v>12.6</v>
      </c>
      <c r="O122" s="5" t="s">
        <v>3</v>
      </c>
      <c r="P122" s="5">
        <v>0</v>
      </c>
      <c r="Q122" s="5">
        <v>1</v>
      </c>
      <c r="R122" s="5">
        <v>1</v>
      </c>
      <c r="S122" s="5">
        <v>0</v>
      </c>
      <c r="T122" s="5">
        <v>0</v>
      </c>
      <c r="U122" s="5">
        <v>0</v>
      </c>
      <c r="V122" s="5">
        <v>1</v>
      </c>
    </row>
    <row r="123" spans="1:22" x14ac:dyDescent="0.25">
      <c r="A123" s="5">
        <v>54</v>
      </c>
      <c r="B123" s="5">
        <v>60</v>
      </c>
      <c r="C123" s="9">
        <v>0.62</v>
      </c>
      <c r="D123" s="10">
        <v>0.6</v>
      </c>
      <c r="E123" s="10">
        <v>0.52</v>
      </c>
      <c r="F123" s="5">
        <v>0.77</v>
      </c>
      <c r="G123" s="5">
        <v>0</v>
      </c>
      <c r="H123" s="5">
        <v>0</v>
      </c>
      <c r="I123" s="5">
        <v>125</v>
      </c>
      <c r="J123" s="5">
        <v>21</v>
      </c>
      <c r="K123" s="5">
        <v>1.3</v>
      </c>
      <c r="L123" s="5">
        <v>137</v>
      </c>
      <c r="M123" s="5">
        <v>3.4</v>
      </c>
      <c r="N123" s="5">
        <v>15</v>
      </c>
      <c r="O123" s="5">
        <v>46</v>
      </c>
      <c r="P123" s="5">
        <v>1</v>
      </c>
      <c r="Q123" s="5">
        <v>1</v>
      </c>
      <c r="R123" s="5">
        <v>0</v>
      </c>
      <c r="S123" s="5">
        <v>1</v>
      </c>
      <c r="T123" s="5">
        <v>1</v>
      </c>
      <c r="U123" s="5">
        <v>0</v>
      </c>
      <c r="V123" s="5">
        <v>1</v>
      </c>
    </row>
    <row r="124" spans="1:22" x14ac:dyDescent="0.25">
      <c r="A124" s="5">
        <v>34</v>
      </c>
      <c r="B124" s="5">
        <v>70</v>
      </c>
      <c r="C124" s="9">
        <v>0.62</v>
      </c>
      <c r="D124" s="10">
        <v>0.2</v>
      </c>
      <c r="E124" s="10">
        <v>0.52</v>
      </c>
      <c r="F124" s="5">
        <v>0.77</v>
      </c>
      <c r="G124" s="5">
        <v>0</v>
      </c>
      <c r="H124" s="5">
        <v>0</v>
      </c>
      <c r="I124" s="10">
        <v>148.04</v>
      </c>
      <c r="J124" s="5">
        <v>219</v>
      </c>
      <c r="K124" s="5">
        <v>12.2</v>
      </c>
      <c r="L124" s="5">
        <v>130</v>
      </c>
      <c r="M124" s="5">
        <v>3.8</v>
      </c>
      <c r="N124" s="5">
        <v>6</v>
      </c>
      <c r="O124" s="5" t="s">
        <v>3</v>
      </c>
      <c r="P124" s="5">
        <v>1</v>
      </c>
      <c r="Q124" s="5">
        <v>0</v>
      </c>
      <c r="R124" s="5">
        <v>0</v>
      </c>
      <c r="S124" s="5">
        <v>1</v>
      </c>
      <c r="T124" s="5">
        <v>0</v>
      </c>
      <c r="U124" s="5">
        <v>1</v>
      </c>
      <c r="V124" s="5">
        <v>1</v>
      </c>
    </row>
    <row r="125" spans="1:22" x14ac:dyDescent="0.25">
      <c r="A125" s="5">
        <v>43</v>
      </c>
      <c r="B125" s="5">
        <v>80</v>
      </c>
      <c r="C125" s="9">
        <v>0.5</v>
      </c>
      <c r="D125" s="10">
        <v>0.4</v>
      </c>
      <c r="E125" s="10">
        <v>0.6</v>
      </c>
      <c r="F125" s="5">
        <v>0</v>
      </c>
      <c r="G125" s="5">
        <v>1</v>
      </c>
      <c r="H125" s="5">
        <v>1</v>
      </c>
      <c r="I125" s="10">
        <v>148.04</v>
      </c>
      <c r="J125" s="5">
        <v>30</v>
      </c>
      <c r="K125" s="5">
        <v>1.1000000000000001</v>
      </c>
      <c r="L125" s="5" t="s">
        <v>3</v>
      </c>
      <c r="M125" s="5" t="s">
        <v>3</v>
      </c>
      <c r="N125" s="5">
        <v>14</v>
      </c>
      <c r="O125" s="5">
        <v>42</v>
      </c>
      <c r="P125" s="5">
        <v>0</v>
      </c>
      <c r="Q125" s="5">
        <v>0</v>
      </c>
      <c r="R125" s="5">
        <v>0</v>
      </c>
      <c r="S125" s="5">
        <v>1</v>
      </c>
      <c r="T125" s="5">
        <v>0</v>
      </c>
      <c r="U125" s="5">
        <v>0</v>
      </c>
      <c r="V125" s="5">
        <v>1</v>
      </c>
    </row>
    <row r="126" spans="1:22" x14ac:dyDescent="0.25">
      <c r="A126" s="5">
        <v>65</v>
      </c>
      <c r="B126" s="5">
        <v>100</v>
      </c>
      <c r="C126" s="9">
        <v>0.5</v>
      </c>
      <c r="D126" s="5">
        <v>0</v>
      </c>
      <c r="E126" s="5" t="s">
        <v>2</v>
      </c>
      <c r="F126" s="5">
        <v>1</v>
      </c>
      <c r="G126" s="5">
        <v>0</v>
      </c>
      <c r="H126" s="5">
        <v>0</v>
      </c>
      <c r="I126" s="5">
        <v>90</v>
      </c>
      <c r="J126" s="5">
        <v>98</v>
      </c>
      <c r="K126" s="5">
        <v>2.5</v>
      </c>
      <c r="L126" s="5" t="s">
        <v>3</v>
      </c>
      <c r="M126" s="5" t="s">
        <v>3</v>
      </c>
      <c r="N126" s="5">
        <v>9.1</v>
      </c>
      <c r="O126" s="5">
        <v>28</v>
      </c>
      <c r="P126" s="5">
        <v>1</v>
      </c>
      <c r="Q126" s="5">
        <v>0</v>
      </c>
      <c r="R126" s="5">
        <v>0</v>
      </c>
      <c r="S126" s="5">
        <v>1</v>
      </c>
      <c r="T126" s="5">
        <v>0</v>
      </c>
      <c r="U126" s="5">
        <v>0</v>
      </c>
      <c r="V126" s="5">
        <v>1</v>
      </c>
    </row>
    <row r="127" spans="1:22" x14ac:dyDescent="0.25">
      <c r="A127" s="5">
        <v>72</v>
      </c>
      <c r="B127" s="5">
        <v>90</v>
      </c>
      <c r="C127" s="9">
        <v>0.62</v>
      </c>
      <c r="D127" s="10">
        <v>0.2</v>
      </c>
      <c r="E127" s="10">
        <v>0.52</v>
      </c>
      <c r="F127" s="5">
        <v>0.77</v>
      </c>
      <c r="G127" s="5">
        <v>0</v>
      </c>
      <c r="H127" s="5">
        <v>0</v>
      </c>
      <c r="I127" s="5">
        <v>308</v>
      </c>
      <c r="J127" s="5">
        <v>36</v>
      </c>
      <c r="K127" s="5">
        <v>2.5</v>
      </c>
      <c r="L127" s="5">
        <v>131</v>
      </c>
      <c r="M127" s="5">
        <v>4.3</v>
      </c>
      <c r="N127" s="5" t="s">
        <v>3</v>
      </c>
      <c r="O127" s="5" t="s">
        <v>3</v>
      </c>
      <c r="P127" s="5">
        <v>1</v>
      </c>
      <c r="Q127" s="5">
        <v>1</v>
      </c>
      <c r="R127" s="5">
        <v>0</v>
      </c>
      <c r="S127" s="5">
        <v>0</v>
      </c>
      <c r="T127" s="5">
        <v>0</v>
      </c>
      <c r="U127" s="5">
        <v>0</v>
      </c>
      <c r="V127" s="5">
        <v>1</v>
      </c>
    </row>
    <row r="128" spans="1:22" x14ac:dyDescent="0.25">
      <c r="A128" s="5">
        <v>70</v>
      </c>
      <c r="B128" s="5">
        <v>90</v>
      </c>
      <c r="C128" s="9">
        <v>0.5</v>
      </c>
      <c r="D128" s="5">
        <v>0</v>
      </c>
      <c r="E128" s="5" t="s">
        <v>2</v>
      </c>
      <c r="F128" s="5">
        <v>1</v>
      </c>
      <c r="G128" s="5">
        <v>0</v>
      </c>
      <c r="H128" s="5">
        <v>0</v>
      </c>
      <c r="I128" s="5">
        <v>144</v>
      </c>
      <c r="J128" s="5">
        <v>125</v>
      </c>
      <c r="K128" s="5">
        <v>4</v>
      </c>
      <c r="L128" s="5">
        <v>136</v>
      </c>
      <c r="M128" s="5">
        <v>4.5999999999999996</v>
      </c>
      <c r="N128" s="5">
        <v>12</v>
      </c>
      <c r="O128" s="5">
        <v>37</v>
      </c>
      <c r="P128" s="5">
        <v>1</v>
      </c>
      <c r="Q128" s="5">
        <v>1</v>
      </c>
      <c r="R128" s="5">
        <v>0</v>
      </c>
      <c r="S128" s="5">
        <v>0</v>
      </c>
      <c r="T128" s="5">
        <v>1</v>
      </c>
      <c r="U128" s="5">
        <v>0</v>
      </c>
      <c r="V128" s="5">
        <v>1</v>
      </c>
    </row>
    <row r="129" spans="1:22" x14ac:dyDescent="0.25">
      <c r="A129" s="5">
        <v>71</v>
      </c>
      <c r="B129" s="5">
        <v>60</v>
      </c>
      <c r="C129" s="9">
        <v>0.5</v>
      </c>
      <c r="D129" s="10">
        <v>0.8</v>
      </c>
      <c r="E129" s="5" t="s">
        <v>2</v>
      </c>
      <c r="F129" s="5">
        <v>1</v>
      </c>
      <c r="G129" s="5">
        <v>0</v>
      </c>
      <c r="H129" s="5">
        <v>0</v>
      </c>
      <c r="I129" s="5">
        <v>118</v>
      </c>
      <c r="J129" s="5">
        <v>125</v>
      </c>
      <c r="K129" s="5">
        <v>5.3</v>
      </c>
      <c r="L129" s="5">
        <v>136</v>
      </c>
      <c r="M129" s="5">
        <v>4.9000000000000004</v>
      </c>
      <c r="N129" s="5">
        <v>11.4</v>
      </c>
      <c r="O129" s="5">
        <v>35</v>
      </c>
      <c r="P129" s="5">
        <v>1</v>
      </c>
      <c r="Q129" s="5">
        <v>1</v>
      </c>
      <c r="R129" s="5">
        <v>0</v>
      </c>
      <c r="S129" s="5">
        <v>0</v>
      </c>
      <c r="T129" s="5">
        <v>1</v>
      </c>
      <c r="U129" s="5">
        <v>0</v>
      </c>
      <c r="V129" s="5">
        <v>1</v>
      </c>
    </row>
    <row r="130" spans="1:22" x14ac:dyDescent="0.25">
      <c r="A130" s="5">
        <v>52</v>
      </c>
      <c r="B130" s="5">
        <v>90</v>
      </c>
      <c r="C130" s="9">
        <v>0.5</v>
      </c>
      <c r="D130" s="10">
        <v>0.8</v>
      </c>
      <c r="E130" s="10">
        <v>0.6</v>
      </c>
      <c r="F130" s="5">
        <v>0</v>
      </c>
      <c r="G130" s="5">
        <v>0</v>
      </c>
      <c r="H130" s="5">
        <v>0</v>
      </c>
      <c r="I130" s="5">
        <v>224</v>
      </c>
      <c r="J130" s="5">
        <v>166</v>
      </c>
      <c r="K130" s="5">
        <v>5.6</v>
      </c>
      <c r="L130" s="5">
        <v>133</v>
      </c>
      <c r="M130" s="5">
        <v>47</v>
      </c>
      <c r="N130" s="5">
        <v>8.1</v>
      </c>
      <c r="O130" s="5">
        <v>23</v>
      </c>
      <c r="P130" s="5">
        <v>1</v>
      </c>
      <c r="Q130" s="5">
        <v>1</v>
      </c>
      <c r="R130" s="5">
        <v>0</v>
      </c>
      <c r="S130" s="5">
        <v>1</v>
      </c>
      <c r="T130" s="5">
        <v>0</v>
      </c>
      <c r="U130" s="5">
        <v>1</v>
      </c>
      <c r="V130" s="5">
        <v>1</v>
      </c>
    </row>
    <row r="131" spans="1:22" x14ac:dyDescent="0.25">
      <c r="A131" s="5">
        <v>75</v>
      </c>
      <c r="B131" s="5">
        <v>70</v>
      </c>
      <c r="C131" s="9">
        <v>1</v>
      </c>
      <c r="D131" s="10">
        <v>0.2</v>
      </c>
      <c r="E131" s="5" t="s">
        <v>2</v>
      </c>
      <c r="F131" s="5">
        <v>1</v>
      </c>
      <c r="G131" s="5">
        <v>0</v>
      </c>
      <c r="H131" s="5">
        <v>0</v>
      </c>
      <c r="I131" s="5">
        <v>158</v>
      </c>
      <c r="J131" s="5">
        <v>49</v>
      </c>
      <c r="K131" s="5">
        <v>1.4</v>
      </c>
      <c r="L131" s="5">
        <v>135</v>
      </c>
      <c r="M131" s="5">
        <v>4.7</v>
      </c>
      <c r="N131" s="5">
        <v>11.1</v>
      </c>
      <c r="O131" s="5" t="s">
        <v>3</v>
      </c>
      <c r="P131" s="5">
        <v>1</v>
      </c>
      <c r="Q131" s="5">
        <v>0</v>
      </c>
      <c r="R131" s="5">
        <v>0</v>
      </c>
      <c r="S131" s="5">
        <v>0</v>
      </c>
      <c r="T131" s="5">
        <v>1</v>
      </c>
      <c r="U131" s="5">
        <v>0</v>
      </c>
      <c r="V131" s="5">
        <v>1</v>
      </c>
    </row>
    <row r="132" spans="1:22" x14ac:dyDescent="0.25">
      <c r="A132" s="5">
        <v>50</v>
      </c>
      <c r="B132" s="5">
        <v>90</v>
      </c>
      <c r="C132" s="9">
        <v>0.25</v>
      </c>
      <c r="D132" s="10">
        <v>0.4</v>
      </c>
      <c r="E132" s="5" t="s">
        <v>2</v>
      </c>
      <c r="F132" s="5">
        <v>0</v>
      </c>
      <c r="G132" s="5">
        <v>1</v>
      </c>
      <c r="H132" s="5">
        <v>1</v>
      </c>
      <c r="I132" s="5">
        <v>128</v>
      </c>
      <c r="J132" s="5">
        <v>208</v>
      </c>
      <c r="K132" s="5">
        <v>9.1999999999999993</v>
      </c>
      <c r="L132" s="5">
        <v>134</v>
      </c>
      <c r="M132" s="5">
        <v>4.8</v>
      </c>
      <c r="N132" s="5">
        <v>8.1999999999999993</v>
      </c>
      <c r="O132" s="5">
        <v>22</v>
      </c>
      <c r="P132" s="5">
        <v>0</v>
      </c>
      <c r="Q132" s="5">
        <v>0</v>
      </c>
      <c r="R132" s="5">
        <v>0</v>
      </c>
      <c r="S132" s="5">
        <v>0</v>
      </c>
      <c r="T132" s="5">
        <v>1</v>
      </c>
      <c r="U132" s="5">
        <v>1</v>
      </c>
      <c r="V132" s="5">
        <v>1</v>
      </c>
    </row>
    <row r="133" spans="1:22" x14ac:dyDescent="0.25">
      <c r="A133" s="5">
        <v>5</v>
      </c>
      <c r="B133" s="5">
        <v>50</v>
      </c>
      <c r="C133" s="9">
        <v>0.25</v>
      </c>
      <c r="D133" s="5">
        <v>0</v>
      </c>
      <c r="E133" s="5" t="s">
        <v>2</v>
      </c>
      <c r="F133" s="5">
        <v>1</v>
      </c>
      <c r="G133" s="5">
        <v>0</v>
      </c>
      <c r="H133" s="5">
        <v>0</v>
      </c>
      <c r="I133" s="10">
        <v>148.04</v>
      </c>
      <c r="J133" s="5">
        <v>25</v>
      </c>
      <c r="K133" s="5">
        <v>0.6</v>
      </c>
      <c r="L133" s="5" t="s">
        <v>3</v>
      </c>
      <c r="M133" s="5" t="s">
        <v>3</v>
      </c>
      <c r="N133" s="5">
        <v>11.8</v>
      </c>
      <c r="O133" s="5">
        <v>36</v>
      </c>
      <c r="P133" s="5">
        <v>0</v>
      </c>
      <c r="Q133" s="5">
        <v>0</v>
      </c>
      <c r="R133" s="5">
        <v>0</v>
      </c>
      <c r="S133" s="5">
        <v>1</v>
      </c>
      <c r="T133" s="5">
        <v>0</v>
      </c>
      <c r="U133" s="5">
        <v>0</v>
      </c>
      <c r="V133" s="5">
        <v>1</v>
      </c>
    </row>
    <row r="134" spans="1:22" x14ac:dyDescent="0.25">
      <c r="A134" s="5">
        <v>50</v>
      </c>
      <c r="B134" s="10">
        <v>76.47</v>
      </c>
      <c r="C134" s="9">
        <v>0.62</v>
      </c>
      <c r="D134" s="10">
        <v>0.2</v>
      </c>
      <c r="E134" s="10">
        <v>0.52</v>
      </c>
      <c r="F134" s="5">
        <v>0.77</v>
      </c>
      <c r="G134" s="5">
        <v>0</v>
      </c>
      <c r="H134" s="5">
        <v>0</v>
      </c>
      <c r="I134" s="5">
        <v>219</v>
      </c>
      <c r="J134" s="5">
        <v>176</v>
      </c>
      <c r="K134" s="5">
        <v>13.8</v>
      </c>
      <c r="L134" s="5">
        <v>136</v>
      </c>
      <c r="M134" s="5">
        <v>4.5</v>
      </c>
      <c r="N134" s="5">
        <v>8.6</v>
      </c>
      <c r="O134" s="5">
        <v>24</v>
      </c>
      <c r="P134" s="5">
        <v>1</v>
      </c>
      <c r="Q134" s="5">
        <v>0</v>
      </c>
      <c r="R134" s="5">
        <v>0</v>
      </c>
      <c r="S134" s="5">
        <v>1</v>
      </c>
      <c r="T134" s="5">
        <v>1</v>
      </c>
      <c r="U134" s="5">
        <v>1</v>
      </c>
      <c r="V134" s="5">
        <v>1</v>
      </c>
    </row>
    <row r="135" spans="1:22" x14ac:dyDescent="0.25">
      <c r="A135" s="5">
        <v>70</v>
      </c>
      <c r="B135" s="5">
        <v>100</v>
      </c>
      <c r="C135" s="9">
        <v>0.5</v>
      </c>
      <c r="D135" s="10">
        <v>0.8</v>
      </c>
      <c r="E135" s="5" t="s">
        <v>2</v>
      </c>
      <c r="F135" s="5">
        <v>1</v>
      </c>
      <c r="G135" s="5">
        <v>0</v>
      </c>
      <c r="H135" s="5">
        <v>0</v>
      </c>
      <c r="I135" s="5">
        <v>118</v>
      </c>
      <c r="J135" s="5">
        <v>125</v>
      </c>
      <c r="K135" s="5">
        <v>5.3</v>
      </c>
      <c r="L135" s="5">
        <v>136</v>
      </c>
      <c r="M135" s="5">
        <v>4.9000000000000004</v>
      </c>
      <c r="N135" s="5">
        <v>12</v>
      </c>
      <c r="O135" s="5">
        <v>37</v>
      </c>
      <c r="P135" s="5">
        <v>1</v>
      </c>
      <c r="Q135" s="5">
        <v>0</v>
      </c>
      <c r="R135" s="5">
        <v>0</v>
      </c>
      <c r="S135" s="5">
        <v>1</v>
      </c>
      <c r="T135" s="5">
        <v>0</v>
      </c>
      <c r="U135" s="5">
        <v>0</v>
      </c>
      <c r="V135" s="5">
        <v>1</v>
      </c>
    </row>
    <row r="136" spans="1:22" x14ac:dyDescent="0.25">
      <c r="A136" s="5">
        <v>47</v>
      </c>
      <c r="B136" s="5">
        <v>100</v>
      </c>
      <c r="C136" s="9">
        <v>0.25</v>
      </c>
      <c r="D136" s="10">
        <v>0.2</v>
      </c>
      <c r="E136" s="10">
        <v>0.52</v>
      </c>
      <c r="F136" s="5">
        <v>0.77</v>
      </c>
      <c r="G136" s="5">
        <v>0</v>
      </c>
      <c r="H136" s="5">
        <v>0</v>
      </c>
      <c r="I136" s="5">
        <v>122</v>
      </c>
      <c r="J136" s="5" t="s">
        <v>3</v>
      </c>
      <c r="K136" s="5">
        <v>16.899999999999999</v>
      </c>
      <c r="L136" s="5">
        <v>138</v>
      </c>
      <c r="M136" s="5">
        <v>5.2</v>
      </c>
      <c r="N136" s="5">
        <v>10.8</v>
      </c>
      <c r="O136" s="5">
        <v>33</v>
      </c>
      <c r="P136" s="5">
        <v>0</v>
      </c>
      <c r="Q136" s="5">
        <v>1</v>
      </c>
      <c r="R136" s="5">
        <v>0</v>
      </c>
      <c r="S136" s="5">
        <v>1</v>
      </c>
      <c r="T136" s="5">
        <v>0</v>
      </c>
      <c r="U136" s="5">
        <v>0</v>
      </c>
      <c r="V136" s="5">
        <v>1</v>
      </c>
    </row>
    <row r="137" spans="1:22" x14ac:dyDescent="0.25">
      <c r="A137" s="5">
        <v>48</v>
      </c>
      <c r="B137" s="5">
        <v>80</v>
      </c>
      <c r="C137" s="9">
        <v>0.5</v>
      </c>
      <c r="D137" s="5">
        <v>0</v>
      </c>
      <c r="E137" s="10">
        <v>0.4</v>
      </c>
      <c r="F137" s="5">
        <v>1</v>
      </c>
      <c r="G137" s="5">
        <v>0</v>
      </c>
      <c r="H137" s="5">
        <v>0</v>
      </c>
      <c r="I137" s="5">
        <v>214</v>
      </c>
      <c r="J137" s="5">
        <v>24</v>
      </c>
      <c r="K137" s="5">
        <v>1.3</v>
      </c>
      <c r="L137" s="5">
        <v>140</v>
      </c>
      <c r="M137" s="5">
        <v>4</v>
      </c>
      <c r="N137" s="5">
        <v>13.2</v>
      </c>
      <c r="O137" s="5">
        <v>39</v>
      </c>
      <c r="P137" s="5">
        <v>0</v>
      </c>
      <c r="Q137" s="5">
        <v>1</v>
      </c>
      <c r="R137" s="5">
        <v>0</v>
      </c>
      <c r="S137" s="5">
        <v>0</v>
      </c>
      <c r="T137" s="5">
        <v>0</v>
      </c>
      <c r="U137" s="5">
        <v>0</v>
      </c>
      <c r="V137" s="5">
        <v>1</v>
      </c>
    </row>
    <row r="138" spans="1:22" x14ac:dyDescent="0.25">
      <c r="A138" s="5">
        <v>46</v>
      </c>
      <c r="B138" s="5">
        <v>90</v>
      </c>
      <c r="C138" s="9">
        <v>0.75</v>
      </c>
      <c r="D138" s="10">
        <v>0.2</v>
      </c>
      <c r="E138" s="10">
        <v>0.52</v>
      </c>
      <c r="F138" s="5">
        <v>1</v>
      </c>
      <c r="G138" s="5">
        <v>0</v>
      </c>
      <c r="H138" s="5">
        <v>0</v>
      </c>
      <c r="I138" s="5">
        <v>213</v>
      </c>
      <c r="J138" s="5">
        <v>68</v>
      </c>
      <c r="K138" s="5">
        <v>2.8</v>
      </c>
      <c r="L138" s="5">
        <v>146</v>
      </c>
      <c r="M138" s="5">
        <v>6.3</v>
      </c>
      <c r="N138" s="5">
        <v>9.3000000000000007</v>
      </c>
      <c r="O138" s="5" t="s">
        <v>3</v>
      </c>
      <c r="P138" s="5">
        <v>1</v>
      </c>
      <c r="Q138" s="5">
        <v>1</v>
      </c>
      <c r="R138" s="5">
        <v>0</v>
      </c>
      <c r="S138" s="5">
        <v>1</v>
      </c>
      <c r="T138" s="5">
        <v>0</v>
      </c>
      <c r="U138" s="5">
        <v>0</v>
      </c>
      <c r="V138" s="5">
        <v>1</v>
      </c>
    </row>
    <row r="139" spans="1:22" x14ac:dyDescent="0.25">
      <c r="A139" s="5">
        <v>45</v>
      </c>
      <c r="B139" s="5">
        <v>60</v>
      </c>
      <c r="C139" s="9">
        <v>0.25</v>
      </c>
      <c r="D139" s="10">
        <v>0.4</v>
      </c>
      <c r="E139" s="5" t="s">
        <v>2</v>
      </c>
      <c r="F139" s="5">
        <v>0</v>
      </c>
      <c r="G139" s="5">
        <v>1</v>
      </c>
      <c r="H139" s="5">
        <v>0</v>
      </c>
      <c r="I139" s="5">
        <v>268</v>
      </c>
      <c r="J139" s="5">
        <v>86</v>
      </c>
      <c r="K139" s="5">
        <v>4</v>
      </c>
      <c r="L139" s="5">
        <v>134</v>
      </c>
      <c r="M139" s="5">
        <v>5.0999999999999996</v>
      </c>
      <c r="N139" s="5">
        <v>10</v>
      </c>
      <c r="O139" s="5">
        <v>29</v>
      </c>
      <c r="P139" s="5">
        <v>1</v>
      </c>
      <c r="Q139" s="5">
        <v>1</v>
      </c>
      <c r="R139" s="5">
        <v>0</v>
      </c>
      <c r="S139" s="5">
        <v>1</v>
      </c>
      <c r="T139" s="5">
        <v>0</v>
      </c>
      <c r="U139" s="5">
        <v>0</v>
      </c>
      <c r="V139" s="5">
        <v>1</v>
      </c>
    </row>
    <row r="140" spans="1:22" x14ac:dyDescent="0.25">
      <c r="A140" s="5">
        <v>73</v>
      </c>
      <c r="B140" s="10">
        <v>76.47</v>
      </c>
      <c r="C140" s="9">
        <v>0.25</v>
      </c>
      <c r="D140" s="10">
        <v>0.2</v>
      </c>
      <c r="E140" s="5" t="s">
        <v>2</v>
      </c>
      <c r="F140" s="5">
        <v>0.77</v>
      </c>
      <c r="G140" s="5">
        <v>0</v>
      </c>
      <c r="H140" s="5">
        <v>0</v>
      </c>
      <c r="I140" s="5">
        <v>95</v>
      </c>
      <c r="J140" s="5">
        <v>51</v>
      </c>
      <c r="K140" s="5">
        <v>1.6</v>
      </c>
      <c r="L140" s="5">
        <v>142</v>
      </c>
      <c r="M140" s="5">
        <v>3.5</v>
      </c>
      <c r="N140" s="5" t="s">
        <v>3</v>
      </c>
      <c r="O140" s="5" t="s">
        <v>3</v>
      </c>
      <c r="P140" s="5">
        <v>0</v>
      </c>
      <c r="Q140" s="5" t="s">
        <v>70</v>
      </c>
      <c r="R140" s="5">
        <v>0</v>
      </c>
      <c r="S140" s="5">
        <v>1</v>
      </c>
      <c r="T140" s="5">
        <v>0</v>
      </c>
      <c r="U140" s="5">
        <v>0</v>
      </c>
      <c r="V140" s="5">
        <v>1</v>
      </c>
    </row>
    <row r="141" spans="1:22" x14ac:dyDescent="0.25">
      <c r="A141" s="5">
        <v>41</v>
      </c>
      <c r="B141" s="5">
        <v>70</v>
      </c>
      <c r="C141" s="9">
        <v>0.5</v>
      </c>
      <c r="D141" s="10">
        <v>0.4</v>
      </c>
      <c r="E141" s="5" t="s">
        <v>2</v>
      </c>
      <c r="F141" s="5">
        <v>0</v>
      </c>
      <c r="G141" s="5">
        <v>0</v>
      </c>
      <c r="H141" s="5">
        <v>1</v>
      </c>
      <c r="I141" s="10">
        <v>148.04</v>
      </c>
      <c r="J141" s="5">
        <v>68</v>
      </c>
      <c r="K141" s="5">
        <v>2.8</v>
      </c>
      <c r="L141" s="5">
        <v>132</v>
      </c>
      <c r="M141" s="5">
        <v>4.0999999999999996</v>
      </c>
      <c r="N141" s="5">
        <v>11.1</v>
      </c>
      <c r="O141" s="5">
        <v>33</v>
      </c>
      <c r="P141" s="5">
        <v>1</v>
      </c>
      <c r="Q141" s="5">
        <v>0</v>
      </c>
      <c r="R141" s="5">
        <v>0</v>
      </c>
      <c r="S141" s="5">
        <v>1</v>
      </c>
      <c r="T141" s="5">
        <v>1</v>
      </c>
      <c r="U141" s="5">
        <v>1</v>
      </c>
      <c r="V141" s="5">
        <v>1</v>
      </c>
    </row>
    <row r="142" spans="1:22" x14ac:dyDescent="0.25">
      <c r="A142" s="5">
        <v>69</v>
      </c>
      <c r="B142" s="5">
        <v>70</v>
      </c>
      <c r="C142" s="9">
        <v>0.25</v>
      </c>
      <c r="D142" s="5">
        <v>0</v>
      </c>
      <c r="E142" s="10">
        <v>0.8</v>
      </c>
      <c r="F142" s="5">
        <v>1</v>
      </c>
      <c r="G142" s="5">
        <v>0</v>
      </c>
      <c r="H142" s="5">
        <v>0</v>
      </c>
      <c r="I142" s="5">
        <v>256</v>
      </c>
      <c r="J142" s="5">
        <v>40</v>
      </c>
      <c r="K142" s="5">
        <v>1.2</v>
      </c>
      <c r="L142" s="5">
        <v>142</v>
      </c>
      <c r="M142" s="5">
        <v>5.6</v>
      </c>
      <c r="N142" s="5" t="s">
        <v>3</v>
      </c>
      <c r="O142" s="5" t="s">
        <v>3</v>
      </c>
      <c r="P142" s="5">
        <v>0</v>
      </c>
      <c r="Q142" s="5">
        <v>0</v>
      </c>
      <c r="R142" s="5">
        <v>0</v>
      </c>
      <c r="S142" s="5">
        <v>1</v>
      </c>
      <c r="T142" s="5">
        <v>0</v>
      </c>
      <c r="U142" s="5">
        <v>0</v>
      </c>
      <c r="V142" s="5">
        <v>1</v>
      </c>
    </row>
    <row r="143" spans="1:22" x14ac:dyDescent="0.25">
      <c r="A143" s="5">
        <v>67</v>
      </c>
      <c r="B143" s="5">
        <v>70</v>
      </c>
      <c r="C143" s="9">
        <v>0.25</v>
      </c>
      <c r="D143" s="10">
        <v>0.2</v>
      </c>
      <c r="E143" s="5" t="s">
        <v>2</v>
      </c>
      <c r="F143" s="5">
        <v>1</v>
      </c>
      <c r="G143" s="5">
        <v>0</v>
      </c>
      <c r="H143" s="5">
        <v>0</v>
      </c>
      <c r="I143" s="10">
        <v>148.04</v>
      </c>
      <c r="J143" s="5">
        <v>106</v>
      </c>
      <c r="K143" s="5">
        <v>6</v>
      </c>
      <c r="L143" s="5">
        <v>137</v>
      </c>
      <c r="M143" s="5">
        <v>4.9000000000000004</v>
      </c>
      <c r="N143" s="5">
        <v>6.1</v>
      </c>
      <c r="O143" s="5">
        <v>19</v>
      </c>
      <c r="P143" s="5">
        <v>1</v>
      </c>
      <c r="Q143" s="5">
        <v>0</v>
      </c>
      <c r="R143" s="5">
        <v>0</v>
      </c>
      <c r="S143" s="5">
        <v>1</v>
      </c>
      <c r="T143" s="5">
        <v>0</v>
      </c>
      <c r="U143" s="5">
        <v>1</v>
      </c>
      <c r="V143" s="5">
        <v>1</v>
      </c>
    </row>
    <row r="144" spans="1:22" x14ac:dyDescent="0.25">
      <c r="A144" s="5">
        <v>72</v>
      </c>
      <c r="B144" s="5">
        <v>90</v>
      </c>
      <c r="C144" s="9">
        <v>0.62</v>
      </c>
      <c r="D144" s="10">
        <v>0.2</v>
      </c>
      <c r="E144" s="10">
        <v>0.52</v>
      </c>
      <c r="F144" s="5">
        <v>0.77</v>
      </c>
      <c r="G144" s="5">
        <v>0</v>
      </c>
      <c r="H144" s="5">
        <v>0</v>
      </c>
      <c r="I144" s="5">
        <v>84</v>
      </c>
      <c r="J144" s="5">
        <v>145</v>
      </c>
      <c r="K144" s="5">
        <v>7.1</v>
      </c>
      <c r="L144" s="5">
        <v>135</v>
      </c>
      <c r="M144" s="5">
        <v>5.3</v>
      </c>
      <c r="N144" s="5" t="s">
        <v>3</v>
      </c>
      <c r="O144" s="5" t="s">
        <v>3</v>
      </c>
      <c r="P144" s="5">
        <v>0</v>
      </c>
      <c r="Q144" s="5">
        <v>1</v>
      </c>
      <c r="R144" s="5">
        <v>0</v>
      </c>
      <c r="S144" s="5">
        <v>1</v>
      </c>
      <c r="T144" s="5">
        <v>0</v>
      </c>
      <c r="U144" s="5">
        <v>0</v>
      </c>
      <c r="V144" s="5">
        <v>1</v>
      </c>
    </row>
    <row r="145" spans="1:22" x14ac:dyDescent="0.25">
      <c r="A145" s="5">
        <v>41</v>
      </c>
      <c r="B145" s="5">
        <v>80</v>
      </c>
      <c r="C145" s="9">
        <v>0.5</v>
      </c>
      <c r="D145" s="10">
        <v>0.2</v>
      </c>
      <c r="E145" s="10">
        <v>0.8</v>
      </c>
      <c r="F145" s="5">
        <v>1</v>
      </c>
      <c r="G145" s="5">
        <v>0</v>
      </c>
      <c r="H145" s="5">
        <v>0</v>
      </c>
      <c r="I145" s="5">
        <v>210</v>
      </c>
      <c r="J145" s="5">
        <v>165</v>
      </c>
      <c r="K145" s="5">
        <v>18</v>
      </c>
      <c r="L145" s="5">
        <v>135</v>
      </c>
      <c r="M145" s="5">
        <v>4.7</v>
      </c>
      <c r="N145" s="5" t="s">
        <v>3</v>
      </c>
      <c r="O145" s="5" t="s">
        <v>3</v>
      </c>
      <c r="P145" s="5">
        <v>0</v>
      </c>
      <c r="Q145" s="5">
        <v>1</v>
      </c>
      <c r="R145" s="5">
        <v>0</v>
      </c>
      <c r="S145" s="5">
        <v>1</v>
      </c>
      <c r="T145" s="5">
        <v>0</v>
      </c>
      <c r="U145" s="5">
        <v>0</v>
      </c>
      <c r="V145" s="5">
        <v>1</v>
      </c>
    </row>
    <row r="146" spans="1:22" x14ac:dyDescent="0.25">
      <c r="A146" s="5">
        <v>60</v>
      </c>
      <c r="B146" s="5">
        <v>90</v>
      </c>
      <c r="C146" s="9">
        <v>0.25</v>
      </c>
      <c r="D146" s="10">
        <v>0.4</v>
      </c>
      <c r="E146" s="5" t="s">
        <v>2</v>
      </c>
      <c r="F146" s="5">
        <v>1</v>
      </c>
      <c r="G146" s="5">
        <v>0</v>
      </c>
      <c r="H146" s="5">
        <v>0</v>
      </c>
      <c r="I146" s="5">
        <v>105</v>
      </c>
      <c r="J146" s="5">
        <v>53</v>
      </c>
      <c r="K146" s="5">
        <v>2.2999999999999998</v>
      </c>
      <c r="L146" s="5">
        <v>136</v>
      </c>
      <c r="M146" s="5">
        <v>5.2</v>
      </c>
      <c r="N146" s="5">
        <v>11.1</v>
      </c>
      <c r="O146" s="5">
        <v>33</v>
      </c>
      <c r="P146" s="5">
        <v>0</v>
      </c>
      <c r="Q146" s="5">
        <v>0</v>
      </c>
      <c r="R146" s="5">
        <v>0</v>
      </c>
      <c r="S146" s="5">
        <v>1</v>
      </c>
      <c r="T146" s="5">
        <v>0</v>
      </c>
      <c r="U146" s="5">
        <v>0</v>
      </c>
      <c r="V146" s="5">
        <v>1</v>
      </c>
    </row>
    <row r="147" spans="1:22" x14ac:dyDescent="0.25">
      <c r="A147" s="5">
        <v>57</v>
      </c>
      <c r="B147" s="5">
        <v>90</v>
      </c>
      <c r="C147" s="9">
        <v>0.5</v>
      </c>
      <c r="D147" s="10">
        <v>1</v>
      </c>
      <c r="E147" s="5" t="s">
        <v>2</v>
      </c>
      <c r="F147" s="5">
        <v>0</v>
      </c>
      <c r="G147" s="5">
        <v>0</v>
      </c>
      <c r="H147" s="5">
        <v>1</v>
      </c>
      <c r="I147" s="10">
        <v>148.04</v>
      </c>
      <c r="J147" s="5">
        <v>322</v>
      </c>
      <c r="K147" s="5">
        <v>13</v>
      </c>
      <c r="L147" s="5">
        <v>126</v>
      </c>
      <c r="M147" s="5">
        <v>4.8</v>
      </c>
      <c r="N147" s="5">
        <v>8</v>
      </c>
      <c r="O147" s="5">
        <v>24</v>
      </c>
      <c r="P147" s="5">
        <v>1</v>
      </c>
      <c r="Q147" s="5">
        <v>1</v>
      </c>
      <c r="R147" s="5">
        <v>1</v>
      </c>
      <c r="S147" s="5">
        <v>0</v>
      </c>
      <c r="T147" s="5">
        <v>1</v>
      </c>
      <c r="U147" s="5">
        <v>1</v>
      </c>
      <c r="V147" s="5">
        <v>1</v>
      </c>
    </row>
    <row r="148" spans="1:22" x14ac:dyDescent="0.25">
      <c r="A148" s="5">
        <v>53</v>
      </c>
      <c r="B148" s="5">
        <v>100</v>
      </c>
      <c r="C148" s="9">
        <v>0.25</v>
      </c>
      <c r="D148" s="10">
        <v>0.2</v>
      </c>
      <c r="E148" s="10">
        <v>0.6</v>
      </c>
      <c r="F148" s="5">
        <v>1</v>
      </c>
      <c r="G148" s="5">
        <v>0</v>
      </c>
      <c r="H148" s="5">
        <v>0</v>
      </c>
      <c r="I148" s="5">
        <v>213</v>
      </c>
      <c r="J148" s="5">
        <v>23</v>
      </c>
      <c r="K148" s="5">
        <v>1</v>
      </c>
      <c r="L148" s="5">
        <v>139</v>
      </c>
      <c r="M148" s="5">
        <v>4</v>
      </c>
      <c r="N148" s="5" t="s">
        <v>3</v>
      </c>
      <c r="O148" s="5" t="s">
        <v>3</v>
      </c>
      <c r="P148" s="5">
        <v>0</v>
      </c>
      <c r="Q148" s="5">
        <v>1</v>
      </c>
      <c r="R148" s="5">
        <v>0</v>
      </c>
      <c r="S148" s="5">
        <v>1</v>
      </c>
      <c r="T148" s="5">
        <v>0</v>
      </c>
      <c r="U148" s="5">
        <v>0</v>
      </c>
      <c r="V148" s="5">
        <v>1</v>
      </c>
    </row>
    <row r="149" spans="1:22" x14ac:dyDescent="0.25">
      <c r="A149" s="5">
        <v>60</v>
      </c>
      <c r="B149" s="5">
        <v>60</v>
      </c>
      <c r="C149" s="9">
        <v>0.25</v>
      </c>
      <c r="D149" s="10">
        <v>0.6</v>
      </c>
      <c r="E149" s="10">
        <v>0.2</v>
      </c>
      <c r="F149" s="5">
        <v>0</v>
      </c>
      <c r="G149" s="5">
        <v>1</v>
      </c>
      <c r="H149" s="5">
        <v>0</v>
      </c>
      <c r="I149" s="5">
        <v>288</v>
      </c>
      <c r="J149" s="5">
        <v>36</v>
      </c>
      <c r="K149" s="5">
        <v>1.7</v>
      </c>
      <c r="L149" s="5">
        <v>130</v>
      </c>
      <c r="M149" s="5">
        <v>3</v>
      </c>
      <c r="N149" s="5">
        <v>7.9</v>
      </c>
      <c r="O149" s="5">
        <v>25</v>
      </c>
      <c r="P149" s="5">
        <v>1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5">
        <v>1</v>
      </c>
    </row>
    <row r="150" spans="1:22" x14ac:dyDescent="0.25">
      <c r="A150" s="5">
        <v>69</v>
      </c>
      <c r="B150" s="5">
        <v>60</v>
      </c>
      <c r="C150" s="9">
        <v>0.62</v>
      </c>
      <c r="D150" s="10">
        <v>0.2</v>
      </c>
      <c r="E150" s="10">
        <v>0.52</v>
      </c>
      <c r="F150" s="5">
        <v>0.77</v>
      </c>
      <c r="G150" s="5">
        <v>0</v>
      </c>
      <c r="H150" s="5">
        <v>0</v>
      </c>
      <c r="I150" s="5">
        <v>171</v>
      </c>
      <c r="J150" s="5">
        <v>26</v>
      </c>
      <c r="K150" s="5">
        <v>48.1</v>
      </c>
      <c r="L150" s="5" t="s">
        <v>3</v>
      </c>
      <c r="M150" s="5" t="s">
        <v>3</v>
      </c>
      <c r="N150" s="5" t="s">
        <v>3</v>
      </c>
      <c r="O150" s="5" t="s">
        <v>3</v>
      </c>
      <c r="P150" s="5">
        <v>1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1</v>
      </c>
    </row>
    <row r="151" spans="1:22" x14ac:dyDescent="0.25">
      <c r="A151" s="5">
        <v>65</v>
      </c>
      <c r="B151" s="5">
        <v>70</v>
      </c>
      <c r="C151" s="9">
        <v>0.75</v>
      </c>
      <c r="D151" s="10">
        <v>0.2</v>
      </c>
      <c r="E151" s="5" t="s">
        <v>2</v>
      </c>
      <c r="F151" s="5">
        <v>0</v>
      </c>
      <c r="G151" s="5">
        <v>0</v>
      </c>
      <c r="H151" s="5">
        <v>0</v>
      </c>
      <c r="I151" s="5">
        <v>139</v>
      </c>
      <c r="J151" s="5">
        <v>29</v>
      </c>
      <c r="K151" s="5">
        <v>1</v>
      </c>
      <c r="L151" s="5" t="s">
        <v>3</v>
      </c>
      <c r="M151" s="5" t="s">
        <v>3</v>
      </c>
      <c r="N151" s="5">
        <v>10.5</v>
      </c>
      <c r="O151" s="5">
        <v>32</v>
      </c>
      <c r="P151" s="5">
        <v>1</v>
      </c>
      <c r="Q151" s="5">
        <v>0</v>
      </c>
      <c r="R151" s="5">
        <v>0</v>
      </c>
      <c r="S151" s="5">
        <v>1</v>
      </c>
      <c r="T151" s="5">
        <v>1</v>
      </c>
      <c r="U151" s="5">
        <v>0</v>
      </c>
      <c r="V151" s="5">
        <v>1</v>
      </c>
    </row>
    <row r="152" spans="1:22" x14ac:dyDescent="0.25">
      <c r="A152" s="5">
        <v>8</v>
      </c>
      <c r="B152" s="5">
        <v>60</v>
      </c>
      <c r="C152" s="9">
        <v>1</v>
      </c>
      <c r="D152" s="10">
        <v>0.6</v>
      </c>
      <c r="E152" s="5" t="s">
        <v>2</v>
      </c>
      <c r="F152" s="5">
        <v>1</v>
      </c>
      <c r="G152" s="5">
        <v>0</v>
      </c>
      <c r="H152" s="5">
        <v>0</v>
      </c>
      <c r="I152" s="5">
        <v>78</v>
      </c>
      <c r="J152" s="5">
        <v>27</v>
      </c>
      <c r="K152" s="5">
        <v>0.9</v>
      </c>
      <c r="L152" s="5" t="s">
        <v>3</v>
      </c>
      <c r="M152" s="5" t="s">
        <v>3</v>
      </c>
      <c r="N152" s="5">
        <v>12.3</v>
      </c>
      <c r="O152" s="5">
        <v>41</v>
      </c>
      <c r="P152" s="5">
        <v>0</v>
      </c>
      <c r="Q152" s="5">
        <v>0</v>
      </c>
      <c r="R152" s="5">
        <v>0</v>
      </c>
      <c r="S152" s="5">
        <v>0</v>
      </c>
      <c r="T152" s="5">
        <v>1</v>
      </c>
      <c r="U152" s="5">
        <v>0</v>
      </c>
      <c r="V152" s="5">
        <v>1</v>
      </c>
    </row>
    <row r="153" spans="1:22" x14ac:dyDescent="0.25">
      <c r="A153" s="5">
        <v>76</v>
      </c>
      <c r="B153" s="5">
        <v>90</v>
      </c>
      <c r="C153" s="9">
        <v>0.62</v>
      </c>
      <c r="D153" s="10">
        <v>0.2</v>
      </c>
      <c r="E153" s="10">
        <v>0.52</v>
      </c>
      <c r="F153" s="5">
        <v>0.77</v>
      </c>
      <c r="G153" s="5">
        <v>0</v>
      </c>
      <c r="H153" s="5">
        <v>0</v>
      </c>
      <c r="I153" s="5">
        <v>172</v>
      </c>
      <c r="J153" s="5">
        <v>46</v>
      </c>
      <c r="K153" s="5">
        <v>1.7</v>
      </c>
      <c r="L153" s="5">
        <v>141</v>
      </c>
      <c r="M153" s="5">
        <v>5.5</v>
      </c>
      <c r="N153" s="5">
        <v>9.6</v>
      </c>
      <c r="O153" s="5">
        <v>30</v>
      </c>
      <c r="P153" s="5">
        <v>1</v>
      </c>
      <c r="Q153" s="5">
        <v>1</v>
      </c>
      <c r="R153" s="5">
        <v>0</v>
      </c>
      <c r="S153" s="5">
        <v>1</v>
      </c>
      <c r="T153" s="5">
        <v>0</v>
      </c>
      <c r="U153" s="5">
        <v>1</v>
      </c>
      <c r="V153" s="5">
        <v>1</v>
      </c>
    </row>
    <row r="154" spans="1:22" x14ac:dyDescent="0.25">
      <c r="A154" s="5">
        <v>39</v>
      </c>
      <c r="B154" s="5">
        <v>70</v>
      </c>
      <c r="C154" s="9">
        <v>0.25</v>
      </c>
      <c r="D154" s="5">
        <v>0</v>
      </c>
      <c r="E154" s="5" t="s">
        <v>2</v>
      </c>
      <c r="F154" s="5">
        <v>1</v>
      </c>
      <c r="G154" s="5">
        <v>0</v>
      </c>
      <c r="H154" s="5">
        <v>0</v>
      </c>
      <c r="I154" s="5">
        <v>121</v>
      </c>
      <c r="J154" s="5">
        <v>20</v>
      </c>
      <c r="K154" s="5">
        <v>0.8</v>
      </c>
      <c r="L154" s="5">
        <v>133</v>
      </c>
      <c r="M154" s="5">
        <v>3.5</v>
      </c>
      <c r="N154" s="5">
        <v>10.9</v>
      </c>
      <c r="O154" s="5">
        <v>32</v>
      </c>
      <c r="P154" s="5">
        <v>0</v>
      </c>
      <c r="Q154" s="5">
        <v>1</v>
      </c>
      <c r="R154" s="5">
        <v>0</v>
      </c>
      <c r="S154" s="5">
        <v>1</v>
      </c>
      <c r="T154" s="5">
        <v>0</v>
      </c>
      <c r="U154" s="5">
        <v>0</v>
      </c>
      <c r="V154" s="5">
        <v>1</v>
      </c>
    </row>
    <row r="155" spans="1:22" x14ac:dyDescent="0.25">
      <c r="A155" s="5">
        <v>55</v>
      </c>
      <c r="B155" s="5">
        <v>90</v>
      </c>
      <c r="C155" s="9">
        <v>0.25</v>
      </c>
      <c r="D155" s="10">
        <v>0.4</v>
      </c>
      <c r="E155" s="10">
        <v>0.2</v>
      </c>
      <c r="F155" s="5">
        <v>0</v>
      </c>
      <c r="G155" s="5">
        <v>0</v>
      </c>
      <c r="H155" s="5">
        <v>0</v>
      </c>
      <c r="I155" s="5">
        <v>273</v>
      </c>
      <c r="J155" s="5">
        <v>235</v>
      </c>
      <c r="K155" s="5">
        <v>14.2</v>
      </c>
      <c r="L155" s="5">
        <v>132</v>
      </c>
      <c r="M155" s="5">
        <v>3.4</v>
      </c>
      <c r="N155" s="5">
        <v>8.3000000000000007</v>
      </c>
      <c r="O155" s="5">
        <v>22</v>
      </c>
      <c r="P155" s="5">
        <v>1</v>
      </c>
      <c r="Q155" s="5">
        <v>1</v>
      </c>
      <c r="R155" s="5">
        <v>0</v>
      </c>
      <c r="S155" s="5">
        <v>0</v>
      </c>
      <c r="T155" s="5">
        <v>1</v>
      </c>
      <c r="U155" s="5">
        <v>1</v>
      </c>
      <c r="V155" s="5">
        <v>1</v>
      </c>
    </row>
    <row r="156" spans="1:22" x14ac:dyDescent="0.25">
      <c r="A156" s="5">
        <v>56</v>
      </c>
      <c r="B156" s="5">
        <v>90</v>
      </c>
      <c r="C156" s="9">
        <v>0</v>
      </c>
      <c r="D156" s="10">
        <v>0.8</v>
      </c>
      <c r="E156" s="10">
        <v>0.6</v>
      </c>
      <c r="F156" s="5">
        <v>0</v>
      </c>
      <c r="G156" s="5">
        <v>0</v>
      </c>
      <c r="H156" s="5">
        <v>0</v>
      </c>
      <c r="I156" s="5">
        <v>242</v>
      </c>
      <c r="J156" s="5">
        <v>132</v>
      </c>
      <c r="K156" s="5">
        <v>16.399999999999999</v>
      </c>
      <c r="L156" s="5">
        <v>140</v>
      </c>
      <c r="M156" s="5">
        <v>4.2</v>
      </c>
      <c r="N156" s="5">
        <v>8.4</v>
      </c>
      <c r="O156" s="5">
        <v>26</v>
      </c>
      <c r="P156" s="5">
        <v>1</v>
      </c>
      <c r="Q156" s="5">
        <v>1</v>
      </c>
      <c r="R156" s="5">
        <v>0</v>
      </c>
      <c r="S156" s="5">
        <v>0</v>
      </c>
      <c r="T156" s="5">
        <v>1</v>
      </c>
      <c r="U156" s="5">
        <v>1</v>
      </c>
      <c r="V156" s="5">
        <v>1</v>
      </c>
    </row>
    <row r="157" spans="1:22" x14ac:dyDescent="0.25">
      <c r="A157" s="5">
        <v>50</v>
      </c>
      <c r="B157" s="5">
        <v>70</v>
      </c>
      <c r="C157" s="9">
        <v>0.75</v>
      </c>
      <c r="D157" s="10">
        <v>0.6</v>
      </c>
      <c r="E157" s="5" t="s">
        <v>2</v>
      </c>
      <c r="F157" s="5">
        <v>1</v>
      </c>
      <c r="G157" s="5">
        <v>1</v>
      </c>
      <c r="H157" s="5">
        <v>1</v>
      </c>
      <c r="I157" s="5">
        <v>123</v>
      </c>
      <c r="J157" s="5">
        <v>40</v>
      </c>
      <c r="K157" s="5">
        <v>1.8</v>
      </c>
      <c r="L157" s="5" t="s">
        <v>3</v>
      </c>
      <c r="M157" s="5" t="s">
        <v>3</v>
      </c>
      <c r="N157" s="5">
        <v>11.1</v>
      </c>
      <c r="O157" s="5">
        <v>36</v>
      </c>
      <c r="P157" s="5">
        <v>0</v>
      </c>
      <c r="Q157" s="5">
        <v>0</v>
      </c>
      <c r="R157" s="5">
        <v>0</v>
      </c>
      <c r="S157" s="5">
        <v>1</v>
      </c>
      <c r="T157" s="5">
        <v>0</v>
      </c>
      <c r="U157" s="5">
        <v>0</v>
      </c>
      <c r="V157" s="5">
        <v>1</v>
      </c>
    </row>
    <row r="158" spans="1:22" x14ac:dyDescent="0.25">
      <c r="A158" s="5">
        <v>66</v>
      </c>
      <c r="B158" s="5">
        <v>90</v>
      </c>
      <c r="C158" s="9">
        <v>0.5</v>
      </c>
      <c r="D158" s="10">
        <v>0.4</v>
      </c>
      <c r="E158" s="5" t="s">
        <v>2</v>
      </c>
      <c r="F158" s="5">
        <v>1</v>
      </c>
      <c r="G158" s="5">
        <v>0</v>
      </c>
      <c r="H158" s="5">
        <v>1</v>
      </c>
      <c r="I158" s="5">
        <v>153</v>
      </c>
      <c r="J158" s="5">
        <v>76</v>
      </c>
      <c r="K158" s="5">
        <v>3.3</v>
      </c>
      <c r="L158" s="5" t="s">
        <v>3</v>
      </c>
      <c r="M158" s="5" t="s">
        <v>3</v>
      </c>
      <c r="N158" s="5" t="s">
        <v>3</v>
      </c>
      <c r="O158" s="5" t="s">
        <v>3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1</v>
      </c>
    </row>
    <row r="159" spans="1:22" x14ac:dyDescent="0.25">
      <c r="A159" s="5">
        <v>62</v>
      </c>
      <c r="B159" s="5">
        <v>70</v>
      </c>
      <c r="C159" s="9">
        <v>1</v>
      </c>
      <c r="D159" s="10">
        <v>0.6</v>
      </c>
      <c r="E159" s="5" t="s">
        <v>2</v>
      </c>
      <c r="F159" s="5">
        <v>0</v>
      </c>
      <c r="G159" s="5">
        <v>0</v>
      </c>
      <c r="H159" s="5">
        <v>0</v>
      </c>
      <c r="I159" s="5">
        <v>122</v>
      </c>
      <c r="J159" s="5">
        <v>42</v>
      </c>
      <c r="K159" s="5">
        <v>1.7</v>
      </c>
      <c r="L159" s="5">
        <v>136</v>
      </c>
      <c r="M159" s="5">
        <v>4.7</v>
      </c>
      <c r="N159" s="5">
        <v>12.6</v>
      </c>
      <c r="O159" s="5">
        <v>39</v>
      </c>
      <c r="P159" s="5">
        <v>1</v>
      </c>
      <c r="Q159" s="5">
        <v>1</v>
      </c>
      <c r="R159" s="5">
        <v>0</v>
      </c>
      <c r="S159" s="5">
        <v>1</v>
      </c>
      <c r="T159" s="5">
        <v>0</v>
      </c>
      <c r="U159" s="5">
        <v>0</v>
      </c>
      <c r="V159" s="5">
        <v>1</v>
      </c>
    </row>
    <row r="160" spans="1:22" x14ac:dyDescent="0.25">
      <c r="A160" s="5">
        <v>71</v>
      </c>
      <c r="B160" s="5">
        <v>60</v>
      </c>
      <c r="C160" s="9">
        <v>0.75</v>
      </c>
      <c r="D160" s="10">
        <v>0.6</v>
      </c>
      <c r="E160" s="10">
        <v>0.4</v>
      </c>
      <c r="F160" s="5">
        <v>1</v>
      </c>
      <c r="G160" s="5">
        <v>1</v>
      </c>
      <c r="H160" s="5">
        <v>0</v>
      </c>
      <c r="I160" s="5">
        <v>424</v>
      </c>
      <c r="J160" s="5">
        <v>48</v>
      </c>
      <c r="K160" s="5">
        <v>1.5</v>
      </c>
      <c r="L160" s="5">
        <v>132</v>
      </c>
      <c r="M160" s="5">
        <v>4</v>
      </c>
      <c r="N160" s="5">
        <v>10.9</v>
      </c>
      <c r="O160" s="5">
        <v>31</v>
      </c>
      <c r="P160" s="5">
        <v>1</v>
      </c>
      <c r="Q160" s="5">
        <v>1</v>
      </c>
      <c r="R160" s="5">
        <v>1</v>
      </c>
      <c r="S160" s="5">
        <v>1</v>
      </c>
      <c r="T160" s="5">
        <v>0</v>
      </c>
      <c r="U160" s="5">
        <v>0</v>
      </c>
      <c r="V160" s="5">
        <v>1</v>
      </c>
    </row>
    <row r="161" spans="1:22" x14ac:dyDescent="0.25">
      <c r="A161" s="5">
        <v>59</v>
      </c>
      <c r="B161" s="5">
        <v>80</v>
      </c>
      <c r="C161" s="9">
        <v>0.25</v>
      </c>
      <c r="D161" s="10">
        <v>0.2</v>
      </c>
      <c r="E161" s="5" t="s">
        <v>2</v>
      </c>
      <c r="F161" s="5">
        <v>1</v>
      </c>
      <c r="G161" s="5">
        <v>0</v>
      </c>
      <c r="H161" s="5">
        <v>0</v>
      </c>
      <c r="I161" s="5">
        <v>303</v>
      </c>
      <c r="J161" s="5">
        <v>35</v>
      </c>
      <c r="K161" s="5">
        <v>1.3</v>
      </c>
      <c r="L161" s="5">
        <v>122</v>
      </c>
      <c r="M161" s="5">
        <v>3.5</v>
      </c>
      <c r="N161" s="5">
        <v>10.4</v>
      </c>
      <c r="O161" s="5">
        <v>35</v>
      </c>
      <c r="P161" s="5">
        <v>0</v>
      </c>
      <c r="Q161" s="5">
        <v>1</v>
      </c>
      <c r="R161" s="5">
        <v>0</v>
      </c>
      <c r="S161" s="5">
        <v>0</v>
      </c>
      <c r="T161" s="5">
        <v>0</v>
      </c>
      <c r="U161" s="5">
        <v>0</v>
      </c>
      <c r="V161" s="5">
        <v>1</v>
      </c>
    </row>
    <row r="162" spans="1:22" x14ac:dyDescent="0.25">
      <c r="A162" s="5">
        <v>81</v>
      </c>
      <c r="B162" s="5">
        <v>60</v>
      </c>
      <c r="C162" s="9">
        <v>0.62</v>
      </c>
      <c r="D162" s="10">
        <v>0.2</v>
      </c>
      <c r="E162" s="10">
        <v>0.52</v>
      </c>
      <c r="F162" s="5">
        <v>0.77</v>
      </c>
      <c r="G162" s="5">
        <v>0</v>
      </c>
      <c r="H162" s="5">
        <v>0</v>
      </c>
      <c r="I162" s="5">
        <v>148</v>
      </c>
      <c r="J162" s="5">
        <v>39</v>
      </c>
      <c r="K162" s="5">
        <v>2.1</v>
      </c>
      <c r="L162" s="5">
        <v>147</v>
      </c>
      <c r="M162" s="5">
        <v>4.2</v>
      </c>
      <c r="N162" s="5">
        <v>10.9</v>
      </c>
      <c r="O162" s="5">
        <v>35</v>
      </c>
      <c r="P162" s="5">
        <v>1</v>
      </c>
      <c r="Q162" s="5">
        <v>1</v>
      </c>
      <c r="R162" s="5">
        <v>1</v>
      </c>
      <c r="S162" s="5">
        <v>0</v>
      </c>
      <c r="T162" s="5">
        <v>1</v>
      </c>
      <c r="U162" s="5">
        <v>0</v>
      </c>
      <c r="V162" s="5">
        <v>1</v>
      </c>
    </row>
    <row r="163" spans="1:22" x14ac:dyDescent="0.25">
      <c r="A163" s="5">
        <v>62</v>
      </c>
      <c r="B163" s="10">
        <v>76.47</v>
      </c>
      <c r="C163" s="9">
        <v>0.5</v>
      </c>
      <c r="D163" s="10">
        <v>0.6</v>
      </c>
      <c r="E163" s="5" t="s">
        <v>2</v>
      </c>
      <c r="F163" s="5">
        <v>0.77</v>
      </c>
      <c r="G163" s="5">
        <v>0</v>
      </c>
      <c r="H163" s="5">
        <v>0</v>
      </c>
      <c r="I163" s="10">
        <v>148.04</v>
      </c>
      <c r="J163" s="5" t="s">
        <v>3</v>
      </c>
      <c r="K163" s="5" t="s">
        <v>3</v>
      </c>
      <c r="L163" s="5" t="s">
        <v>3</v>
      </c>
      <c r="M163" s="5" t="s">
        <v>3</v>
      </c>
      <c r="N163" s="5">
        <v>14.3</v>
      </c>
      <c r="O163" s="5">
        <v>42</v>
      </c>
      <c r="P163" s="5">
        <v>1</v>
      </c>
      <c r="Q163" s="5">
        <v>1</v>
      </c>
      <c r="R163" s="5">
        <v>0</v>
      </c>
      <c r="S163" s="5">
        <v>1</v>
      </c>
      <c r="T163" s="5">
        <v>0</v>
      </c>
      <c r="U163" s="5">
        <v>0</v>
      </c>
      <c r="V163" s="5">
        <v>1</v>
      </c>
    </row>
    <row r="164" spans="1:22" x14ac:dyDescent="0.25">
      <c r="A164" s="5">
        <v>59</v>
      </c>
      <c r="B164" s="5">
        <v>70</v>
      </c>
      <c r="C164" s="9">
        <v>0.62</v>
      </c>
      <c r="D164" s="10">
        <v>0.2</v>
      </c>
      <c r="E164" s="10">
        <v>0.52</v>
      </c>
      <c r="F164" s="5">
        <v>0.77</v>
      </c>
      <c r="G164" s="5">
        <v>0</v>
      </c>
      <c r="H164" s="5">
        <v>0</v>
      </c>
      <c r="I164" s="5">
        <v>204</v>
      </c>
      <c r="J164" s="5">
        <v>34</v>
      </c>
      <c r="K164" s="5">
        <v>1.5</v>
      </c>
      <c r="L164" s="5">
        <v>124</v>
      </c>
      <c r="M164" s="5">
        <v>4.0999999999999996</v>
      </c>
      <c r="N164" s="5">
        <v>9.8000000000000007</v>
      </c>
      <c r="O164" s="5">
        <v>37</v>
      </c>
      <c r="P164" s="5">
        <v>0</v>
      </c>
      <c r="Q164" s="5">
        <v>1</v>
      </c>
      <c r="R164" s="5">
        <v>0</v>
      </c>
      <c r="S164" s="5">
        <v>1</v>
      </c>
      <c r="T164" s="5">
        <v>0</v>
      </c>
      <c r="U164" s="5">
        <v>0</v>
      </c>
      <c r="V164" s="5">
        <v>1</v>
      </c>
    </row>
    <row r="165" spans="1:22" x14ac:dyDescent="0.25">
      <c r="A165" s="5">
        <v>46</v>
      </c>
      <c r="B165" s="5">
        <v>80</v>
      </c>
      <c r="C165" s="9">
        <v>0.25</v>
      </c>
      <c r="D165" s="5">
        <v>0</v>
      </c>
      <c r="E165" s="5" t="s">
        <v>2</v>
      </c>
      <c r="F165" s="5">
        <v>1</v>
      </c>
      <c r="G165" s="5">
        <v>0</v>
      </c>
      <c r="H165" s="5">
        <v>0</v>
      </c>
      <c r="I165" s="5">
        <v>160</v>
      </c>
      <c r="J165" s="5">
        <v>40</v>
      </c>
      <c r="K165" s="5">
        <v>2</v>
      </c>
      <c r="L165" s="5">
        <v>140</v>
      </c>
      <c r="M165" s="5">
        <v>4.0999999999999996</v>
      </c>
      <c r="N165" s="5">
        <v>9</v>
      </c>
      <c r="O165" s="5">
        <v>27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1</v>
      </c>
    </row>
    <row r="166" spans="1:22" x14ac:dyDescent="0.25">
      <c r="A166" s="5">
        <v>14</v>
      </c>
      <c r="B166" s="10">
        <v>76.47</v>
      </c>
      <c r="C166" s="9">
        <v>0.5</v>
      </c>
      <c r="D166" s="5">
        <v>0</v>
      </c>
      <c r="E166" s="5" t="s">
        <v>2</v>
      </c>
      <c r="F166" s="5">
        <v>0.77</v>
      </c>
      <c r="G166" s="5">
        <v>0</v>
      </c>
      <c r="H166" s="5">
        <v>0</v>
      </c>
      <c r="I166" s="5">
        <v>192</v>
      </c>
      <c r="J166" s="5">
        <v>15</v>
      </c>
      <c r="K166" s="5">
        <v>0.8</v>
      </c>
      <c r="L166" s="5">
        <v>137</v>
      </c>
      <c r="M166" s="5">
        <v>4.2</v>
      </c>
      <c r="N166" s="5">
        <v>14.3</v>
      </c>
      <c r="O166" s="5">
        <v>40</v>
      </c>
      <c r="P166" s="5">
        <v>0</v>
      </c>
      <c r="Q166" s="5">
        <v>1</v>
      </c>
      <c r="R166" s="5">
        <v>0</v>
      </c>
      <c r="S166" s="5">
        <v>0</v>
      </c>
      <c r="T166" s="5">
        <v>1</v>
      </c>
      <c r="U166" s="5">
        <v>0</v>
      </c>
      <c r="V166" s="5">
        <v>1</v>
      </c>
    </row>
    <row r="167" spans="1:22" x14ac:dyDescent="0.25">
      <c r="A167" s="5">
        <v>60</v>
      </c>
      <c r="B167" s="5">
        <v>80</v>
      </c>
      <c r="C167" s="9">
        <v>0.75</v>
      </c>
      <c r="D167" s="5">
        <v>0</v>
      </c>
      <c r="E167" s="10">
        <v>0.4</v>
      </c>
      <c r="F167" s="5">
        <v>0.77</v>
      </c>
      <c r="G167" s="5">
        <v>0</v>
      </c>
      <c r="H167" s="5">
        <v>0</v>
      </c>
      <c r="I167" s="10">
        <v>148.04</v>
      </c>
      <c r="J167" s="5" t="s">
        <v>3</v>
      </c>
      <c r="K167" s="5" t="s">
        <v>3</v>
      </c>
      <c r="L167" s="5" t="s">
        <v>3</v>
      </c>
      <c r="M167" s="5" t="s">
        <v>3</v>
      </c>
      <c r="N167" s="5" t="s">
        <v>3</v>
      </c>
      <c r="O167" s="5" t="s">
        <v>3</v>
      </c>
      <c r="P167" s="5">
        <v>0</v>
      </c>
      <c r="Q167" s="5">
        <v>1</v>
      </c>
      <c r="R167" s="5">
        <v>0</v>
      </c>
      <c r="S167" s="5">
        <v>1</v>
      </c>
      <c r="T167" s="5">
        <v>0</v>
      </c>
      <c r="U167" s="5">
        <v>0</v>
      </c>
      <c r="V167" s="5">
        <v>1</v>
      </c>
    </row>
    <row r="168" spans="1:22" x14ac:dyDescent="0.25">
      <c r="A168" s="5">
        <v>27</v>
      </c>
      <c r="B168" s="5">
        <v>60</v>
      </c>
      <c r="C168" s="9">
        <v>0.62</v>
      </c>
      <c r="D168" s="10">
        <v>0.2</v>
      </c>
      <c r="E168" s="10">
        <v>0.52</v>
      </c>
      <c r="F168" s="5">
        <v>0.77</v>
      </c>
      <c r="G168" s="5">
        <v>0</v>
      </c>
      <c r="H168" s="5">
        <v>0</v>
      </c>
      <c r="I168" s="5">
        <v>76</v>
      </c>
      <c r="J168" s="5">
        <v>44</v>
      </c>
      <c r="K168" s="5">
        <v>3.9</v>
      </c>
      <c r="L168" s="5">
        <v>127</v>
      </c>
      <c r="M168" s="5">
        <v>4.3</v>
      </c>
      <c r="N168" s="5" t="s">
        <v>3</v>
      </c>
      <c r="O168" s="5" t="s">
        <v>3</v>
      </c>
      <c r="P168" s="5">
        <v>0</v>
      </c>
      <c r="Q168" s="5">
        <v>0</v>
      </c>
      <c r="R168" s="5">
        <v>0</v>
      </c>
      <c r="S168" s="5">
        <v>0</v>
      </c>
      <c r="T168" s="5">
        <v>1</v>
      </c>
      <c r="U168" s="5">
        <v>1</v>
      </c>
      <c r="V168" s="5">
        <v>1</v>
      </c>
    </row>
    <row r="169" spans="1:22" x14ac:dyDescent="0.25">
      <c r="A169" s="5">
        <v>34</v>
      </c>
      <c r="B169" s="5">
        <v>70</v>
      </c>
      <c r="C169" s="9">
        <v>0.75</v>
      </c>
      <c r="D169" s="5">
        <v>0</v>
      </c>
      <c r="E169" s="5" t="s">
        <v>2</v>
      </c>
      <c r="F169" s="5">
        <v>1</v>
      </c>
      <c r="G169" s="5">
        <v>0</v>
      </c>
      <c r="H169" s="5">
        <v>0</v>
      </c>
      <c r="I169" s="5">
        <v>139</v>
      </c>
      <c r="J169" s="5">
        <v>19</v>
      </c>
      <c r="K169" s="5">
        <v>0.9</v>
      </c>
      <c r="L169" s="5" t="s">
        <v>3</v>
      </c>
      <c r="M169" s="5" t="s">
        <v>3</v>
      </c>
      <c r="N169" s="5">
        <v>12.7</v>
      </c>
      <c r="O169" s="5">
        <v>42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1</v>
      </c>
    </row>
    <row r="170" spans="1:22" x14ac:dyDescent="0.25">
      <c r="A170" s="5">
        <v>65</v>
      </c>
      <c r="B170" s="5">
        <v>70</v>
      </c>
      <c r="C170" s="9">
        <v>0.5</v>
      </c>
      <c r="D170" s="10">
        <v>0.8</v>
      </c>
      <c r="E170" s="10">
        <v>0.8</v>
      </c>
      <c r="F170" s="5">
        <v>1</v>
      </c>
      <c r="G170" s="5">
        <v>1</v>
      </c>
      <c r="H170" s="5">
        <v>0</v>
      </c>
      <c r="I170" s="5">
        <v>307</v>
      </c>
      <c r="J170" s="5">
        <v>28</v>
      </c>
      <c r="K170" s="5">
        <v>1.5</v>
      </c>
      <c r="L170" s="5" t="s">
        <v>3</v>
      </c>
      <c r="M170" s="5" t="s">
        <v>3</v>
      </c>
      <c r="N170" s="5">
        <v>11</v>
      </c>
      <c r="O170" s="5">
        <v>39</v>
      </c>
      <c r="P170" s="5">
        <v>1</v>
      </c>
      <c r="Q170" s="5">
        <v>1</v>
      </c>
      <c r="R170" s="5">
        <v>0</v>
      </c>
      <c r="S170" s="5">
        <v>1</v>
      </c>
      <c r="T170" s="5">
        <v>0</v>
      </c>
      <c r="U170" s="5">
        <v>0</v>
      </c>
      <c r="V170" s="5">
        <v>1</v>
      </c>
    </row>
    <row r="171" spans="1:22" x14ac:dyDescent="0.25">
      <c r="A171" s="10">
        <v>51.48</v>
      </c>
      <c r="B171" s="5">
        <v>70</v>
      </c>
      <c r="C171" s="9">
        <v>0.25</v>
      </c>
      <c r="D171" s="5">
        <v>0</v>
      </c>
      <c r="E171" s="10">
        <v>0.4</v>
      </c>
      <c r="F171" s="5">
        <v>1</v>
      </c>
      <c r="G171" s="5">
        <v>0</v>
      </c>
      <c r="H171" s="5">
        <v>0</v>
      </c>
      <c r="I171" s="5">
        <v>220</v>
      </c>
      <c r="J171" s="5">
        <v>68</v>
      </c>
      <c r="K171" s="5">
        <v>2.8</v>
      </c>
      <c r="L171" s="5" t="s">
        <v>3</v>
      </c>
      <c r="M171" s="5" t="s">
        <v>3</v>
      </c>
      <c r="N171" s="5">
        <v>8.6999999999999993</v>
      </c>
      <c r="O171" s="5">
        <v>27</v>
      </c>
      <c r="P171" s="5">
        <v>1</v>
      </c>
      <c r="Q171" s="5">
        <v>1</v>
      </c>
      <c r="R171" s="5">
        <v>0</v>
      </c>
      <c r="S171" s="5">
        <v>1</v>
      </c>
      <c r="T171" s="5">
        <v>0</v>
      </c>
      <c r="U171" s="5">
        <v>1</v>
      </c>
      <c r="V171" s="5">
        <v>1</v>
      </c>
    </row>
    <row r="172" spans="1:22" x14ac:dyDescent="0.25">
      <c r="A172" s="5">
        <v>66</v>
      </c>
      <c r="B172" s="5">
        <v>70</v>
      </c>
      <c r="C172" s="9">
        <v>0.5</v>
      </c>
      <c r="D172" s="10">
        <v>0.4</v>
      </c>
      <c r="E172" s="10">
        <v>1</v>
      </c>
      <c r="F172" s="5">
        <v>1</v>
      </c>
      <c r="G172" s="5">
        <v>0</v>
      </c>
      <c r="H172" s="5">
        <v>0</v>
      </c>
      <c r="I172" s="5">
        <v>447</v>
      </c>
      <c r="J172" s="5">
        <v>41</v>
      </c>
      <c r="K172" s="5">
        <v>1.7</v>
      </c>
      <c r="L172" s="5">
        <v>131</v>
      </c>
      <c r="M172" s="5">
        <v>3.9</v>
      </c>
      <c r="N172" s="5">
        <v>12.5</v>
      </c>
      <c r="O172" s="5">
        <v>33</v>
      </c>
      <c r="P172" s="5">
        <v>1</v>
      </c>
      <c r="Q172" s="5">
        <v>1</v>
      </c>
      <c r="R172" s="5">
        <v>0</v>
      </c>
      <c r="S172" s="5">
        <v>1</v>
      </c>
      <c r="T172" s="5">
        <v>0</v>
      </c>
      <c r="U172" s="5">
        <v>0</v>
      </c>
      <c r="V172" s="5">
        <v>1</v>
      </c>
    </row>
    <row r="173" spans="1:22" x14ac:dyDescent="0.25">
      <c r="A173" s="5">
        <v>83</v>
      </c>
      <c r="B173" s="5">
        <v>70</v>
      </c>
      <c r="C173" s="9">
        <v>0.75</v>
      </c>
      <c r="D173" s="10">
        <v>0.6</v>
      </c>
      <c r="E173" s="5" t="s">
        <v>2</v>
      </c>
      <c r="F173" s="5">
        <v>1</v>
      </c>
      <c r="G173" s="5">
        <v>0</v>
      </c>
      <c r="H173" s="5">
        <v>0</v>
      </c>
      <c r="I173" s="5">
        <v>102</v>
      </c>
      <c r="J173" s="5">
        <v>60</v>
      </c>
      <c r="K173" s="5">
        <v>2.6</v>
      </c>
      <c r="L173" s="5">
        <v>115</v>
      </c>
      <c r="M173" s="5">
        <v>5.7</v>
      </c>
      <c r="N173" s="5">
        <v>8.6999999999999993</v>
      </c>
      <c r="O173" s="5">
        <v>26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  <c r="U173" s="5">
        <v>1</v>
      </c>
      <c r="V173" s="5">
        <v>1</v>
      </c>
    </row>
    <row r="174" spans="1:22" x14ac:dyDescent="0.25">
      <c r="A174" s="5">
        <v>62</v>
      </c>
      <c r="B174" s="5">
        <v>80</v>
      </c>
      <c r="C174" s="9">
        <v>0.25</v>
      </c>
      <c r="D174" s="10">
        <v>0.2</v>
      </c>
      <c r="E174" s="10">
        <v>0.4</v>
      </c>
      <c r="F174" s="5">
        <v>0.77</v>
      </c>
      <c r="G174" s="5">
        <v>0</v>
      </c>
      <c r="H174" s="5">
        <v>0</v>
      </c>
      <c r="I174" s="5">
        <v>309</v>
      </c>
      <c r="J174" s="5">
        <v>113</v>
      </c>
      <c r="K174" s="5">
        <v>2.9</v>
      </c>
      <c r="L174" s="5">
        <v>130</v>
      </c>
      <c r="M174" s="5">
        <v>2.5</v>
      </c>
      <c r="N174" s="5">
        <v>10.6</v>
      </c>
      <c r="O174" s="5">
        <v>34</v>
      </c>
      <c r="P174" s="5">
        <v>0</v>
      </c>
      <c r="Q174" s="5">
        <v>0</v>
      </c>
      <c r="R174" s="5">
        <v>0</v>
      </c>
      <c r="S174" s="5">
        <v>1</v>
      </c>
      <c r="T174" s="5">
        <v>0</v>
      </c>
      <c r="U174" s="5">
        <v>0</v>
      </c>
      <c r="V174" s="5">
        <v>1</v>
      </c>
    </row>
    <row r="175" spans="1:22" x14ac:dyDescent="0.25">
      <c r="A175" s="5">
        <v>17</v>
      </c>
      <c r="B175" s="5">
        <v>70</v>
      </c>
      <c r="C175" s="9">
        <v>0.5</v>
      </c>
      <c r="D175" s="10">
        <v>0.2</v>
      </c>
      <c r="E175" s="5" t="s">
        <v>2</v>
      </c>
      <c r="F175" s="5">
        <v>1</v>
      </c>
      <c r="G175" s="5">
        <v>0</v>
      </c>
      <c r="H175" s="5">
        <v>0</v>
      </c>
      <c r="I175" s="5">
        <v>22</v>
      </c>
      <c r="J175" s="5">
        <v>1.5</v>
      </c>
      <c r="K175" s="5">
        <v>7.3</v>
      </c>
      <c r="L175" s="5">
        <v>145</v>
      </c>
      <c r="M175" s="5">
        <v>2.8</v>
      </c>
      <c r="N175" s="5">
        <v>13.1</v>
      </c>
      <c r="O175" s="5">
        <v>41</v>
      </c>
      <c r="P175" s="5">
        <v>0</v>
      </c>
      <c r="Q175" s="5">
        <v>0</v>
      </c>
      <c r="R175" s="5">
        <v>0</v>
      </c>
      <c r="S175" s="5">
        <v>1</v>
      </c>
      <c r="T175" s="5">
        <v>0</v>
      </c>
      <c r="U175" s="5">
        <v>0</v>
      </c>
      <c r="V175" s="5">
        <v>1</v>
      </c>
    </row>
    <row r="176" spans="1:22" x14ac:dyDescent="0.25">
      <c r="A176" s="5">
        <v>54</v>
      </c>
      <c r="B176" s="5">
        <v>70</v>
      </c>
      <c r="C176" s="9">
        <v>0.62</v>
      </c>
      <c r="D176" s="10">
        <v>0.2</v>
      </c>
      <c r="E176" s="10">
        <v>0.52</v>
      </c>
      <c r="F176" s="5">
        <v>0.77</v>
      </c>
      <c r="G176" s="5">
        <v>0</v>
      </c>
      <c r="H176" s="5">
        <v>0</v>
      </c>
      <c r="I176" s="5">
        <v>111</v>
      </c>
      <c r="J176" s="5">
        <v>146</v>
      </c>
      <c r="K176" s="5">
        <v>7.5</v>
      </c>
      <c r="L176" s="5">
        <v>141</v>
      </c>
      <c r="M176" s="5">
        <v>4.7</v>
      </c>
      <c r="N176" s="5">
        <v>11</v>
      </c>
      <c r="O176" s="5">
        <v>35</v>
      </c>
      <c r="P176" s="5">
        <v>0</v>
      </c>
      <c r="Q176" s="5">
        <v>0</v>
      </c>
      <c r="R176" s="5">
        <v>0</v>
      </c>
      <c r="S176" s="5">
        <v>1</v>
      </c>
      <c r="T176" s="5">
        <v>0</v>
      </c>
      <c r="U176" s="5">
        <v>0</v>
      </c>
      <c r="V176" s="5">
        <v>1</v>
      </c>
    </row>
    <row r="177" spans="1:22" x14ac:dyDescent="0.25">
      <c r="A177" s="5">
        <v>60</v>
      </c>
      <c r="B177" s="5">
        <v>50</v>
      </c>
      <c r="C177" s="9">
        <v>0.25</v>
      </c>
      <c r="D177" s="5">
        <v>0</v>
      </c>
      <c r="E177" s="5" t="s">
        <v>2</v>
      </c>
      <c r="F177" s="5">
        <v>1</v>
      </c>
      <c r="G177" s="5">
        <v>0</v>
      </c>
      <c r="H177" s="5">
        <v>0</v>
      </c>
      <c r="I177" s="5">
        <v>261</v>
      </c>
      <c r="J177" s="5">
        <v>58</v>
      </c>
      <c r="K177" s="5">
        <v>2.2000000000000002</v>
      </c>
      <c r="L177" s="5">
        <v>113</v>
      </c>
      <c r="M177" s="5">
        <v>3</v>
      </c>
      <c r="N177" s="5" t="s">
        <v>3</v>
      </c>
      <c r="O177" s="5" t="s">
        <v>3</v>
      </c>
      <c r="P177" s="5">
        <v>1</v>
      </c>
      <c r="Q177" s="5">
        <v>0</v>
      </c>
      <c r="R177" s="5">
        <v>0</v>
      </c>
      <c r="S177" s="5">
        <v>1</v>
      </c>
      <c r="T177" s="5">
        <v>0</v>
      </c>
      <c r="U177" s="5">
        <v>0</v>
      </c>
      <c r="V177" s="5">
        <v>1</v>
      </c>
    </row>
    <row r="178" spans="1:22" x14ac:dyDescent="0.25">
      <c r="A178" s="5">
        <v>21</v>
      </c>
      <c r="B178" s="5">
        <v>90</v>
      </c>
      <c r="C178" s="9">
        <v>0.25</v>
      </c>
      <c r="D178" s="10">
        <v>0.8</v>
      </c>
      <c r="E178" s="5" t="s">
        <v>2</v>
      </c>
      <c r="F178" s="5">
        <v>0</v>
      </c>
      <c r="G178" s="5">
        <v>1</v>
      </c>
      <c r="H178" s="5">
        <v>1</v>
      </c>
      <c r="I178" s="5">
        <v>107</v>
      </c>
      <c r="J178" s="5">
        <v>40</v>
      </c>
      <c r="K178" s="5">
        <v>1.7</v>
      </c>
      <c r="L178" s="5">
        <v>125</v>
      </c>
      <c r="M178" s="5">
        <v>3.5</v>
      </c>
      <c r="N178" s="5">
        <v>8.3000000000000007</v>
      </c>
      <c r="O178" s="5">
        <v>23</v>
      </c>
      <c r="P178" s="5">
        <v>0</v>
      </c>
      <c r="Q178" s="5">
        <v>0</v>
      </c>
      <c r="R178" s="5">
        <v>0</v>
      </c>
      <c r="S178" s="5">
        <v>1</v>
      </c>
      <c r="T178" s="5">
        <v>0</v>
      </c>
      <c r="U178" s="5">
        <v>1</v>
      </c>
      <c r="V178" s="5">
        <v>1</v>
      </c>
    </row>
    <row r="179" spans="1:22" x14ac:dyDescent="0.25">
      <c r="A179" s="5">
        <v>65</v>
      </c>
      <c r="B179" s="5">
        <v>80</v>
      </c>
      <c r="C179" s="9">
        <v>0.5</v>
      </c>
      <c r="D179" s="10">
        <v>0.4</v>
      </c>
      <c r="E179" s="10">
        <v>0.2</v>
      </c>
      <c r="F179" s="5">
        <v>1</v>
      </c>
      <c r="G179" s="5">
        <v>1</v>
      </c>
      <c r="H179" s="5">
        <v>0</v>
      </c>
      <c r="I179" s="5">
        <v>215</v>
      </c>
      <c r="J179" s="5">
        <v>133</v>
      </c>
      <c r="K179" s="5">
        <v>2.5</v>
      </c>
      <c r="L179" s="5" t="s">
        <v>3</v>
      </c>
      <c r="M179" s="5" t="s">
        <v>3</v>
      </c>
      <c r="N179" s="5">
        <v>13.2</v>
      </c>
      <c r="O179" s="5">
        <v>41</v>
      </c>
      <c r="P179" s="5">
        <v>0</v>
      </c>
      <c r="Q179" s="5">
        <v>1</v>
      </c>
      <c r="R179" s="5">
        <v>0</v>
      </c>
      <c r="S179" s="5">
        <v>1</v>
      </c>
      <c r="T179" s="5">
        <v>0</v>
      </c>
      <c r="U179" s="5">
        <v>0</v>
      </c>
      <c r="V179" s="5">
        <v>1</v>
      </c>
    </row>
    <row r="180" spans="1:22" x14ac:dyDescent="0.25">
      <c r="A180" s="5">
        <v>42</v>
      </c>
      <c r="B180" s="5">
        <v>90</v>
      </c>
      <c r="C180" s="9">
        <v>0.75</v>
      </c>
      <c r="D180" s="10">
        <v>0.4</v>
      </c>
      <c r="E180" s="5" t="s">
        <v>2</v>
      </c>
      <c r="F180" s="5">
        <v>0</v>
      </c>
      <c r="G180" s="5">
        <v>1</v>
      </c>
      <c r="H180" s="5">
        <v>0</v>
      </c>
      <c r="I180" s="5">
        <v>93</v>
      </c>
      <c r="J180" s="5">
        <v>153</v>
      </c>
      <c r="K180" s="5">
        <v>2.7</v>
      </c>
      <c r="L180" s="5">
        <v>139</v>
      </c>
      <c r="M180" s="5">
        <v>4.3</v>
      </c>
      <c r="N180" s="5">
        <v>9.8000000000000007</v>
      </c>
      <c r="O180" s="5">
        <v>34</v>
      </c>
      <c r="P180" s="5">
        <v>0</v>
      </c>
      <c r="Q180" s="5">
        <v>0</v>
      </c>
      <c r="R180" s="5">
        <v>0</v>
      </c>
      <c r="S180" s="5">
        <v>0</v>
      </c>
      <c r="T180" s="5">
        <v>1</v>
      </c>
      <c r="U180" s="5">
        <v>1</v>
      </c>
      <c r="V180" s="5">
        <v>1</v>
      </c>
    </row>
    <row r="181" spans="1:22" x14ac:dyDescent="0.25">
      <c r="A181" s="5">
        <v>72</v>
      </c>
      <c r="B181" s="5">
        <v>90</v>
      </c>
      <c r="C181" s="9">
        <v>0.25</v>
      </c>
      <c r="D181" s="10">
        <v>0.4</v>
      </c>
      <c r="E181" s="5" t="s">
        <v>2</v>
      </c>
      <c r="F181" s="5">
        <v>0</v>
      </c>
      <c r="G181" s="5">
        <v>1</v>
      </c>
      <c r="H181" s="5">
        <v>0</v>
      </c>
      <c r="I181" s="5">
        <v>124</v>
      </c>
      <c r="J181" s="5">
        <v>53</v>
      </c>
      <c r="K181" s="5">
        <v>2.2999999999999998</v>
      </c>
      <c r="L181" s="5" t="s">
        <v>3</v>
      </c>
      <c r="M181" s="5" t="s">
        <v>3</v>
      </c>
      <c r="N181" s="5">
        <v>11.9</v>
      </c>
      <c r="O181" s="5">
        <v>39</v>
      </c>
      <c r="P181" s="5">
        <v>0</v>
      </c>
      <c r="Q181" s="5">
        <v>0</v>
      </c>
      <c r="R181" s="5">
        <v>0</v>
      </c>
      <c r="S181" s="5">
        <v>1</v>
      </c>
      <c r="T181" s="5">
        <v>0</v>
      </c>
      <c r="U181" s="5">
        <v>0</v>
      </c>
      <c r="V181" s="5">
        <v>1</v>
      </c>
    </row>
    <row r="182" spans="1:22" x14ac:dyDescent="0.25">
      <c r="A182" s="5">
        <v>73</v>
      </c>
      <c r="B182" s="5">
        <v>90</v>
      </c>
      <c r="C182" s="9">
        <v>0.25</v>
      </c>
      <c r="D182" s="10">
        <v>0.2</v>
      </c>
      <c r="E182" s="10">
        <v>0.8</v>
      </c>
      <c r="F182" s="5">
        <v>0</v>
      </c>
      <c r="G182" s="5">
        <v>1</v>
      </c>
      <c r="H182" s="5">
        <v>0</v>
      </c>
      <c r="I182" s="5">
        <v>234</v>
      </c>
      <c r="J182" s="5">
        <v>56</v>
      </c>
      <c r="K182" s="5">
        <v>1.9</v>
      </c>
      <c r="L182" s="5" t="s">
        <v>3</v>
      </c>
      <c r="M182" s="5" t="s">
        <v>3</v>
      </c>
      <c r="N182" s="5">
        <v>10.3</v>
      </c>
      <c r="O182" s="5">
        <v>28</v>
      </c>
      <c r="P182" s="5">
        <v>0</v>
      </c>
      <c r="Q182" s="5">
        <v>1</v>
      </c>
      <c r="R182" s="5">
        <v>0</v>
      </c>
      <c r="S182" s="5">
        <v>1</v>
      </c>
      <c r="T182" s="5">
        <v>0</v>
      </c>
      <c r="U182" s="5">
        <v>0</v>
      </c>
      <c r="V182" s="5">
        <v>1</v>
      </c>
    </row>
    <row r="183" spans="1:22" x14ac:dyDescent="0.25">
      <c r="A183" s="5">
        <v>45</v>
      </c>
      <c r="B183" s="5">
        <v>70</v>
      </c>
      <c r="C183" s="9">
        <v>1</v>
      </c>
      <c r="D183" s="10">
        <v>0.4</v>
      </c>
      <c r="E183" s="5" t="s">
        <v>2</v>
      </c>
      <c r="F183" s="5">
        <v>0</v>
      </c>
      <c r="G183" s="5">
        <v>1</v>
      </c>
      <c r="H183" s="5">
        <v>0</v>
      </c>
      <c r="I183" s="5">
        <v>117</v>
      </c>
      <c r="J183" s="5">
        <v>52</v>
      </c>
      <c r="K183" s="5">
        <v>2.2000000000000002</v>
      </c>
      <c r="L183" s="5">
        <v>136</v>
      </c>
      <c r="M183" s="5">
        <v>3.8</v>
      </c>
      <c r="N183" s="5">
        <v>10</v>
      </c>
      <c r="O183" s="5">
        <v>30</v>
      </c>
      <c r="P183" s="5">
        <v>0</v>
      </c>
      <c r="Q183" s="5">
        <v>0</v>
      </c>
      <c r="R183" s="5">
        <v>0</v>
      </c>
      <c r="S183" s="5">
        <v>1</v>
      </c>
      <c r="T183" s="5">
        <v>0</v>
      </c>
      <c r="U183" s="5">
        <v>0</v>
      </c>
      <c r="V183" s="5">
        <v>1</v>
      </c>
    </row>
    <row r="184" spans="1:22" x14ac:dyDescent="0.25">
      <c r="A184" s="5">
        <v>61</v>
      </c>
      <c r="B184" s="5">
        <v>80</v>
      </c>
      <c r="C184" s="9">
        <v>0.75</v>
      </c>
      <c r="D184" s="5">
        <v>0</v>
      </c>
      <c r="E184" s="5" t="s">
        <v>2</v>
      </c>
      <c r="F184" s="5">
        <v>1</v>
      </c>
      <c r="G184" s="5">
        <v>0</v>
      </c>
      <c r="H184" s="5">
        <v>0</v>
      </c>
      <c r="I184" s="5">
        <v>131</v>
      </c>
      <c r="J184" s="5">
        <v>23</v>
      </c>
      <c r="K184" s="5">
        <v>0.8</v>
      </c>
      <c r="L184" s="5">
        <v>140</v>
      </c>
      <c r="M184" s="5">
        <v>4.0999999999999996</v>
      </c>
      <c r="N184" s="5">
        <v>11.3</v>
      </c>
      <c r="O184" s="5">
        <v>35</v>
      </c>
      <c r="P184" s="5">
        <v>0</v>
      </c>
      <c r="Q184" s="5">
        <v>0</v>
      </c>
      <c r="R184" s="5">
        <v>0</v>
      </c>
      <c r="S184" s="5">
        <v>1</v>
      </c>
      <c r="T184" s="5">
        <v>0</v>
      </c>
      <c r="U184" s="5">
        <v>0</v>
      </c>
      <c r="V184" s="5">
        <v>1</v>
      </c>
    </row>
    <row r="185" spans="1:22" x14ac:dyDescent="0.25">
      <c r="A185" s="5">
        <v>30</v>
      </c>
      <c r="B185" s="5">
        <v>70</v>
      </c>
      <c r="C185" s="9">
        <v>0.5</v>
      </c>
      <c r="D185" s="5">
        <v>0</v>
      </c>
      <c r="E185" s="5" t="s">
        <v>2</v>
      </c>
      <c r="F185" s="5">
        <v>1</v>
      </c>
      <c r="G185" s="5">
        <v>0</v>
      </c>
      <c r="H185" s="5">
        <v>0</v>
      </c>
      <c r="I185" s="5">
        <v>101</v>
      </c>
      <c r="J185" s="5">
        <v>106</v>
      </c>
      <c r="K185" s="5">
        <v>6.5</v>
      </c>
      <c r="L185" s="5">
        <v>135</v>
      </c>
      <c r="M185" s="5">
        <v>4.3</v>
      </c>
      <c r="N185" s="5" t="s">
        <v>3</v>
      </c>
      <c r="O185" s="5" t="s">
        <v>3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1</v>
      </c>
    </row>
    <row r="186" spans="1:22" x14ac:dyDescent="0.25">
      <c r="A186" s="5">
        <v>54</v>
      </c>
      <c r="B186" s="5">
        <v>60</v>
      </c>
      <c r="C186" s="9">
        <v>0.5</v>
      </c>
      <c r="D186" s="10">
        <v>0.6</v>
      </c>
      <c r="E186" s="10">
        <v>0.4</v>
      </c>
      <c r="F186" s="5">
        <v>0</v>
      </c>
      <c r="G186" s="5">
        <v>0</v>
      </c>
      <c r="H186" s="5">
        <v>0</v>
      </c>
      <c r="I186" s="5">
        <v>352</v>
      </c>
      <c r="J186" s="5">
        <v>137</v>
      </c>
      <c r="K186" s="5">
        <v>3.3</v>
      </c>
      <c r="L186" s="5">
        <v>133</v>
      </c>
      <c r="M186" s="5">
        <v>4.5</v>
      </c>
      <c r="N186" s="5">
        <v>11.3</v>
      </c>
      <c r="O186" s="5">
        <v>31</v>
      </c>
      <c r="P186" s="5">
        <v>1</v>
      </c>
      <c r="Q186" s="5">
        <v>1</v>
      </c>
      <c r="R186" s="5">
        <v>1</v>
      </c>
      <c r="S186" s="5">
        <v>0</v>
      </c>
      <c r="T186" s="5">
        <v>1</v>
      </c>
      <c r="U186" s="5">
        <v>0</v>
      </c>
      <c r="V186" s="5">
        <v>1</v>
      </c>
    </row>
    <row r="187" spans="1:22" x14ac:dyDescent="0.25">
      <c r="A187" s="5">
        <v>4</v>
      </c>
      <c r="B187" s="10">
        <v>76.47</v>
      </c>
      <c r="C187" s="9">
        <v>0.75</v>
      </c>
      <c r="D187" s="10">
        <v>0.2</v>
      </c>
      <c r="E187" s="5" t="s">
        <v>2</v>
      </c>
      <c r="F187" s="5">
        <v>1</v>
      </c>
      <c r="G187" s="5">
        <v>0</v>
      </c>
      <c r="H187" s="5">
        <v>0</v>
      </c>
      <c r="I187" s="5">
        <v>99</v>
      </c>
      <c r="J187" s="5">
        <v>23</v>
      </c>
      <c r="K187" s="5">
        <v>0.6</v>
      </c>
      <c r="L187" s="5">
        <v>138</v>
      </c>
      <c r="M187" s="5">
        <v>4.4000000000000004</v>
      </c>
      <c r="N187" s="5">
        <v>12</v>
      </c>
      <c r="O187" s="5">
        <v>34</v>
      </c>
      <c r="P187" s="5">
        <v>0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1</v>
      </c>
    </row>
    <row r="188" spans="1:22" x14ac:dyDescent="0.25">
      <c r="A188" s="5">
        <v>8</v>
      </c>
      <c r="B188" s="5">
        <v>50</v>
      </c>
      <c r="C188" s="9">
        <v>0.75</v>
      </c>
      <c r="D188" s="10">
        <v>0.8</v>
      </c>
      <c r="E188" s="5" t="s">
        <v>2</v>
      </c>
      <c r="F188" s="5">
        <v>1</v>
      </c>
      <c r="G188" s="5">
        <v>0</v>
      </c>
      <c r="H188" s="5">
        <v>0</v>
      </c>
      <c r="I188" s="10">
        <v>148.04</v>
      </c>
      <c r="J188" s="5">
        <v>46</v>
      </c>
      <c r="K188" s="5">
        <v>1</v>
      </c>
      <c r="L188" s="5">
        <v>135</v>
      </c>
      <c r="M188" s="5">
        <v>3.8</v>
      </c>
      <c r="N188" s="5" t="s">
        <v>3</v>
      </c>
      <c r="O188" s="5" t="s">
        <v>3</v>
      </c>
      <c r="P188" s="5">
        <v>0</v>
      </c>
      <c r="Q188" s="5">
        <v>0</v>
      </c>
      <c r="R188" s="5">
        <v>0</v>
      </c>
      <c r="S188" s="5">
        <v>1</v>
      </c>
      <c r="T188" s="5">
        <v>1</v>
      </c>
      <c r="U188" s="5">
        <v>0</v>
      </c>
      <c r="V188" s="5">
        <v>1</v>
      </c>
    </row>
    <row r="189" spans="1:22" x14ac:dyDescent="0.25">
      <c r="A189" s="5">
        <v>3</v>
      </c>
      <c r="B189" s="10">
        <v>76.47</v>
      </c>
      <c r="C189" s="9">
        <v>0.25</v>
      </c>
      <c r="D189" s="10">
        <v>0.4</v>
      </c>
      <c r="E189" s="5" t="s">
        <v>2</v>
      </c>
      <c r="F189" s="5">
        <v>1</v>
      </c>
      <c r="G189" s="5">
        <v>0</v>
      </c>
      <c r="H189" s="5">
        <v>0</v>
      </c>
      <c r="I189" s="10">
        <v>148.04</v>
      </c>
      <c r="J189" s="5">
        <v>22</v>
      </c>
      <c r="K189" s="5">
        <v>0.7</v>
      </c>
      <c r="L189" s="5" t="s">
        <v>3</v>
      </c>
      <c r="M189" s="5" t="s">
        <v>3</v>
      </c>
      <c r="N189" s="5">
        <v>10.7</v>
      </c>
      <c r="O189" s="5">
        <v>34</v>
      </c>
      <c r="P189" s="5">
        <v>0</v>
      </c>
      <c r="Q189" s="5">
        <v>0</v>
      </c>
      <c r="R189" s="5">
        <v>0</v>
      </c>
      <c r="S189" s="5">
        <v>1</v>
      </c>
      <c r="T189" s="5">
        <v>0</v>
      </c>
      <c r="U189" s="5">
        <v>0</v>
      </c>
      <c r="V189" s="5">
        <v>1</v>
      </c>
    </row>
    <row r="190" spans="1:22" x14ac:dyDescent="0.25">
      <c r="A190" s="5">
        <v>8</v>
      </c>
      <c r="B190" s="10">
        <v>76.47</v>
      </c>
      <c r="C190" s="9">
        <v>0.62</v>
      </c>
      <c r="D190" s="10">
        <v>0.2</v>
      </c>
      <c r="E190" s="10">
        <v>0.52</v>
      </c>
      <c r="F190" s="5">
        <v>0.77</v>
      </c>
      <c r="G190" s="5">
        <v>0</v>
      </c>
      <c r="H190" s="5">
        <v>0</v>
      </c>
      <c r="I190" s="5">
        <v>80</v>
      </c>
      <c r="J190" s="5">
        <v>66</v>
      </c>
      <c r="K190" s="5">
        <v>2.5</v>
      </c>
      <c r="L190" s="5">
        <v>142</v>
      </c>
      <c r="M190" s="5">
        <v>3.6</v>
      </c>
      <c r="N190" s="5">
        <v>12.2</v>
      </c>
      <c r="O190" s="5">
        <v>38</v>
      </c>
      <c r="P190" s="5">
        <v>0</v>
      </c>
      <c r="Q190" s="5" t="s">
        <v>70</v>
      </c>
      <c r="R190" s="5">
        <v>0</v>
      </c>
      <c r="S190" s="5">
        <v>1</v>
      </c>
      <c r="T190" s="5">
        <v>0</v>
      </c>
      <c r="U190" s="5">
        <v>0</v>
      </c>
      <c r="V190" s="5">
        <v>1</v>
      </c>
    </row>
    <row r="191" spans="1:22" x14ac:dyDescent="0.25">
      <c r="A191" s="5">
        <v>64</v>
      </c>
      <c r="B191" s="5">
        <v>60</v>
      </c>
      <c r="C191" s="9">
        <v>0.25</v>
      </c>
      <c r="D191" s="10">
        <v>0.8</v>
      </c>
      <c r="E191" s="10">
        <v>0.2</v>
      </c>
      <c r="F191" s="5">
        <v>0</v>
      </c>
      <c r="G191" s="5">
        <v>0</v>
      </c>
      <c r="H191" s="5">
        <v>1</v>
      </c>
      <c r="I191" s="5">
        <v>239</v>
      </c>
      <c r="J191" s="5">
        <v>58</v>
      </c>
      <c r="K191" s="5">
        <v>4.3</v>
      </c>
      <c r="L191" s="5">
        <v>137</v>
      </c>
      <c r="M191" s="5">
        <v>5.4</v>
      </c>
      <c r="N191" s="5">
        <v>9.5</v>
      </c>
      <c r="O191" s="5">
        <v>29</v>
      </c>
      <c r="P191" s="5">
        <v>1</v>
      </c>
      <c r="Q191" s="5">
        <v>1</v>
      </c>
      <c r="R191" s="5">
        <v>0</v>
      </c>
      <c r="S191" s="5">
        <v>0</v>
      </c>
      <c r="T191" s="5">
        <v>1</v>
      </c>
      <c r="U191" s="5">
        <v>0</v>
      </c>
      <c r="V191" s="5">
        <v>1</v>
      </c>
    </row>
    <row r="192" spans="1:22" x14ac:dyDescent="0.25">
      <c r="A192" s="5">
        <v>6</v>
      </c>
      <c r="B192" s="5">
        <v>60</v>
      </c>
      <c r="C192" s="9">
        <v>0.25</v>
      </c>
      <c r="D192" s="10">
        <v>0.8</v>
      </c>
      <c r="E192" s="5" t="s">
        <v>2</v>
      </c>
      <c r="F192" s="5">
        <v>0</v>
      </c>
      <c r="G192" s="5">
        <v>0</v>
      </c>
      <c r="H192" s="5">
        <v>1</v>
      </c>
      <c r="I192" s="5">
        <v>94</v>
      </c>
      <c r="J192" s="5">
        <v>67</v>
      </c>
      <c r="K192" s="5">
        <v>1</v>
      </c>
      <c r="L192" s="5">
        <v>135</v>
      </c>
      <c r="M192" s="5">
        <v>4.9000000000000004</v>
      </c>
      <c r="N192" s="5">
        <v>9.9</v>
      </c>
      <c r="O192" s="5">
        <v>30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1</v>
      </c>
    </row>
    <row r="193" spans="1:22" x14ac:dyDescent="0.25">
      <c r="A193" s="10">
        <v>51.48</v>
      </c>
      <c r="B193" s="5">
        <v>70</v>
      </c>
      <c r="C193" s="9">
        <v>0.25</v>
      </c>
      <c r="D193" s="10">
        <v>0.6</v>
      </c>
      <c r="E193" s="5" t="s">
        <v>2</v>
      </c>
      <c r="F193" s="5">
        <v>1</v>
      </c>
      <c r="G193" s="5">
        <v>0</v>
      </c>
      <c r="H193" s="5">
        <v>0</v>
      </c>
      <c r="I193" s="5">
        <v>110</v>
      </c>
      <c r="J193" s="5">
        <v>115</v>
      </c>
      <c r="K193" s="5">
        <v>6</v>
      </c>
      <c r="L193" s="5">
        <v>134</v>
      </c>
      <c r="M193" s="5">
        <v>2.7</v>
      </c>
      <c r="N193" s="5">
        <v>9.1</v>
      </c>
      <c r="O193" s="5">
        <v>26</v>
      </c>
      <c r="P193" s="5">
        <v>1</v>
      </c>
      <c r="Q193" s="5">
        <v>1</v>
      </c>
      <c r="R193" s="5">
        <v>0</v>
      </c>
      <c r="S193" s="5">
        <v>0</v>
      </c>
      <c r="T193" s="5">
        <v>0</v>
      </c>
      <c r="U193" s="5">
        <v>0</v>
      </c>
      <c r="V193" s="5">
        <v>1</v>
      </c>
    </row>
    <row r="194" spans="1:22" x14ac:dyDescent="0.25">
      <c r="A194" s="5">
        <v>46</v>
      </c>
      <c r="B194" s="5">
        <v>110</v>
      </c>
      <c r="C194" s="9">
        <v>0.5</v>
      </c>
      <c r="D194" s="5">
        <v>0</v>
      </c>
      <c r="E194" s="5" t="s">
        <v>2</v>
      </c>
      <c r="F194" s="5">
        <v>1</v>
      </c>
      <c r="G194" s="5">
        <v>0</v>
      </c>
      <c r="H194" s="5">
        <v>0</v>
      </c>
      <c r="I194" s="5">
        <v>130</v>
      </c>
      <c r="J194" s="5">
        <v>16</v>
      </c>
      <c r="K194" s="5">
        <v>0.9</v>
      </c>
      <c r="L194" s="5" t="s">
        <v>3</v>
      </c>
      <c r="M194" s="5" t="s">
        <v>3</v>
      </c>
      <c r="N194" s="5" t="s">
        <v>3</v>
      </c>
      <c r="O194" s="5" t="s">
        <v>3</v>
      </c>
      <c r="P194" s="5">
        <v>0</v>
      </c>
      <c r="Q194" s="5">
        <v>0</v>
      </c>
      <c r="R194" s="5">
        <v>0</v>
      </c>
      <c r="S194" s="5">
        <v>1</v>
      </c>
      <c r="T194" s="5">
        <v>0</v>
      </c>
      <c r="U194" s="5">
        <v>0</v>
      </c>
      <c r="V194" s="5">
        <v>1</v>
      </c>
    </row>
    <row r="195" spans="1:22" x14ac:dyDescent="0.25">
      <c r="A195" s="5">
        <v>32</v>
      </c>
      <c r="B195" s="5">
        <v>90</v>
      </c>
      <c r="C195" s="9">
        <v>1</v>
      </c>
      <c r="D195" s="10">
        <v>0.2</v>
      </c>
      <c r="E195" s="5" t="s">
        <v>2</v>
      </c>
      <c r="F195" s="5">
        <v>0</v>
      </c>
      <c r="G195" s="5">
        <v>0</v>
      </c>
      <c r="H195" s="5">
        <v>0</v>
      </c>
      <c r="I195" s="10">
        <v>148.04</v>
      </c>
      <c r="J195" s="5">
        <v>223</v>
      </c>
      <c r="K195" s="5">
        <v>18.100000000000001</v>
      </c>
      <c r="L195" s="5">
        <v>113</v>
      </c>
      <c r="M195" s="5">
        <v>6.5</v>
      </c>
      <c r="N195" s="5">
        <v>5.5</v>
      </c>
      <c r="O195" s="5">
        <v>15</v>
      </c>
      <c r="P195" s="5">
        <v>1</v>
      </c>
      <c r="Q195" s="5">
        <v>1</v>
      </c>
      <c r="R195" s="5">
        <v>0</v>
      </c>
      <c r="S195" s="5">
        <v>0</v>
      </c>
      <c r="T195" s="5">
        <v>1</v>
      </c>
      <c r="U195" s="5">
        <v>1</v>
      </c>
      <c r="V195" s="5">
        <v>1</v>
      </c>
    </row>
    <row r="196" spans="1:22" x14ac:dyDescent="0.25">
      <c r="A196" s="5">
        <v>80</v>
      </c>
      <c r="B196" s="5">
        <v>70</v>
      </c>
      <c r="C196" s="9">
        <v>0.25</v>
      </c>
      <c r="D196" s="10">
        <v>0.4</v>
      </c>
      <c r="E196" s="10">
        <v>0.52</v>
      </c>
      <c r="F196" s="5">
        <v>0</v>
      </c>
      <c r="G196" s="5">
        <v>0</v>
      </c>
      <c r="H196" s="5">
        <v>0</v>
      </c>
      <c r="I196" s="10">
        <v>148.04</v>
      </c>
      <c r="J196" s="5">
        <v>49</v>
      </c>
      <c r="K196" s="5">
        <v>1.2</v>
      </c>
      <c r="L196" s="5" t="s">
        <v>3</v>
      </c>
      <c r="M196" s="5" t="s">
        <v>3</v>
      </c>
      <c r="N196" s="5" t="s">
        <v>3</v>
      </c>
      <c r="O196" s="5" t="s">
        <v>3</v>
      </c>
      <c r="P196" s="5">
        <v>1</v>
      </c>
      <c r="Q196" s="5" t="s">
        <v>69</v>
      </c>
      <c r="R196" s="5">
        <v>0</v>
      </c>
      <c r="S196" s="5">
        <v>1</v>
      </c>
      <c r="T196" s="5">
        <v>0</v>
      </c>
      <c r="U196" s="5">
        <v>0</v>
      </c>
      <c r="V196" s="5">
        <v>1</v>
      </c>
    </row>
    <row r="197" spans="1:22" x14ac:dyDescent="0.25">
      <c r="A197" s="5">
        <v>70</v>
      </c>
      <c r="B197" s="5">
        <v>90</v>
      </c>
      <c r="C197" s="9">
        <v>0.75</v>
      </c>
      <c r="D197" s="10">
        <v>0.4</v>
      </c>
      <c r="E197" s="10">
        <v>0.2</v>
      </c>
      <c r="F197" s="5">
        <v>0</v>
      </c>
      <c r="G197" s="5">
        <v>0</v>
      </c>
      <c r="H197" s="5">
        <v>1</v>
      </c>
      <c r="I197" s="5">
        <v>184</v>
      </c>
      <c r="J197" s="5">
        <v>98.6</v>
      </c>
      <c r="K197" s="5">
        <v>3.3</v>
      </c>
      <c r="L197" s="5">
        <v>138</v>
      </c>
      <c r="M197" s="5">
        <v>3.9</v>
      </c>
      <c r="N197" s="5">
        <v>5.8</v>
      </c>
      <c r="O197" s="5" t="s">
        <v>3</v>
      </c>
      <c r="P197" s="5">
        <v>1</v>
      </c>
      <c r="Q197" s="5">
        <v>1</v>
      </c>
      <c r="R197" s="5">
        <v>1</v>
      </c>
      <c r="S197" s="5">
        <v>0</v>
      </c>
      <c r="T197" s="5">
        <v>0</v>
      </c>
      <c r="U197" s="5">
        <v>0</v>
      </c>
      <c r="V197" s="5">
        <v>1</v>
      </c>
    </row>
    <row r="198" spans="1:22" x14ac:dyDescent="0.25">
      <c r="A198" s="5">
        <v>49</v>
      </c>
      <c r="B198" s="5">
        <v>100</v>
      </c>
      <c r="C198" s="9">
        <v>0.25</v>
      </c>
      <c r="D198" s="10">
        <v>0.6</v>
      </c>
      <c r="E198" s="5" t="s">
        <v>2</v>
      </c>
      <c r="F198" s="5">
        <v>0</v>
      </c>
      <c r="G198" s="5">
        <v>0</v>
      </c>
      <c r="H198" s="5">
        <v>0</v>
      </c>
      <c r="I198" s="5">
        <v>129</v>
      </c>
      <c r="J198" s="5">
        <v>158</v>
      </c>
      <c r="K198" s="5">
        <v>11.8</v>
      </c>
      <c r="L198" s="5">
        <v>122</v>
      </c>
      <c r="M198" s="5">
        <v>3.2</v>
      </c>
      <c r="N198" s="5">
        <v>8.1</v>
      </c>
      <c r="O198" s="5">
        <v>24</v>
      </c>
      <c r="P198" s="5">
        <v>1</v>
      </c>
      <c r="Q198" s="5">
        <v>1</v>
      </c>
      <c r="R198" s="5">
        <v>0</v>
      </c>
      <c r="S198" s="5">
        <v>0</v>
      </c>
      <c r="T198" s="5">
        <v>1</v>
      </c>
      <c r="U198" s="5">
        <v>1</v>
      </c>
      <c r="V198" s="5">
        <v>1</v>
      </c>
    </row>
    <row r="199" spans="1:22" x14ac:dyDescent="0.25">
      <c r="A199" s="5">
        <v>57</v>
      </c>
      <c r="B199" s="5">
        <v>80</v>
      </c>
      <c r="C199" s="9">
        <v>0.62</v>
      </c>
      <c r="D199" s="10">
        <v>0.2</v>
      </c>
      <c r="E199" s="10">
        <v>0.52</v>
      </c>
      <c r="F199" s="5">
        <v>0.77</v>
      </c>
      <c r="G199" s="5">
        <v>0</v>
      </c>
      <c r="H199" s="5">
        <v>0</v>
      </c>
      <c r="I199" s="10">
        <v>148.04</v>
      </c>
      <c r="J199" s="5">
        <v>111</v>
      </c>
      <c r="K199" s="5">
        <v>9.3000000000000007</v>
      </c>
      <c r="L199" s="5">
        <v>124</v>
      </c>
      <c r="M199" s="5">
        <v>5.3</v>
      </c>
      <c r="N199" s="5">
        <v>6.8</v>
      </c>
      <c r="O199" s="5" t="s">
        <v>3</v>
      </c>
      <c r="P199" s="5">
        <v>1</v>
      </c>
      <c r="Q199" s="5">
        <v>1</v>
      </c>
      <c r="R199" s="5">
        <v>0</v>
      </c>
      <c r="S199" s="5">
        <v>1</v>
      </c>
      <c r="T199" s="5">
        <v>0</v>
      </c>
      <c r="U199" s="5">
        <v>1</v>
      </c>
      <c r="V199" s="5">
        <v>1</v>
      </c>
    </row>
    <row r="200" spans="1:22" x14ac:dyDescent="0.25">
      <c r="A200" s="5">
        <v>59</v>
      </c>
      <c r="B200" s="5">
        <v>100</v>
      </c>
      <c r="C200" s="9">
        <v>0.75</v>
      </c>
      <c r="D200" s="10">
        <v>0.8</v>
      </c>
      <c r="E200" s="10">
        <v>0.4</v>
      </c>
      <c r="F200" s="5">
        <v>1</v>
      </c>
      <c r="G200" s="5">
        <v>0</v>
      </c>
      <c r="H200" s="5">
        <v>0</v>
      </c>
      <c r="I200" s="5">
        <v>252</v>
      </c>
      <c r="J200" s="5">
        <v>40</v>
      </c>
      <c r="K200" s="5">
        <v>3.2</v>
      </c>
      <c r="L200" s="5">
        <v>137</v>
      </c>
      <c r="M200" s="5">
        <v>4.7</v>
      </c>
      <c r="N200" s="5">
        <v>11.2</v>
      </c>
      <c r="O200" s="5">
        <v>30</v>
      </c>
      <c r="P200" s="5">
        <v>1</v>
      </c>
      <c r="Q200" s="5">
        <v>1</v>
      </c>
      <c r="R200" s="5">
        <v>0</v>
      </c>
      <c r="S200" s="5">
        <v>0</v>
      </c>
      <c r="T200" s="5">
        <v>1</v>
      </c>
      <c r="U200" s="5">
        <v>0</v>
      </c>
      <c r="V200" s="5">
        <v>1</v>
      </c>
    </row>
    <row r="201" spans="1:22" x14ac:dyDescent="0.25">
      <c r="A201" s="5">
        <v>65</v>
      </c>
      <c r="B201" s="5">
        <v>80</v>
      </c>
      <c r="C201" s="9">
        <v>0.5</v>
      </c>
      <c r="D201" s="5">
        <v>0</v>
      </c>
      <c r="E201" s="5" t="s">
        <v>2</v>
      </c>
      <c r="F201" s="5">
        <v>1</v>
      </c>
      <c r="G201" s="5">
        <v>0</v>
      </c>
      <c r="H201" s="5">
        <v>0</v>
      </c>
      <c r="I201" s="5">
        <v>92</v>
      </c>
      <c r="J201" s="5">
        <v>37</v>
      </c>
      <c r="K201" s="5">
        <v>1.5</v>
      </c>
      <c r="L201" s="5">
        <v>140</v>
      </c>
      <c r="M201" s="5">
        <v>5.2</v>
      </c>
      <c r="N201" s="5">
        <v>8.8000000000000007</v>
      </c>
      <c r="O201" s="5">
        <v>25</v>
      </c>
      <c r="P201" s="5">
        <v>1</v>
      </c>
      <c r="Q201" s="5">
        <v>0</v>
      </c>
      <c r="R201" s="5">
        <v>1</v>
      </c>
      <c r="S201" s="5">
        <v>1</v>
      </c>
      <c r="T201" s="5">
        <v>1</v>
      </c>
      <c r="U201" s="5">
        <v>0</v>
      </c>
      <c r="V201" s="5">
        <v>1</v>
      </c>
    </row>
    <row r="202" spans="1:22" x14ac:dyDescent="0.25">
      <c r="A202" s="5">
        <v>90</v>
      </c>
      <c r="B202" s="5">
        <v>90</v>
      </c>
      <c r="C202" s="9">
        <v>1</v>
      </c>
      <c r="D202" s="10">
        <v>0.2</v>
      </c>
      <c r="E202" s="5" t="s">
        <v>2</v>
      </c>
      <c r="F202" s="5">
        <v>1</v>
      </c>
      <c r="G202" s="5">
        <v>0</v>
      </c>
      <c r="H202" s="5">
        <v>0</v>
      </c>
      <c r="I202" s="5">
        <v>139</v>
      </c>
      <c r="J202" s="5">
        <v>89</v>
      </c>
      <c r="K202" s="5">
        <v>3</v>
      </c>
      <c r="L202" s="5">
        <v>140</v>
      </c>
      <c r="M202" s="5">
        <v>4.0999999999999996</v>
      </c>
      <c r="N202" s="5">
        <v>12</v>
      </c>
      <c r="O202" s="5">
        <v>37</v>
      </c>
      <c r="P202" s="5">
        <v>1</v>
      </c>
      <c r="Q202" s="5">
        <v>1</v>
      </c>
      <c r="R202" s="5">
        <v>0</v>
      </c>
      <c r="S202" s="5">
        <v>1</v>
      </c>
      <c r="T202" s="5">
        <v>0</v>
      </c>
      <c r="U202" s="5">
        <v>0</v>
      </c>
      <c r="V202" s="5">
        <v>1</v>
      </c>
    </row>
    <row r="203" spans="1:22" x14ac:dyDescent="0.25">
      <c r="A203" s="5">
        <v>64</v>
      </c>
      <c r="B203" s="5">
        <v>70</v>
      </c>
      <c r="C203" s="9">
        <v>0.62</v>
      </c>
      <c r="D203" s="10">
        <v>0.2</v>
      </c>
      <c r="E203" s="10">
        <v>0.52</v>
      </c>
      <c r="F203" s="5">
        <v>0.77</v>
      </c>
      <c r="G203" s="5">
        <v>0</v>
      </c>
      <c r="H203" s="5">
        <v>0</v>
      </c>
      <c r="I203" s="5">
        <v>113</v>
      </c>
      <c r="J203" s="5">
        <v>94</v>
      </c>
      <c r="K203" s="5">
        <v>7.3</v>
      </c>
      <c r="L203" s="5">
        <v>137</v>
      </c>
      <c r="M203" s="5">
        <v>4.3</v>
      </c>
      <c r="N203" s="5">
        <v>7.9</v>
      </c>
      <c r="O203" s="5">
        <v>21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</row>
    <row r="204" spans="1:22" x14ac:dyDescent="0.25">
      <c r="A204" s="5">
        <v>78</v>
      </c>
      <c r="B204" s="5">
        <v>60</v>
      </c>
      <c r="C204" s="9">
        <v>0.62</v>
      </c>
      <c r="D204" s="10">
        <v>0.2</v>
      </c>
      <c r="E204" s="10">
        <v>0.52</v>
      </c>
      <c r="F204" s="5">
        <v>0.77</v>
      </c>
      <c r="G204" s="5">
        <v>0</v>
      </c>
      <c r="H204" s="5">
        <v>0</v>
      </c>
      <c r="I204" s="5">
        <v>114</v>
      </c>
      <c r="J204" s="5">
        <v>74</v>
      </c>
      <c r="K204" s="5">
        <v>2.9</v>
      </c>
      <c r="L204" s="5">
        <v>135</v>
      </c>
      <c r="M204" s="5">
        <v>5.9</v>
      </c>
      <c r="N204" s="5">
        <v>8</v>
      </c>
      <c r="O204" s="5">
        <v>24</v>
      </c>
      <c r="P204" s="5">
        <v>0</v>
      </c>
      <c r="Q204" s="5">
        <v>1</v>
      </c>
      <c r="R204" s="5">
        <v>0</v>
      </c>
      <c r="S204" s="5">
        <v>1</v>
      </c>
      <c r="T204" s="5">
        <v>0</v>
      </c>
      <c r="U204" s="5">
        <v>1</v>
      </c>
      <c r="V204" s="5">
        <v>1</v>
      </c>
    </row>
    <row r="205" spans="1:22" x14ac:dyDescent="0.25">
      <c r="A205" s="10">
        <v>51.48</v>
      </c>
      <c r="B205" s="5">
        <v>90</v>
      </c>
      <c r="C205" s="9">
        <v>0.62</v>
      </c>
      <c r="D205" s="10">
        <v>0.2</v>
      </c>
      <c r="E205" s="10">
        <v>0.52</v>
      </c>
      <c r="F205" s="5">
        <v>0.77</v>
      </c>
      <c r="G205" s="5">
        <v>0</v>
      </c>
      <c r="H205" s="5">
        <v>0</v>
      </c>
      <c r="I205" s="5">
        <v>207</v>
      </c>
      <c r="J205" s="5">
        <v>80</v>
      </c>
      <c r="K205" s="5">
        <v>6.8</v>
      </c>
      <c r="L205" s="5">
        <v>142</v>
      </c>
      <c r="M205" s="5">
        <v>5.5</v>
      </c>
      <c r="N205" s="5">
        <v>8.5</v>
      </c>
      <c r="O205" s="5" t="s">
        <v>3</v>
      </c>
      <c r="P205" s="5">
        <v>1</v>
      </c>
      <c r="Q205" s="5">
        <v>1</v>
      </c>
      <c r="R205" s="5">
        <v>0</v>
      </c>
      <c r="S205" s="5">
        <v>1</v>
      </c>
      <c r="T205" s="5">
        <v>0</v>
      </c>
      <c r="U205" s="5">
        <v>1</v>
      </c>
      <c r="V205" s="5">
        <v>1</v>
      </c>
    </row>
    <row r="206" spans="1:22" x14ac:dyDescent="0.25">
      <c r="A206" s="5">
        <v>65</v>
      </c>
      <c r="B206" s="5">
        <v>90</v>
      </c>
      <c r="C206" s="9">
        <v>0.25</v>
      </c>
      <c r="D206" s="10">
        <v>0.8</v>
      </c>
      <c r="E206" s="10">
        <v>0.4</v>
      </c>
      <c r="F206" s="5">
        <v>1</v>
      </c>
      <c r="G206" s="5">
        <v>0</v>
      </c>
      <c r="H206" s="5">
        <v>0</v>
      </c>
      <c r="I206" s="5">
        <v>172</v>
      </c>
      <c r="J206" s="5">
        <v>82</v>
      </c>
      <c r="K206" s="5">
        <v>13.5</v>
      </c>
      <c r="L206" s="5">
        <v>145</v>
      </c>
      <c r="M206" s="5">
        <v>6.3</v>
      </c>
      <c r="N206" s="5">
        <v>8.8000000000000007</v>
      </c>
      <c r="O206" s="5">
        <v>31</v>
      </c>
      <c r="P206" s="5">
        <v>1</v>
      </c>
      <c r="Q206" s="5">
        <v>1</v>
      </c>
      <c r="R206" s="5">
        <v>0</v>
      </c>
      <c r="S206" s="5">
        <v>1</v>
      </c>
      <c r="T206" s="5">
        <v>1</v>
      </c>
      <c r="U206" s="5">
        <v>1</v>
      </c>
      <c r="V206" s="5">
        <v>1</v>
      </c>
    </row>
    <row r="207" spans="1:22" x14ac:dyDescent="0.25">
      <c r="A207" s="5">
        <v>61</v>
      </c>
      <c r="B207" s="5">
        <v>70</v>
      </c>
      <c r="C207" s="9">
        <v>0.62</v>
      </c>
      <c r="D207" s="10">
        <v>0.2</v>
      </c>
      <c r="E207" s="10">
        <v>0.52</v>
      </c>
      <c r="F207" s="5">
        <v>0.77</v>
      </c>
      <c r="G207" s="5">
        <v>0</v>
      </c>
      <c r="H207" s="5">
        <v>0</v>
      </c>
      <c r="I207" s="5">
        <v>100</v>
      </c>
      <c r="J207" s="5">
        <v>28</v>
      </c>
      <c r="K207" s="5">
        <v>2.1</v>
      </c>
      <c r="L207" s="5" t="s">
        <v>3</v>
      </c>
      <c r="M207" s="5" t="s">
        <v>3</v>
      </c>
      <c r="N207" s="5">
        <v>12.6</v>
      </c>
      <c r="O207" s="5">
        <v>43</v>
      </c>
      <c r="P207" s="5">
        <v>1</v>
      </c>
      <c r="Q207" s="5">
        <v>1</v>
      </c>
      <c r="R207" s="5">
        <v>0</v>
      </c>
      <c r="S207" s="5">
        <v>1</v>
      </c>
      <c r="T207" s="5">
        <v>0</v>
      </c>
      <c r="U207" s="5">
        <v>0</v>
      </c>
      <c r="V207" s="5">
        <v>1</v>
      </c>
    </row>
    <row r="208" spans="1:22" x14ac:dyDescent="0.25">
      <c r="A208" s="5">
        <v>60</v>
      </c>
      <c r="B208" s="5">
        <v>70</v>
      </c>
      <c r="C208" s="9">
        <v>0.25</v>
      </c>
      <c r="D208" s="10">
        <v>0.2</v>
      </c>
      <c r="E208" s="5" t="s">
        <v>2</v>
      </c>
      <c r="F208" s="5">
        <v>1</v>
      </c>
      <c r="G208" s="5">
        <v>0</v>
      </c>
      <c r="H208" s="5">
        <v>0</v>
      </c>
      <c r="I208" s="5">
        <v>109</v>
      </c>
      <c r="J208" s="5">
        <v>96</v>
      </c>
      <c r="K208" s="5">
        <v>3.9</v>
      </c>
      <c r="L208" s="5">
        <v>135</v>
      </c>
      <c r="M208" s="5">
        <v>4</v>
      </c>
      <c r="N208" s="5">
        <v>13.8</v>
      </c>
      <c r="O208" s="5">
        <v>41</v>
      </c>
      <c r="P208" s="5">
        <v>1</v>
      </c>
      <c r="Q208" s="5">
        <v>0</v>
      </c>
      <c r="R208" s="5">
        <v>0</v>
      </c>
      <c r="S208" s="5">
        <v>1</v>
      </c>
      <c r="T208" s="5">
        <v>0</v>
      </c>
      <c r="U208" s="5">
        <v>0</v>
      </c>
      <c r="V208" s="5">
        <v>1</v>
      </c>
    </row>
    <row r="209" spans="1:22" x14ac:dyDescent="0.25">
      <c r="A209" s="5">
        <v>50</v>
      </c>
      <c r="B209" s="5">
        <v>70</v>
      </c>
      <c r="C209" s="9">
        <v>0.25</v>
      </c>
      <c r="D209" s="5">
        <v>0</v>
      </c>
      <c r="E209" s="5" t="s">
        <v>2</v>
      </c>
      <c r="F209" s="5">
        <v>1</v>
      </c>
      <c r="G209" s="5">
        <v>0</v>
      </c>
      <c r="H209" s="5">
        <v>0</v>
      </c>
      <c r="I209" s="5">
        <v>230</v>
      </c>
      <c r="J209" s="5">
        <v>50</v>
      </c>
      <c r="K209" s="5">
        <v>2.2000000000000002</v>
      </c>
      <c r="L209" s="5" t="s">
        <v>3</v>
      </c>
      <c r="M209" s="5" t="s">
        <v>3</v>
      </c>
      <c r="N209" s="5">
        <v>12</v>
      </c>
      <c r="O209" s="5">
        <v>41</v>
      </c>
      <c r="P209" s="5">
        <v>1</v>
      </c>
      <c r="Q209" s="5">
        <v>1</v>
      </c>
      <c r="R209" s="5">
        <v>0</v>
      </c>
      <c r="S209" s="5">
        <v>1</v>
      </c>
      <c r="T209" s="5">
        <v>0</v>
      </c>
      <c r="U209" s="5">
        <v>0</v>
      </c>
      <c r="V209" s="5">
        <v>1</v>
      </c>
    </row>
    <row r="210" spans="1:22" x14ac:dyDescent="0.25">
      <c r="A210" s="5">
        <v>67</v>
      </c>
      <c r="B210" s="5">
        <v>80</v>
      </c>
      <c r="C210" s="9">
        <v>0.62</v>
      </c>
      <c r="D210" s="10">
        <v>0.2</v>
      </c>
      <c r="E210" s="10">
        <v>0.52</v>
      </c>
      <c r="F210" s="5">
        <v>0.77</v>
      </c>
      <c r="G210" s="5">
        <v>0</v>
      </c>
      <c r="H210" s="5">
        <v>0</v>
      </c>
      <c r="I210" s="5">
        <v>341</v>
      </c>
      <c r="J210" s="5">
        <v>37</v>
      </c>
      <c r="K210" s="5">
        <v>1.5</v>
      </c>
      <c r="L210" s="5" t="s">
        <v>3</v>
      </c>
      <c r="M210" s="5" t="s">
        <v>3</v>
      </c>
      <c r="N210" s="5">
        <v>12.3</v>
      </c>
      <c r="O210" s="5">
        <v>41</v>
      </c>
      <c r="P210" s="5">
        <v>1</v>
      </c>
      <c r="Q210" s="5">
        <v>1</v>
      </c>
      <c r="R210" s="5">
        <v>0</v>
      </c>
      <c r="S210" s="5">
        <v>1</v>
      </c>
      <c r="T210" s="5">
        <v>0</v>
      </c>
      <c r="U210" s="5">
        <v>1</v>
      </c>
      <c r="V210" s="5">
        <v>1</v>
      </c>
    </row>
    <row r="211" spans="1:22" x14ac:dyDescent="0.25">
      <c r="A211" s="5">
        <v>19</v>
      </c>
      <c r="B211" s="5">
        <v>70</v>
      </c>
      <c r="C211" s="9">
        <v>0.75</v>
      </c>
      <c r="D211" s="5">
        <v>0</v>
      </c>
      <c r="E211" s="5" t="s">
        <v>2</v>
      </c>
      <c r="F211" s="5">
        <v>1</v>
      </c>
      <c r="G211" s="5">
        <v>0</v>
      </c>
      <c r="H211" s="5">
        <v>0</v>
      </c>
      <c r="I211" s="10">
        <v>148.04</v>
      </c>
      <c r="J211" s="5" t="s">
        <v>3</v>
      </c>
      <c r="K211" s="5" t="s">
        <v>3</v>
      </c>
      <c r="L211" s="5" t="s">
        <v>3</v>
      </c>
      <c r="M211" s="5" t="s">
        <v>3</v>
      </c>
      <c r="N211" s="5">
        <v>11.5</v>
      </c>
      <c r="O211" s="5" t="s">
        <v>3</v>
      </c>
      <c r="P211" s="5">
        <v>0</v>
      </c>
      <c r="Q211" s="5">
        <v>0</v>
      </c>
      <c r="R211" s="5">
        <v>0</v>
      </c>
      <c r="S211" s="5">
        <v>1</v>
      </c>
      <c r="T211" s="5">
        <v>0</v>
      </c>
      <c r="U211" s="5">
        <v>0</v>
      </c>
      <c r="V211" s="5">
        <v>1</v>
      </c>
    </row>
    <row r="212" spans="1:22" x14ac:dyDescent="0.25">
      <c r="A212" s="5">
        <v>59</v>
      </c>
      <c r="B212" s="5">
        <v>100</v>
      </c>
      <c r="C212" s="9">
        <v>0.5</v>
      </c>
      <c r="D212" s="10">
        <v>0.8</v>
      </c>
      <c r="E212" s="10">
        <v>0.4</v>
      </c>
      <c r="F212" s="5">
        <v>1</v>
      </c>
      <c r="G212" s="5">
        <v>0</v>
      </c>
      <c r="H212" s="5">
        <v>0</v>
      </c>
      <c r="I212" s="5">
        <v>255</v>
      </c>
      <c r="J212" s="5">
        <v>132</v>
      </c>
      <c r="K212" s="5">
        <v>12.8</v>
      </c>
      <c r="L212" s="5">
        <v>135</v>
      </c>
      <c r="M212" s="5">
        <v>5.7</v>
      </c>
      <c r="N212" s="5">
        <v>7.3</v>
      </c>
      <c r="O212" s="5">
        <v>20</v>
      </c>
      <c r="P212" s="5">
        <v>1</v>
      </c>
      <c r="Q212" s="5">
        <v>1</v>
      </c>
      <c r="R212" s="5">
        <v>1</v>
      </c>
      <c r="S212" s="5">
        <v>1</v>
      </c>
      <c r="T212" s="5">
        <v>0</v>
      </c>
      <c r="U212" s="5">
        <v>1</v>
      </c>
      <c r="V212" s="5">
        <v>1</v>
      </c>
    </row>
    <row r="213" spans="1:22" x14ac:dyDescent="0.25">
      <c r="A213" s="5">
        <v>54</v>
      </c>
      <c r="B213" s="5">
        <v>120</v>
      </c>
      <c r="C213" s="9">
        <v>0.5</v>
      </c>
      <c r="D213" s="5">
        <v>0</v>
      </c>
      <c r="E213" s="5" t="s">
        <v>2</v>
      </c>
      <c r="F213" s="5">
        <v>1</v>
      </c>
      <c r="G213" s="5">
        <v>0</v>
      </c>
      <c r="H213" s="5">
        <v>0</v>
      </c>
      <c r="I213" s="5">
        <v>103</v>
      </c>
      <c r="J213" s="5">
        <v>18</v>
      </c>
      <c r="K213" s="5">
        <v>1.2</v>
      </c>
      <c r="L213" s="5" t="s">
        <v>3</v>
      </c>
      <c r="M213" s="5" t="s">
        <v>3</v>
      </c>
      <c r="N213" s="5" t="s">
        <v>3</v>
      </c>
      <c r="O213" s="5" t="s">
        <v>3</v>
      </c>
      <c r="P213" s="5">
        <v>0</v>
      </c>
      <c r="Q213" s="5">
        <v>0</v>
      </c>
      <c r="R213" s="5">
        <v>0</v>
      </c>
      <c r="S213" s="5">
        <v>1</v>
      </c>
      <c r="T213" s="5">
        <v>0</v>
      </c>
      <c r="U213" s="5">
        <v>0</v>
      </c>
      <c r="V213" s="5">
        <v>1</v>
      </c>
    </row>
    <row r="214" spans="1:22" x14ac:dyDescent="0.25">
      <c r="A214" s="5">
        <v>40</v>
      </c>
      <c r="B214" s="5">
        <v>70</v>
      </c>
      <c r="C214" s="9">
        <v>0.5</v>
      </c>
      <c r="D214" s="10">
        <v>0.6</v>
      </c>
      <c r="E214" s="10">
        <v>0.8</v>
      </c>
      <c r="F214" s="5">
        <v>1</v>
      </c>
      <c r="G214" s="5">
        <v>0</v>
      </c>
      <c r="H214" s="5">
        <v>0</v>
      </c>
      <c r="I214" s="5">
        <v>253</v>
      </c>
      <c r="J214" s="5">
        <v>150</v>
      </c>
      <c r="K214" s="5">
        <v>11.9</v>
      </c>
      <c r="L214" s="5">
        <v>132</v>
      </c>
      <c r="M214" s="5">
        <v>5.6</v>
      </c>
      <c r="N214" s="5">
        <v>10.9</v>
      </c>
      <c r="O214" s="5">
        <v>31</v>
      </c>
      <c r="P214" s="5">
        <v>1</v>
      </c>
      <c r="Q214" s="5">
        <v>1</v>
      </c>
      <c r="R214" s="5">
        <v>0</v>
      </c>
      <c r="S214" s="5">
        <v>0</v>
      </c>
      <c r="T214" s="5">
        <v>1</v>
      </c>
      <c r="U214" s="5">
        <v>0</v>
      </c>
      <c r="V214" s="5">
        <v>1</v>
      </c>
    </row>
    <row r="215" spans="1:22" x14ac:dyDescent="0.25">
      <c r="A215" s="5">
        <v>55</v>
      </c>
      <c r="B215" s="5">
        <v>80</v>
      </c>
      <c r="C215" s="9">
        <v>0.25</v>
      </c>
      <c r="D215" s="10">
        <v>0.6</v>
      </c>
      <c r="E215" s="10">
        <v>0.2</v>
      </c>
      <c r="F215" s="5">
        <v>0</v>
      </c>
      <c r="G215" s="5">
        <v>1</v>
      </c>
      <c r="H215" s="5">
        <v>1</v>
      </c>
      <c r="I215" s="5">
        <v>214</v>
      </c>
      <c r="J215" s="5">
        <v>73</v>
      </c>
      <c r="K215" s="5">
        <v>3.9</v>
      </c>
      <c r="L215" s="5">
        <v>137</v>
      </c>
      <c r="M215" s="5">
        <v>4.9000000000000004</v>
      </c>
      <c r="N215" s="5">
        <v>10.9</v>
      </c>
      <c r="O215" s="5">
        <v>34</v>
      </c>
      <c r="P215" s="5">
        <v>1</v>
      </c>
      <c r="Q215" s="5">
        <v>1</v>
      </c>
      <c r="R215" s="5">
        <v>0</v>
      </c>
      <c r="S215" s="5">
        <v>1</v>
      </c>
      <c r="T215" s="5">
        <v>1</v>
      </c>
      <c r="U215" s="5">
        <v>0</v>
      </c>
      <c r="V215" s="5">
        <v>1</v>
      </c>
    </row>
    <row r="216" spans="1:22" x14ac:dyDescent="0.25">
      <c r="A216" s="5">
        <v>68</v>
      </c>
      <c r="B216" s="5">
        <v>80</v>
      </c>
      <c r="C216" s="9">
        <v>0.5</v>
      </c>
      <c r="D216" s="5">
        <v>0</v>
      </c>
      <c r="E216" s="5" t="s">
        <v>2</v>
      </c>
      <c r="F216" s="5">
        <v>0</v>
      </c>
      <c r="G216" s="5">
        <v>0</v>
      </c>
      <c r="H216" s="5">
        <v>0</v>
      </c>
      <c r="I216" s="5">
        <v>171</v>
      </c>
      <c r="J216" s="5">
        <v>30</v>
      </c>
      <c r="K216" s="5">
        <v>1</v>
      </c>
      <c r="L216" s="5" t="s">
        <v>3</v>
      </c>
      <c r="M216" s="5" t="s">
        <v>3</v>
      </c>
      <c r="N216" s="5">
        <v>13.7</v>
      </c>
      <c r="O216" s="5"/>
      <c r="P216" s="5">
        <v>0</v>
      </c>
      <c r="Q216" s="5">
        <v>1</v>
      </c>
      <c r="R216" s="5">
        <v>0</v>
      </c>
      <c r="S216" s="5">
        <v>1</v>
      </c>
      <c r="T216" s="5">
        <v>0</v>
      </c>
      <c r="U216" s="5">
        <v>0</v>
      </c>
      <c r="V216" s="5">
        <v>1</v>
      </c>
    </row>
    <row r="217" spans="1:22" x14ac:dyDescent="0.25">
      <c r="A217" s="5">
        <v>2</v>
      </c>
      <c r="B217" s="10">
        <v>76.47</v>
      </c>
      <c r="C217" s="9">
        <v>0.25</v>
      </c>
      <c r="D217" s="10">
        <v>0.6</v>
      </c>
      <c r="E217" s="5" t="s">
        <v>2</v>
      </c>
      <c r="F217" s="5">
        <v>0</v>
      </c>
      <c r="G217" s="5">
        <v>0</v>
      </c>
      <c r="H217" s="5">
        <v>0</v>
      </c>
      <c r="I217" s="10">
        <v>148.04</v>
      </c>
      <c r="J217" s="5" t="s">
        <v>3</v>
      </c>
      <c r="K217" s="5" t="s">
        <v>3</v>
      </c>
      <c r="L217" s="5" t="s">
        <v>3</v>
      </c>
      <c r="M217" s="5" t="s">
        <v>3</v>
      </c>
      <c r="N217" s="5" t="s">
        <v>3</v>
      </c>
      <c r="O217" s="5" t="s">
        <v>3</v>
      </c>
      <c r="P217" s="5">
        <v>0</v>
      </c>
      <c r="Q217" s="5">
        <v>0</v>
      </c>
      <c r="R217" s="5">
        <v>0</v>
      </c>
      <c r="S217" s="5">
        <v>1</v>
      </c>
      <c r="T217" s="5">
        <v>1</v>
      </c>
      <c r="U217" s="5">
        <v>0</v>
      </c>
      <c r="V217" s="5">
        <v>1</v>
      </c>
    </row>
    <row r="218" spans="1:22" x14ac:dyDescent="0.25">
      <c r="A218" s="5">
        <v>64</v>
      </c>
      <c r="B218" s="5">
        <v>70</v>
      </c>
      <c r="C218" s="9">
        <v>0.25</v>
      </c>
      <c r="D218" s="5">
        <v>0</v>
      </c>
      <c r="E218" s="5" t="s">
        <v>2</v>
      </c>
      <c r="F218" s="5">
        <v>1</v>
      </c>
      <c r="G218" s="5">
        <v>0</v>
      </c>
      <c r="H218" s="5">
        <v>0</v>
      </c>
      <c r="I218" s="5">
        <v>107</v>
      </c>
      <c r="J218" s="5">
        <v>15</v>
      </c>
      <c r="K218" s="5" t="s">
        <v>3</v>
      </c>
      <c r="L218" s="5" t="s">
        <v>3</v>
      </c>
      <c r="M218" s="5" t="s">
        <v>3</v>
      </c>
      <c r="N218" s="5">
        <v>12.8</v>
      </c>
      <c r="O218" s="5">
        <v>38</v>
      </c>
      <c r="P218" s="5">
        <v>0</v>
      </c>
      <c r="Q218" s="5">
        <v>0</v>
      </c>
      <c r="R218" s="5">
        <v>0</v>
      </c>
      <c r="S218" s="5">
        <v>1</v>
      </c>
      <c r="T218" s="5">
        <v>0</v>
      </c>
      <c r="U218" s="5">
        <v>0</v>
      </c>
      <c r="V218" s="5">
        <v>1</v>
      </c>
    </row>
    <row r="219" spans="1:22" x14ac:dyDescent="0.25">
      <c r="A219" s="5">
        <v>63</v>
      </c>
      <c r="B219" s="5">
        <v>100</v>
      </c>
      <c r="C219" s="9">
        <v>0.25</v>
      </c>
      <c r="D219" s="10">
        <v>0.2</v>
      </c>
      <c r="E219" s="5" t="s">
        <v>2</v>
      </c>
      <c r="F219" s="5">
        <v>1</v>
      </c>
      <c r="G219" s="5">
        <v>0</v>
      </c>
      <c r="H219" s="5">
        <v>0</v>
      </c>
      <c r="I219" s="5">
        <v>78</v>
      </c>
      <c r="J219" s="5">
        <v>61</v>
      </c>
      <c r="K219" s="5">
        <v>1.8</v>
      </c>
      <c r="L219" s="5">
        <v>141</v>
      </c>
      <c r="M219" s="5">
        <v>4.4000000000000004</v>
      </c>
      <c r="N219" s="5">
        <v>12.2</v>
      </c>
      <c r="O219" s="5">
        <v>36</v>
      </c>
      <c r="P219" s="5">
        <v>0</v>
      </c>
      <c r="Q219" s="5">
        <v>1</v>
      </c>
      <c r="R219" s="5">
        <v>0</v>
      </c>
      <c r="S219" s="5">
        <v>1</v>
      </c>
      <c r="T219" s="5">
        <v>0</v>
      </c>
      <c r="U219" s="5">
        <v>0</v>
      </c>
      <c r="V219" s="5">
        <v>1</v>
      </c>
    </row>
    <row r="220" spans="1:22" x14ac:dyDescent="0.25">
      <c r="A220" s="5">
        <v>33</v>
      </c>
      <c r="B220" s="5">
        <v>90</v>
      </c>
      <c r="C220" s="9">
        <v>0.5</v>
      </c>
      <c r="D220" s="5">
        <v>0</v>
      </c>
      <c r="E220" s="5" t="s">
        <v>2</v>
      </c>
      <c r="F220" s="5">
        <v>1</v>
      </c>
      <c r="G220" s="5">
        <v>0</v>
      </c>
      <c r="H220" s="5">
        <v>0</v>
      </c>
      <c r="I220" s="5">
        <v>92</v>
      </c>
      <c r="J220" s="5">
        <v>19</v>
      </c>
      <c r="K220" s="5">
        <v>0.8</v>
      </c>
      <c r="L220" s="5" t="s">
        <v>3</v>
      </c>
      <c r="M220" s="5" t="s">
        <v>3</v>
      </c>
      <c r="N220" s="5">
        <v>11.8</v>
      </c>
      <c r="O220" s="5">
        <v>34</v>
      </c>
      <c r="P220" s="5">
        <v>0</v>
      </c>
      <c r="Q220" s="5">
        <v>0</v>
      </c>
      <c r="R220" s="5">
        <v>0</v>
      </c>
      <c r="S220" s="5">
        <v>1</v>
      </c>
      <c r="T220" s="5">
        <v>0</v>
      </c>
      <c r="U220" s="5">
        <v>0</v>
      </c>
      <c r="V220" s="5">
        <v>1</v>
      </c>
    </row>
    <row r="221" spans="1:22" x14ac:dyDescent="0.25">
      <c r="A221" s="5">
        <v>68</v>
      </c>
      <c r="B221" s="5">
        <v>90</v>
      </c>
      <c r="C221" s="9">
        <v>0.25</v>
      </c>
      <c r="D221" s="5">
        <v>0</v>
      </c>
      <c r="E221" s="5" t="s">
        <v>2</v>
      </c>
      <c r="F221" s="5">
        <v>1</v>
      </c>
      <c r="G221" s="5">
        <v>0</v>
      </c>
      <c r="H221" s="5">
        <v>0</v>
      </c>
      <c r="I221" s="5">
        <v>238</v>
      </c>
      <c r="J221" s="5">
        <v>57</v>
      </c>
      <c r="K221" s="5">
        <v>2.5</v>
      </c>
      <c r="L221" s="5" t="s">
        <v>3</v>
      </c>
      <c r="M221" s="5" t="s">
        <v>3</v>
      </c>
      <c r="N221" s="5">
        <v>9.8000000000000007</v>
      </c>
      <c r="O221" s="5">
        <v>28</v>
      </c>
      <c r="P221" s="5">
        <v>1</v>
      </c>
      <c r="Q221" s="5">
        <v>1</v>
      </c>
      <c r="R221" s="5">
        <v>0</v>
      </c>
      <c r="S221" s="5">
        <v>0</v>
      </c>
      <c r="T221" s="5">
        <v>0</v>
      </c>
      <c r="U221" s="5">
        <v>0</v>
      </c>
      <c r="V221" s="5">
        <v>1</v>
      </c>
    </row>
    <row r="222" spans="1:22" x14ac:dyDescent="0.25">
      <c r="A222" s="5">
        <v>36</v>
      </c>
      <c r="B222" s="5">
        <v>80</v>
      </c>
      <c r="C222" s="9">
        <v>0.25</v>
      </c>
      <c r="D222" s="5">
        <v>0</v>
      </c>
      <c r="E222" s="5" t="s">
        <v>2</v>
      </c>
      <c r="F222" s="5">
        <v>1</v>
      </c>
      <c r="G222" s="5">
        <v>0</v>
      </c>
      <c r="H222" s="5">
        <v>0</v>
      </c>
      <c r="I222" s="5">
        <v>103</v>
      </c>
      <c r="J222" s="5" t="s">
        <v>3</v>
      </c>
      <c r="K222" s="5" t="s">
        <v>3</v>
      </c>
      <c r="L222" s="5" t="s">
        <v>3</v>
      </c>
      <c r="M222" s="5" t="s">
        <v>3</v>
      </c>
      <c r="N222" s="5">
        <v>11.9</v>
      </c>
      <c r="O222" s="5">
        <v>36</v>
      </c>
      <c r="P222" s="5">
        <v>0</v>
      </c>
      <c r="Q222" s="5">
        <v>0</v>
      </c>
      <c r="R222" s="5">
        <v>0</v>
      </c>
      <c r="S222" s="5">
        <v>1</v>
      </c>
      <c r="T222" s="5">
        <v>0</v>
      </c>
      <c r="U222" s="5">
        <v>0</v>
      </c>
      <c r="V222" s="5">
        <v>1</v>
      </c>
    </row>
    <row r="223" spans="1:22" x14ac:dyDescent="0.25">
      <c r="A223" s="5">
        <v>66</v>
      </c>
      <c r="B223" s="5">
        <v>70</v>
      </c>
      <c r="C223" s="9">
        <v>0.75</v>
      </c>
      <c r="D223" s="10">
        <v>0.2</v>
      </c>
      <c r="E223" s="5" t="s">
        <v>2</v>
      </c>
      <c r="F223" s="5">
        <v>0.77</v>
      </c>
      <c r="G223" s="5">
        <v>0</v>
      </c>
      <c r="H223" s="5">
        <v>0</v>
      </c>
      <c r="I223" s="5">
        <v>248</v>
      </c>
      <c r="J223" s="5">
        <v>30</v>
      </c>
      <c r="K223" s="5">
        <v>1.7</v>
      </c>
      <c r="L223" s="5">
        <v>138</v>
      </c>
      <c r="M223" s="5">
        <v>5.3</v>
      </c>
      <c r="N223" s="5" t="s">
        <v>3</v>
      </c>
      <c r="O223" s="5" t="s">
        <v>3</v>
      </c>
      <c r="P223" s="5">
        <v>1</v>
      </c>
      <c r="Q223" s="5">
        <v>1</v>
      </c>
      <c r="R223" s="5">
        <v>0</v>
      </c>
      <c r="S223" s="5">
        <v>1</v>
      </c>
      <c r="T223" s="5">
        <v>0</v>
      </c>
      <c r="U223" s="5">
        <v>0</v>
      </c>
      <c r="V223" s="5">
        <v>1</v>
      </c>
    </row>
    <row r="224" spans="1:22" x14ac:dyDescent="0.25">
      <c r="A224" s="5">
        <v>74</v>
      </c>
      <c r="B224" s="5">
        <v>60</v>
      </c>
      <c r="C224" s="9">
        <v>0.62</v>
      </c>
      <c r="D224" s="10">
        <v>0.2</v>
      </c>
      <c r="E224" s="10">
        <v>0.52</v>
      </c>
      <c r="F224" s="5">
        <v>0.77</v>
      </c>
      <c r="G224" s="5">
        <v>0</v>
      </c>
      <c r="H224" s="5">
        <v>0</v>
      </c>
      <c r="I224" s="5">
        <v>108</v>
      </c>
      <c r="J224" s="5">
        <v>68</v>
      </c>
      <c r="K224" s="5">
        <v>1.8</v>
      </c>
      <c r="L224" s="5" t="s">
        <v>3</v>
      </c>
      <c r="M224" s="5" t="s">
        <v>3</v>
      </c>
      <c r="N224" s="5" t="s">
        <v>3</v>
      </c>
      <c r="O224" s="5" t="s">
        <v>3</v>
      </c>
      <c r="P224" s="5">
        <v>1</v>
      </c>
      <c r="Q224" s="5">
        <v>1</v>
      </c>
      <c r="R224" s="5">
        <v>0</v>
      </c>
      <c r="S224" s="5">
        <v>1</v>
      </c>
      <c r="T224" s="5">
        <v>0</v>
      </c>
      <c r="U224" s="5">
        <v>0</v>
      </c>
      <c r="V224" s="5">
        <v>1</v>
      </c>
    </row>
    <row r="225" spans="1:22" x14ac:dyDescent="0.25">
      <c r="A225" s="5">
        <v>71</v>
      </c>
      <c r="B225" s="5">
        <v>90</v>
      </c>
      <c r="C225" s="9">
        <v>0.25</v>
      </c>
      <c r="D225" s="5">
        <v>0</v>
      </c>
      <c r="E225" s="10">
        <v>0.6</v>
      </c>
      <c r="F225" s="5">
        <v>1</v>
      </c>
      <c r="G225" s="5">
        <v>0</v>
      </c>
      <c r="H225" s="5">
        <v>0</v>
      </c>
      <c r="I225" s="5">
        <v>303</v>
      </c>
      <c r="J225" s="5">
        <v>30</v>
      </c>
      <c r="K225" s="5">
        <v>1.3</v>
      </c>
      <c r="L225" s="5">
        <v>136</v>
      </c>
      <c r="M225" s="5">
        <v>4.0999999999999996</v>
      </c>
      <c r="N225" s="5">
        <v>13</v>
      </c>
      <c r="O225" s="5">
        <v>38</v>
      </c>
      <c r="P225" s="5">
        <v>1</v>
      </c>
      <c r="Q225" s="5">
        <v>1</v>
      </c>
      <c r="R225" s="5">
        <v>0</v>
      </c>
      <c r="S225" s="5">
        <v>1</v>
      </c>
      <c r="T225" s="5">
        <v>0</v>
      </c>
      <c r="U225" s="5">
        <v>0</v>
      </c>
      <c r="V225" s="5">
        <v>1</v>
      </c>
    </row>
    <row r="226" spans="1:22" x14ac:dyDescent="0.25">
      <c r="A226" s="5">
        <v>34</v>
      </c>
      <c r="B226" s="5">
        <v>60</v>
      </c>
      <c r="C226" s="9">
        <v>0.75</v>
      </c>
      <c r="D226" s="5">
        <v>0</v>
      </c>
      <c r="E226" s="5" t="s">
        <v>2</v>
      </c>
      <c r="F226" s="5">
        <v>1</v>
      </c>
      <c r="G226" s="5">
        <v>0</v>
      </c>
      <c r="H226" s="5">
        <v>0</v>
      </c>
      <c r="I226" s="5">
        <v>117</v>
      </c>
      <c r="J226" s="5">
        <v>28</v>
      </c>
      <c r="K226" s="5">
        <v>2.2000000000000002</v>
      </c>
      <c r="L226" s="5">
        <v>138</v>
      </c>
      <c r="M226" s="5">
        <v>3.8</v>
      </c>
      <c r="N226" s="5" t="s">
        <v>3</v>
      </c>
      <c r="O226" s="5" t="s">
        <v>3</v>
      </c>
      <c r="P226" s="5">
        <v>0</v>
      </c>
      <c r="Q226" s="5">
        <v>0</v>
      </c>
      <c r="R226" s="5">
        <v>0</v>
      </c>
      <c r="S226" s="5">
        <v>1</v>
      </c>
      <c r="T226" s="5">
        <v>1</v>
      </c>
      <c r="U226" s="5">
        <v>0</v>
      </c>
      <c r="V226" s="5">
        <v>1</v>
      </c>
    </row>
    <row r="227" spans="1:22" x14ac:dyDescent="0.25">
      <c r="A227" s="5">
        <v>60</v>
      </c>
      <c r="B227" s="5">
        <v>90</v>
      </c>
      <c r="C227" s="9">
        <v>0.25</v>
      </c>
      <c r="D227" s="10">
        <v>0.6</v>
      </c>
      <c r="E227" s="10">
        <v>1</v>
      </c>
      <c r="F227" s="5">
        <v>1</v>
      </c>
      <c r="G227" s="5">
        <v>0</v>
      </c>
      <c r="H227" s="5">
        <v>1</v>
      </c>
      <c r="I227" s="5">
        <v>490</v>
      </c>
      <c r="J227" s="5">
        <v>95</v>
      </c>
      <c r="K227" s="5">
        <v>2.7</v>
      </c>
      <c r="L227" s="5">
        <v>131</v>
      </c>
      <c r="M227" s="5">
        <v>3.8</v>
      </c>
      <c r="N227" s="5">
        <v>11.5</v>
      </c>
      <c r="O227" s="5">
        <v>35</v>
      </c>
      <c r="P227" s="5">
        <v>1</v>
      </c>
      <c r="Q227" s="5">
        <v>1</v>
      </c>
      <c r="R227" s="5">
        <v>0</v>
      </c>
      <c r="S227" s="5">
        <v>1</v>
      </c>
      <c r="T227" s="5">
        <v>0</v>
      </c>
      <c r="U227" s="5">
        <v>0</v>
      </c>
      <c r="V227" s="5">
        <v>1</v>
      </c>
    </row>
    <row r="228" spans="1:22" x14ac:dyDescent="0.25">
      <c r="A228" s="5">
        <v>64</v>
      </c>
      <c r="B228" s="5">
        <v>100</v>
      </c>
      <c r="C228" s="9">
        <v>0.5</v>
      </c>
      <c r="D228" s="10">
        <v>0.8</v>
      </c>
      <c r="E228" s="10">
        <v>0.4</v>
      </c>
      <c r="F228" s="5">
        <v>0</v>
      </c>
      <c r="G228" s="5">
        <v>0</v>
      </c>
      <c r="H228" s="5">
        <v>1</v>
      </c>
      <c r="I228" s="5">
        <v>163</v>
      </c>
      <c r="J228" s="5">
        <v>54</v>
      </c>
      <c r="K228" s="5">
        <v>7.2</v>
      </c>
      <c r="L228" s="5">
        <v>140</v>
      </c>
      <c r="M228" s="5">
        <v>4.5999999999999996</v>
      </c>
      <c r="N228" s="5">
        <v>7.9</v>
      </c>
      <c r="O228" s="5">
        <v>26</v>
      </c>
      <c r="P228" s="5">
        <v>1</v>
      </c>
      <c r="Q228" s="5">
        <v>1</v>
      </c>
      <c r="R228" s="5">
        <v>0</v>
      </c>
      <c r="S228" s="5">
        <v>1</v>
      </c>
      <c r="T228" s="5">
        <v>1</v>
      </c>
      <c r="U228" s="5">
        <v>0</v>
      </c>
      <c r="V228" s="5">
        <v>1</v>
      </c>
    </row>
    <row r="229" spans="1:22" x14ac:dyDescent="0.25">
      <c r="A229" s="5">
        <v>57</v>
      </c>
      <c r="B229" s="5">
        <v>80</v>
      </c>
      <c r="C229" s="9">
        <v>0.5</v>
      </c>
      <c r="D229" s="5">
        <v>0</v>
      </c>
      <c r="E229" s="5" t="s">
        <v>2</v>
      </c>
      <c r="F229" s="5">
        <v>1</v>
      </c>
      <c r="G229" s="5">
        <v>0</v>
      </c>
      <c r="H229" s="5">
        <v>0</v>
      </c>
      <c r="I229" s="5">
        <v>120</v>
      </c>
      <c r="J229" s="5">
        <v>48</v>
      </c>
      <c r="K229" s="5">
        <v>1.6</v>
      </c>
      <c r="L229" s="5" t="s">
        <v>3</v>
      </c>
      <c r="M229" s="5" t="s">
        <v>3</v>
      </c>
      <c r="N229" s="5">
        <v>11.3</v>
      </c>
      <c r="O229" s="5">
        <v>36</v>
      </c>
      <c r="P229" s="5">
        <v>1</v>
      </c>
      <c r="Q229" s="5">
        <v>1</v>
      </c>
      <c r="R229" s="5">
        <v>0</v>
      </c>
      <c r="S229" s="5">
        <v>1</v>
      </c>
      <c r="T229" s="5">
        <v>0</v>
      </c>
      <c r="U229" s="5">
        <v>0</v>
      </c>
      <c r="V229" s="5">
        <v>1</v>
      </c>
    </row>
    <row r="230" spans="1:22" x14ac:dyDescent="0.25">
      <c r="A230" s="5">
        <v>60</v>
      </c>
      <c r="B230" s="5">
        <v>70</v>
      </c>
      <c r="C230" s="9">
        <v>0.62</v>
      </c>
      <c r="D230" s="10">
        <v>0.2</v>
      </c>
      <c r="E230" s="10">
        <v>0.52</v>
      </c>
      <c r="F230" s="5">
        <v>0.77</v>
      </c>
      <c r="G230" s="5">
        <v>0</v>
      </c>
      <c r="H230" s="5">
        <v>0</v>
      </c>
      <c r="I230" s="5">
        <v>124</v>
      </c>
      <c r="J230" s="5">
        <v>52</v>
      </c>
      <c r="K230" s="5">
        <v>2.5</v>
      </c>
      <c r="L230" s="5" t="s">
        <v>3</v>
      </c>
      <c r="M230" s="5" t="s">
        <v>3</v>
      </c>
      <c r="N230" s="5" t="s">
        <v>3</v>
      </c>
      <c r="O230" s="5" t="s">
        <v>3</v>
      </c>
      <c r="P230" s="5">
        <v>1</v>
      </c>
      <c r="Q230" s="5">
        <v>0</v>
      </c>
      <c r="R230" s="5">
        <v>0</v>
      </c>
      <c r="S230" s="5">
        <v>1</v>
      </c>
      <c r="T230" s="5">
        <v>0</v>
      </c>
      <c r="U230" s="5">
        <v>0</v>
      </c>
      <c r="V230" s="5">
        <v>1</v>
      </c>
    </row>
    <row r="231" spans="1:22" x14ac:dyDescent="0.25">
      <c r="A231" s="5">
        <v>59</v>
      </c>
      <c r="B231" s="5">
        <v>50</v>
      </c>
      <c r="C231" s="9">
        <v>0.25</v>
      </c>
      <c r="D231" s="10">
        <v>0.6</v>
      </c>
      <c r="E231" s="5" t="s">
        <v>2</v>
      </c>
      <c r="F231" s="5">
        <v>0</v>
      </c>
      <c r="G231" s="5">
        <v>0</v>
      </c>
      <c r="H231" s="5">
        <v>0</v>
      </c>
      <c r="I231" s="5">
        <v>241</v>
      </c>
      <c r="J231" s="5">
        <v>191</v>
      </c>
      <c r="K231" s="5">
        <v>12</v>
      </c>
      <c r="L231" s="5">
        <v>114</v>
      </c>
      <c r="M231" s="5">
        <v>2.9</v>
      </c>
      <c r="N231" s="5">
        <v>9.6</v>
      </c>
      <c r="O231" s="5">
        <v>31</v>
      </c>
      <c r="P231" s="5">
        <v>0</v>
      </c>
      <c r="Q231" s="5">
        <v>1</v>
      </c>
      <c r="R231" s="5">
        <v>0</v>
      </c>
      <c r="S231" s="5">
        <v>1</v>
      </c>
      <c r="T231" s="5">
        <v>1</v>
      </c>
      <c r="U231" s="5">
        <v>0</v>
      </c>
      <c r="V231" s="5">
        <v>1</v>
      </c>
    </row>
    <row r="232" spans="1:22" x14ac:dyDescent="0.25">
      <c r="A232" s="5">
        <v>65</v>
      </c>
      <c r="B232" s="5">
        <v>60</v>
      </c>
      <c r="C232" s="9">
        <v>0.25</v>
      </c>
      <c r="D232" s="10">
        <v>0.4</v>
      </c>
      <c r="E232" s="5" t="s">
        <v>2</v>
      </c>
      <c r="F232" s="5">
        <v>0</v>
      </c>
      <c r="G232" s="5">
        <v>1</v>
      </c>
      <c r="H232" s="5">
        <v>0</v>
      </c>
      <c r="I232" s="5">
        <v>192</v>
      </c>
      <c r="J232" s="5">
        <v>17</v>
      </c>
      <c r="K232" s="5">
        <v>1.7</v>
      </c>
      <c r="L232" s="5">
        <v>130</v>
      </c>
      <c r="M232" s="5">
        <v>4.3</v>
      </c>
      <c r="N232" s="5" t="s">
        <v>3</v>
      </c>
      <c r="O232" s="5" t="s">
        <v>3</v>
      </c>
      <c r="P232" s="5">
        <v>1</v>
      </c>
      <c r="Q232" s="5">
        <v>1</v>
      </c>
      <c r="R232" s="5">
        <v>0</v>
      </c>
      <c r="S232" s="5">
        <v>0</v>
      </c>
      <c r="T232" s="5">
        <v>0</v>
      </c>
      <c r="U232" s="5">
        <v>0</v>
      </c>
      <c r="V232" s="5" t="s">
        <v>77</v>
      </c>
    </row>
    <row r="233" spans="1:22" x14ac:dyDescent="0.25">
      <c r="A233" s="5">
        <v>60</v>
      </c>
      <c r="B233" s="5">
        <v>90</v>
      </c>
      <c r="C233" s="9">
        <v>0.62</v>
      </c>
      <c r="D233" s="10">
        <v>0.2</v>
      </c>
      <c r="E233" s="10">
        <v>0.52</v>
      </c>
      <c r="F233" s="5">
        <v>0.77</v>
      </c>
      <c r="G233" s="5">
        <v>0</v>
      </c>
      <c r="H233" s="5">
        <v>0</v>
      </c>
      <c r="I233" s="5">
        <v>269</v>
      </c>
      <c r="J233" s="5">
        <v>51</v>
      </c>
      <c r="K233" s="5">
        <v>2.8</v>
      </c>
      <c r="L233" s="5">
        <v>138</v>
      </c>
      <c r="M233" s="5">
        <v>3.7</v>
      </c>
      <c r="N233" s="5">
        <v>11.5</v>
      </c>
      <c r="O233" s="5">
        <v>35</v>
      </c>
      <c r="P233" s="5">
        <v>1</v>
      </c>
      <c r="Q233" s="5">
        <v>1</v>
      </c>
      <c r="R233" s="5">
        <v>1</v>
      </c>
      <c r="S233" s="5">
        <v>1</v>
      </c>
      <c r="T233" s="5">
        <v>1</v>
      </c>
      <c r="U233" s="5">
        <v>0</v>
      </c>
      <c r="V233" s="5">
        <v>1</v>
      </c>
    </row>
    <row r="234" spans="1:22" x14ac:dyDescent="0.25">
      <c r="A234" s="5">
        <v>50</v>
      </c>
      <c r="B234" s="5">
        <v>90</v>
      </c>
      <c r="C234" s="9">
        <v>0.5</v>
      </c>
      <c r="D234" s="10">
        <v>0.2</v>
      </c>
      <c r="E234" s="5" t="s">
        <v>2</v>
      </c>
      <c r="F234" s="5">
        <v>0</v>
      </c>
      <c r="G234" s="5">
        <v>0</v>
      </c>
      <c r="H234" s="5">
        <v>0</v>
      </c>
      <c r="I234" s="10">
        <v>148.04</v>
      </c>
      <c r="J234" s="5" t="s">
        <v>3</v>
      </c>
      <c r="K234" s="5" t="s">
        <v>3</v>
      </c>
      <c r="L234" s="5" t="s">
        <v>3</v>
      </c>
      <c r="M234" s="5" t="s">
        <v>3</v>
      </c>
      <c r="N234" s="5" t="s">
        <v>3</v>
      </c>
      <c r="O234" s="5" t="s">
        <v>3</v>
      </c>
      <c r="P234" s="5">
        <v>0</v>
      </c>
      <c r="Q234" s="5">
        <v>0</v>
      </c>
      <c r="R234" s="5">
        <v>0</v>
      </c>
      <c r="S234" s="5">
        <v>1</v>
      </c>
      <c r="T234" s="5">
        <v>1</v>
      </c>
      <c r="U234" s="5">
        <v>0</v>
      </c>
      <c r="V234" s="5">
        <v>1</v>
      </c>
    </row>
    <row r="235" spans="1:22" x14ac:dyDescent="0.25">
      <c r="A235" s="5">
        <v>51</v>
      </c>
      <c r="B235" s="5">
        <v>100</v>
      </c>
      <c r="C235" s="9">
        <v>0.5</v>
      </c>
      <c r="D235" s="10">
        <v>0.4</v>
      </c>
      <c r="E235" s="5" t="s">
        <v>2</v>
      </c>
      <c r="F235" s="5">
        <v>1</v>
      </c>
      <c r="G235" s="5">
        <v>0</v>
      </c>
      <c r="H235" s="5">
        <v>1</v>
      </c>
      <c r="I235" s="5">
        <v>93</v>
      </c>
      <c r="J235" s="5">
        <v>20</v>
      </c>
      <c r="K235" s="5">
        <v>1.6</v>
      </c>
      <c r="L235" s="5">
        <v>146</v>
      </c>
      <c r="M235" s="5">
        <v>4.5</v>
      </c>
      <c r="N235" s="5" t="s">
        <v>3</v>
      </c>
      <c r="O235" s="5" t="s">
        <v>3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1</v>
      </c>
    </row>
    <row r="236" spans="1:22" x14ac:dyDescent="0.25">
      <c r="A236" s="5">
        <v>37</v>
      </c>
      <c r="B236" s="5">
        <v>100</v>
      </c>
      <c r="C236" s="9">
        <v>0.25</v>
      </c>
      <c r="D236" s="5">
        <v>0</v>
      </c>
      <c r="E236" s="5" t="s">
        <v>2</v>
      </c>
      <c r="F236" s="5">
        <v>1</v>
      </c>
      <c r="G236" s="5">
        <v>0</v>
      </c>
      <c r="H236" s="5">
        <v>0</v>
      </c>
      <c r="I236" s="10">
        <v>148.04</v>
      </c>
      <c r="J236" s="5">
        <v>19</v>
      </c>
      <c r="K236" s="5">
        <v>1.3</v>
      </c>
      <c r="L236" s="5" t="s">
        <v>3</v>
      </c>
      <c r="M236" s="5" t="s">
        <v>3</v>
      </c>
      <c r="N236" s="5">
        <v>15</v>
      </c>
      <c r="O236" s="5">
        <v>44</v>
      </c>
      <c r="P236" s="5">
        <v>1</v>
      </c>
      <c r="Q236" s="5">
        <v>0</v>
      </c>
      <c r="R236" s="5">
        <v>0</v>
      </c>
      <c r="S236" s="5">
        <v>1</v>
      </c>
      <c r="T236" s="5">
        <v>0</v>
      </c>
      <c r="U236" s="5">
        <v>0</v>
      </c>
      <c r="V236" s="5">
        <v>1</v>
      </c>
    </row>
    <row r="237" spans="1:22" x14ac:dyDescent="0.25">
      <c r="A237" s="5">
        <v>45</v>
      </c>
      <c r="B237" s="5">
        <v>70</v>
      </c>
      <c r="C237" s="9">
        <v>0.25</v>
      </c>
      <c r="D237" s="10">
        <v>0.4</v>
      </c>
      <c r="E237" s="5" t="s">
        <v>2</v>
      </c>
      <c r="F237" s="5">
        <v>1</v>
      </c>
      <c r="G237" s="5">
        <v>0</v>
      </c>
      <c r="H237" s="5">
        <v>0</v>
      </c>
      <c r="I237" s="5">
        <v>113</v>
      </c>
      <c r="J237" s="5">
        <v>93</v>
      </c>
      <c r="K237" s="5">
        <v>2.2999999999999998</v>
      </c>
      <c r="L237" s="5" t="s">
        <v>3</v>
      </c>
      <c r="M237" s="5" t="s">
        <v>3</v>
      </c>
      <c r="N237" s="5">
        <v>7.9</v>
      </c>
      <c r="O237" s="5">
        <v>26</v>
      </c>
      <c r="P237" s="5">
        <v>0</v>
      </c>
      <c r="Q237" s="5">
        <v>0</v>
      </c>
      <c r="R237" s="5">
        <v>1</v>
      </c>
      <c r="S237" s="5">
        <v>1</v>
      </c>
      <c r="T237" s="5">
        <v>0</v>
      </c>
      <c r="U237" s="5">
        <v>1</v>
      </c>
      <c r="V237" s="5">
        <v>1</v>
      </c>
    </row>
    <row r="238" spans="1:22" x14ac:dyDescent="0.25">
      <c r="A238" s="5">
        <v>65</v>
      </c>
      <c r="B238" s="5">
        <v>80</v>
      </c>
      <c r="C238" s="9">
        <v>0.62</v>
      </c>
      <c r="D238" s="10">
        <v>0.2</v>
      </c>
      <c r="E238" s="10">
        <v>0.52</v>
      </c>
      <c r="F238" s="5">
        <v>0.77</v>
      </c>
      <c r="G238" s="5">
        <v>0</v>
      </c>
      <c r="H238" s="5">
        <v>0</v>
      </c>
      <c r="I238" s="5">
        <v>74</v>
      </c>
      <c r="J238" s="5">
        <v>66</v>
      </c>
      <c r="K238" s="5">
        <v>2</v>
      </c>
      <c r="L238" s="5">
        <v>136</v>
      </c>
      <c r="M238" s="5">
        <v>5.4</v>
      </c>
      <c r="N238" s="5">
        <v>9.1</v>
      </c>
      <c r="O238" s="5">
        <v>25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0</v>
      </c>
      <c r="V238" s="5">
        <v>1</v>
      </c>
    </row>
    <row r="239" spans="1:22" x14ac:dyDescent="0.25">
      <c r="A239" s="5">
        <v>80</v>
      </c>
      <c r="B239" s="5">
        <v>70</v>
      </c>
      <c r="C239" s="9">
        <v>0.5</v>
      </c>
      <c r="D239" s="10">
        <v>0.4</v>
      </c>
      <c r="E239" s="10">
        <v>0.4</v>
      </c>
      <c r="F239" s="5">
        <v>1</v>
      </c>
      <c r="G239" s="5">
        <v>0</v>
      </c>
      <c r="H239" s="5">
        <v>0</v>
      </c>
      <c r="I239" s="5">
        <v>141</v>
      </c>
      <c r="J239" s="5">
        <v>53</v>
      </c>
      <c r="K239" s="5">
        <v>2.2000000000000002</v>
      </c>
      <c r="L239" s="5" t="s">
        <v>3</v>
      </c>
      <c r="M239" s="5" t="s">
        <v>3</v>
      </c>
      <c r="N239" s="5">
        <v>12.7</v>
      </c>
      <c r="O239" s="5">
        <v>40</v>
      </c>
      <c r="P239" s="5">
        <v>1</v>
      </c>
      <c r="Q239" s="5">
        <v>1</v>
      </c>
      <c r="R239" s="5">
        <v>0</v>
      </c>
      <c r="S239" s="5">
        <v>0</v>
      </c>
      <c r="T239" s="5">
        <v>1</v>
      </c>
      <c r="U239" s="5">
        <v>0</v>
      </c>
      <c r="V239" s="5">
        <v>1</v>
      </c>
    </row>
    <row r="240" spans="1:22" x14ac:dyDescent="0.25">
      <c r="A240" s="5">
        <v>72</v>
      </c>
      <c r="B240" s="5">
        <v>100</v>
      </c>
      <c r="C240" s="9">
        <v>0.62</v>
      </c>
      <c r="D240" s="10">
        <v>0.2</v>
      </c>
      <c r="E240" s="10">
        <v>0.52</v>
      </c>
      <c r="F240" s="5">
        <v>0.77</v>
      </c>
      <c r="G240" s="5">
        <v>0</v>
      </c>
      <c r="H240" s="5">
        <v>0</v>
      </c>
      <c r="I240" s="5">
        <v>201</v>
      </c>
      <c r="J240" s="5">
        <v>241</v>
      </c>
      <c r="K240" s="5">
        <v>13.4</v>
      </c>
      <c r="L240" s="5">
        <v>127</v>
      </c>
      <c r="M240" s="5">
        <v>4.8</v>
      </c>
      <c r="N240" s="5">
        <v>9.4</v>
      </c>
      <c r="O240" s="5">
        <v>28</v>
      </c>
      <c r="P240" s="5">
        <v>1</v>
      </c>
      <c r="Q240" s="5">
        <v>1</v>
      </c>
      <c r="R240" s="5">
        <v>0</v>
      </c>
      <c r="S240" s="5">
        <v>1</v>
      </c>
      <c r="T240" s="5">
        <v>0</v>
      </c>
      <c r="U240" s="5">
        <v>1</v>
      </c>
      <c r="V240" s="5">
        <v>1</v>
      </c>
    </row>
    <row r="241" spans="1:22" x14ac:dyDescent="0.25">
      <c r="A241" s="5">
        <v>34</v>
      </c>
      <c r="B241" s="5">
        <v>90</v>
      </c>
      <c r="C241" s="9">
        <v>0.5</v>
      </c>
      <c r="D241" s="10">
        <v>0.4</v>
      </c>
      <c r="E241" s="5" t="s">
        <v>2</v>
      </c>
      <c r="F241" s="5">
        <v>1</v>
      </c>
      <c r="G241" s="5">
        <v>0</v>
      </c>
      <c r="H241" s="5">
        <v>0</v>
      </c>
      <c r="I241" s="5">
        <v>104</v>
      </c>
      <c r="J241" s="5">
        <v>50</v>
      </c>
      <c r="K241" s="5">
        <v>1.6</v>
      </c>
      <c r="L241" s="5">
        <v>137</v>
      </c>
      <c r="M241" s="5">
        <v>4.0999999999999996</v>
      </c>
      <c r="N241" s="5">
        <v>11.9</v>
      </c>
      <c r="O241" s="5">
        <v>39</v>
      </c>
      <c r="P241" s="5">
        <v>0</v>
      </c>
      <c r="Q241" s="5">
        <v>0</v>
      </c>
      <c r="R241" s="5">
        <v>0</v>
      </c>
      <c r="S241" s="5">
        <v>1</v>
      </c>
      <c r="T241" s="5">
        <v>0</v>
      </c>
      <c r="U241" s="5">
        <v>0</v>
      </c>
      <c r="V241" s="5">
        <v>1</v>
      </c>
    </row>
    <row r="242" spans="1:22" x14ac:dyDescent="0.25">
      <c r="A242" s="5">
        <v>65</v>
      </c>
      <c r="B242" s="5">
        <v>70</v>
      </c>
      <c r="C242" s="9">
        <v>0.5</v>
      </c>
      <c r="D242" s="10">
        <v>0.2</v>
      </c>
      <c r="E242" s="5" t="s">
        <v>2</v>
      </c>
      <c r="F242" s="5">
        <v>1</v>
      </c>
      <c r="G242" s="5">
        <v>0</v>
      </c>
      <c r="H242" s="5">
        <v>0</v>
      </c>
      <c r="I242" s="5">
        <v>203</v>
      </c>
      <c r="J242" s="5">
        <v>46</v>
      </c>
      <c r="K242" s="5">
        <v>1.4</v>
      </c>
      <c r="L242" s="5" t="s">
        <v>3</v>
      </c>
      <c r="M242" s="5" t="s">
        <v>3</v>
      </c>
      <c r="N242" s="5">
        <v>11.4</v>
      </c>
      <c r="O242" s="5">
        <v>36</v>
      </c>
      <c r="P242" s="5">
        <v>1</v>
      </c>
      <c r="Q242" s="5">
        <v>1</v>
      </c>
      <c r="R242" s="5">
        <v>0</v>
      </c>
      <c r="S242" s="5">
        <v>0</v>
      </c>
      <c r="T242" s="5">
        <v>1</v>
      </c>
      <c r="U242" s="5">
        <v>0</v>
      </c>
      <c r="V242" s="5">
        <v>1</v>
      </c>
    </row>
    <row r="243" spans="1:22" x14ac:dyDescent="0.25">
      <c r="A243" s="5">
        <v>57</v>
      </c>
      <c r="B243" s="5">
        <v>70</v>
      </c>
      <c r="C243" s="9">
        <v>0.5</v>
      </c>
      <c r="D243" s="10">
        <v>0.2</v>
      </c>
      <c r="E243" s="5" t="s">
        <v>2</v>
      </c>
      <c r="F243" s="5">
        <v>0</v>
      </c>
      <c r="G243" s="5">
        <v>0</v>
      </c>
      <c r="H243" s="5">
        <v>0</v>
      </c>
      <c r="I243" s="5">
        <v>165</v>
      </c>
      <c r="J243" s="5">
        <v>45</v>
      </c>
      <c r="K243" s="5">
        <v>1.5</v>
      </c>
      <c r="L243" s="5">
        <v>140</v>
      </c>
      <c r="M243" s="5">
        <v>3.3</v>
      </c>
      <c r="N243" s="5">
        <v>10.4</v>
      </c>
      <c r="O243" s="5">
        <v>31</v>
      </c>
      <c r="P243" s="5">
        <v>0</v>
      </c>
      <c r="Q243" s="5">
        <v>0</v>
      </c>
      <c r="R243" s="5">
        <v>0</v>
      </c>
      <c r="S243" s="5">
        <v>1</v>
      </c>
      <c r="T243" s="5">
        <v>0</v>
      </c>
      <c r="U243" s="5">
        <v>0</v>
      </c>
      <c r="V243" s="5">
        <v>1</v>
      </c>
    </row>
    <row r="244" spans="1:22" x14ac:dyDescent="0.25">
      <c r="A244" s="5">
        <v>69</v>
      </c>
      <c r="B244" s="5">
        <v>70</v>
      </c>
      <c r="C244" s="9">
        <v>0.25</v>
      </c>
      <c r="D244" s="10">
        <v>0.8</v>
      </c>
      <c r="E244" s="10">
        <v>0.6</v>
      </c>
      <c r="F244" s="5">
        <v>0</v>
      </c>
      <c r="G244" s="5">
        <v>1</v>
      </c>
      <c r="H244" s="5">
        <v>1</v>
      </c>
      <c r="I244" s="5">
        <v>214</v>
      </c>
      <c r="J244" s="5">
        <v>96</v>
      </c>
      <c r="K244" s="5">
        <v>6.3</v>
      </c>
      <c r="L244" s="5">
        <v>120</v>
      </c>
      <c r="M244" s="5">
        <v>3.9</v>
      </c>
      <c r="N244" s="5">
        <v>9.4</v>
      </c>
      <c r="O244" s="5">
        <v>28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</row>
    <row r="245" spans="1:22" x14ac:dyDescent="0.25">
      <c r="A245" s="5">
        <v>62</v>
      </c>
      <c r="B245" s="5">
        <v>90</v>
      </c>
      <c r="C245" s="9">
        <v>0.75</v>
      </c>
      <c r="D245" s="10">
        <v>0.4</v>
      </c>
      <c r="E245" s="10">
        <v>0.2</v>
      </c>
      <c r="F245" s="5">
        <v>1</v>
      </c>
      <c r="G245" s="5">
        <v>0</v>
      </c>
      <c r="H245" s="5">
        <v>0</v>
      </c>
      <c r="I245" s="5">
        <v>169</v>
      </c>
      <c r="J245" s="5">
        <v>48</v>
      </c>
      <c r="K245" s="5">
        <v>2.4</v>
      </c>
      <c r="L245" s="5">
        <v>138</v>
      </c>
      <c r="M245" s="5">
        <v>2.9</v>
      </c>
      <c r="N245" s="5">
        <v>13.4</v>
      </c>
      <c r="O245" s="5">
        <v>47</v>
      </c>
      <c r="P245" s="5">
        <v>1</v>
      </c>
      <c r="Q245" s="5">
        <v>0</v>
      </c>
      <c r="R245" s="5">
        <v>0</v>
      </c>
      <c r="S245" s="5">
        <v>1</v>
      </c>
      <c r="T245" s="5">
        <v>0</v>
      </c>
      <c r="U245" s="5">
        <v>0</v>
      </c>
      <c r="V245" s="5">
        <v>1</v>
      </c>
    </row>
    <row r="246" spans="1:22" x14ac:dyDescent="0.25">
      <c r="A246" s="5">
        <v>64</v>
      </c>
      <c r="B246" s="5">
        <v>90</v>
      </c>
      <c r="C246" s="9">
        <v>0.5</v>
      </c>
      <c r="D246" s="10">
        <v>0.6</v>
      </c>
      <c r="E246" s="10">
        <v>0.4</v>
      </c>
      <c r="F246" s="5">
        <v>0</v>
      </c>
      <c r="G246" s="5">
        <v>1</v>
      </c>
      <c r="H246" s="5">
        <v>0</v>
      </c>
      <c r="I246" s="5">
        <v>463</v>
      </c>
      <c r="J246" s="5">
        <v>64</v>
      </c>
      <c r="K246" s="5">
        <v>2.8</v>
      </c>
      <c r="L246" s="5">
        <v>135</v>
      </c>
      <c r="M246" s="5">
        <v>4.0999999999999996</v>
      </c>
      <c r="N246" s="5">
        <v>12.2</v>
      </c>
      <c r="O246" s="5">
        <v>40</v>
      </c>
      <c r="P246" s="5">
        <v>1</v>
      </c>
      <c r="Q246" s="5">
        <v>1</v>
      </c>
      <c r="R246" s="5">
        <v>0</v>
      </c>
      <c r="S246" s="5">
        <v>1</v>
      </c>
      <c r="T246" s="5">
        <v>0</v>
      </c>
      <c r="U246" s="5">
        <v>1</v>
      </c>
      <c r="V246" s="5">
        <v>1</v>
      </c>
    </row>
    <row r="247" spans="1:22" x14ac:dyDescent="0.25">
      <c r="A247" s="5">
        <v>48</v>
      </c>
      <c r="B247" s="5">
        <v>100</v>
      </c>
      <c r="C247" s="9">
        <v>0.62</v>
      </c>
      <c r="D247" s="10">
        <v>0.2</v>
      </c>
      <c r="E247" s="10">
        <v>0.52</v>
      </c>
      <c r="F247" s="5">
        <v>0.77</v>
      </c>
      <c r="G247" s="5">
        <v>0</v>
      </c>
      <c r="H247" s="5">
        <v>0</v>
      </c>
      <c r="I247" s="5">
        <v>103</v>
      </c>
      <c r="J247" s="5">
        <v>79</v>
      </c>
      <c r="K247" s="5">
        <v>5.3</v>
      </c>
      <c r="L247" s="5">
        <v>135</v>
      </c>
      <c r="M247" s="5">
        <v>6.3</v>
      </c>
      <c r="N247" s="5">
        <v>6.3</v>
      </c>
      <c r="O247" s="5">
        <v>19</v>
      </c>
      <c r="P247" s="5">
        <v>1</v>
      </c>
      <c r="Q247" s="5">
        <v>0</v>
      </c>
      <c r="R247" s="5">
        <v>1</v>
      </c>
      <c r="S247" s="5">
        <v>0</v>
      </c>
      <c r="T247" s="5">
        <v>0</v>
      </c>
      <c r="U247" s="5">
        <v>0</v>
      </c>
      <c r="V247" s="5">
        <v>1</v>
      </c>
    </row>
    <row r="248" spans="1:22" x14ac:dyDescent="0.25">
      <c r="A248" s="5">
        <v>48</v>
      </c>
      <c r="B248" s="5">
        <v>110</v>
      </c>
      <c r="C248" s="9">
        <v>0.5</v>
      </c>
      <c r="D248" s="10">
        <v>0.6</v>
      </c>
      <c r="E248" s="5" t="s">
        <v>2</v>
      </c>
      <c r="F248" s="5">
        <v>1</v>
      </c>
      <c r="G248" s="5">
        <v>1</v>
      </c>
      <c r="H248" s="5">
        <v>0</v>
      </c>
      <c r="I248" s="5">
        <v>106</v>
      </c>
      <c r="J248" s="5">
        <v>215</v>
      </c>
      <c r="K248" s="5">
        <v>15.2</v>
      </c>
      <c r="L248" s="5">
        <v>120</v>
      </c>
      <c r="M248" s="5">
        <v>5.7</v>
      </c>
      <c r="N248" s="5">
        <v>8.6</v>
      </c>
      <c r="O248" s="5">
        <v>26</v>
      </c>
      <c r="P248" s="5">
        <v>1</v>
      </c>
      <c r="Q248" s="5">
        <v>0</v>
      </c>
      <c r="R248" s="5">
        <v>1</v>
      </c>
      <c r="S248" s="5">
        <v>1</v>
      </c>
      <c r="T248" s="5">
        <v>0</v>
      </c>
      <c r="U248" s="5">
        <v>1</v>
      </c>
      <c r="V248" s="5">
        <v>1</v>
      </c>
    </row>
    <row r="249" spans="1:22" x14ac:dyDescent="0.25">
      <c r="A249" s="5">
        <v>54</v>
      </c>
      <c r="B249" s="5">
        <v>90</v>
      </c>
      <c r="C249" s="9">
        <v>1</v>
      </c>
      <c r="D249" s="10">
        <v>0.2</v>
      </c>
      <c r="E249" s="5" t="s">
        <v>2</v>
      </c>
      <c r="F249" s="5">
        <v>0</v>
      </c>
      <c r="G249" s="5">
        <v>0</v>
      </c>
      <c r="H249" s="5">
        <v>0</v>
      </c>
      <c r="I249" s="5">
        <v>150</v>
      </c>
      <c r="J249" s="5">
        <v>18</v>
      </c>
      <c r="K249" s="5">
        <v>1.2</v>
      </c>
      <c r="L249" s="5">
        <v>140</v>
      </c>
      <c r="M249" s="5">
        <v>4.2</v>
      </c>
      <c r="N249" s="5" t="s">
        <v>3</v>
      </c>
      <c r="O249" s="5" t="s">
        <v>3</v>
      </c>
      <c r="P249" s="5">
        <v>0</v>
      </c>
      <c r="Q249" s="5">
        <v>0</v>
      </c>
      <c r="R249" s="5">
        <v>0</v>
      </c>
      <c r="S249" s="5">
        <v>0</v>
      </c>
      <c r="T249" s="5">
        <v>1</v>
      </c>
      <c r="U249" s="5">
        <v>1</v>
      </c>
      <c r="V249" s="5">
        <v>1</v>
      </c>
    </row>
    <row r="250" spans="1:22" x14ac:dyDescent="0.25">
      <c r="A250" s="5">
        <v>59</v>
      </c>
      <c r="B250" s="5">
        <v>70</v>
      </c>
      <c r="C250" s="9">
        <v>0.25</v>
      </c>
      <c r="D250" s="10">
        <v>0.2</v>
      </c>
      <c r="E250" s="10">
        <v>0.6</v>
      </c>
      <c r="F250" s="5">
        <v>0</v>
      </c>
      <c r="G250" s="5">
        <v>0</v>
      </c>
      <c r="H250" s="5">
        <v>0</v>
      </c>
      <c r="I250" s="5">
        <v>424</v>
      </c>
      <c r="J250" s="5">
        <v>55</v>
      </c>
      <c r="K250" s="5">
        <v>1.7</v>
      </c>
      <c r="L250" s="5">
        <v>138</v>
      </c>
      <c r="M250" s="5">
        <v>4.5</v>
      </c>
      <c r="N250" s="5">
        <v>12.6</v>
      </c>
      <c r="O250" s="5">
        <v>37</v>
      </c>
      <c r="P250" s="5">
        <v>1</v>
      </c>
      <c r="Q250" s="5">
        <v>1</v>
      </c>
      <c r="R250" s="5">
        <v>1</v>
      </c>
      <c r="S250" s="5">
        <v>1</v>
      </c>
      <c r="T250" s="5">
        <v>0</v>
      </c>
      <c r="U250" s="5">
        <v>0</v>
      </c>
      <c r="V250" s="5">
        <v>1</v>
      </c>
    </row>
    <row r="251" spans="1:22" x14ac:dyDescent="0.25">
      <c r="A251" s="5">
        <v>56</v>
      </c>
      <c r="B251" s="5">
        <v>90</v>
      </c>
      <c r="C251" s="9">
        <v>0.25</v>
      </c>
      <c r="D251" s="10">
        <v>0.8</v>
      </c>
      <c r="E251" s="10">
        <v>0.2</v>
      </c>
      <c r="F251" s="5">
        <v>0</v>
      </c>
      <c r="G251" s="5">
        <v>1</v>
      </c>
      <c r="H251" s="5">
        <v>0</v>
      </c>
      <c r="I251" s="5">
        <v>176</v>
      </c>
      <c r="J251" s="5">
        <v>309</v>
      </c>
      <c r="K251" s="5">
        <v>13.3</v>
      </c>
      <c r="L251" s="5">
        <v>124</v>
      </c>
      <c r="M251" s="5">
        <v>6.5</v>
      </c>
      <c r="N251" s="5">
        <v>3.1</v>
      </c>
      <c r="O251" s="5">
        <v>9</v>
      </c>
      <c r="P251" s="5">
        <v>1</v>
      </c>
      <c r="Q251" s="5">
        <v>1</v>
      </c>
      <c r="R251" s="5">
        <v>0</v>
      </c>
      <c r="S251" s="5">
        <v>0</v>
      </c>
      <c r="T251" s="5">
        <v>1</v>
      </c>
      <c r="U251" s="5">
        <v>1</v>
      </c>
      <c r="V251" s="5">
        <v>1</v>
      </c>
    </row>
    <row r="252" spans="1:22" x14ac:dyDescent="0.25">
      <c r="A252" s="5">
        <v>40</v>
      </c>
      <c r="B252" s="5">
        <v>80</v>
      </c>
      <c r="C252" s="9">
        <v>1</v>
      </c>
      <c r="D252" s="5">
        <v>0</v>
      </c>
      <c r="E252" s="5" t="s">
        <v>2</v>
      </c>
      <c r="F252" s="5">
        <v>1</v>
      </c>
      <c r="G252" s="5">
        <v>0</v>
      </c>
      <c r="H252" s="5">
        <v>0</v>
      </c>
      <c r="I252" s="5">
        <v>140</v>
      </c>
      <c r="J252" s="5">
        <v>10</v>
      </c>
      <c r="K252" s="5">
        <v>1.2</v>
      </c>
      <c r="L252" s="5">
        <v>135</v>
      </c>
      <c r="M252" s="5">
        <v>5</v>
      </c>
      <c r="N252" s="5">
        <v>15</v>
      </c>
      <c r="O252" s="5">
        <v>48</v>
      </c>
      <c r="P252" s="5">
        <v>0</v>
      </c>
      <c r="Q252" s="5">
        <v>0</v>
      </c>
      <c r="R252" s="5">
        <v>0</v>
      </c>
      <c r="S252" s="5">
        <v>1</v>
      </c>
      <c r="T252" s="5">
        <v>0</v>
      </c>
      <c r="U252" s="5">
        <v>0</v>
      </c>
      <c r="V252" s="5">
        <v>0</v>
      </c>
    </row>
    <row r="253" spans="1:22" x14ac:dyDescent="0.25">
      <c r="A253" s="5">
        <v>23</v>
      </c>
      <c r="B253" s="5">
        <v>80</v>
      </c>
      <c r="C253" s="9">
        <v>1</v>
      </c>
      <c r="D253" s="5">
        <v>0</v>
      </c>
      <c r="E253" s="5" t="s">
        <v>2</v>
      </c>
      <c r="F253" s="5">
        <v>1</v>
      </c>
      <c r="G253" s="5">
        <v>0</v>
      </c>
      <c r="H253" s="5">
        <v>0</v>
      </c>
      <c r="I253" s="5">
        <v>70</v>
      </c>
      <c r="J253" s="5">
        <v>36</v>
      </c>
      <c r="K253" s="5">
        <v>1</v>
      </c>
      <c r="L253" s="5">
        <v>150</v>
      </c>
      <c r="M253" s="5">
        <v>4.5999999999999996</v>
      </c>
      <c r="N253" s="5">
        <v>17</v>
      </c>
      <c r="O253" s="5">
        <v>52</v>
      </c>
      <c r="P253" s="5">
        <v>0</v>
      </c>
      <c r="Q253" s="5">
        <v>0</v>
      </c>
      <c r="R253" s="5">
        <v>0</v>
      </c>
      <c r="S253" s="5">
        <v>1</v>
      </c>
      <c r="T253" s="5">
        <v>0</v>
      </c>
      <c r="U253" s="5">
        <v>0</v>
      </c>
      <c r="V253" s="5">
        <v>0</v>
      </c>
    </row>
    <row r="254" spans="1:22" x14ac:dyDescent="0.25">
      <c r="A254" s="5">
        <v>45</v>
      </c>
      <c r="B254" s="5">
        <v>80</v>
      </c>
      <c r="C254" s="9">
        <v>1</v>
      </c>
      <c r="D254" s="5">
        <v>0</v>
      </c>
      <c r="E254" s="5" t="s">
        <v>2</v>
      </c>
      <c r="F254" s="5">
        <v>1</v>
      </c>
      <c r="G254" s="5">
        <v>0</v>
      </c>
      <c r="H254" s="5">
        <v>0</v>
      </c>
      <c r="I254" s="5">
        <v>82</v>
      </c>
      <c r="J254" s="5">
        <v>49</v>
      </c>
      <c r="K254" s="5">
        <v>0.6</v>
      </c>
      <c r="L254" s="5">
        <v>147</v>
      </c>
      <c r="M254" s="5">
        <v>4.4000000000000004</v>
      </c>
      <c r="N254" s="5">
        <v>15.9</v>
      </c>
      <c r="O254" s="5">
        <v>46</v>
      </c>
      <c r="P254" s="5">
        <v>0</v>
      </c>
      <c r="Q254" s="5">
        <v>0</v>
      </c>
      <c r="R254" s="5">
        <v>0</v>
      </c>
      <c r="S254" s="5">
        <v>1</v>
      </c>
      <c r="T254" s="5">
        <v>0</v>
      </c>
      <c r="U254" s="5">
        <v>0</v>
      </c>
      <c r="V254" s="5">
        <v>0</v>
      </c>
    </row>
    <row r="255" spans="1:22" x14ac:dyDescent="0.25">
      <c r="A255" s="5">
        <v>57</v>
      </c>
      <c r="B255" s="5">
        <v>80</v>
      </c>
      <c r="C255" s="9">
        <v>1</v>
      </c>
      <c r="D255" s="5">
        <v>0</v>
      </c>
      <c r="E255" s="5" t="s">
        <v>2</v>
      </c>
      <c r="F255" s="5">
        <v>1</v>
      </c>
      <c r="G255" s="5">
        <v>0</v>
      </c>
      <c r="H255" s="5">
        <v>0</v>
      </c>
      <c r="I255" s="5">
        <v>119</v>
      </c>
      <c r="J255" s="5">
        <v>17</v>
      </c>
      <c r="K255" s="5">
        <v>1.2</v>
      </c>
      <c r="L255" s="5">
        <v>135</v>
      </c>
      <c r="M255" s="5">
        <v>4.7</v>
      </c>
      <c r="N255" s="5">
        <v>15.4</v>
      </c>
      <c r="O255" s="5">
        <v>42</v>
      </c>
      <c r="P255" s="5">
        <v>0</v>
      </c>
      <c r="Q255" s="5">
        <v>0</v>
      </c>
      <c r="R255" s="5">
        <v>0</v>
      </c>
      <c r="S255" s="5">
        <v>1</v>
      </c>
      <c r="T255" s="5">
        <v>0</v>
      </c>
      <c r="U255" s="5">
        <v>0</v>
      </c>
      <c r="V255" s="5">
        <v>0</v>
      </c>
    </row>
    <row r="256" spans="1:22" x14ac:dyDescent="0.25">
      <c r="A256" s="5">
        <v>51</v>
      </c>
      <c r="B256" s="5">
        <v>60</v>
      </c>
      <c r="C256" s="9">
        <v>1</v>
      </c>
      <c r="D256" s="5">
        <v>0</v>
      </c>
      <c r="E256" s="5" t="s">
        <v>2</v>
      </c>
      <c r="F256" s="5">
        <v>1</v>
      </c>
      <c r="G256" s="5">
        <v>0</v>
      </c>
      <c r="H256" s="5">
        <v>0</v>
      </c>
      <c r="I256" s="5">
        <v>99</v>
      </c>
      <c r="J256" s="5">
        <v>38</v>
      </c>
      <c r="K256" s="5">
        <v>0.8</v>
      </c>
      <c r="L256" s="5">
        <v>135</v>
      </c>
      <c r="M256" s="5">
        <v>3.7</v>
      </c>
      <c r="N256" s="5">
        <v>13</v>
      </c>
      <c r="O256" s="5">
        <v>49</v>
      </c>
      <c r="P256" s="5">
        <v>0</v>
      </c>
      <c r="Q256" s="5">
        <v>0</v>
      </c>
      <c r="R256" s="5">
        <v>0</v>
      </c>
      <c r="S256" s="5">
        <v>1</v>
      </c>
      <c r="T256" s="5">
        <v>0</v>
      </c>
      <c r="U256" s="5">
        <v>0</v>
      </c>
      <c r="V256" s="5">
        <v>0</v>
      </c>
    </row>
    <row r="257" spans="1:22" x14ac:dyDescent="0.25">
      <c r="A257" s="5">
        <v>34</v>
      </c>
      <c r="B257" s="5">
        <v>80</v>
      </c>
      <c r="C257" s="9">
        <v>1</v>
      </c>
      <c r="D257" s="5">
        <v>0</v>
      </c>
      <c r="E257" s="5" t="s">
        <v>2</v>
      </c>
      <c r="F257" s="5">
        <v>1</v>
      </c>
      <c r="G257" s="5">
        <v>0</v>
      </c>
      <c r="H257" s="5">
        <v>0</v>
      </c>
      <c r="I257" s="5">
        <v>121</v>
      </c>
      <c r="J257" s="5">
        <v>27</v>
      </c>
      <c r="K257" s="5">
        <v>1.2</v>
      </c>
      <c r="L257" s="5">
        <v>144</v>
      </c>
      <c r="M257" s="5">
        <v>3.9</v>
      </c>
      <c r="N257" s="5">
        <v>13.6</v>
      </c>
      <c r="O257" s="5">
        <v>52</v>
      </c>
      <c r="P257" s="5">
        <v>0</v>
      </c>
      <c r="Q257" s="5">
        <v>0</v>
      </c>
      <c r="R257" s="5">
        <v>0</v>
      </c>
      <c r="S257" s="5">
        <v>1</v>
      </c>
      <c r="T257" s="5">
        <v>0</v>
      </c>
      <c r="U257" s="5">
        <v>0</v>
      </c>
      <c r="V257" s="5">
        <v>0</v>
      </c>
    </row>
    <row r="258" spans="1:22" x14ac:dyDescent="0.25">
      <c r="A258" s="5">
        <v>60</v>
      </c>
      <c r="B258" s="5">
        <v>80</v>
      </c>
      <c r="C258" s="9">
        <v>1</v>
      </c>
      <c r="D258" s="5">
        <v>0</v>
      </c>
      <c r="E258" s="5" t="s">
        <v>2</v>
      </c>
      <c r="F258" s="5">
        <v>1</v>
      </c>
      <c r="G258" s="5">
        <v>0</v>
      </c>
      <c r="H258" s="5">
        <v>0</v>
      </c>
      <c r="I258" s="5">
        <v>131</v>
      </c>
      <c r="J258" s="5">
        <v>10</v>
      </c>
      <c r="K258" s="5">
        <v>0.5</v>
      </c>
      <c r="L258" s="5">
        <v>146</v>
      </c>
      <c r="M258" s="5">
        <v>5</v>
      </c>
      <c r="N258" s="5">
        <v>14.5</v>
      </c>
      <c r="O258" s="5">
        <v>41</v>
      </c>
      <c r="P258" s="5">
        <v>0</v>
      </c>
      <c r="Q258" s="5">
        <v>0</v>
      </c>
      <c r="R258" s="5">
        <v>0</v>
      </c>
      <c r="S258" s="5">
        <v>1</v>
      </c>
      <c r="T258" s="5">
        <v>0</v>
      </c>
      <c r="U258" s="5">
        <v>0</v>
      </c>
      <c r="V258" s="5">
        <v>0</v>
      </c>
    </row>
    <row r="259" spans="1:22" x14ac:dyDescent="0.25">
      <c r="A259" s="5">
        <v>38</v>
      </c>
      <c r="B259" s="5">
        <v>60</v>
      </c>
      <c r="C259" s="9">
        <v>0.75</v>
      </c>
      <c r="D259" s="5">
        <v>0</v>
      </c>
      <c r="E259" s="5" t="s">
        <v>2</v>
      </c>
      <c r="F259" s="5">
        <v>1</v>
      </c>
      <c r="G259" s="5">
        <v>0</v>
      </c>
      <c r="H259" s="5">
        <v>0</v>
      </c>
      <c r="I259" s="5">
        <v>91</v>
      </c>
      <c r="J259" s="5">
        <v>36</v>
      </c>
      <c r="K259" s="5">
        <v>0.7</v>
      </c>
      <c r="L259" s="5">
        <v>135</v>
      </c>
      <c r="M259" s="5">
        <v>3.7</v>
      </c>
      <c r="N259" s="5">
        <v>14</v>
      </c>
      <c r="O259" s="5">
        <v>46</v>
      </c>
      <c r="P259" s="5">
        <v>0</v>
      </c>
      <c r="Q259" s="5">
        <v>0</v>
      </c>
      <c r="R259" s="5">
        <v>0</v>
      </c>
      <c r="S259" s="5">
        <v>1</v>
      </c>
      <c r="T259" s="5">
        <v>0</v>
      </c>
      <c r="U259" s="5">
        <v>0</v>
      </c>
      <c r="V259" s="5">
        <v>0</v>
      </c>
    </row>
    <row r="260" spans="1:22" x14ac:dyDescent="0.25">
      <c r="A260" s="5">
        <v>42</v>
      </c>
      <c r="B260" s="5">
        <v>80</v>
      </c>
      <c r="C260" s="9">
        <v>0.75</v>
      </c>
      <c r="D260" s="5">
        <v>0</v>
      </c>
      <c r="E260" s="5" t="s">
        <v>2</v>
      </c>
      <c r="F260" s="5">
        <v>1</v>
      </c>
      <c r="G260" s="5">
        <v>0</v>
      </c>
      <c r="H260" s="5">
        <v>0</v>
      </c>
      <c r="I260" s="5">
        <v>98</v>
      </c>
      <c r="J260" s="5">
        <v>20</v>
      </c>
      <c r="K260" s="5">
        <v>0.5</v>
      </c>
      <c r="L260" s="5">
        <v>140</v>
      </c>
      <c r="M260" s="5">
        <v>3.5</v>
      </c>
      <c r="N260" s="5">
        <v>13.9</v>
      </c>
      <c r="O260" s="5">
        <v>44</v>
      </c>
      <c r="P260" s="5">
        <v>0</v>
      </c>
      <c r="Q260" s="5">
        <v>0</v>
      </c>
      <c r="R260" s="5">
        <v>0</v>
      </c>
      <c r="S260" s="5">
        <v>1</v>
      </c>
      <c r="T260" s="5">
        <v>0</v>
      </c>
      <c r="U260" s="5">
        <v>0</v>
      </c>
      <c r="V260" s="5">
        <v>0</v>
      </c>
    </row>
    <row r="261" spans="1:22" x14ac:dyDescent="0.25">
      <c r="A261" s="5">
        <v>35</v>
      </c>
      <c r="B261" s="5">
        <v>80</v>
      </c>
      <c r="C261" s="9">
        <v>0.75</v>
      </c>
      <c r="D261" s="5">
        <v>0</v>
      </c>
      <c r="E261" s="5" t="s">
        <v>2</v>
      </c>
      <c r="F261" s="5">
        <v>1</v>
      </c>
      <c r="G261" s="5">
        <v>0</v>
      </c>
      <c r="H261" s="5">
        <v>0</v>
      </c>
      <c r="I261" s="5">
        <v>104</v>
      </c>
      <c r="J261" s="5">
        <v>31</v>
      </c>
      <c r="K261" s="5">
        <v>1.2</v>
      </c>
      <c r="L261" s="5">
        <v>135</v>
      </c>
      <c r="M261" s="5">
        <v>5</v>
      </c>
      <c r="N261" s="5">
        <v>16.100000000000001</v>
      </c>
      <c r="O261" s="5">
        <v>45</v>
      </c>
      <c r="P261" s="5">
        <v>0</v>
      </c>
      <c r="Q261" s="5">
        <v>0</v>
      </c>
      <c r="R261" s="5">
        <v>0</v>
      </c>
      <c r="S261" s="5">
        <v>1</v>
      </c>
      <c r="T261" s="5">
        <v>0</v>
      </c>
      <c r="U261" s="5">
        <v>0</v>
      </c>
      <c r="V261" s="5">
        <v>0</v>
      </c>
    </row>
    <row r="262" spans="1:22" x14ac:dyDescent="0.25">
      <c r="A262" s="5">
        <v>30</v>
      </c>
      <c r="B262" s="5">
        <v>80</v>
      </c>
      <c r="C262" s="9">
        <v>0.75</v>
      </c>
      <c r="D262" s="5">
        <v>0</v>
      </c>
      <c r="E262" s="5" t="s">
        <v>2</v>
      </c>
      <c r="F262" s="5">
        <v>1</v>
      </c>
      <c r="G262" s="5">
        <v>0</v>
      </c>
      <c r="H262" s="5">
        <v>0</v>
      </c>
      <c r="I262" s="5">
        <v>131</v>
      </c>
      <c r="J262" s="5">
        <v>38</v>
      </c>
      <c r="K262" s="5">
        <v>1</v>
      </c>
      <c r="L262" s="5">
        <v>147</v>
      </c>
      <c r="M262" s="5">
        <v>3.8</v>
      </c>
      <c r="N262" s="5">
        <v>14.1</v>
      </c>
      <c r="O262" s="5">
        <v>45</v>
      </c>
      <c r="P262" s="5">
        <v>0</v>
      </c>
      <c r="Q262" s="5">
        <v>0</v>
      </c>
      <c r="R262" s="5">
        <v>0</v>
      </c>
      <c r="S262" s="5">
        <v>1</v>
      </c>
      <c r="T262" s="5">
        <v>0</v>
      </c>
      <c r="U262" s="5">
        <v>0</v>
      </c>
      <c r="V262" s="5">
        <v>0</v>
      </c>
    </row>
    <row r="263" spans="1:22" x14ac:dyDescent="0.25">
      <c r="A263" s="5">
        <v>49</v>
      </c>
      <c r="B263" s="5">
        <v>80</v>
      </c>
      <c r="C263" s="9">
        <v>0.75</v>
      </c>
      <c r="D263" s="5">
        <v>0</v>
      </c>
      <c r="E263" s="5" t="s">
        <v>2</v>
      </c>
      <c r="F263" s="5">
        <v>1</v>
      </c>
      <c r="G263" s="5">
        <v>0</v>
      </c>
      <c r="H263" s="5">
        <v>0</v>
      </c>
      <c r="I263" s="5">
        <v>122</v>
      </c>
      <c r="J263" s="5">
        <v>32</v>
      </c>
      <c r="K263" s="5">
        <v>1.2</v>
      </c>
      <c r="L263" s="5">
        <v>139</v>
      </c>
      <c r="M263" s="5">
        <v>3.9</v>
      </c>
      <c r="N263" s="5">
        <v>17</v>
      </c>
      <c r="O263" s="5">
        <v>41</v>
      </c>
      <c r="P263" s="5">
        <v>0</v>
      </c>
      <c r="Q263" s="5">
        <v>0</v>
      </c>
      <c r="R263" s="5">
        <v>0</v>
      </c>
      <c r="S263" s="5">
        <v>1</v>
      </c>
      <c r="T263" s="5">
        <v>0</v>
      </c>
      <c r="U263" s="5">
        <v>0</v>
      </c>
      <c r="V263" s="5">
        <v>0</v>
      </c>
    </row>
    <row r="264" spans="1:22" x14ac:dyDescent="0.25">
      <c r="A264" s="5">
        <v>55</v>
      </c>
      <c r="B264" s="5">
        <v>80</v>
      </c>
      <c r="C264" s="9">
        <v>0.75</v>
      </c>
      <c r="D264" s="5">
        <v>0</v>
      </c>
      <c r="E264" s="5" t="s">
        <v>2</v>
      </c>
      <c r="F264" s="5">
        <v>1</v>
      </c>
      <c r="G264" s="5">
        <v>0</v>
      </c>
      <c r="H264" s="5">
        <v>0</v>
      </c>
      <c r="I264" s="5">
        <v>118</v>
      </c>
      <c r="J264" s="5">
        <v>18</v>
      </c>
      <c r="K264" s="5">
        <v>0.9</v>
      </c>
      <c r="L264" s="5">
        <v>135</v>
      </c>
      <c r="M264" s="5">
        <v>3.6</v>
      </c>
      <c r="N264" s="5">
        <v>15.5</v>
      </c>
      <c r="O264" s="5">
        <v>43</v>
      </c>
      <c r="P264" s="5">
        <v>0</v>
      </c>
      <c r="Q264" s="5">
        <v>0</v>
      </c>
      <c r="R264" s="5">
        <v>0</v>
      </c>
      <c r="S264" s="5">
        <v>1</v>
      </c>
      <c r="T264" s="5">
        <v>0</v>
      </c>
      <c r="U264" s="5">
        <v>0</v>
      </c>
      <c r="V264" s="5">
        <v>0</v>
      </c>
    </row>
    <row r="265" spans="1:22" x14ac:dyDescent="0.25">
      <c r="A265" s="5">
        <v>45</v>
      </c>
      <c r="B265" s="5">
        <v>80</v>
      </c>
      <c r="C265" s="9">
        <v>0.75</v>
      </c>
      <c r="D265" s="5">
        <v>0</v>
      </c>
      <c r="E265" s="5" t="s">
        <v>2</v>
      </c>
      <c r="F265" s="5">
        <v>1</v>
      </c>
      <c r="G265" s="5">
        <v>0</v>
      </c>
      <c r="H265" s="5">
        <v>0</v>
      </c>
      <c r="I265" s="5">
        <v>117</v>
      </c>
      <c r="J265" s="5">
        <v>46</v>
      </c>
      <c r="K265" s="5">
        <v>1.2</v>
      </c>
      <c r="L265" s="5">
        <v>137</v>
      </c>
      <c r="M265" s="5">
        <v>5</v>
      </c>
      <c r="N265" s="5">
        <v>16.2</v>
      </c>
      <c r="O265" s="5">
        <v>45</v>
      </c>
      <c r="P265" s="5">
        <v>0</v>
      </c>
      <c r="Q265" s="5">
        <v>0</v>
      </c>
      <c r="R265" s="5">
        <v>0</v>
      </c>
      <c r="S265" s="5">
        <v>1</v>
      </c>
      <c r="T265" s="5">
        <v>0</v>
      </c>
      <c r="U265" s="5">
        <v>0</v>
      </c>
      <c r="V265" s="5">
        <v>0</v>
      </c>
    </row>
    <row r="266" spans="1:22" x14ac:dyDescent="0.25">
      <c r="A266" s="5">
        <v>42</v>
      </c>
      <c r="B266" s="5">
        <v>80</v>
      </c>
      <c r="C266" s="9">
        <v>0.75</v>
      </c>
      <c r="D266" s="5">
        <v>0</v>
      </c>
      <c r="E266" s="5" t="s">
        <v>2</v>
      </c>
      <c r="F266" s="5">
        <v>1</v>
      </c>
      <c r="G266" s="5">
        <v>0</v>
      </c>
      <c r="H266" s="5">
        <v>0</v>
      </c>
      <c r="I266" s="5">
        <v>132</v>
      </c>
      <c r="J266" s="5">
        <v>24</v>
      </c>
      <c r="K266" s="5">
        <v>0.7</v>
      </c>
      <c r="L266" s="5">
        <v>140</v>
      </c>
      <c r="M266" s="5">
        <v>4.0999999999999996</v>
      </c>
      <c r="N266" s="5">
        <v>14.4</v>
      </c>
      <c r="O266" s="5">
        <v>50</v>
      </c>
      <c r="P266" s="5">
        <v>0</v>
      </c>
      <c r="Q266" s="5">
        <v>0</v>
      </c>
      <c r="R266" s="5">
        <v>0</v>
      </c>
      <c r="S266" s="5">
        <v>1</v>
      </c>
      <c r="T266" s="5">
        <v>0</v>
      </c>
      <c r="U266" s="5">
        <v>0</v>
      </c>
      <c r="V266" s="5">
        <v>0</v>
      </c>
    </row>
    <row r="267" spans="1:22" x14ac:dyDescent="0.25">
      <c r="A267" s="5">
        <v>50</v>
      </c>
      <c r="B267" s="5">
        <v>80</v>
      </c>
      <c r="C267" s="9">
        <v>0.75</v>
      </c>
      <c r="D267" s="5">
        <v>0</v>
      </c>
      <c r="E267" s="5" t="s">
        <v>2</v>
      </c>
      <c r="F267" s="5">
        <v>1</v>
      </c>
      <c r="G267" s="5">
        <v>0</v>
      </c>
      <c r="H267" s="5">
        <v>0</v>
      </c>
      <c r="I267" s="5">
        <v>97</v>
      </c>
      <c r="J267" s="5">
        <v>40</v>
      </c>
      <c r="K267" s="5">
        <v>0.6</v>
      </c>
      <c r="L267" s="5">
        <v>150</v>
      </c>
      <c r="M267" s="5">
        <v>4.5</v>
      </c>
      <c r="N267" s="5">
        <v>14.2</v>
      </c>
      <c r="O267" s="5">
        <v>48</v>
      </c>
      <c r="P267" s="5">
        <v>0</v>
      </c>
      <c r="Q267" s="5">
        <v>0</v>
      </c>
      <c r="R267" s="5">
        <v>0</v>
      </c>
      <c r="S267" s="5">
        <v>1</v>
      </c>
      <c r="T267" s="5">
        <v>0</v>
      </c>
      <c r="U267" s="5">
        <v>0</v>
      </c>
      <c r="V267" s="5">
        <v>0</v>
      </c>
    </row>
    <row r="268" spans="1:22" x14ac:dyDescent="0.25">
      <c r="A268" s="5">
        <v>55</v>
      </c>
      <c r="B268" s="5">
        <v>80</v>
      </c>
      <c r="C268" s="9">
        <v>0.75</v>
      </c>
      <c r="D268" s="5">
        <v>0</v>
      </c>
      <c r="E268" s="5" t="s">
        <v>2</v>
      </c>
      <c r="F268" s="5">
        <v>1</v>
      </c>
      <c r="G268" s="5">
        <v>0</v>
      </c>
      <c r="H268" s="5">
        <v>0</v>
      </c>
      <c r="I268" s="5">
        <v>133</v>
      </c>
      <c r="J268" s="5">
        <v>17</v>
      </c>
      <c r="K268" s="5">
        <v>1.2</v>
      </c>
      <c r="L268" s="5">
        <v>135</v>
      </c>
      <c r="M268" s="5">
        <v>4.8</v>
      </c>
      <c r="N268" s="5">
        <v>13.2</v>
      </c>
      <c r="O268" s="5">
        <v>41</v>
      </c>
      <c r="P268" s="5">
        <v>0</v>
      </c>
      <c r="Q268" s="5">
        <v>0</v>
      </c>
      <c r="R268" s="5">
        <v>0</v>
      </c>
      <c r="S268" s="5">
        <v>1</v>
      </c>
      <c r="T268" s="5">
        <v>0</v>
      </c>
      <c r="U268" s="5">
        <v>0</v>
      </c>
      <c r="V268" s="5">
        <v>0</v>
      </c>
    </row>
    <row r="269" spans="1:22" x14ac:dyDescent="0.25">
      <c r="A269" s="5">
        <v>48</v>
      </c>
      <c r="B269" s="5">
        <v>80</v>
      </c>
      <c r="C269" s="9">
        <v>1</v>
      </c>
      <c r="D269" s="5">
        <v>0</v>
      </c>
      <c r="E269" s="5" t="s">
        <v>2</v>
      </c>
      <c r="F269" s="5">
        <v>1</v>
      </c>
      <c r="G269" s="5">
        <v>0</v>
      </c>
      <c r="H269" s="5">
        <v>0</v>
      </c>
      <c r="I269" s="5">
        <v>122</v>
      </c>
      <c r="J269" s="5">
        <v>33</v>
      </c>
      <c r="K269" s="5">
        <v>0.9</v>
      </c>
      <c r="L269" s="5">
        <v>146</v>
      </c>
      <c r="M269" s="5">
        <v>3.9</v>
      </c>
      <c r="N269" s="5">
        <v>13.9</v>
      </c>
      <c r="O269" s="5">
        <v>48</v>
      </c>
      <c r="P269" s="5">
        <v>0</v>
      </c>
      <c r="Q269" s="5">
        <v>0</v>
      </c>
      <c r="R269" s="5">
        <v>0</v>
      </c>
      <c r="S269" s="5">
        <v>1</v>
      </c>
      <c r="T269" s="5">
        <v>0</v>
      </c>
      <c r="U269" s="5">
        <v>0</v>
      </c>
      <c r="V269" s="5">
        <v>0</v>
      </c>
    </row>
    <row r="270" spans="1:22" x14ac:dyDescent="0.25">
      <c r="A270" s="10">
        <v>51.48</v>
      </c>
      <c r="B270" s="5">
        <v>80</v>
      </c>
      <c r="C270" s="9">
        <v>0.62</v>
      </c>
      <c r="D270" s="10">
        <v>0.2</v>
      </c>
      <c r="E270" s="10">
        <v>0.52</v>
      </c>
      <c r="F270" s="5">
        <v>0.77</v>
      </c>
      <c r="G270" s="5">
        <v>0</v>
      </c>
      <c r="H270" s="5">
        <v>0</v>
      </c>
      <c r="I270" s="5">
        <v>100</v>
      </c>
      <c r="J270" s="5">
        <v>49</v>
      </c>
      <c r="K270" s="5">
        <v>1</v>
      </c>
      <c r="L270" s="5">
        <v>140</v>
      </c>
      <c r="M270" s="5">
        <v>5</v>
      </c>
      <c r="N270" s="5">
        <v>16.3</v>
      </c>
      <c r="O270" s="5">
        <v>53</v>
      </c>
      <c r="P270" s="5">
        <v>0</v>
      </c>
      <c r="Q270" s="5">
        <v>0</v>
      </c>
      <c r="R270" s="5">
        <v>0</v>
      </c>
      <c r="S270" s="5">
        <v>1</v>
      </c>
      <c r="T270" s="5">
        <v>0</v>
      </c>
      <c r="U270" s="5">
        <v>0</v>
      </c>
      <c r="V270" s="5">
        <v>0</v>
      </c>
    </row>
    <row r="271" spans="1:22" x14ac:dyDescent="0.25">
      <c r="A271" s="5">
        <v>25</v>
      </c>
      <c r="B271" s="5">
        <v>80</v>
      </c>
      <c r="C271" s="9">
        <v>1</v>
      </c>
      <c r="D271" s="5">
        <v>0</v>
      </c>
      <c r="E271" s="5" t="s">
        <v>2</v>
      </c>
      <c r="F271" s="5">
        <v>1</v>
      </c>
      <c r="G271" s="5">
        <v>0</v>
      </c>
      <c r="H271" s="5">
        <v>0</v>
      </c>
      <c r="I271" s="5">
        <v>121</v>
      </c>
      <c r="J271" s="5">
        <v>19</v>
      </c>
      <c r="K271" s="5">
        <v>1.2</v>
      </c>
      <c r="L271" s="5">
        <v>142</v>
      </c>
      <c r="M271" s="5">
        <v>4.9000000000000004</v>
      </c>
      <c r="N271" s="5">
        <v>15</v>
      </c>
      <c r="O271" s="5">
        <v>48</v>
      </c>
      <c r="P271" s="5">
        <v>0</v>
      </c>
      <c r="Q271" s="5">
        <v>0</v>
      </c>
      <c r="R271" s="5">
        <v>0</v>
      </c>
      <c r="S271" s="5">
        <v>1</v>
      </c>
      <c r="T271" s="5">
        <v>0</v>
      </c>
      <c r="U271" s="5">
        <v>0</v>
      </c>
      <c r="V271" s="5">
        <v>0</v>
      </c>
    </row>
    <row r="272" spans="1:22" x14ac:dyDescent="0.25">
      <c r="A272" s="5">
        <v>23</v>
      </c>
      <c r="B272" s="5">
        <v>80</v>
      </c>
      <c r="C272" s="9">
        <v>1</v>
      </c>
      <c r="D272" s="5">
        <v>0</v>
      </c>
      <c r="E272" s="5" t="s">
        <v>2</v>
      </c>
      <c r="F272" s="5">
        <v>1</v>
      </c>
      <c r="G272" s="5">
        <v>0</v>
      </c>
      <c r="H272" s="5">
        <v>0</v>
      </c>
      <c r="I272" s="5">
        <v>111</v>
      </c>
      <c r="J272" s="5">
        <v>34</v>
      </c>
      <c r="K272" s="5">
        <v>1.1000000000000001</v>
      </c>
      <c r="L272" s="5">
        <v>145</v>
      </c>
      <c r="M272" s="5">
        <v>4</v>
      </c>
      <c r="N272" s="5">
        <v>14.3</v>
      </c>
      <c r="O272" s="5">
        <v>41</v>
      </c>
      <c r="P272" s="5">
        <v>0</v>
      </c>
      <c r="Q272" s="5">
        <v>0</v>
      </c>
      <c r="R272" s="5">
        <v>0</v>
      </c>
      <c r="S272" s="5">
        <v>1</v>
      </c>
      <c r="T272" s="5">
        <v>0</v>
      </c>
      <c r="U272" s="5">
        <v>0</v>
      </c>
      <c r="V272" s="5">
        <v>0</v>
      </c>
    </row>
    <row r="273" spans="1:22" x14ac:dyDescent="0.25">
      <c r="A273" s="5">
        <v>30</v>
      </c>
      <c r="B273" s="5">
        <v>80</v>
      </c>
      <c r="C273" s="9">
        <v>1</v>
      </c>
      <c r="D273" s="5">
        <v>0</v>
      </c>
      <c r="E273" s="5" t="s">
        <v>2</v>
      </c>
      <c r="F273" s="5">
        <v>1</v>
      </c>
      <c r="G273" s="5">
        <v>0</v>
      </c>
      <c r="H273" s="5">
        <v>0</v>
      </c>
      <c r="I273" s="5">
        <v>96</v>
      </c>
      <c r="J273" s="5">
        <v>25</v>
      </c>
      <c r="K273" s="5">
        <v>0.5</v>
      </c>
      <c r="L273" s="5">
        <v>144</v>
      </c>
      <c r="M273" s="5">
        <v>4.8</v>
      </c>
      <c r="N273" s="5">
        <v>13.8</v>
      </c>
      <c r="O273" s="5">
        <v>42</v>
      </c>
      <c r="P273" s="5">
        <v>0</v>
      </c>
      <c r="Q273" s="5">
        <v>0</v>
      </c>
      <c r="R273" s="5">
        <v>0</v>
      </c>
      <c r="S273" s="5">
        <v>1</v>
      </c>
      <c r="T273" s="5">
        <v>0</v>
      </c>
      <c r="U273" s="5">
        <v>0</v>
      </c>
      <c r="V273" s="5">
        <v>0</v>
      </c>
    </row>
    <row r="274" spans="1:22" x14ac:dyDescent="0.25">
      <c r="A274" s="5">
        <v>56</v>
      </c>
      <c r="B274" s="5">
        <v>80</v>
      </c>
      <c r="C274" s="9">
        <v>1</v>
      </c>
      <c r="D274" s="5">
        <v>0</v>
      </c>
      <c r="E274" s="5" t="s">
        <v>2</v>
      </c>
      <c r="F274" s="5">
        <v>1</v>
      </c>
      <c r="G274" s="5">
        <v>0</v>
      </c>
      <c r="H274" s="5">
        <v>0</v>
      </c>
      <c r="I274" s="5">
        <v>139</v>
      </c>
      <c r="J274" s="5">
        <v>15</v>
      </c>
      <c r="K274" s="5">
        <v>1.2</v>
      </c>
      <c r="L274" s="5">
        <v>135</v>
      </c>
      <c r="M274" s="5">
        <v>5</v>
      </c>
      <c r="N274" s="5">
        <v>14.8</v>
      </c>
      <c r="O274" s="5">
        <v>42</v>
      </c>
      <c r="P274" s="5">
        <v>0</v>
      </c>
      <c r="Q274" s="5">
        <v>0</v>
      </c>
      <c r="R274" s="5">
        <v>0</v>
      </c>
      <c r="S274" s="5">
        <v>1</v>
      </c>
      <c r="T274" s="5">
        <v>0</v>
      </c>
      <c r="U274" s="5">
        <v>0</v>
      </c>
      <c r="V274" s="5">
        <v>0</v>
      </c>
    </row>
    <row r="275" spans="1:22" x14ac:dyDescent="0.25">
      <c r="A275" s="5">
        <v>47</v>
      </c>
      <c r="B275" s="5">
        <v>80</v>
      </c>
      <c r="C275" s="9">
        <v>0.75</v>
      </c>
      <c r="D275" s="5">
        <v>0</v>
      </c>
      <c r="E275" s="5" t="s">
        <v>2</v>
      </c>
      <c r="F275" s="5">
        <v>1</v>
      </c>
      <c r="G275" s="5">
        <v>0</v>
      </c>
      <c r="H275" s="5">
        <v>0</v>
      </c>
      <c r="I275" s="5">
        <v>95</v>
      </c>
      <c r="J275" s="5">
        <v>35</v>
      </c>
      <c r="K275" s="5">
        <v>0.9</v>
      </c>
      <c r="L275" s="5">
        <v>140</v>
      </c>
      <c r="M275" s="5">
        <v>4.0999999999999996</v>
      </c>
      <c r="N275" s="5" t="s">
        <v>3</v>
      </c>
      <c r="O275" s="5" t="s">
        <v>3</v>
      </c>
      <c r="P275" s="5">
        <v>0</v>
      </c>
      <c r="Q275" s="5">
        <v>0</v>
      </c>
      <c r="R275" s="5">
        <v>0</v>
      </c>
      <c r="S275" s="5">
        <v>1</v>
      </c>
      <c r="T275" s="5">
        <v>0</v>
      </c>
      <c r="U275" s="5">
        <v>0</v>
      </c>
      <c r="V275" s="5">
        <v>0</v>
      </c>
    </row>
    <row r="276" spans="1:22" x14ac:dyDescent="0.25">
      <c r="A276" s="5">
        <v>19</v>
      </c>
      <c r="B276" s="5">
        <v>80</v>
      </c>
      <c r="C276" s="9">
        <v>0.75</v>
      </c>
      <c r="D276" s="5">
        <v>0</v>
      </c>
      <c r="E276" s="5" t="s">
        <v>2</v>
      </c>
      <c r="F276" s="5">
        <v>1</v>
      </c>
      <c r="G276" s="5">
        <v>0</v>
      </c>
      <c r="H276" s="5">
        <v>0</v>
      </c>
      <c r="I276" s="5">
        <v>107</v>
      </c>
      <c r="J276" s="5">
        <v>23</v>
      </c>
      <c r="K276" s="5">
        <v>0.7</v>
      </c>
      <c r="L276" s="5">
        <v>141</v>
      </c>
      <c r="M276" s="5">
        <v>4.2</v>
      </c>
      <c r="N276" s="5">
        <v>14.4</v>
      </c>
      <c r="O276" s="5">
        <v>44</v>
      </c>
      <c r="P276" s="5">
        <v>0</v>
      </c>
      <c r="Q276" s="5">
        <v>0</v>
      </c>
      <c r="R276" s="5">
        <v>0</v>
      </c>
      <c r="S276" s="5">
        <v>1</v>
      </c>
      <c r="T276" s="5">
        <v>0</v>
      </c>
      <c r="U276" s="5">
        <v>0</v>
      </c>
      <c r="V276" s="5">
        <v>0</v>
      </c>
    </row>
    <row r="277" spans="1:22" x14ac:dyDescent="0.25">
      <c r="A277" s="5">
        <v>52</v>
      </c>
      <c r="B277" s="5">
        <v>80</v>
      </c>
      <c r="C277" s="9">
        <v>0.75</v>
      </c>
      <c r="D277" s="5">
        <v>0</v>
      </c>
      <c r="E277" s="5" t="s">
        <v>2</v>
      </c>
      <c r="F277" s="5">
        <v>1</v>
      </c>
      <c r="G277" s="5">
        <v>0</v>
      </c>
      <c r="H277" s="5">
        <v>0</v>
      </c>
      <c r="I277" s="5">
        <v>125</v>
      </c>
      <c r="J277" s="5">
        <v>22</v>
      </c>
      <c r="K277" s="5">
        <v>1.2</v>
      </c>
      <c r="L277" s="5">
        <v>139</v>
      </c>
      <c r="M277" s="5">
        <v>4.5999999999999996</v>
      </c>
      <c r="N277" s="5">
        <v>16.5</v>
      </c>
      <c r="O277" s="5">
        <v>43</v>
      </c>
      <c r="P277" s="5">
        <v>0</v>
      </c>
      <c r="Q277" s="5">
        <v>0</v>
      </c>
      <c r="R277" s="5">
        <v>0</v>
      </c>
      <c r="S277" s="5">
        <v>1</v>
      </c>
      <c r="T277" s="5">
        <v>0</v>
      </c>
      <c r="U277" s="5">
        <v>0</v>
      </c>
      <c r="V277" s="5">
        <v>0</v>
      </c>
    </row>
    <row r="278" spans="1:22" x14ac:dyDescent="0.25">
      <c r="A278" s="5">
        <v>20</v>
      </c>
      <c r="B278" s="5">
        <v>60</v>
      </c>
      <c r="C278" s="9">
        <v>1</v>
      </c>
      <c r="D278" s="5">
        <v>0</v>
      </c>
      <c r="E278" s="5" t="s">
        <v>2</v>
      </c>
      <c r="F278" s="5">
        <v>1</v>
      </c>
      <c r="G278" s="5">
        <v>0</v>
      </c>
      <c r="H278" s="5">
        <v>0</v>
      </c>
      <c r="I278" s="10">
        <v>148.04</v>
      </c>
      <c r="J278" s="5" t="s">
        <v>3</v>
      </c>
      <c r="K278" s="5" t="s">
        <v>3</v>
      </c>
      <c r="L278" s="5">
        <v>137</v>
      </c>
      <c r="M278" s="5">
        <v>4.7</v>
      </c>
      <c r="N278" s="5">
        <v>14</v>
      </c>
      <c r="O278" s="5">
        <v>41</v>
      </c>
      <c r="P278" s="5">
        <v>0</v>
      </c>
      <c r="Q278" s="5">
        <v>0</v>
      </c>
      <c r="R278" s="5">
        <v>0</v>
      </c>
      <c r="S278" s="5">
        <v>1</v>
      </c>
      <c r="T278" s="5">
        <v>0</v>
      </c>
      <c r="U278" s="5">
        <v>0</v>
      </c>
      <c r="V278" s="5">
        <v>0</v>
      </c>
    </row>
    <row r="279" spans="1:22" x14ac:dyDescent="0.25">
      <c r="A279" s="5">
        <v>46</v>
      </c>
      <c r="B279" s="5">
        <v>60</v>
      </c>
      <c r="C279" s="9">
        <v>1</v>
      </c>
      <c r="D279" s="5">
        <v>0</v>
      </c>
      <c r="E279" s="5" t="s">
        <v>2</v>
      </c>
      <c r="F279" s="5">
        <v>1</v>
      </c>
      <c r="G279" s="5">
        <v>0</v>
      </c>
      <c r="H279" s="5">
        <v>0</v>
      </c>
      <c r="I279" s="5">
        <v>123</v>
      </c>
      <c r="J279" s="5">
        <v>46</v>
      </c>
      <c r="K279" s="5">
        <v>1</v>
      </c>
      <c r="L279" s="5">
        <v>135</v>
      </c>
      <c r="M279" s="5">
        <v>5</v>
      </c>
      <c r="N279" s="5">
        <v>15.7</v>
      </c>
      <c r="O279" s="5">
        <v>50</v>
      </c>
      <c r="P279" s="5">
        <v>0</v>
      </c>
      <c r="Q279" s="5">
        <v>0</v>
      </c>
      <c r="R279" s="5">
        <v>0</v>
      </c>
      <c r="S279" s="5">
        <v>1</v>
      </c>
      <c r="T279" s="5">
        <v>0</v>
      </c>
      <c r="U279" s="5">
        <v>0</v>
      </c>
      <c r="V279" s="5">
        <v>0</v>
      </c>
    </row>
    <row r="280" spans="1:22" x14ac:dyDescent="0.25">
      <c r="A280" s="5">
        <v>48</v>
      </c>
      <c r="B280" s="5">
        <v>60</v>
      </c>
      <c r="C280" s="9">
        <v>0.75</v>
      </c>
      <c r="D280" s="5">
        <v>0</v>
      </c>
      <c r="E280" s="5" t="s">
        <v>2</v>
      </c>
      <c r="F280" s="5">
        <v>1</v>
      </c>
      <c r="G280" s="5">
        <v>0</v>
      </c>
      <c r="H280" s="5">
        <v>0</v>
      </c>
      <c r="I280" s="5">
        <v>112</v>
      </c>
      <c r="J280" s="5">
        <v>44</v>
      </c>
      <c r="K280" s="5">
        <v>1.2</v>
      </c>
      <c r="L280" s="5">
        <v>142</v>
      </c>
      <c r="M280" s="5">
        <v>4.9000000000000004</v>
      </c>
      <c r="N280" s="5">
        <v>14.5</v>
      </c>
      <c r="O280" s="5">
        <v>44</v>
      </c>
      <c r="P280" s="5">
        <v>0</v>
      </c>
      <c r="Q280" s="5">
        <v>0</v>
      </c>
      <c r="R280" s="5">
        <v>0</v>
      </c>
      <c r="S280" s="5">
        <v>1</v>
      </c>
      <c r="T280" s="5">
        <v>0</v>
      </c>
      <c r="U280" s="5">
        <v>0</v>
      </c>
      <c r="V280" s="5">
        <v>0</v>
      </c>
    </row>
    <row r="281" spans="1:22" x14ac:dyDescent="0.25">
      <c r="A281" s="5">
        <v>24</v>
      </c>
      <c r="B281" s="5">
        <v>70</v>
      </c>
      <c r="C281" s="9">
        <v>1</v>
      </c>
      <c r="D281" s="5">
        <v>0</v>
      </c>
      <c r="E281" s="5" t="s">
        <v>2</v>
      </c>
      <c r="F281" s="5">
        <v>1</v>
      </c>
      <c r="G281" s="5">
        <v>0</v>
      </c>
      <c r="H281" s="5">
        <v>0</v>
      </c>
      <c r="I281" s="5">
        <v>140</v>
      </c>
      <c r="J281" s="5">
        <v>23</v>
      </c>
      <c r="K281" s="5">
        <v>0.6</v>
      </c>
      <c r="L281" s="5">
        <v>140</v>
      </c>
      <c r="M281" s="5">
        <v>4.7</v>
      </c>
      <c r="N281" s="5">
        <v>16.3</v>
      </c>
      <c r="O281" s="5">
        <v>48</v>
      </c>
      <c r="P281" s="5">
        <v>0</v>
      </c>
      <c r="Q281" s="5">
        <v>0</v>
      </c>
      <c r="R281" s="5">
        <v>0</v>
      </c>
      <c r="S281" s="5">
        <v>1</v>
      </c>
      <c r="T281" s="5">
        <v>0</v>
      </c>
      <c r="U281" s="5">
        <v>0</v>
      </c>
      <c r="V281" s="5">
        <v>0</v>
      </c>
    </row>
    <row r="282" spans="1:22" x14ac:dyDescent="0.25">
      <c r="A282" s="5">
        <v>47</v>
      </c>
      <c r="B282" s="5">
        <v>80</v>
      </c>
      <c r="C282" s="9">
        <v>0.62</v>
      </c>
      <c r="D282" s="10">
        <v>0.2</v>
      </c>
      <c r="E282" s="10">
        <v>0.52</v>
      </c>
      <c r="F282" s="5">
        <v>0.77</v>
      </c>
      <c r="G282" s="5">
        <v>0</v>
      </c>
      <c r="H282" s="5">
        <v>0</v>
      </c>
      <c r="I282" s="5">
        <v>93</v>
      </c>
      <c r="J282" s="5">
        <v>33</v>
      </c>
      <c r="K282" s="5">
        <v>0.9</v>
      </c>
      <c r="L282" s="5">
        <v>144</v>
      </c>
      <c r="M282" s="5">
        <v>4.5</v>
      </c>
      <c r="N282" s="5">
        <v>13.3</v>
      </c>
      <c r="O282" s="5">
        <v>52</v>
      </c>
      <c r="P282" s="5">
        <v>0</v>
      </c>
      <c r="Q282" s="5">
        <v>0</v>
      </c>
      <c r="R282" s="5">
        <v>0</v>
      </c>
      <c r="S282" s="5">
        <v>1</v>
      </c>
      <c r="T282" s="5">
        <v>0</v>
      </c>
      <c r="U282" s="5">
        <v>0</v>
      </c>
      <c r="V282" s="5">
        <v>0</v>
      </c>
    </row>
    <row r="283" spans="1:22" x14ac:dyDescent="0.25">
      <c r="A283" s="5">
        <v>55</v>
      </c>
      <c r="B283" s="5">
        <v>80</v>
      </c>
      <c r="C283" s="9">
        <v>1</v>
      </c>
      <c r="D283" s="5">
        <v>0</v>
      </c>
      <c r="E283" s="5" t="s">
        <v>2</v>
      </c>
      <c r="F283" s="5">
        <v>1</v>
      </c>
      <c r="G283" s="5">
        <v>0</v>
      </c>
      <c r="H283" s="5">
        <v>0</v>
      </c>
      <c r="I283" s="5">
        <v>130</v>
      </c>
      <c r="J283" s="5">
        <v>50</v>
      </c>
      <c r="K283" s="5">
        <v>1.2</v>
      </c>
      <c r="L283" s="5">
        <v>147</v>
      </c>
      <c r="M283" s="5">
        <v>5</v>
      </c>
      <c r="N283" s="5">
        <v>15.5</v>
      </c>
      <c r="O283" s="5">
        <v>41</v>
      </c>
      <c r="P283" s="5">
        <v>0</v>
      </c>
      <c r="Q283" s="5">
        <v>0</v>
      </c>
      <c r="R283" s="5">
        <v>0</v>
      </c>
      <c r="S283" s="5">
        <v>1</v>
      </c>
      <c r="T283" s="5">
        <v>0</v>
      </c>
      <c r="U283" s="5">
        <v>0</v>
      </c>
      <c r="V283" s="5">
        <v>0</v>
      </c>
    </row>
    <row r="284" spans="1:22" x14ac:dyDescent="0.25">
      <c r="A284" s="5">
        <v>20</v>
      </c>
      <c r="B284" s="5">
        <v>70</v>
      </c>
      <c r="C284" s="9">
        <v>0.75</v>
      </c>
      <c r="D284" s="5">
        <v>0</v>
      </c>
      <c r="E284" s="5" t="s">
        <v>2</v>
      </c>
      <c r="F284" s="5">
        <v>1</v>
      </c>
      <c r="G284" s="5">
        <v>0</v>
      </c>
      <c r="H284" s="5">
        <v>0</v>
      </c>
      <c r="I284" s="5">
        <v>123</v>
      </c>
      <c r="J284" s="5">
        <v>44</v>
      </c>
      <c r="K284" s="5">
        <v>1</v>
      </c>
      <c r="L284" s="5">
        <v>135</v>
      </c>
      <c r="M284" s="5">
        <v>3.8</v>
      </c>
      <c r="N284" s="5">
        <v>14.6</v>
      </c>
      <c r="O284" s="5">
        <v>44</v>
      </c>
      <c r="P284" s="5">
        <v>0</v>
      </c>
      <c r="Q284" s="5">
        <v>0</v>
      </c>
      <c r="R284" s="5">
        <v>0</v>
      </c>
      <c r="S284" s="5">
        <v>1</v>
      </c>
      <c r="T284" s="5">
        <v>0</v>
      </c>
      <c r="U284" s="5">
        <v>0</v>
      </c>
      <c r="V284" s="5">
        <v>0</v>
      </c>
    </row>
    <row r="285" spans="1:22" x14ac:dyDescent="0.25">
      <c r="A285" s="5">
        <v>60</v>
      </c>
      <c r="B285" s="5">
        <v>70</v>
      </c>
      <c r="C285" s="9">
        <v>0.75</v>
      </c>
      <c r="D285" s="5">
        <v>0</v>
      </c>
      <c r="E285" s="5" t="s">
        <v>2</v>
      </c>
      <c r="F285" s="5">
        <v>1</v>
      </c>
      <c r="G285" s="5">
        <v>0</v>
      </c>
      <c r="H285" s="5">
        <v>0</v>
      </c>
      <c r="I285" s="10">
        <v>148.04</v>
      </c>
      <c r="J285" s="5" t="s">
        <v>3</v>
      </c>
      <c r="K285" s="5" t="s">
        <v>3</v>
      </c>
      <c r="L285" s="5" t="s">
        <v>3</v>
      </c>
      <c r="M285" s="5" t="s">
        <v>3</v>
      </c>
      <c r="N285" s="5">
        <v>16.399999999999999</v>
      </c>
      <c r="O285" s="5">
        <v>43</v>
      </c>
      <c r="P285" s="5">
        <v>0</v>
      </c>
      <c r="Q285" s="5">
        <v>0</v>
      </c>
      <c r="R285" s="5">
        <v>0</v>
      </c>
      <c r="S285" s="5">
        <v>1</v>
      </c>
      <c r="T285" s="5">
        <v>0</v>
      </c>
      <c r="U285" s="5">
        <v>0</v>
      </c>
      <c r="V285" s="5">
        <v>0</v>
      </c>
    </row>
    <row r="286" spans="1:22" x14ac:dyDescent="0.25">
      <c r="A286" s="5">
        <v>33</v>
      </c>
      <c r="B286" s="5">
        <v>80</v>
      </c>
      <c r="C286" s="9">
        <v>1</v>
      </c>
      <c r="D286" s="5">
        <v>0</v>
      </c>
      <c r="E286" s="5" t="s">
        <v>2</v>
      </c>
      <c r="F286" s="5">
        <v>1</v>
      </c>
      <c r="G286" s="5">
        <v>0</v>
      </c>
      <c r="H286" s="5">
        <v>0</v>
      </c>
      <c r="I286" s="5">
        <v>100</v>
      </c>
      <c r="J286" s="5">
        <v>37</v>
      </c>
      <c r="K286" s="5">
        <v>1.2</v>
      </c>
      <c r="L286" s="5">
        <v>142</v>
      </c>
      <c r="M286" s="5">
        <v>4</v>
      </c>
      <c r="N286" s="5">
        <v>16.899999999999999</v>
      </c>
      <c r="O286" s="5">
        <v>52</v>
      </c>
      <c r="P286" s="5">
        <v>0</v>
      </c>
      <c r="Q286" s="5">
        <v>0</v>
      </c>
      <c r="R286" s="5">
        <v>0</v>
      </c>
      <c r="S286" s="5">
        <v>1</v>
      </c>
      <c r="T286" s="5">
        <v>0</v>
      </c>
      <c r="U286" s="5">
        <v>0</v>
      </c>
      <c r="V286" s="5">
        <v>0</v>
      </c>
    </row>
    <row r="287" spans="1:22" x14ac:dyDescent="0.25">
      <c r="A287" s="5">
        <v>66</v>
      </c>
      <c r="B287" s="5">
        <v>70</v>
      </c>
      <c r="C287" s="9">
        <v>0.75</v>
      </c>
      <c r="D287" s="5">
        <v>0</v>
      </c>
      <c r="E287" s="5" t="s">
        <v>2</v>
      </c>
      <c r="F287" s="5">
        <v>1</v>
      </c>
      <c r="G287" s="5">
        <v>0</v>
      </c>
      <c r="H287" s="5">
        <v>0</v>
      </c>
      <c r="I287" s="5">
        <v>94</v>
      </c>
      <c r="J287" s="5">
        <v>19</v>
      </c>
      <c r="K287" s="5">
        <v>0.7</v>
      </c>
      <c r="L287" s="5">
        <v>135</v>
      </c>
      <c r="M287" s="5">
        <v>3.9</v>
      </c>
      <c r="N287" s="5">
        <v>16</v>
      </c>
      <c r="O287" s="5">
        <v>41</v>
      </c>
      <c r="P287" s="5">
        <v>0</v>
      </c>
      <c r="Q287" s="5">
        <v>0</v>
      </c>
      <c r="R287" s="5">
        <v>0</v>
      </c>
      <c r="S287" s="5">
        <v>1</v>
      </c>
      <c r="T287" s="5">
        <v>0</v>
      </c>
      <c r="U287" s="5">
        <v>0</v>
      </c>
      <c r="V287" s="5">
        <v>0</v>
      </c>
    </row>
    <row r="288" spans="1:22" x14ac:dyDescent="0.25">
      <c r="A288" s="5">
        <v>71</v>
      </c>
      <c r="B288" s="5">
        <v>70</v>
      </c>
      <c r="C288" s="9">
        <v>0.75</v>
      </c>
      <c r="D288" s="5">
        <v>0</v>
      </c>
      <c r="E288" s="5" t="s">
        <v>2</v>
      </c>
      <c r="F288" s="5">
        <v>1</v>
      </c>
      <c r="G288" s="5">
        <v>0</v>
      </c>
      <c r="H288" s="5">
        <v>0</v>
      </c>
      <c r="I288" s="5">
        <v>81</v>
      </c>
      <c r="J288" s="5">
        <v>18</v>
      </c>
      <c r="K288" s="5">
        <v>0.8</v>
      </c>
      <c r="L288" s="5">
        <v>145</v>
      </c>
      <c r="M288" s="5">
        <v>5</v>
      </c>
      <c r="N288" s="5">
        <v>14.7</v>
      </c>
      <c r="O288" s="5">
        <v>44</v>
      </c>
      <c r="P288" s="5">
        <v>0</v>
      </c>
      <c r="Q288" s="5">
        <v>0</v>
      </c>
      <c r="R288" s="5">
        <v>0</v>
      </c>
      <c r="S288" s="5">
        <v>1</v>
      </c>
      <c r="T288" s="5">
        <v>0</v>
      </c>
      <c r="U288" s="5">
        <v>0</v>
      </c>
      <c r="V288" s="5">
        <v>0</v>
      </c>
    </row>
    <row r="289" spans="1:22" x14ac:dyDescent="0.25">
      <c r="A289" s="5">
        <v>39</v>
      </c>
      <c r="B289" s="5">
        <v>70</v>
      </c>
      <c r="C289" s="9">
        <v>1</v>
      </c>
      <c r="D289" s="5">
        <v>0</v>
      </c>
      <c r="E289" s="5" t="s">
        <v>2</v>
      </c>
      <c r="F289" s="5">
        <v>1</v>
      </c>
      <c r="G289" s="5">
        <v>0</v>
      </c>
      <c r="H289" s="5">
        <v>0</v>
      </c>
      <c r="I289" s="5">
        <v>124</v>
      </c>
      <c r="J289" s="5">
        <v>22</v>
      </c>
      <c r="K289" s="5">
        <v>0.6</v>
      </c>
      <c r="L289" s="5">
        <v>137</v>
      </c>
      <c r="M289" s="5">
        <v>3.8</v>
      </c>
      <c r="N289" s="5">
        <v>13.4</v>
      </c>
      <c r="O289" s="5">
        <v>43</v>
      </c>
      <c r="P289" s="5">
        <v>0</v>
      </c>
      <c r="Q289" s="5">
        <v>0</v>
      </c>
      <c r="R289" s="5">
        <v>0</v>
      </c>
      <c r="S289" s="5">
        <v>1</v>
      </c>
      <c r="T289" s="5">
        <v>0</v>
      </c>
      <c r="U289" s="5">
        <v>0</v>
      </c>
      <c r="V289" s="5">
        <v>0</v>
      </c>
    </row>
    <row r="290" spans="1:22" x14ac:dyDescent="0.25">
      <c r="A290" s="5">
        <v>56</v>
      </c>
      <c r="B290" s="5">
        <v>70</v>
      </c>
      <c r="C290" s="9">
        <v>1</v>
      </c>
      <c r="D290" s="5">
        <v>0</v>
      </c>
      <c r="E290" s="5" t="s">
        <v>2</v>
      </c>
      <c r="F290" s="5">
        <v>1</v>
      </c>
      <c r="G290" s="5">
        <v>0</v>
      </c>
      <c r="H290" s="5">
        <v>0</v>
      </c>
      <c r="I290" s="5">
        <v>70</v>
      </c>
      <c r="J290" s="5">
        <v>46</v>
      </c>
      <c r="K290" s="5">
        <v>1.2</v>
      </c>
      <c r="L290" s="5">
        <v>135</v>
      </c>
      <c r="M290" s="5">
        <v>4.9000000000000004</v>
      </c>
      <c r="N290" s="5">
        <v>15.9</v>
      </c>
      <c r="O290" s="5">
        <v>50</v>
      </c>
      <c r="P290" s="5">
        <v>0.37</v>
      </c>
      <c r="Q290" s="5">
        <v>0.34</v>
      </c>
      <c r="R290" s="5">
        <v>0.09</v>
      </c>
      <c r="S290" s="5">
        <v>1</v>
      </c>
      <c r="T290" s="5">
        <v>0</v>
      </c>
      <c r="U290" s="5">
        <v>0</v>
      </c>
      <c r="V290" s="5">
        <v>0</v>
      </c>
    </row>
    <row r="291" spans="1:22" x14ac:dyDescent="0.25">
      <c r="A291" s="5">
        <v>42</v>
      </c>
      <c r="B291" s="5">
        <v>70</v>
      </c>
      <c r="C291" s="9">
        <v>0.75</v>
      </c>
      <c r="D291" s="5">
        <v>0</v>
      </c>
      <c r="E291" s="5" t="s">
        <v>2</v>
      </c>
      <c r="F291" s="5">
        <v>1</v>
      </c>
      <c r="G291" s="5">
        <v>0</v>
      </c>
      <c r="H291" s="5">
        <v>0</v>
      </c>
      <c r="I291" s="5">
        <v>93</v>
      </c>
      <c r="J291" s="5">
        <v>32</v>
      </c>
      <c r="K291" s="5">
        <v>0.9</v>
      </c>
      <c r="L291" s="5">
        <v>143</v>
      </c>
      <c r="M291" s="5">
        <v>4.7</v>
      </c>
      <c r="N291" s="5">
        <v>16.600000000000001</v>
      </c>
      <c r="O291" s="5">
        <v>43</v>
      </c>
      <c r="P291" s="5">
        <v>0</v>
      </c>
      <c r="Q291" s="5">
        <v>0</v>
      </c>
      <c r="R291" s="5">
        <v>0</v>
      </c>
      <c r="S291" s="5">
        <v>1</v>
      </c>
      <c r="T291" s="5">
        <v>0</v>
      </c>
      <c r="U291" s="5">
        <v>0</v>
      </c>
      <c r="V291" s="5">
        <v>0</v>
      </c>
    </row>
    <row r="292" spans="1:22" x14ac:dyDescent="0.25">
      <c r="A292" s="5">
        <v>54</v>
      </c>
      <c r="B292" s="5">
        <v>70</v>
      </c>
      <c r="C292" s="9">
        <v>0.75</v>
      </c>
      <c r="D292" s="5">
        <v>0</v>
      </c>
      <c r="E292" s="5" t="s">
        <v>2</v>
      </c>
      <c r="F292" s="5">
        <v>0.77</v>
      </c>
      <c r="G292" s="5">
        <v>0.11</v>
      </c>
      <c r="H292" s="5">
        <v>0.06</v>
      </c>
      <c r="I292" s="5">
        <v>76</v>
      </c>
      <c r="J292" s="5">
        <v>28</v>
      </c>
      <c r="K292" s="5">
        <v>0.6</v>
      </c>
      <c r="L292" s="5">
        <v>146</v>
      </c>
      <c r="M292" s="5">
        <v>3.5</v>
      </c>
      <c r="N292" s="5">
        <v>14.8</v>
      </c>
      <c r="O292" s="5">
        <v>52</v>
      </c>
      <c r="P292" s="5">
        <v>0</v>
      </c>
      <c r="Q292" s="5">
        <v>0</v>
      </c>
      <c r="R292" s="5">
        <v>0</v>
      </c>
      <c r="S292" s="5">
        <v>1</v>
      </c>
      <c r="T292" s="5">
        <v>0</v>
      </c>
      <c r="U292" s="5">
        <v>0</v>
      </c>
      <c r="V292" s="5">
        <v>0</v>
      </c>
    </row>
    <row r="293" spans="1:22" x14ac:dyDescent="0.25">
      <c r="A293" s="5">
        <v>47</v>
      </c>
      <c r="B293" s="5">
        <v>80</v>
      </c>
      <c r="C293" s="9">
        <v>1</v>
      </c>
      <c r="D293" s="5">
        <v>0</v>
      </c>
      <c r="E293" s="5" t="s">
        <v>2</v>
      </c>
      <c r="F293" s="5">
        <v>1</v>
      </c>
      <c r="G293" s="5">
        <v>0</v>
      </c>
      <c r="H293" s="5">
        <v>0</v>
      </c>
      <c r="I293" s="5">
        <v>124</v>
      </c>
      <c r="J293" s="5">
        <v>44</v>
      </c>
      <c r="K293" s="5">
        <v>1</v>
      </c>
      <c r="L293" s="5">
        <v>140</v>
      </c>
      <c r="M293" s="5">
        <v>4.9000000000000004</v>
      </c>
      <c r="N293" s="5">
        <v>14.9</v>
      </c>
      <c r="O293" s="5">
        <v>41</v>
      </c>
      <c r="P293" s="5">
        <v>0</v>
      </c>
      <c r="Q293" s="5">
        <v>0</v>
      </c>
      <c r="R293" s="5">
        <v>0</v>
      </c>
      <c r="S293" s="5">
        <v>1</v>
      </c>
      <c r="T293" s="5">
        <v>0</v>
      </c>
      <c r="U293" s="5">
        <v>0</v>
      </c>
      <c r="V293" s="5">
        <v>0</v>
      </c>
    </row>
    <row r="294" spans="1:22" x14ac:dyDescent="0.25">
      <c r="A294" s="5">
        <v>30</v>
      </c>
      <c r="B294" s="5">
        <v>80</v>
      </c>
      <c r="C294" s="9">
        <v>0.75</v>
      </c>
      <c r="D294" s="5">
        <v>0</v>
      </c>
      <c r="E294" s="5" t="s">
        <v>2</v>
      </c>
      <c r="F294" s="5">
        <v>1</v>
      </c>
      <c r="G294" s="5">
        <v>0</v>
      </c>
      <c r="H294" s="5">
        <v>0</v>
      </c>
      <c r="I294" s="5">
        <v>89</v>
      </c>
      <c r="J294" s="5">
        <v>42</v>
      </c>
      <c r="K294" s="5">
        <v>0.5</v>
      </c>
      <c r="L294" s="5">
        <v>139</v>
      </c>
      <c r="M294" s="5">
        <v>5</v>
      </c>
      <c r="N294" s="5">
        <v>16.7</v>
      </c>
      <c r="O294" s="5">
        <v>52</v>
      </c>
      <c r="P294" s="5">
        <v>0</v>
      </c>
      <c r="Q294" s="5">
        <v>0</v>
      </c>
      <c r="R294" s="5">
        <v>0</v>
      </c>
      <c r="S294" s="5">
        <v>1</v>
      </c>
      <c r="T294" s="5">
        <v>0</v>
      </c>
      <c r="U294" s="5">
        <v>0</v>
      </c>
      <c r="V294" s="5">
        <v>0</v>
      </c>
    </row>
    <row r="295" spans="1:22" x14ac:dyDescent="0.25">
      <c r="A295" s="5">
        <v>50</v>
      </c>
      <c r="B295" s="10">
        <v>76.47</v>
      </c>
      <c r="C295" s="9">
        <v>0.75</v>
      </c>
      <c r="D295" s="5">
        <v>0</v>
      </c>
      <c r="E295" s="5" t="s">
        <v>2</v>
      </c>
      <c r="F295" s="5">
        <v>1</v>
      </c>
      <c r="G295" s="5">
        <v>0</v>
      </c>
      <c r="H295" s="5">
        <v>0</v>
      </c>
      <c r="I295" s="5">
        <v>92</v>
      </c>
      <c r="J295" s="5">
        <v>19</v>
      </c>
      <c r="K295" s="5">
        <v>1.2</v>
      </c>
      <c r="L295" s="5">
        <v>150</v>
      </c>
      <c r="M295" s="5">
        <v>4.8</v>
      </c>
      <c r="N295" s="5">
        <v>14.9</v>
      </c>
      <c r="O295" s="5">
        <v>48</v>
      </c>
      <c r="P295" s="5">
        <v>0</v>
      </c>
      <c r="Q295" s="5">
        <v>0</v>
      </c>
      <c r="R295" s="5">
        <v>0</v>
      </c>
      <c r="S295" s="5">
        <v>1</v>
      </c>
      <c r="T295" s="5">
        <v>0</v>
      </c>
      <c r="U295" s="5">
        <v>0</v>
      </c>
      <c r="V295" s="5">
        <v>0</v>
      </c>
    </row>
    <row r="296" spans="1:22" x14ac:dyDescent="0.25">
      <c r="A296" s="5">
        <v>75</v>
      </c>
      <c r="B296" s="5">
        <v>60</v>
      </c>
      <c r="C296" s="9">
        <v>0.75</v>
      </c>
      <c r="D296" s="5">
        <v>0</v>
      </c>
      <c r="E296" s="5" t="s">
        <v>2</v>
      </c>
      <c r="F296" s="5">
        <v>1</v>
      </c>
      <c r="G296" s="5">
        <v>0</v>
      </c>
      <c r="H296" s="5">
        <v>0</v>
      </c>
      <c r="I296" s="5">
        <v>110</v>
      </c>
      <c r="J296" s="5">
        <v>50</v>
      </c>
      <c r="K296" s="5">
        <v>0.7</v>
      </c>
      <c r="L296" s="5">
        <v>135</v>
      </c>
      <c r="M296" s="5">
        <v>5</v>
      </c>
      <c r="N296" s="5">
        <v>14.3</v>
      </c>
      <c r="O296" s="5">
        <v>40</v>
      </c>
      <c r="P296" s="5">
        <v>0</v>
      </c>
      <c r="Q296" s="5">
        <v>0</v>
      </c>
      <c r="R296" s="5">
        <v>0</v>
      </c>
      <c r="S296" s="5">
        <v>0.79</v>
      </c>
      <c r="T296" s="5">
        <v>0.19</v>
      </c>
      <c r="U296" s="5">
        <v>0.15</v>
      </c>
      <c r="V296" s="5">
        <v>0</v>
      </c>
    </row>
    <row r="297" spans="1:22" x14ac:dyDescent="0.25">
      <c r="A297" s="5">
        <v>44</v>
      </c>
      <c r="B297" s="5">
        <v>70</v>
      </c>
      <c r="C297" s="9">
        <v>0.62</v>
      </c>
      <c r="D297" s="10">
        <v>0.2</v>
      </c>
      <c r="E297" s="10">
        <v>0.52</v>
      </c>
      <c r="F297" s="5">
        <v>0.77</v>
      </c>
      <c r="G297" s="5">
        <v>0</v>
      </c>
      <c r="H297" s="5">
        <v>0</v>
      </c>
      <c r="I297" s="5">
        <v>106</v>
      </c>
      <c r="J297" s="5">
        <v>25</v>
      </c>
      <c r="K297" s="5">
        <v>0.9</v>
      </c>
      <c r="L297" s="5">
        <v>150</v>
      </c>
      <c r="M297" s="5">
        <v>3.6</v>
      </c>
      <c r="N297" s="5">
        <v>15</v>
      </c>
      <c r="O297" s="5">
        <v>50</v>
      </c>
      <c r="P297" s="5">
        <v>0</v>
      </c>
      <c r="Q297" s="5">
        <v>0</v>
      </c>
      <c r="R297" s="5">
        <v>0</v>
      </c>
      <c r="S297" s="5">
        <v>1</v>
      </c>
      <c r="T297" s="5">
        <v>0</v>
      </c>
      <c r="U297" s="5">
        <v>0</v>
      </c>
      <c r="V297" s="5">
        <v>0</v>
      </c>
    </row>
    <row r="298" spans="1:22" x14ac:dyDescent="0.25">
      <c r="A298" s="5">
        <v>41</v>
      </c>
      <c r="B298" s="5">
        <v>70</v>
      </c>
      <c r="C298" s="9">
        <v>0.75</v>
      </c>
      <c r="D298" s="5">
        <v>0</v>
      </c>
      <c r="E298" s="5" t="s">
        <v>2</v>
      </c>
      <c r="F298" s="5">
        <v>1</v>
      </c>
      <c r="G298" s="5">
        <v>0</v>
      </c>
      <c r="H298" s="5">
        <v>0</v>
      </c>
      <c r="I298" s="5">
        <v>125</v>
      </c>
      <c r="J298" s="5">
        <v>38</v>
      </c>
      <c r="K298" s="5">
        <v>0.6</v>
      </c>
      <c r="L298" s="5">
        <v>140</v>
      </c>
      <c r="M298" s="5">
        <v>5</v>
      </c>
      <c r="N298" s="5">
        <v>16.8</v>
      </c>
      <c r="O298" s="5">
        <v>41</v>
      </c>
      <c r="P298" s="5">
        <v>0</v>
      </c>
      <c r="Q298" s="5">
        <v>0</v>
      </c>
      <c r="R298" s="5">
        <v>0</v>
      </c>
      <c r="S298" s="5">
        <v>1</v>
      </c>
      <c r="T298" s="5">
        <v>0</v>
      </c>
      <c r="U298" s="5">
        <v>0</v>
      </c>
      <c r="V298" s="5">
        <v>0</v>
      </c>
    </row>
    <row r="299" spans="1:22" x14ac:dyDescent="0.25">
      <c r="A299" s="5">
        <v>53</v>
      </c>
      <c r="B299" s="5">
        <v>60</v>
      </c>
      <c r="C299" s="9">
        <v>1</v>
      </c>
      <c r="D299" s="5">
        <v>0</v>
      </c>
      <c r="E299" s="5" t="s">
        <v>2</v>
      </c>
      <c r="F299" s="5">
        <v>1</v>
      </c>
      <c r="G299" s="5">
        <v>0</v>
      </c>
      <c r="H299" s="5">
        <v>0</v>
      </c>
      <c r="I299" s="5">
        <v>116</v>
      </c>
      <c r="J299" s="5">
        <v>26</v>
      </c>
      <c r="K299" s="5">
        <v>1</v>
      </c>
      <c r="L299" s="5">
        <v>146</v>
      </c>
      <c r="M299" s="5">
        <v>4.9000000000000004</v>
      </c>
      <c r="N299" s="5">
        <v>15.8</v>
      </c>
      <c r="O299" s="5">
        <v>45</v>
      </c>
      <c r="P299" s="5">
        <v>0.37</v>
      </c>
      <c r="Q299" s="5">
        <v>0.34</v>
      </c>
      <c r="R299" s="5">
        <v>0.09</v>
      </c>
      <c r="S299" s="5">
        <v>1</v>
      </c>
      <c r="T299" s="5">
        <v>0</v>
      </c>
      <c r="U299" s="5">
        <v>0</v>
      </c>
      <c r="V299" s="5">
        <v>0</v>
      </c>
    </row>
    <row r="300" spans="1:22" x14ac:dyDescent="0.25">
      <c r="A300" s="5">
        <v>34</v>
      </c>
      <c r="B300" s="5">
        <v>60</v>
      </c>
      <c r="C300" s="9">
        <v>0.75</v>
      </c>
      <c r="D300" s="5">
        <v>0</v>
      </c>
      <c r="E300" s="5" t="s">
        <v>2</v>
      </c>
      <c r="F300" s="5">
        <v>1</v>
      </c>
      <c r="G300" s="5">
        <v>0</v>
      </c>
      <c r="H300" s="5">
        <v>0</v>
      </c>
      <c r="I300" s="5">
        <v>91</v>
      </c>
      <c r="J300" s="5">
        <v>49</v>
      </c>
      <c r="K300" s="5">
        <v>1.2</v>
      </c>
      <c r="L300" s="5">
        <v>135</v>
      </c>
      <c r="M300" s="5">
        <v>4.5</v>
      </c>
      <c r="N300" s="5">
        <v>13.5</v>
      </c>
      <c r="O300" s="5">
        <v>48</v>
      </c>
      <c r="P300" s="5">
        <v>0</v>
      </c>
      <c r="Q300" s="5">
        <v>0</v>
      </c>
      <c r="R300" s="5">
        <v>0</v>
      </c>
      <c r="S300" s="5">
        <v>1</v>
      </c>
      <c r="T300" s="5">
        <v>0</v>
      </c>
      <c r="U300" s="5">
        <v>0</v>
      </c>
      <c r="V300" s="5">
        <v>0</v>
      </c>
    </row>
    <row r="301" spans="1:22" x14ac:dyDescent="0.25">
      <c r="A301" s="5">
        <v>73</v>
      </c>
      <c r="B301" s="5">
        <v>60</v>
      </c>
      <c r="C301" s="9">
        <v>0.75</v>
      </c>
      <c r="D301" s="5">
        <v>0</v>
      </c>
      <c r="E301" s="5" t="s">
        <v>2</v>
      </c>
      <c r="F301" s="5">
        <v>1</v>
      </c>
      <c r="G301" s="5">
        <v>0</v>
      </c>
      <c r="H301" s="5">
        <v>0</v>
      </c>
      <c r="I301" s="5">
        <v>127</v>
      </c>
      <c r="J301" s="5">
        <v>48</v>
      </c>
      <c r="K301" s="5">
        <v>0.5</v>
      </c>
      <c r="L301" s="5">
        <v>150</v>
      </c>
      <c r="M301" s="5">
        <v>3.5</v>
      </c>
      <c r="N301" s="5">
        <v>15.1</v>
      </c>
      <c r="O301" s="5">
        <v>52</v>
      </c>
      <c r="P301" s="5">
        <v>0</v>
      </c>
      <c r="Q301" s="5">
        <v>0</v>
      </c>
      <c r="R301" s="5">
        <v>0</v>
      </c>
      <c r="S301" s="5">
        <v>1</v>
      </c>
      <c r="T301" s="5">
        <v>0</v>
      </c>
      <c r="U301" s="5">
        <v>0</v>
      </c>
      <c r="V301" s="5">
        <v>0</v>
      </c>
    </row>
    <row r="302" spans="1:22" x14ac:dyDescent="0.25">
      <c r="A302" s="5">
        <v>45</v>
      </c>
      <c r="B302" s="5">
        <v>60</v>
      </c>
      <c r="C302" s="9">
        <v>0.75</v>
      </c>
      <c r="D302" s="5">
        <v>0</v>
      </c>
      <c r="E302" s="5" t="s">
        <v>2</v>
      </c>
      <c r="F302" s="5">
        <v>1</v>
      </c>
      <c r="G302" s="5">
        <v>0.11</v>
      </c>
      <c r="H302" s="5">
        <v>0.06</v>
      </c>
      <c r="I302" s="5">
        <v>114</v>
      </c>
      <c r="J302" s="5">
        <v>26</v>
      </c>
      <c r="K302" s="5">
        <v>0.7</v>
      </c>
      <c r="L302" s="5">
        <v>141</v>
      </c>
      <c r="M302" s="5">
        <v>4.2</v>
      </c>
      <c r="N302" s="5">
        <v>15</v>
      </c>
      <c r="O302" s="5">
        <v>43</v>
      </c>
      <c r="P302" s="5">
        <v>0</v>
      </c>
      <c r="Q302" s="5">
        <v>0</v>
      </c>
      <c r="R302" s="5">
        <v>0</v>
      </c>
      <c r="S302" s="5">
        <v>1</v>
      </c>
      <c r="T302" s="5">
        <v>0</v>
      </c>
      <c r="U302" s="5">
        <v>0</v>
      </c>
      <c r="V302" s="5">
        <v>0</v>
      </c>
    </row>
    <row r="303" spans="1:22" x14ac:dyDescent="0.25">
      <c r="A303" s="5">
        <v>44</v>
      </c>
      <c r="B303" s="5">
        <v>60</v>
      </c>
      <c r="C303" s="9">
        <v>1</v>
      </c>
      <c r="D303" s="5">
        <v>0</v>
      </c>
      <c r="E303" s="5" t="s">
        <v>2</v>
      </c>
      <c r="F303" s="5">
        <v>1</v>
      </c>
      <c r="G303" s="5">
        <v>0</v>
      </c>
      <c r="H303" s="5">
        <v>0</v>
      </c>
      <c r="I303" s="5">
        <v>96</v>
      </c>
      <c r="J303" s="5">
        <v>33</v>
      </c>
      <c r="K303" s="5">
        <v>0.9</v>
      </c>
      <c r="L303" s="5">
        <v>147</v>
      </c>
      <c r="M303" s="5">
        <v>4.5</v>
      </c>
      <c r="N303" s="5">
        <v>16.899999999999999</v>
      </c>
      <c r="O303" s="5">
        <v>41</v>
      </c>
      <c r="P303" s="5">
        <v>0</v>
      </c>
      <c r="Q303" s="5">
        <v>0</v>
      </c>
      <c r="R303" s="5">
        <v>0</v>
      </c>
      <c r="S303" s="5">
        <v>1</v>
      </c>
      <c r="T303" s="5">
        <v>0</v>
      </c>
      <c r="U303" s="5">
        <v>0</v>
      </c>
      <c r="V303" s="5">
        <v>0</v>
      </c>
    </row>
    <row r="304" spans="1:22" x14ac:dyDescent="0.25">
      <c r="A304" s="5">
        <v>29</v>
      </c>
      <c r="B304" s="5">
        <v>70</v>
      </c>
      <c r="C304" s="9">
        <v>0.75</v>
      </c>
      <c r="D304" s="5">
        <v>0</v>
      </c>
      <c r="E304" s="5" t="s">
        <v>2</v>
      </c>
      <c r="F304" s="5">
        <v>1</v>
      </c>
      <c r="G304" s="5">
        <v>0</v>
      </c>
      <c r="H304" s="5">
        <v>0</v>
      </c>
      <c r="I304" s="5">
        <v>127</v>
      </c>
      <c r="J304" s="5">
        <v>44</v>
      </c>
      <c r="K304" s="5">
        <v>1.2</v>
      </c>
      <c r="L304" s="5">
        <v>145</v>
      </c>
      <c r="M304" s="5">
        <v>5</v>
      </c>
      <c r="N304" s="5">
        <v>14.8</v>
      </c>
      <c r="O304" s="5">
        <v>48</v>
      </c>
      <c r="P304" s="5">
        <v>0</v>
      </c>
      <c r="Q304" s="5">
        <v>0</v>
      </c>
      <c r="R304" s="5">
        <v>0</v>
      </c>
      <c r="S304" s="5">
        <v>1</v>
      </c>
      <c r="T304" s="5">
        <v>0</v>
      </c>
      <c r="U304" s="5">
        <v>0</v>
      </c>
      <c r="V304" s="5">
        <v>0</v>
      </c>
    </row>
    <row r="305" spans="1:22" x14ac:dyDescent="0.25">
      <c r="A305" s="5">
        <v>55</v>
      </c>
      <c r="B305" s="5">
        <v>70</v>
      </c>
      <c r="C305" s="9">
        <v>0.75</v>
      </c>
      <c r="D305" s="5">
        <v>0</v>
      </c>
      <c r="E305" s="5" t="s">
        <v>2</v>
      </c>
      <c r="F305" s="5">
        <v>1</v>
      </c>
      <c r="G305" s="5">
        <v>0</v>
      </c>
      <c r="H305" s="5">
        <v>0</v>
      </c>
      <c r="I305" s="5">
        <v>107</v>
      </c>
      <c r="J305" s="5">
        <v>26</v>
      </c>
      <c r="K305" s="5">
        <v>1.1000000000000001</v>
      </c>
      <c r="L305" s="5" t="s">
        <v>3</v>
      </c>
      <c r="M305" s="5" t="s">
        <v>3</v>
      </c>
      <c r="N305" s="5">
        <v>17</v>
      </c>
      <c r="O305" s="5">
        <v>50</v>
      </c>
      <c r="P305" s="5">
        <v>0</v>
      </c>
      <c r="Q305" s="5">
        <v>0</v>
      </c>
      <c r="R305" s="5">
        <v>0</v>
      </c>
      <c r="S305" s="5">
        <v>1</v>
      </c>
      <c r="T305" s="5">
        <v>0</v>
      </c>
      <c r="U305" s="5">
        <v>0</v>
      </c>
      <c r="V305" s="5">
        <v>0</v>
      </c>
    </row>
    <row r="306" spans="1:22" x14ac:dyDescent="0.25">
      <c r="A306" s="5">
        <v>33</v>
      </c>
      <c r="B306" s="5">
        <v>80</v>
      </c>
      <c r="C306" s="9">
        <v>1</v>
      </c>
      <c r="D306" s="5">
        <v>0</v>
      </c>
      <c r="E306" s="5" t="s">
        <v>2</v>
      </c>
      <c r="F306" s="5">
        <v>1</v>
      </c>
      <c r="G306" s="5">
        <v>0</v>
      </c>
      <c r="H306" s="5">
        <v>0</v>
      </c>
      <c r="I306" s="5">
        <v>128</v>
      </c>
      <c r="J306" s="5">
        <v>38</v>
      </c>
      <c r="K306" s="5">
        <v>0.6</v>
      </c>
      <c r="L306" s="5">
        <v>135</v>
      </c>
      <c r="M306" s="5">
        <v>3.9</v>
      </c>
      <c r="N306" s="5">
        <v>13.1</v>
      </c>
      <c r="O306" s="5">
        <v>45</v>
      </c>
      <c r="P306" s="5">
        <v>0</v>
      </c>
      <c r="Q306" s="5">
        <v>0</v>
      </c>
      <c r="R306" s="5">
        <v>0</v>
      </c>
      <c r="S306" s="5">
        <v>1</v>
      </c>
      <c r="T306" s="5">
        <v>0</v>
      </c>
      <c r="U306" s="5">
        <v>0</v>
      </c>
      <c r="V306" s="5">
        <v>0</v>
      </c>
    </row>
    <row r="307" spans="1:22" x14ac:dyDescent="0.25">
      <c r="A307" s="5">
        <v>41</v>
      </c>
      <c r="B307" s="5">
        <v>80</v>
      </c>
      <c r="C307" s="9">
        <v>0.75</v>
      </c>
      <c r="D307" s="5">
        <v>0</v>
      </c>
      <c r="E307" s="5" t="s">
        <v>2</v>
      </c>
      <c r="F307" s="5">
        <v>1</v>
      </c>
      <c r="G307" s="5">
        <v>0</v>
      </c>
      <c r="H307" s="5">
        <v>0</v>
      </c>
      <c r="I307" s="5">
        <v>122</v>
      </c>
      <c r="J307" s="5">
        <v>25</v>
      </c>
      <c r="K307" s="5">
        <v>0.8</v>
      </c>
      <c r="L307" s="5">
        <v>138</v>
      </c>
      <c r="M307" s="5">
        <v>5</v>
      </c>
      <c r="N307" s="5">
        <v>17.100000000000001</v>
      </c>
      <c r="O307" s="5">
        <v>41</v>
      </c>
      <c r="P307" s="5">
        <v>0</v>
      </c>
      <c r="Q307" s="5">
        <v>0</v>
      </c>
      <c r="R307" s="5">
        <v>0</v>
      </c>
      <c r="S307" s="5">
        <v>1</v>
      </c>
      <c r="T307" s="5">
        <v>0</v>
      </c>
      <c r="U307" s="5">
        <v>0</v>
      </c>
      <c r="V307" s="5">
        <v>0</v>
      </c>
    </row>
    <row r="308" spans="1:22" x14ac:dyDescent="0.25">
      <c r="A308" s="5">
        <v>52</v>
      </c>
      <c r="B308" s="5">
        <v>80</v>
      </c>
      <c r="C308" s="9">
        <v>0.75</v>
      </c>
      <c r="D308" s="5">
        <v>0</v>
      </c>
      <c r="E308" s="5" t="s">
        <v>2</v>
      </c>
      <c r="F308" s="5">
        <v>1</v>
      </c>
      <c r="G308" s="5">
        <v>0</v>
      </c>
      <c r="H308" s="5">
        <v>0</v>
      </c>
      <c r="I308" s="5">
        <v>128</v>
      </c>
      <c r="J308" s="5">
        <v>30</v>
      </c>
      <c r="K308" s="5">
        <v>1.2</v>
      </c>
      <c r="L308" s="5">
        <v>140</v>
      </c>
      <c r="M308" s="5">
        <v>4.5</v>
      </c>
      <c r="N308" s="5">
        <v>15.2</v>
      </c>
      <c r="O308" s="5">
        <v>52</v>
      </c>
      <c r="P308" s="5">
        <v>0</v>
      </c>
      <c r="Q308" s="5">
        <v>0</v>
      </c>
      <c r="R308" s="5">
        <v>0</v>
      </c>
      <c r="S308" s="5">
        <v>1</v>
      </c>
      <c r="T308" s="5">
        <v>0</v>
      </c>
      <c r="U308" s="5">
        <v>0</v>
      </c>
      <c r="V308" s="5">
        <v>0</v>
      </c>
    </row>
    <row r="309" spans="1:22" x14ac:dyDescent="0.25">
      <c r="A309" s="5">
        <v>47</v>
      </c>
      <c r="B309" s="5">
        <v>60</v>
      </c>
      <c r="C309" s="9">
        <v>0.75</v>
      </c>
      <c r="D309" s="5">
        <v>0</v>
      </c>
      <c r="E309" s="5" t="s">
        <v>2</v>
      </c>
      <c r="F309" s="5">
        <v>1</v>
      </c>
      <c r="G309" s="5">
        <v>0</v>
      </c>
      <c r="H309" s="5">
        <v>0</v>
      </c>
      <c r="I309" s="5">
        <v>137</v>
      </c>
      <c r="J309" s="5">
        <v>17</v>
      </c>
      <c r="K309" s="5">
        <v>0.5</v>
      </c>
      <c r="L309" s="5">
        <v>150</v>
      </c>
      <c r="M309" s="5">
        <v>3.5</v>
      </c>
      <c r="N309" s="5">
        <v>13.6</v>
      </c>
      <c r="O309" s="5">
        <v>44</v>
      </c>
      <c r="P309" s="5">
        <v>0</v>
      </c>
      <c r="Q309" s="5">
        <v>0</v>
      </c>
      <c r="R309" s="5">
        <v>0</v>
      </c>
      <c r="S309" s="5">
        <v>1</v>
      </c>
      <c r="T309" s="5">
        <v>0</v>
      </c>
      <c r="U309" s="5">
        <v>0</v>
      </c>
      <c r="V309" s="5">
        <v>0</v>
      </c>
    </row>
    <row r="310" spans="1:22" x14ac:dyDescent="0.25">
      <c r="A310" s="5">
        <v>43</v>
      </c>
      <c r="B310" s="5">
        <v>80</v>
      </c>
      <c r="C310" s="9">
        <v>1</v>
      </c>
      <c r="D310" s="5">
        <v>0</v>
      </c>
      <c r="E310" s="5" t="s">
        <v>2</v>
      </c>
      <c r="F310" s="5">
        <v>1</v>
      </c>
      <c r="G310" s="5">
        <v>0</v>
      </c>
      <c r="H310" s="5">
        <v>0</v>
      </c>
      <c r="I310" s="5">
        <v>81</v>
      </c>
      <c r="J310" s="5">
        <v>46</v>
      </c>
      <c r="K310" s="5">
        <v>0.6</v>
      </c>
      <c r="L310" s="5">
        <v>135</v>
      </c>
      <c r="M310" s="5">
        <v>4.9000000000000004</v>
      </c>
      <c r="N310" s="5">
        <v>13.9</v>
      </c>
      <c r="O310" s="5">
        <v>48</v>
      </c>
      <c r="P310" s="5">
        <v>0</v>
      </c>
      <c r="Q310" s="5">
        <v>0</v>
      </c>
      <c r="R310" s="5">
        <v>0</v>
      </c>
      <c r="S310" s="5">
        <v>1</v>
      </c>
      <c r="T310" s="5">
        <v>0</v>
      </c>
      <c r="U310" s="5">
        <v>0</v>
      </c>
      <c r="V310" s="5">
        <v>0</v>
      </c>
    </row>
    <row r="311" spans="1:22" x14ac:dyDescent="0.25">
      <c r="A311" s="5">
        <v>51</v>
      </c>
      <c r="B311" s="5">
        <v>60</v>
      </c>
      <c r="C311" s="9">
        <v>0.75</v>
      </c>
      <c r="D311" s="5">
        <v>0</v>
      </c>
      <c r="E311" s="5" t="s">
        <v>2</v>
      </c>
      <c r="F311" s="5">
        <v>0.77</v>
      </c>
      <c r="G311" s="5">
        <v>0</v>
      </c>
      <c r="H311" s="5">
        <v>0</v>
      </c>
      <c r="I311" s="5">
        <v>129</v>
      </c>
      <c r="J311" s="5">
        <v>25</v>
      </c>
      <c r="K311" s="5">
        <v>1.2</v>
      </c>
      <c r="L311" s="5">
        <v>139</v>
      </c>
      <c r="M311" s="5">
        <v>5</v>
      </c>
      <c r="N311" s="5">
        <v>17.2</v>
      </c>
      <c r="O311" s="5">
        <v>40</v>
      </c>
      <c r="P311" s="5">
        <v>0</v>
      </c>
      <c r="Q311" s="5">
        <v>0</v>
      </c>
      <c r="R311" s="5">
        <v>0</v>
      </c>
      <c r="S311" s="5">
        <v>1</v>
      </c>
      <c r="T311" s="5">
        <v>0</v>
      </c>
      <c r="U311" s="5">
        <v>0</v>
      </c>
      <c r="V311" s="5">
        <v>0</v>
      </c>
    </row>
    <row r="312" spans="1:22" x14ac:dyDescent="0.25">
      <c r="A312" s="5">
        <v>46</v>
      </c>
      <c r="B312" s="5">
        <v>60</v>
      </c>
      <c r="C312" s="9">
        <v>0.75</v>
      </c>
      <c r="D312" s="5">
        <v>0</v>
      </c>
      <c r="E312" s="5" t="s">
        <v>2</v>
      </c>
      <c r="F312" s="5">
        <v>1</v>
      </c>
      <c r="G312" s="5">
        <v>0</v>
      </c>
      <c r="H312" s="5">
        <v>0</v>
      </c>
      <c r="I312" s="5">
        <v>102</v>
      </c>
      <c r="J312" s="5">
        <v>27</v>
      </c>
      <c r="K312" s="5">
        <v>0.7</v>
      </c>
      <c r="L312" s="5">
        <v>142</v>
      </c>
      <c r="M312" s="5">
        <v>4.9000000000000004</v>
      </c>
      <c r="N312" s="5">
        <v>13.2</v>
      </c>
      <c r="O312" s="5">
        <v>44</v>
      </c>
      <c r="P312" s="5">
        <v>0</v>
      </c>
      <c r="Q312" s="5">
        <v>0</v>
      </c>
      <c r="R312" s="5">
        <v>0</v>
      </c>
      <c r="S312" s="5">
        <v>1</v>
      </c>
      <c r="T312" s="5">
        <v>0</v>
      </c>
      <c r="U312" s="5">
        <v>0</v>
      </c>
      <c r="V312" s="5">
        <v>0</v>
      </c>
    </row>
    <row r="313" spans="1:22" x14ac:dyDescent="0.25">
      <c r="A313" s="5">
        <v>56</v>
      </c>
      <c r="B313" s="5">
        <v>60</v>
      </c>
      <c r="C313" s="9">
        <v>1</v>
      </c>
      <c r="D313" s="5">
        <v>0</v>
      </c>
      <c r="E313" s="5" t="s">
        <v>2</v>
      </c>
      <c r="F313" s="5">
        <v>1</v>
      </c>
      <c r="G313" s="5">
        <v>0</v>
      </c>
      <c r="H313" s="5">
        <v>0</v>
      </c>
      <c r="I313" s="5">
        <v>132</v>
      </c>
      <c r="J313" s="5">
        <v>18</v>
      </c>
      <c r="K313" s="5">
        <v>1.1000000000000001</v>
      </c>
      <c r="L313" s="5">
        <v>147</v>
      </c>
      <c r="M313" s="5">
        <v>4.7</v>
      </c>
      <c r="N313" s="5">
        <v>13.7</v>
      </c>
      <c r="O313" s="5">
        <v>45</v>
      </c>
      <c r="P313" s="5">
        <v>0</v>
      </c>
      <c r="Q313" s="5">
        <v>0</v>
      </c>
      <c r="R313" s="5">
        <v>0</v>
      </c>
      <c r="S313" s="5">
        <v>1</v>
      </c>
      <c r="T313" s="5">
        <v>0</v>
      </c>
      <c r="U313" s="5">
        <v>0</v>
      </c>
      <c r="V313" s="5">
        <v>0</v>
      </c>
    </row>
    <row r="314" spans="1:22" x14ac:dyDescent="0.25">
      <c r="A314" s="5">
        <v>80</v>
      </c>
      <c r="B314" s="5">
        <v>70</v>
      </c>
      <c r="C314" s="9">
        <v>0.75</v>
      </c>
      <c r="D314" s="5">
        <v>0</v>
      </c>
      <c r="E314" s="5" t="s">
        <v>2</v>
      </c>
      <c r="F314" s="5">
        <v>1</v>
      </c>
      <c r="G314" s="5">
        <v>0</v>
      </c>
      <c r="H314" s="5">
        <v>0</v>
      </c>
      <c r="I314" s="10">
        <v>148.04</v>
      </c>
      <c r="J314" s="5" t="s">
        <v>3</v>
      </c>
      <c r="K314" s="5" t="s">
        <v>3</v>
      </c>
      <c r="L314" s="5">
        <v>135</v>
      </c>
      <c r="M314" s="5">
        <v>4.0999999999999996</v>
      </c>
      <c r="N314" s="5">
        <v>15.3</v>
      </c>
      <c r="O314" s="5">
        <v>48</v>
      </c>
      <c r="P314" s="5">
        <v>0</v>
      </c>
      <c r="Q314" s="5">
        <v>0</v>
      </c>
      <c r="R314" s="5">
        <v>0</v>
      </c>
      <c r="S314" s="5">
        <v>1</v>
      </c>
      <c r="T314" s="5">
        <v>0</v>
      </c>
      <c r="U314" s="5">
        <v>0</v>
      </c>
      <c r="V314" s="5">
        <v>0</v>
      </c>
    </row>
    <row r="315" spans="1:22" x14ac:dyDescent="0.25">
      <c r="A315" s="5">
        <v>55</v>
      </c>
      <c r="B315" s="5">
        <v>80</v>
      </c>
      <c r="C315" s="9">
        <v>0.75</v>
      </c>
      <c r="D315" s="5">
        <v>0</v>
      </c>
      <c r="E315" s="5" t="s">
        <v>2</v>
      </c>
      <c r="F315" s="5">
        <v>1</v>
      </c>
      <c r="G315" s="5">
        <v>0</v>
      </c>
      <c r="H315" s="5">
        <v>0</v>
      </c>
      <c r="I315" s="5">
        <v>104</v>
      </c>
      <c r="J315" s="5">
        <v>28</v>
      </c>
      <c r="K315" s="5">
        <v>0.9</v>
      </c>
      <c r="L315" s="5">
        <v>142</v>
      </c>
      <c r="M315" s="5">
        <v>4.8</v>
      </c>
      <c r="N315" s="5">
        <v>17.3</v>
      </c>
      <c r="O315" s="5">
        <v>52</v>
      </c>
      <c r="P315" s="5">
        <v>0</v>
      </c>
      <c r="Q315" s="5">
        <v>0</v>
      </c>
      <c r="R315" s="5">
        <v>0</v>
      </c>
      <c r="S315" s="5">
        <v>1</v>
      </c>
      <c r="T315" s="5">
        <v>0</v>
      </c>
      <c r="U315" s="5">
        <v>0</v>
      </c>
      <c r="V315" s="5">
        <v>0</v>
      </c>
    </row>
    <row r="316" spans="1:22" x14ac:dyDescent="0.25">
      <c r="A316" s="5">
        <v>39</v>
      </c>
      <c r="B316" s="5">
        <v>70</v>
      </c>
      <c r="C316" s="9">
        <v>1</v>
      </c>
      <c r="D316" s="5">
        <v>0</v>
      </c>
      <c r="E316" s="5" t="s">
        <v>2</v>
      </c>
      <c r="F316" s="5">
        <v>1</v>
      </c>
      <c r="G316" s="5">
        <v>0</v>
      </c>
      <c r="H316" s="5">
        <v>0</v>
      </c>
      <c r="I316" s="5">
        <v>131</v>
      </c>
      <c r="J316" s="5">
        <v>46</v>
      </c>
      <c r="K316" s="5">
        <v>0.6</v>
      </c>
      <c r="L316" s="5">
        <v>145</v>
      </c>
      <c r="M316" s="5">
        <v>5</v>
      </c>
      <c r="N316" s="5">
        <v>15.6</v>
      </c>
      <c r="O316" s="5">
        <v>41</v>
      </c>
      <c r="P316" s="5">
        <v>0</v>
      </c>
      <c r="Q316" s="5">
        <v>0</v>
      </c>
      <c r="R316" s="5">
        <v>0</v>
      </c>
      <c r="S316" s="5">
        <v>1</v>
      </c>
      <c r="T316" s="5">
        <v>0</v>
      </c>
      <c r="U316" s="5">
        <v>0</v>
      </c>
      <c r="V316" s="5">
        <v>0</v>
      </c>
    </row>
    <row r="317" spans="1:22" x14ac:dyDescent="0.25">
      <c r="A317" s="5">
        <v>44</v>
      </c>
      <c r="B317" s="5">
        <v>70</v>
      </c>
      <c r="C317" s="9">
        <v>1</v>
      </c>
      <c r="D317" s="5">
        <v>0</v>
      </c>
      <c r="E317" s="5" t="s">
        <v>2</v>
      </c>
      <c r="F317" s="5">
        <v>1</v>
      </c>
      <c r="G317" s="5">
        <v>0</v>
      </c>
      <c r="H317" s="5">
        <v>0</v>
      </c>
      <c r="I317" s="10">
        <v>148.04</v>
      </c>
      <c r="J317" s="5" t="s">
        <v>3</v>
      </c>
      <c r="K317" s="5" t="s">
        <v>3</v>
      </c>
      <c r="L317" s="5" t="s">
        <v>3</v>
      </c>
      <c r="M317" s="5" t="s">
        <v>3</v>
      </c>
      <c r="N317" s="5">
        <v>13.8</v>
      </c>
      <c r="O317" s="5">
        <v>48</v>
      </c>
      <c r="P317" s="5">
        <v>0</v>
      </c>
      <c r="Q317" s="5">
        <v>0</v>
      </c>
      <c r="R317" s="5">
        <v>0</v>
      </c>
      <c r="S317" s="5">
        <v>1</v>
      </c>
      <c r="T317" s="5">
        <v>0</v>
      </c>
      <c r="U317" s="5">
        <v>0</v>
      </c>
      <c r="V317" s="5">
        <v>0</v>
      </c>
    </row>
    <row r="318" spans="1:22" x14ac:dyDescent="0.25">
      <c r="A318" s="5">
        <v>35</v>
      </c>
      <c r="B318" s="10">
        <v>76.47</v>
      </c>
      <c r="C318" s="9">
        <v>0.75</v>
      </c>
      <c r="D318" s="5">
        <v>0</v>
      </c>
      <c r="E318" s="5" t="s">
        <v>2</v>
      </c>
      <c r="F318" s="5">
        <v>1</v>
      </c>
      <c r="G318" s="5">
        <v>0.11</v>
      </c>
      <c r="H318" s="5">
        <v>0.06</v>
      </c>
      <c r="I318" s="5">
        <v>99</v>
      </c>
      <c r="J318" s="5">
        <v>30</v>
      </c>
      <c r="K318" s="5">
        <v>0.5</v>
      </c>
      <c r="L318" s="5">
        <v>135</v>
      </c>
      <c r="M318" s="5">
        <v>4.9000000000000004</v>
      </c>
      <c r="N318" s="5">
        <v>15.4</v>
      </c>
      <c r="O318" s="5">
        <v>48</v>
      </c>
      <c r="P318" s="5">
        <v>0</v>
      </c>
      <c r="Q318" s="5">
        <v>0</v>
      </c>
      <c r="R318" s="5">
        <v>0</v>
      </c>
      <c r="S318" s="5">
        <v>1</v>
      </c>
      <c r="T318" s="5">
        <v>0</v>
      </c>
      <c r="U318" s="5">
        <v>0</v>
      </c>
      <c r="V318" s="5">
        <v>0</v>
      </c>
    </row>
    <row r="319" spans="1:22" x14ac:dyDescent="0.25">
      <c r="A319" s="5">
        <v>58</v>
      </c>
      <c r="B319" s="5">
        <v>70</v>
      </c>
      <c r="C319" s="9">
        <v>0.75</v>
      </c>
      <c r="D319" s="5">
        <v>0</v>
      </c>
      <c r="E319" s="5" t="s">
        <v>2</v>
      </c>
      <c r="F319" s="5">
        <v>1</v>
      </c>
      <c r="G319" s="5">
        <v>0</v>
      </c>
      <c r="H319" s="5">
        <v>0</v>
      </c>
      <c r="I319" s="5">
        <v>102</v>
      </c>
      <c r="J319" s="5">
        <v>48</v>
      </c>
      <c r="K319" s="5">
        <v>1.2</v>
      </c>
      <c r="L319" s="5">
        <v>139</v>
      </c>
      <c r="M319" s="5">
        <v>4.3</v>
      </c>
      <c r="N319" s="5">
        <v>15</v>
      </c>
      <c r="O319" s="5">
        <v>40</v>
      </c>
      <c r="P319" s="5">
        <v>0</v>
      </c>
      <c r="Q319" s="5">
        <v>0</v>
      </c>
      <c r="R319" s="5">
        <v>0</v>
      </c>
      <c r="S319" s="5">
        <v>1</v>
      </c>
      <c r="T319" s="5">
        <v>0</v>
      </c>
      <c r="U319" s="5">
        <v>0</v>
      </c>
      <c r="V319" s="5">
        <v>0</v>
      </c>
    </row>
    <row r="320" spans="1:22" x14ac:dyDescent="0.25">
      <c r="A320" s="5">
        <v>61</v>
      </c>
      <c r="B320" s="5">
        <v>70</v>
      </c>
      <c r="C320" s="9">
        <v>1</v>
      </c>
      <c r="D320" s="5">
        <v>0</v>
      </c>
      <c r="E320" s="5" t="s">
        <v>2</v>
      </c>
      <c r="F320" s="5">
        <v>1</v>
      </c>
      <c r="G320" s="5">
        <v>0</v>
      </c>
      <c r="H320" s="5">
        <v>0</v>
      </c>
      <c r="I320" s="5">
        <v>120</v>
      </c>
      <c r="J320" s="5">
        <v>29</v>
      </c>
      <c r="K320" s="5">
        <v>0.7</v>
      </c>
      <c r="L320" s="5">
        <v>137</v>
      </c>
      <c r="M320" s="5">
        <v>3.5</v>
      </c>
      <c r="N320" s="5">
        <v>17.399999999999999</v>
      </c>
      <c r="O320" s="5">
        <v>52</v>
      </c>
      <c r="P320" s="5">
        <v>0</v>
      </c>
      <c r="Q320" s="5">
        <v>0</v>
      </c>
      <c r="R320" s="5">
        <v>0</v>
      </c>
      <c r="S320" s="5">
        <v>1</v>
      </c>
      <c r="T320" s="5">
        <v>0</v>
      </c>
      <c r="U320" s="5">
        <v>0</v>
      </c>
      <c r="V320" s="5">
        <v>0</v>
      </c>
    </row>
    <row r="321" spans="1:22" x14ac:dyDescent="0.25">
      <c r="A321" s="5">
        <v>30</v>
      </c>
      <c r="B321" s="5">
        <v>60</v>
      </c>
      <c r="C321" s="9">
        <v>0.75</v>
      </c>
      <c r="D321" s="5">
        <v>0</v>
      </c>
      <c r="E321" s="5" t="s">
        <v>2</v>
      </c>
      <c r="F321" s="5">
        <v>1</v>
      </c>
      <c r="G321" s="5">
        <v>0</v>
      </c>
      <c r="H321" s="5">
        <v>0</v>
      </c>
      <c r="I321" s="5">
        <v>138</v>
      </c>
      <c r="J321" s="5">
        <v>15</v>
      </c>
      <c r="K321" s="5">
        <v>1.1000000000000001</v>
      </c>
      <c r="L321" s="5">
        <v>135</v>
      </c>
      <c r="M321" s="5">
        <v>4.4000000000000004</v>
      </c>
      <c r="N321" s="5" t="s">
        <v>3</v>
      </c>
      <c r="O321" s="5" t="s">
        <v>3</v>
      </c>
      <c r="P321" s="5">
        <v>0</v>
      </c>
      <c r="Q321" s="5">
        <v>0</v>
      </c>
      <c r="R321" s="5">
        <v>0</v>
      </c>
      <c r="S321" s="5">
        <v>1</v>
      </c>
      <c r="T321" s="5">
        <v>0</v>
      </c>
      <c r="U321" s="5">
        <v>0</v>
      </c>
      <c r="V321" s="5">
        <v>0</v>
      </c>
    </row>
    <row r="322" spans="1:22" x14ac:dyDescent="0.25">
      <c r="A322" s="5">
        <v>57</v>
      </c>
      <c r="B322" s="5">
        <v>60</v>
      </c>
      <c r="C322" s="9">
        <v>0.75</v>
      </c>
      <c r="D322" s="5">
        <v>0</v>
      </c>
      <c r="E322" s="5" t="s">
        <v>2</v>
      </c>
      <c r="F322" s="5">
        <v>1</v>
      </c>
      <c r="G322" s="5">
        <v>0</v>
      </c>
      <c r="H322" s="5">
        <v>0</v>
      </c>
      <c r="I322" s="5">
        <v>105</v>
      </c>
      <c r="J322" s="5">
        <v>49</v>
      </c>
      <c r="K322" s="5">
        <v>1.2</v>
      </c>
      <c r="L322" s="5">
        <v>150</v>
      </c>
      <c r="M322" s="5">
        <v>4.7</v>
      </c>
      <c r="N322" s="5">
        <v>15.7</v>
      </c>
      <c r="O322" s="5">
        <v>44</v>
      </c>
      <c r="P322" s="5">
        <v>0</v>
      </c>
      <c r="Q322" s="5">
        <v>0</v>
      </c>
      <c r="R322" s="5">
        <v>0</v>
      </c>
      <c r="S322" s="5">
        <v>1</v>
      </c>
      <c r="T322" s="5">
        <v>0</v>
      </c>
      <c r="U322" s="5">
        <v>0</v>
      </c>
      <c r="V322" s="5">
        <v>0</v>
      </c>
    </row>
    <row r="323" spans="1:22" x14ac:dyDescent="0.25">
      <c r="A323" s="5">
        <v>65</v>
      </c>
      <c r="B323" s="5">
        <v>60</v>
      </c>
      <c r="C323" s="9">
        <v>0.75</v>
      </c>
      <c r="D323" s="5">
        <v>0</v>
      </c>
      <c r="E323" s="5" t="s">
        <v>2</v>
      </c>
      <c r="F323" s="5">
        <v>1</v>
      </c>
      <c r="G323" s="5">
        <v>0</v>
      </c>
      <c r="H323" s="5">
        <v>0</v>
      </c>
      <c r="I323" s="5">
        <v>109</v>
      </c>
      <c r="J323" s="5">
        <v>39</v>
      </c>
      <c r="K323" s="5">
        <v>1</v>
      </c>
      <c r="L323" s="5">
        <v>144</v>
      </c>
      <c r="M323" s="5">
        <v>3.5</v>
      </c>
      <c r="N323" s="5">
        <v>13.9</v>
      </c>
      <c r="O323" s="5">
        <v>48</v>
      </c>
      <c r="P323" s="5">
        <v>0</v>
      </c>
      <c r="Q323" s="5">
        <v>0</v>
      </c>
      <c r="R323" s="5">
        <v>0</v>
      </c>
      <c r="S323" s="5">
        <v>1</v>
      </c>
      <c r="T323" s="5">
        <v>0</v>
      </c>
      <c r="U323" s="5">
        <v>0</v>
      </c>
      <c r="V323" s="5">
        <v>0</v>
      </c>
    </row>
    <row r="324" spans="1:22" x14ac:dyDescent="0.25">
      <c r="A324" s="5">
        <v>70</v>
      </c>
      <c r="B324" s="5">
        <v>60</v>
      </c>
      <c r="C324" s="9">
        <v>0.62</v>
      </c>
      <c r="D324" s="10">
        <v>0.2</v>
      </c>
      <c r="E324" s="10">
        <v>0.52</v>
      </c>
      <c r="F324" s="5">
        <v>0.77</v>
      </c>
      <c r="G324" s="5">
        <v>0</v>
      </c>
      <c r="H324" s="5">
        <v>0</v>
      </c>
      <c r="I324" s="5">
        <v>120</v>
      </c>
      <c r="J324" s="5">
        <v>40</v>
      </c>
      <c r="K324" s="5">
        <v>0.5</v>
      </c>
      <c r="L324" s="5">
        <v>140</v>
      </c>
      <c r="M324" s="5">
        <v>4.5999999999999996</v>
      </c>
      <c r="N324" s="5">
        <v>16</v>
      </c>
      <c r="O324" s="5">
        <v>43</v>
      </c>
      <c r="P324" s="5">
        <v>0</v>
      </c>
      <c r="Q324" s="5">
        <v>0</v>
      </c>
      <c r="R324" s="5">
        <v>0</v>
      </c>
      <c r="S324" s="5">
        <v>1</v>
      </c>
      <c r="T324" s="5">
        <v>0</v>
      </c>
      <c r="U324" s="5">
        <v>0</v>
      </c>
      <c r="V324" s="5">
        <v>0</v>
      </c>
    </row>
    <row r="325" spans="1:22" x14ac:dyDescent="0.25">
      <c r="A325" s="5">
        <v>43</v>
      </c>
      <c r="B325" s="5">
        <v>80</v>
      </c>
      <c r="C325" s="9">
        <v>1</v>
      </c>
      <c r="D325" s="5">
        <v>0</v>
      </c>
      <c r="E325" s="5" t="s">
        <v>2</v>
      </c>
      <c r="F325" s="5">
        <v>1</v>
      </c>
      <c r="G325" s="5">
        <v>0</v>
      </c>
      <c r="H325" s="5">
        <v>0</v>
      </c>
      <c r="I325" s="5">
        <v>130</v>
      </c>
      <c r="J325" s="5">
        <v>30</v>
      </c>
      <c r="K325" s="5">
        <v>1.1000000000000001</v>
      </c>
      <c r="L325" s="5">
        <v>143</v>
      </c>
      <c r="M325" s="5">
        <v>5</v>
      </c>
      <c r="N325" s="5">
        <v>15.9</v>
      </c>
      <c r="O325" s="5">
        <v>45</v>
      </c>
      <c r="P325" s="5">
        <v>0</v>
      </c>
      <c r="Q325" s="5">
        <v>0</v>
      </c>
      <c r="R325" s="5">
        <v>0</v>
      </c>
      <c r="S325" s="5">
        <v>1</v>
      </c>
      <c r="T325" s="5">
        <v>0</v>
      </c>
      <c r="U325" s="5">
        <v>0</v>
      </c>
      <c r="V325" s="5">
        <v>0</v>
      </c>
    </row>
    <row r="326" spans="1:22" x14ac:dyDescent="0.25">
      <c r="A326" s="5">
        <v>40</v>
      </c>
      <c r="B326" s="5">
        <v>80</v>
      </c>
      <c r="C326" s="9">
        <v>0.75</v>
      </c>
      <c r="D326" s="5">
        <v>0</v>
      </c>
      <c r="E326" s="5" t="s">
        <v>2</v>
      </c>
      <c r="F326" s="5">
        <v>1</v>
      </c>
      <c r="G326" s="5">
        <v>0</v>
      </c>
      <c r="H326" s="5">
        <v>0</v>
      </c>
      <c r="I326" s="5">
        <v>119</v>
      </c>
      <c r="J326" s="5">
        <v>15</v>
      </c>
      <c r="K326" s="5">
        <v>0.7</v>
      </c>
      <c r="L326" s="5">
        <v>150</v>
      </c>
      <c r="M326" s="5">
        <v>4.9000000000000004</v>
      </c>
      <c r="N326" s="5" t="s">
        <v>3</v>
      </c>
      <c r="O326" s="5" t="s">
        <v>3</v>
      </c>
      <c r="P326" s="5">
        <v>0</v>
      </c>
      <c r="Q326" s="5">
        <v>0</v>
      </c>
      <c r="R326" s="5">
        <v>0</v>
      </c>
      <c r="S326" s="5">
        <v>1</v>
      </c>
      <c r="T326" s="5">
        <v>0</v>
      </c>
      <c r="U326" s="5">
        <v>0</v>
      </c>
      <c r="V326" s="5">
        <v>0</v>
      </c>
    </row>
    <row r="327" spans="1:22" x14ac:dyDescent="0.25">
      <c r="A327" s="5">
        <v>58</v>
      </c>
      <c r="B327" s="5">
        <v>80</v>
      </c>
      <c r="C327" s="9">
        <v>0.75</v>
      </c>
      <c r="D327" s="5">
        <v>0</v>
      </c>
      <c r="E327" s="5" t="s">
        <v>2</v>
      </c>
      <c r="F327" s="5">
        <v>1</v>
      </c>
      <c r="G327" s="5">
        <v>0</v>
      </c>
      <c r="H327" s="5">
        <v>0</v>
      </c>
      <c r="I327" s="5">
        <v>100</v>
      </c>
      <c r="J327" s="5">
        <v>50</v>
      </c>
      <c r="K327" s="5">
        <v>1.2</v>
      </c>
      <c r="L327" s="5">
        <v>140</v>
      </c>
      <c r="M327" s="5">
        <v>3.5</v>
      </c>
      <c r="N327" s="5">
        <v>14</v>
      </c>
      <c r="O327" s="5">
        <v>50</v>
      </c>
      <c r="P327" s="5">
        <v>0</v>
      </c>
      <c r="Q327" s="5">
        <v>0</v>
      </c>
      <c r="R327" s="5">
        <v>0</v>
      </c>
      <c r="S327" s="5">
        <v>1</v>
      </c>
      <c r="T327" s="5">
        <v>0</v>
      </c>
      <c r="U327" s="5">
        <v>0</v>
      </c>
      <c r="V327" s="5">
        <v>0</v>
      </c>
    </row>
    <row r="328" spans="1:22" x14ac:dyDescent="0.25">
      <c r="A328" s="5">
        <v>47</v>
      </c>
      <c r="B328" s="5">
        <v>60</v>
      </c>
      <c r="C328" s="9">
        <v>0.75</v>
      </c>
      <c r="D328" s="5">
        <v>0</v>
      </c>
      <c r="E328" s="5" t="s">
        <v>2</v>
      </c>
      <c r="F328" s="5">
        <v>1</v>
      </c>
      <c r="G328" s="5">
        <v>0</v>
      </c>
      <c r="H328" s="5">
        <v>0</v>
      </c>
      <c r="I328" s="5">
        <v>109</v>
      </c>
      <c r="J328" s="5">
        <v>25</v>
      </c>
      <c r="K328" s="5">
        <v>1.1000000000000001</v>
      </c>
      <c r="L328" s="5">
        <v>141</v>
      </c>
      <c r="M328" s="5">
        <v>4.7</v>
      </c>
      <c r="N328" s="5">
        <v>15.8</v>
      </c>
      <c r="O328" s="5">
        <v>41</v>
      </c>
      <c r="P328" s="5">
        <v>0</v>
      </c>
      <c r="Q328" s="5">
        <v>0</v>
      </c>
      <c r="R328" s="5">
        <v>0</v>
      </c>
      <c r="S328" s="5">
        <v>1</v>
      </c>
      <c r="T328" s="5">
        <v>0</v>
      </c>
      <c r="U328" s="5">
        <v>0</v>
      </c>
      <c r="V328" s="5">
        <v>0</v>
      </c>
    </row>
    <row r="329" spans="1:22" x14ac:dyDescent="0.25">
      <c r="A329" s="5">
        <v>30</v>
      </c>
      <c r="B329" s="5">
        <v>60</v>
      </c>
      <c r="C329" s="9">
        <v>1</v>
      </c>
      <c r="D329" s="5">
        <v>0</v>
      </c>
      <c r="E329" s="5" t="s">
        <v>2</v>
      </c>
      <c r="F329" s="5">
        <v>1</v>
      </c>
      <c r="G329" s="5">
        <v>0</v>
      </c>
      <c r="H329" s="5">
        <v>0</v>
      </c>
      <c r="I329" s="5">
        <v>120</v>
      </c>
      <c r="J329" s="5">
        <v>31</v>
      </c>
      <c r="K329" s="5">
        <v>0.8</v>
      </c>
      <c r="L329" s="5">
        <v>150</v>
      </c>
      <c r="M329" s="5">
        <v>4.5999999999999996</v>
      </c>
      <c r="N329" s="5">
        <v>13.4</v>
      </c>
      <c r="O329" s="5">
        <v>44</v>
      </c>
      <c r="P329" s="5">
        <v>0</v>
      </c>
      <c r="Q329" s="5">
        <v>0</v>
      </c>
      <c r="R329" s="5">
        <v>0</v>
      </c>
      <c r="S329" s="5">
        <v>1</v>
      </c>
      <c r="T329" s="5">
        <v>0</v>
      </c>
      <c r="U329" s="5">
        <v>0</v>
      </c>
      <c r="V329" s="5">
        <v>0</v>
      </c>
    </row>
    <row r="330" spans="1:22" x14ac:dyDescent="0.25">
      <c r="A330" s="5">
        <v>28</v>
      </c>
      <c r="B330" s="5">
        <v>70</v>
      </c>
      <c r="C330" s="9">
        <v>0.75</v>
      </c>
      <c r="D330" s="5">
        <v>0</v>
      </c>
      <c r="E330" s="5" t="s">
        <v>2</v>
      </c>
      <c r="F330" s="5">
        <v>1</v>
      </c>
      <c r="G330" s="5">
        <v>0.11</v>
      </c>
      <c r="H330" s="5">
        <v>0.06</v>
      </c>
      <c r="I330" s="5">
        <v>131</v>
      </c>
      <c r="J330" s="5">
        <v>29</v>
      </c>
      <c r="K330" s="5">
        <v>0.6</v>
      </c>
      <c r="L330" s="5">
        <v>145</v>
      </c>
      <c r="M330" s="5">
        <v>4.9000000000000004</v>
      </c>
      <c r="N330" s="5" t="s">
        <v>3</v>
      </c>
      <c r="O330" s="5">
        <v>45</v>
      </c>
      <c r="P330" s="5">
        <v>0</v>
      </c>
      <c r="Q330" s="5">
        <v>0</v>
      </c>
      <c r="R330" s="5">
        <v>0</v>
      </c>
      <c r="S330" s="5">
        <v>1</v>
      </c>
      <c r="T330" s="5">
        <v>0</v>
      </c>
      <c r="U330" s="5">
        <v>0</v>
      </c>
      <c r="V330" s="5">
        <v>0</v>
      </c>
    </row>
    <row r="331" spans="1:22" x14ac:dyDescent="0.25">
      <c r="A331" s="5">
        <v>33</v>
      </c>
      <c r="B331" s="5">
        <v>60</v>
      </c>
      <c r="C331" s="9">
        <v>1</v>
      </c>
      <c r="D331" s="5">
        <v>0</v>
      </c>
      <c r="E331" s="5" t="s">
        <v>2</v>
      </c>
      <c r="F331" s="5">
        <v>1</v>
      </c>
      <c r="G331" s="5">
        <v>0</v>
      </c>
      <c r="H331" s="5">
        <v>0</v>
      </c>
      <c r="I331" s="5">
        <v>80</v>
      </c>
      <c r="J331" s="5">
        <v>25</v>
      </c>
      <c r="K331" s="5">
        <v>0.9</v>
      </c>
      <c r="L331" s="5">
        <v>146</v>
      </c>
      <c r="M331" s="5">
        <v>3.5</v>
      </c>
      <c r="N331" s="5">
        <v>14.1</v>
      </c>
      <c r="O331" s="5">
        <v>48</v>
      </c>
      <c r="P331" s="5">
        <v>0</v>
      </c>
      <c r="Q331" s="5">
        <v>0</v>
      </c>
      <c r="R331" s="5">
        <v>0</v>
      </c>
      <c r="S331" s="5">
        <v>1</v>
      </c>
      <c r="T331" s="5">
        <v>0</v>
      </c>
      <c r="U331" s="5">
        <v>0</v>
      </c>
      <c r="V331" s="5">
        <v>0</v>
      </c>
    </row>
    <row r="332" spans="1:22" x14ac:dyDescent="0.25">
      <c r="A332" s="5">
        <v>43</v>
      </c>
      <c r="B332" s="5">
        <v>80</v>
      </c>
      <c r="C332" s="9">
        <v>0.75</v>
      </c>
      <c r="D332" s="5">
        <v>0</v>
      </c>
      <c r="E332" s="5" t="s">
        <v>2</v>
      </c>
      <c r="F332" s="5">
        <v>1</v>
      </c>
      <c r="G332" s="5">
        <v>0</v>
      </c>
      <c r="H332" s="5">
        <v>0</v>
      </c>
      <c r="I332" s="5">
        <v>114</v>
      </c>
      <c r="J332" s="5">
        <v>32</v>
      </c>
      <c r="K332" s="5">
        <v>1.1000000000000001</v>
      </c>
      <c r="L332" s="5">
        <v>135</v>
      </c>
      <c r="M332" s="5">
        <v>3.9</v>
      </c>
      <c r="N332" s="5" t="s">
        <v>3</v>
      </c>
      <c r="O332" s="5">
        <v>42</v>
      </c>
      <c r="P332" s="5">
        <v>0</v>
      </c>
      <c r="Q332" s="5">
        <v>0</v>
      </c>
      <c r="R332" s="5">
        <v>0</v>
      </c>
      <c r="S332" s="5">
        <v>1</v>
      </c>
      <c r="T332" s="5">
        <v>0</v>
      </c>
      <c r="U332" s="5">
        <v>0</v>
      </c>
      <c r="V332" s="5">
        <v>0</v>
      </c>
    </row>
    <row r="333" spans="1:22" x14ac:dyDescent="0.25">
      <c r="A333" s="5">
        <v>59</v>
      </c>
      <c r="B333" s="5">
        <v>70</v>
      </c>
      <c r="C333" s="9">
        <v>1</v>
      </c>
      <c r="D333" s="5">
        <v>0</v>
      </c>
      <c r="E333" s="5" t="s">
        <v>2</v>
      </c>
      <c r="F333" s="5">
        <v>1</v>
      </c>
      <c r="G333" s="5">
        <v>0</v>
      </c>
      <c r="H333" s="5">
        <v>0</v>
      </c>
      <c r="I333" s="5">
        <v>130</v>
      </c>
      <c r="J333" s="5">
        <v>39</v>
      </c>
      <c r="K333" s="5">
        <v>0.7</v>
      </c>
      <c r="L333" s="5">
        <v>147</v>
      </c>
      <c r="M333" s="5">
        <v>4.7</v>
      </c>
      <c r="N333" s="5">
        <v>13.5</v>
      </c>
      <c r="O333" s="5">
        <v>46</v>
      </c>
      <c r="P333" s="5">
        <v>0</v>
      </c>
      <c r="Q333" s="5">
        <v>0</v>
      </c>
      <c r="R333" s="5">
        <v>0</v>
      </c>
      <c r="S333" s="5">
        <v>1</v>
      </c>
      <c r="T333" s="5">
        <v>0</v>
      </c>
      <c r="U333" s="5">
        <v>0</v>
      </c>
      <c r="V333" s="5">
        <v>0</v>
      </c>
    </row>
    <row r="334" spans="1:22" x14ac:dyDescent="0.25">
      <c r="A334" s="5">
        <v>34</v>
      </c>
      <c r="B334" s="5">
        <v>70</v>
      </c>
      <c r="C334" s="9">
        <v>1</v>
      </c>
      <c r="D334" s="5">
        <v>0</v>
      </c>
      <c r="E334" s="5" t="s">
        <v>2</v>
      </c>
      <c r="F334" s="5">
        <v>1</v>
      </c>
      <c r="G334" s="5">
        <v>0</v>
      </c>
      <c r="H334" s="5">
        <v>0</v>
      </c>
      <c r="I334" s="10">
        <v>148.04</v>
      </c>
      <c r="J334" s="5">
        <v>33</v>
      </c>
      <c r="K334" s="5">
        <v>1</v>
      </c>
      <c r="L334" s="5">
        <v>150</v>
      </c>
      <c r="M334" s="5">
        <v>5</v>
      </c>
      <c r="N334" s="5">
        <v>15.3</v>
      </c>
      <c r="O334" s="5">
        <v>44</v>
      </c>
      <c r="P334" s="5">
        <v>0</v>
      </c>
      <c r="Q334" s="5">
        <v>0</v>
      </c>
      <c r="R334" s="5">
        <v>0</v>
      </c>
      <c r="S334" s="5">
        <v>1</v>
      </c>
      <c r="T334" s="5">
        <v>0</v>
      </c>
      <c r="U334" s="5">
        <v>0</v>
      </c>
      <c r="V334" s="5">
        <v>0</v>
      </c>
    </row>
    <row r="335" spans="1:22" x14ac:dyDescent="0.25">
      <c r="A335" s="5">
        <v>23</v>
      </c>
      <c r="B335" s="5">
        <v>80</v>
      </c>
      <c r="C335" s="9">
        <v>0.75</v>
      </c>
      <c r="D335" s="5">
        <v>0</v>
      </c>
      <c r="E335" s="5" t="s">
        <v>2</v>
      </c>
      <c r="F335" s="5">
        <v>1</v>
      </c>
      <c r="G335" s="5">
        <v>0</v>
      </c>
      <c r="H335" s="5">
        <v>0</v>
      </c>
      <c r="I335" s="5">
        <v>99</v>
      </c>
      <c r="J335" s="5">
        <v>46</v>
      </c>
      <c r="K335" s="5">
        <v>1.2</v>
      </c>
      <c r="L335" s="5">
        <v>142</v>
      </c>
      <c r="M335" s="5">
        <v>4</v>
      </c>
      <c r="N335" s="5">
        <v>17.7</v>
      </c>
      <c r="O335" s="5">
        <v>46</v>
      </c>
      <c r="P335" s="5">
        <v>0</v>
      </c>
      <c r="Q335" s="5">
        <v>0</v>
      </c>
      <c r="R335" s="5">
        <v>0</v>
      </c>
      <c r="S335" s="5">
        <v>1</v>
      </c>
      <c r="T335" s="5">
        <v>0</v>
      </c>
      <c r="U335" s="5">
        <v>0</v>
      </c>
      <c r="V335" s="5">
        <v>0</v>
      </c>
    </row>
    <row r="336" spans="1:22" x14ac:dyDescent="0.25">
      <c r="A336" s="5">
        <v>24</v>
      </c>
      <c r="B336" s="5">
        <v>80</v>
      </c>
      <c r="C336" s="9">
        <v>1</v>
      </c>
      <c r="D336" s="5">
        <v>0</v>
      </c>
      <c r="E336" s="5" t="s">
        <v>2</v>
      </c>
      <c r="F336" s="5">
        <v>1</v>
      </c>
      <c r="G336" s="5">
        <v>0</v>
      </c>
      <c r="H336" s="5">
        <v>0</v>
      </c>
      <c r="I336" s="5">
        <v>125</v>
      </c>
      <c r="J336" s="5" t="s">
        <v>3</v>
      </c>
      <c r="K336" s="5" t="s">
        <v>3</v>
      </c>
      <c r="L336" s="5">
        <v>136</v>
      </c>
      <c r="M336" s="5">
        <v>3.5</v>
      </c>
      <c r="N336" s="5">
        <v>15.4</v>
      </c>
      <c r="O336" s="5">
        <v>43</v>
      </c>
      <c r="P336" s="5">
        <v>0</v>
      </c>
      <c r="Q336" s="5">
        <v>0</v>
      </c>
      <c r="R336" s="5">
        <v>0</v>
      </c>
      <c r="S336" s="5">
        <v>1</v>
      </c>
      <c r="T336" s="5">
        <v>0</v>
      </c>
      <c r="U336" s="5">
        <v>0</v>
      </c>
      <c r="V336" s="5">
        <v>0</v>
      </c>
    </row>
    <row r="337" spans="1:22" x14ac:dyDescent="0.25">
      <c r="A337" s="5">
        <v>60</v>
      </c>
      <c r="B337" s="5">
        <v>60</v>
      </c>
      <c r="C337" s="9">
        <v>0.75</v>
      </c>
      <c r="D337" s="5">
        <v>0</v>
      </c>
      <c r="E337" s="5" t="s">
        <v>2</v>
      </c>
      <c r="F337" s="5">
        <v>1</v>
      </c>
      <c r="G337" s="5">
        <v>0</v>
      </c>
      <c r="H337" s="5">
        <v>0</v>
      </c>
      <c r="I337" s="5">
        <v>134</v>
      </c>
      <c r="J337" s="5">
        <v>45</v>
      </c>
      <c r="K337" s="5">
        <v>0.5</v>
      </c>
      <c r="L337" s="5">
        <v>139</v>
      </c>
      <c r="M337" s="5">
        <v>4.8</v>
      </c>
      <c r="N337" s="5">
        <v>14.2</v>
      </c>
      <c r="O337" s="5">
        <v>48</v>
      </c>
      <c r="P337" s="5">
        <v>0</v>
      </c>
      <c r="Q337" s="5">
        <v>0</v>
      </c>
      <c r="R337" s="5">
        <v>0</v>
      </c>
      <c r="S337" s="5">
        <v>1</v>
      </c>
      <c r="T337" s="5">
        <v>0</v>
      </c>
      <c r="U337" s="5">
        <v>0</v>
      </c>
      <c r="V337" s="5">
        <v>0</v>
      </c>
    </row>
    <row r="338" spans="1:22" x14ac:dyDescent="0.25">
      <c r="A338" s="5">
        <v>25</v>
      </c>
      <c r="B338" s="5">
        <v>60</v>
      </c>
      <c r="C338" s="9">
        <v>0.75</v>
      </c>
      <c r="D338" s="5">
        <v>0</v>
      </c>
      <c r="E338" s="5" t="s">
        <v>2</v>
      </c>
      <c r="F338" s="5">
        <v>1</v>
      </c>
      <c r="G338" s="5">
        <v>0</v>
      </c>
      <c r="H338" s="5">
        <v>0</v>
      </c>
      <c r="I338" s="5">
        <v>119</v>
      </c>
      <c r="J338" s="5">
        <v>27</v>
      </c>
      <c r="K338" s="5">
        <v>0.5</v>
      </c>
      <c r="L338" s="5" t="s">
        <v>3</v>
      </c>
      <c r="M338" s="5" t="s">
        <v>3</v>
      </c>
      <c r="N338" s="5">
        <v>15.2</v>
      </c>
      <c r="O338" s="5">
        <v>40</v>
      </c>
      <c r="P338" s="5">
        <v>0</v>
      </c>
      <c r="Q338" s="5">
        <v>0</v>
      </c>
      <c r="R338" s="5">
        <v>0</v>
      </c>
      <c r="S338" s="5">
        <v>1</v>
      </c>
      <c r="T338" s="5">
        <v>0</v>
      </c>
      <c r="U338" s="5">
        <v>0</v>
      </c>
      <c r="V338" s="5">
        <v>0</v>
      </c>
    </row>
    <row r="339" spans="1:22" x14ac:dyDescent="0.25">
      <c r="A339" s="5">
        <v>44</v>
      </c>
      <c r="B339" s="5">
        <v>70</v>
      </c>
      <c r="C339" s="9">
        <v>1</v>
      </c>
      <c r="D339" s="5">
        <v>0</v>
      </c>
      <c r="E339" s="5" t="s">
        <v>2</v>
      </c>
      <c r="F339" s="5">
        <v>1</v>
      </c>
      <c r="G339" s="5">
        <v>0</v>
      </c>
      <c r="H339" s="5">
        <v>0</v>
      </c>
      <c r="I339" s="5">
        <v>92</v>
      </c>
      <c r="J339" s="5">
        <v>40</v>
      </c>
      <c r="K339" s="5">
        <v>0.9</v>
      </c>
      <c r="L339" s="5">
        <v>141</v>
      </c>
      <c r="M339" s="5">
        <v>4.9000000000000004</v>
      </c>
      <c r="N339" s="5">
        <v>14</v>
      </c>
      <c r="O339" s="5">
        <v>52</v>
      </c>
      <c r="P339" s="5">
        <v>0</v>
      </c>
      <c r="Q339" s="5">
        <v>0</v>
      </c>
      <c r="R339" s="5">
        <v>0</v>
      </c>
      <c r="S339" s="5">
        <v>1</v>
      </c>
      <c r="T339" s="5">
        <v>0</v>
      </c>
      <c r="U339" s="5">
        <v>0</v>
      </c>
      <c r="V339" s="5">
        <v>0</v>
      </c>
    </row>
    <row r="340" spans="1:22" x14ac:dyDescent="0.25">
      <c r="A340" s="5">
        <v>62</v>
      </c>
      <c r="B340" s="5">
        <v>80</v>
      </c>
      <c r="C340" s="9">
        <v>0.75</v>
      </c>
      <c r="D340" s="5">
        <v>0</v>
      </c>
      <c r="E340" s="5" t="s">
        <v>2</v>
      </c>
      <c r="F340" s="5">
        <v>1</v>
      </c>
      <c r="G340" s="5">
        <v>0</v>
      </c>
      <c r="H340" s="5">
        <v>0</v>
      </c>
      <c r="I340" s="5">
        <v>132</v>
      </c>
      <c r="J340" s="5">
        <v>34</v>
      </c>
      <c r="K340" s="5">
        <v>0.8</v>
      </c>
      <c r="L340" s="5">
        <v>147</v>
      </c>
      <c r="M340" s="5">
        <v>3.5</v>
      </c>
      <c r="N340" s="5">
        <v>17.8</v>
      </c>
      <c r="O340" s="5">
        <v>44</v>
      </c>
      <c r="P340" s="5">
        <v>0</v>
      </c>
      <c r="Q340" s="5">
        <v>0</v>
      </c>
      <c r="R340" s="5">
        <v>0</v>
      </c>
      <c r="S340" s="5">
        <v>1</v>
      </c>
      <c r="T340" s="5">
        <v>0</v>
      </c>
      <c r="U340" s="5">
        <v>0</v>
      </c>
      <c r="V340" s="5">
        <v>0</v>
      </c>
    </row>
    <row r="341" spans="1:22" x14ac:dyDescent="0.25">
      <c r="A341" s="5">
        <v>25</v>
      </c>
      <c r="B341" s="5">
        <v>70</v>
      </c>
      <c r="C341" s="9">
        <v>0.75</v>
      </c>
      <c r="D341" s="5">
        <v>0</v>
      </c>
      <c r="E341" s="5" t="s">
        <v>2</v>
      </c>
      <c r="F341" s="5">
        <v>1</v>
      </c>
      <c r="G341" s="5">
        <v>0</v>
      </c>
      <c r="H341" s="5">
        <v>0</v>
      </c>
      <c r="I341" s="5">
        <v>88</v>
      </c>
      <c r="J341" s="5">
        <v>42</v>
      </c>
      <c r="K341" s="5">
        <v>0.5</v>
      </c>
      <c r="L341" s="5">
        <v>136</v>
      </c>
      <c r="M341" s="5">
        <v>3.5</v>
      </c>
      <c r="N341" s="5">
        <v>13.3</v>
      </c>
      <c r="O341" s="5">
        <v>48</v>
      </c>
      <c r="P341" s="5">
        <v>0</v>
      </c>
      <c r="Q341" s="5">
        <v>0</v>
      </c>
      <c r="R341" s="5">
        <v>0</v>
      </c>
      <c r="S341" s="5">
        <v>1</v>
      </c>
      <c r="T341" s="5">
        <v>0</v>
      </c>
      <c r="U341" s="5">
        <v>0</v>
      </c>
      <c r="V341" s="5">
        <v>0</v>
      </c>
    </row>
    <row r="342" spans="1:22" x14ac:dyDescent="0.25">
      <c r="A342" s="5">
        <v>32</v>
      </c>
      <c r="B342" s="5">
        <v>70</v>
      </c>
      <c r="C342" s="9">
        <v>1</v>
      </c>
      <c r="D342" s="5">
        <v>0</v>
      </c>
      <c r="E342" s="5" t="s">
        <v>2</v>
      </c>
      <c r="F342" s="5">
        <v>1</v>
      </c>
      <c r="G342" s="5">
        <v>0</v>
      </c>
      <c r="H342" s="5">
        <v>0</v>
      </c>
      <c r="I342" s="5">
        <v>100</v>
      </c>
      <c r="J342" s="5">
        <v>29</v>
      </c>
      <c r="K342" s="5">
        <v>1.1000000000000001</v>
      </c>
      <c r="L342" s="5">
        <v>142</v>
      </c>
      <c r="M342" s="5">
        <v>4.5</v>
      </c>
      <c r="N342" s="5">
        <v>14.3</v>
      </c>
      <c r="O342" s="5">
        <v>43</v>
      </c>
      <c r="P342" s="5">
        <v>0</v>
      </c>
      <c r="Q342" s="5">
        <v>0</v>
      </c>
      <c r="R342" s="5">
        <v>0</v>
      </c>
      <c r="S342" s="5">
        <v>1</v>
      </c>
      <c r="T342" s="5">
        <v>0</v>
      </c>
      <c r="U342" s="5">
        <v>0</v>
      </c>
      <c r="V342" s="5">
        <v>0</v>
      </c>
    </row>
    <row r="343" spans="1:22" x14ac:dyDescent="0.25">
      <c r="A343" s="5">
        <v>63</v>
      </c>
      <c r="B343" s="5">
        <v>70</v>
      </c>
      <c r="C343" s="9">
        <v>1</v>
      </c>
      <c r="D343" s="5">
        <v>0</v>
      </c>
      <c r="E343" s="5" t="s">
        <v>2</v>
      </c>
      <c r="F343" s="5">
        <v>1</v>
      </c>
      <c r="G343" s="5">
        <v>0</v>
      </c>
      <c r="H343" s="5">
        <v>0</v>
      </c>
      <c r="I343" s="5">
        <v>130</v>
      </c>
      <c r="J343" s="5">
        <v>37</v>
      </c>
      <c r="K343" s="5">
        <v>0.9</v>
      </c>
      <c r="L343" s="5">
        <v>150</v>
      </c>
      <c r="M343" s="5">
        <v>5</v>
      </c>
      <c r="N343" s="5">
        <v>13.4</v>
      </c>
      <c r="O343" s="5">
        <v>41</v>
      </c>
      <c r="P343" s="5">
        <v>0</v>
      </c>
      <c r="Q343" s="5">
        <v>0</v>
      </c>
      <c r="R343" s="5">
        <v>0</v>
      </c>
      <c r="S343" s="5">
        <v>1</v>
      </c>
      <c r="T343" s="5">
        <v>0</v>
      </c>
      <c r="U343" s="5">
        <v>0</v>
      </c>
      <c r="V343" s="5">
        <v>0</v>
      </c>
    </row>
    <row r="344" spans="1:22" x14ac:dyDescent="0.25">
      <c r="A344" s="5">
        <v>44</v>
      </c>
      <c r="B344" s="5">
        <v>60</v>
      </c>
      <c r="C344" s="9">
        <v>0.75</v>
      </c>
      <c r="D344" s="5">
        <v>0</v>
      </c>
      <c r="E344" s="5" t="s">
        <v>2</v>
      </c>
      <c r="F344" s="5">
        <v>1</v>
      </c>
      <c r="G344" s="5">
        <v>0</v>
      </c>
      <c r="H344" s="5">
        <v>0</v>
      </c>
      <c r="I344" s="5">
        <v>95</v>
      </c>
      <c r="J344" s="5">
        <v>46</v>
      </c>
      <c r="K344" s="5">
        <v>0.5</v>
      </c>
      <c r="L344" s="5">
        <v>138</v>
      </c>
      <c r="M344" s="5">
        <v>4.2</v>
      </c>
      <c r="N344" s="5">
        <v>15</v>
      </c>
      <c r="O344" s="5">
        <v>50</v>
      </c>
      <c r="P344" s="5">
        <v>0</v>
      </c>
      <c r="Q344" s="5">
        <v>0</v>
      </c>
      <c r="R344" s="5">
        <v>0</v>
      </c>
      <c r="S344" s="5">
        <v>1</v>
      </c>
      <c r="T344" s="5">
        <v>0</v>
      </c>
      <c r="U344" s="5">
        <v>0</v>
      </c>
      <c r="V344" s="5">
        <v>0</v>
      </c>
    </row>
    <row r="345" spans="1:22" x14ac:dyDescent="0.25">
      <c r="A345" s="5">
        <v>37</v>
      </c>
      <c r="B345" s="5">
        <v>60</v>
      </c>
      <c r="C345" s="9">
        <v>1</v>
      </c>
      <c r="D345" s="5">
        <v>0</v>
      </c>
      <c r="E345" s="5" t="s">
        <v>2</v>
      </c>
      <c r="F345" s="5">
        <v>1</v>
      </c>
      <c r="G345" s="5">
        <v>0</v>
      </c>
      <c r="H345" s="5">
        <v>0</v>
      </c>
      <c r="I345" s="5">
        <v>111</v>
      </c>
      <c r="J345" s="5">
        <v>35</v>
      </c>
      <c r="K345" s="5">
        <v>0.8</v>
      </c>
      <c r="L345" s="5">
        <v>135</v>
      </c>
      <c r="M345" s="5">
        <v>4.0999999999999996</v>
      </c>
      <c r="N345" s="5">
        <v>16.2</v>
      </c>
      <c r="O345" s="5">
        <v>50</v>
      </c>
      <c r="P345" s="5">
        <v>0</v>
      </c>
      <c r="Q345" s="5">
        <v>0</v>
      </c>
      <c r="R345" s="5">
        <v>0</v>
      </c>
      <c r="S345" s="5">
        <v>1</v>
      </c>
      <c r="T345" s="5">
        <v>0</v>
      </c>
      <c r="U345" s="5">
        <v>0</v>
      </c>
      <c r="V345" s="5">
        <v>0</v>
      </c>
    </row>
    <row r="346" spans="1:22" x14ac:dyDescent="0.25">
      <c r="A346" s="5">
        <v>64</v>
      </c>
      <c r="B346" s="5">
        <v>60</v>
      </c>
      <c r="C346" s="9">
        <v>0.75</v>
      </c>
      <c r="D346" s="5">
        <v>0</v>
      </c>
      <c r="E346" s="5" t="s">
        <v>2</v>
      </c>
      <c r="F346" s="5">
        <v>1</v>
      </c>
      <c r="G346" s="5">
        <v>0</v>
      </c>
      <c r="H346" s="5">
        <v>0</v>
      </c>
      <c r="I346" s="5">
        <v>106</v>
      </c>
      <c r="J346" s="5">
        <v>27</v>
      </c>
      <c r="K346" s="5">
        <v>0.7</v>
      </c>
      <c r="L346" s="5">
        <v>150</v>
      </c>
      <c r="M346" s="5">
        <v>3.3</v>
      </c>
      <c r="N346" s="5">
        <v>14.4</v>
      </c>
      <c r="O346" s="5">
        <v>42</v>
      </c>
      <c r="P346" s="5">
        <v>0</v>
      </c>
      <c r="Q346" s="5">
        <v>0</v>
      </c>
      <c r="R346" s="5">
        <v>0</v>
      </c>
      <c r="S346" s="5">
        <v>1</v>
      </c>
      <c r="T346" s="5">
        <v>0</v>
      </c>
      <c r="U346" s="5">
        <v>0</v>
      </c>
      <c r="V346" s="5">
        <v>0</v>
      </c>
    </row>
    <row r="347" spans="1:22" x14ac:dyDescent="0.25">
      <c r="A347" s="5">
        <v>22</v>
      </c>
      <c r="B347" s="5">
        <v>60</v>
      </c>
      <c r="C347" s="9">
        <v>1</v>
      </c>
      <c r="D347" s="5">
        <v>0</v>
      </c>
      <c r="E347" s="5" t="s">
        <v>2</v>
      </c>
      <c r="F347" s="5">
        <v>1</v>
      </c>
      <c r="G347" s="5">
        <v>0</v>
      </c>
      <c r="H347" s="5">
        <v>0</v>
      </c>
      <c r="I347" s="5">
        <v>97</v>
      </c>
      <c r="J347" s="5">
        <v>18</v>
      </c>
      <c r="K347" s="5">
        <v>1.2</v>
      </c>
      <c r="L347" s="5">
        <v>138</v>
      </c>
      <c r="M347" s="5">
        <v>4.3</v>
      </c>
      <c r="N347" s="5">
        <v>13.5</v>
      </c>
      <c r="O347" s="5">
        <v>42</v>
      </c>
      <c r="P347" s="5">
        <v>0</v>
      </c>
      <c r="Q347" s="5">
        <v>0</v>
      </c>
      <c r="R347" s="5">
        <v>0</v>
      </c>
      <c r="S347" s="5">
        <v>1</v>
      </c>
      <c r="T347" s="5">
        <v>0</v>
      </c>
      <c r="U347" s="5">
        <v>0</v>
      </c>
      <c r="V347" s="5">
        <v>0</v>
      </c>
    </row>
    <row r="348" spans="1:22" x14ac:dyDescent="0.25">
      <c r="A348" s="5">
        <v>33</v>
      </c>
      <c r="B348" s="5">
        <v>60</v>
      </c>
      <c r="C348" s="9">
        <v>0.62</v>
      </c>
      <c r="D348" s="10">
        <v>0.2</v>
      </c>
      <c r="E348" s="10">
        <v>0.52</v>
      </c>
      <c r="F348" s="5">
        <v>1</v>
      </c>
      <c r="G348" s="5">
        <v>0</v>
      </c>
      <c r="H348" s="5">
        <v>0</v>
      </c>
      <c r="I348" s="5">
        <v>130</v>
      </c>
      <c r="J348" s="5">
        <v>41</v>
      </c>
      <c r="K348" s="5">
        <v>0.9</v>
      </c>
      <c r="L348" s="5">
        <v>141</v>
      </c>
      <c r="M348" s="5">
        <v>4.4000000000000004</v>
      </c>
      <c r="N348" s="5">
        <v>15.5</v>
      </c>
      <c r="O348" s="5">
        <v>52</v>
      </c>
      <c r="P348" s="5">
        <v>0</v>
      </c>
      <c r="Q348" s="5">
        <v>0</v>
      </c>
      <c r="R348" s="5">
        <v>0</v>
      </c>
      <c r="S348" s="5">
        <v>1</v>
      </c>
      <c r="T348" s="5">
        <v>0</v>
      </c>
      <c r="U348" s="5">
        <v>0</v>
      </c>
      <c r="V348" s="5">
        <v>0</v>
      </c>
    </row>
    <row r="349" spans="1:22" x14ac:dyDescent="0.25">
      <c r="A349" s="5">
        <v>43</v>
      </c>
      <c r="B349" s="5">
        <v>60</v>
      </c>
      <c r="C349" s="9">
        <v>1</v>
      </c>
      <c r="D349" s="5">
        <v>0</v>
      </c>
      <c r="E349" s="5" t="s">
        <v>2</v>
      </c>
      <c r="F349" s="5">
        <v>1</v>
      </c>
      <c r="G349" s="5">
        <v>0</v>
      </c>
      <c r="H349" s="5">
        <v>0</v>
      </c>
      <c r="I349" s="5">
        <v>108</v>
      </c>
      <c r="J349" s="5">
        <v>25</v>
      </c>
      <c r="K349" s="5">
        <v>1</v>
      </c>
      <c r="L349" s="5">
        <v>144</v>
      </c>
      <c r="M349" s="5">
        <v>5</v>
      </c>
      <c r="N349" s="5">
        <v>17.8</v>
      </c>
      <c r="O349" s="5">
        <v>43</v>
      </c>
      <c r="P349" s="5">
        <v>0</v>
      </c>
      <c r="Q349" s="5">
        <v>0</v>
      </c>
      <c r="R349" s="5">
        <v>0</v>
      </c>
      <c r="S349" s="5">
        <v>1</v>
      </c>
      <c r="T349" s="5">
        <v>0</v>
      </c>
      <c r="U349" s="5">
        <v>0</v>
      </c>
      <c r="V349" s="5">
        <v>0</v>
      </c>
    </row>
    <row r="350" spans="1:22" x14ac:dyDescent="0.25">
      <c r="A350" s="5">
        <v>38</v>
      </c>
      <c r="B350" s="5">
        <v>80</v>
      </c>
      <c r="C350" s="9">
        <v>0.75</v>
      </c>
      <c r="D350" s="5">
        <v>0</v>
      </c>
      <c r="E350" s="5" t="s">
        <v>2</v>
      </c>
      <c r="F350" s="5">
        <v>1</v>
      </c>
      <c r="G350" s="5">
        <v>0</v>
      </c>
      <c r="H350" s="5">
        <v>0</v>
      </c>
      <c r="I350" s="5">
        <v>99</v>
      </c>
      <c r="J350" s="5">
        <v>19</v>
      </c>
      <c r="K350" s="5">
        <v>0.5</v>
      </c>
      <c r="L350" s="5">
        <v>147</v>
      </c>
      <c r="M350" s="5">
        <v>3.5</v>
      </c>
      <c r="N350" s="5">
        <v>13.6</v>
      </c>
      <c r="O350" s="5">
        <v>44</v>
      </c>
      <c r="P350" s="5">
        <v>0</v>
      </c>
      <c r="Q350" s="5">
        <v>0</v>
      </c>
      <c r="R350" s="5">
        <v>0</v>
      </c>
      <c r="S350" s="5">
        <v>1</v>
      </c>
      <c r="T350" s="5">
        <v>0</v>
      </c>
      <c r="U350" s="5">
        <v>0</v>
      </c>
      <c r="V350" s="5">
        <v>0</v>
      </c>
    </row>
    <row r="351" spans="1:22" x14ac:dyDescent="0.25">
      <c r="A351" s="5">
        <v>35</v>
      </c>
      <c r="B351" s="5">
        <v>70</v>
      </c>
      <c r="C351" s="9">
        <v>1</v>
      </c>
      <c r="D351" s="5">
        <v>0</v>
      </c>
      <c r="E351" s="5" t="s">
        <v>2</v>
      </c>
      <c r="F351" s="5">
        <v>0.77</v>
      </c>
      <c r="G351" s="5">
        <v>0</v>
      </c>
      <c r="H351" s="5">
        <v>0</v>
      </c>
      <c r="I351" s="5">
        <v>82</v>
      </c>
      <c r="J351" s="5">
        <v>36</v>
      </c>
      <c r="K351" s="5">
        <v>1.1000000000000001</v>
      </c>
      <c r="L351" s="5">
        <v>150</v>
      </c>
      <c r="M351" s="5">
        <v>3.5</v>
      </c>
      <c r="N351" s="5">
        <v>14.5</v>
      </c>
      <c r="O351" s="5">
        <v>52</v>
      </c>
      <c r="P351" s="5">
        <v>0</v>
      </c>
      <c r="Q351" s="5">
        <v>0</v>
      </c>
      <c r="R351" s="5">
        <v>0</v>
      </c>
      <c r="S351" s="5">
        <v>1</v>
      </c>
      <c r="T351" s="5">
        <v>0</v>
      </c>
      <c r="U351" s="5">
        <v>0</v>
      </c>
      <c r="V351" s="5">
        <v>0</v>
      </c>
    </row>
    <row r="352" spans="1:22" x14ac:dyDescent="0.25">
      <c r="A352" s="5">
        <v>65</v>
      </c>
      <c r="B352" s="5">
        <v>70</v>
      </c>
      <c r="C352" s="9">
        <v>1</v>
      </c>
      <c r="D352" s="5">
        <v>0</v>
      </c>
      <c r="E352" s="5" t="s">
        <v>2</v>
      </c>
      <c r="F352" s="5">
        <v>0.77</v>
      </c>
      <c r="G352" s="5">
        <v>0</v>
      </c>
      <c r="H352" s="5">
        <v>0</v>
      </c>
      <c r="I352" s="5">
        <v>85</v>
      </c>
      <c r="J352" s="5">
        <v>20</v>
      </c>
      <c r="K352" s="5">
        <v>1</v>
      </c>
      <c r="L352" s="5">
        <v>142</v>
      </c>
      <c r="M352" s="5">
        <v>4.8</v>
      </c>
      <c r="N352" s="5">
        <v>16.100000000000001</v>
      </c>
      <c r="O352" s="5">
        <v>43</v>
      </c>
      <c r="P352" s="5">
        <v>0</v>
      </c>
      <c r="Q352" s="5">
        <v>0</v>
      </c>
      <c r="R352" s="5">
        <v>0</v>
      </c>
      <c r="S352" s="5">
        <v>1</v>
      </c>
      <c r="T352" s="5">
        <v>0</v>
      </c>
      <c r="U352" s="5">
        <v>0</v>
      </c>
      <c r="V352" s="5">
        <v>0</v>
      </c>
    </row>
    <row r="353" spans="1:22" x14ac:dyDescent="0.25">
      <c r="A353" s="5">
        <v>29</v>
      </c>
      <c r="B353" s="5">
        <v>80</v>
      </c>
      <c r="C353" s="9">
        <v>0.75</v>
      </c>
      <c r="D353" s="5">
        <v>0</v>
      </c>
      <c r="E353" s="5" t="s">
        <v>2</v>
      </c>
      <c r="F353" s="5">
        <v>1</v>
      </c>
      <c r="G353" s="5">
        <v>0</v>
      </c>
      <c r="H353" s="5">
        <v>0</v>
      </c>
      <c r="I353" s="5">
        <v>83</v>
      </c>
      <c r="J353" s="5">
        <v>49</v>
      </c>
      <c r="K353" s="5">
        <v>0.9</v>
      </c>
      <c r="L353" s="5">
        <v>139</v>
      </c>
      <c r="M353" s="5">
        <v>3.3</v>
      </c>
      <c r="N353" s="5">
        <v>17.5</v>
      </c>
      <c r="O353" s="5">
        <v>40</v>
      </c>
      <c r="P353" s="5">
        <v>0</v>
      </c>
      <c r="Q353" s="5">
        <v>0</v>
      </c>
      <c r="R353" s="5">
        <v>0</v>
      </c>
      <c r="S353" s="5">
        <v>1</v>
      </c>
      <c r="T353" s="5">
        <v>0</v>
      </c>
      <c r="U353" s="5">
        <v>0</v>
      </c>
      <c r="V353" s="5">
        <v>0</v>
      </c>
    </row>
    <row r="354" spans="1:22" x14ac:dyDescent="0.25">
      <c r="A354" s="5">
        <v>37</v>
      </c>
      <c r="B354" s="5">
        <v>60</v>
      </c>
      <c r="C354" s="9">
        <v>0.75</v>
      </c>
      <c r="D354" s="5">
        <v>0</v>
      </c>
      <c r="E354" s="5" t="s">
        <v>2</v>
      </c>
      <c r="F354" s="5">
        <v>1</v>
      </c>
      <c r="G354" s="5">
        <v>0</v>
      </c>
      <c r="H354" s="5">
        <v>0</v>
      </c>
      <c r="I354" s="5">
        <v>109</v>
      </c>
      <c r="J354" s="5">
        <v>47</v>
      </c>
      <c r="K354" s="5">
        <v>1.1000000000000001</v>
      </c>
      <c r="L354" s="5">
        <v>141</v>
      </c>
      <c r="M354" s="5">
        <v>4.9000000000000004</v>
      </c>
      <c r="N354" s="5">
        <v>15</v>
      </c>
      <c r="O354" s="5">
        <v>48</v>
      </c>
      <c r="P354" s="5">
        <v>0</v>
      </c>
      <c r="Q354" s="5">
        <v>0</v>
      </c>
      <c r="R354" s="5">
        <v>0</v>
      </c>
      <c r="S354" s="5">
        <v>1</v>
      </c>
      <c r="T354" s="5">
        <v>0</v>
      </c>
      <c r="U354" s="5">
        <v>0</v>
      </c>
      <c r="V354" s="5">
        <v>0</v>
      </c>
    </row>
    <row r="355" spans="1:22" x14ac:dyDescent="0.25">
      <c r="A355" s="5">
        <v>39</v>
      </c>
      <c r="B355" s="5">
        <v>60</v>
      </c>
      <c r="C355" s="9">
        <v>0.75</v>
      </c>
      <c r="D355" s="5">
        <v>0</v>
      </c>
      <c r="E355" s="5" t="s">
        <v>2</v>
      </c>
      <c r="F355" s="5">
        <v>1</v>
      </c>
      <c r="G355" s="5">
        <v>0</v>
      </c>
      <c r="H355" s="5">
        <v>0</v>
      </c>
      <c r="I355" s="5">
        <v>86</v>
      </c>
      <c r="J355" s="5">
        <v>37</v>
      </c>
      <c r="K355" s="5">
        <v>0.6</v>
      </c>
      <c r="L355" s="5">
        <v>150</v>
      </c>
      <c r="M355" s="5">
        <v>5</v>
      </c>
      <c r="N355" s="5">
        <v>13.6</v>
      </c>
      <c r="O355" s="5">
        <v>51</v>
      </c>
      <c r="P355" s="5">
        <v>0</v>
      </c>
      <c r="Q355" s="5">
        <v>0</v>
      </c>
      <c r="R355" s="5">
        <v>0</v>
      </c>
      <c r="S355" s="5">
        <v>1</v>
      </c>
      <c r="T355" s="5">
        <v>0</v>
      </c>
      <c r="U355" s="5">
        <v>0</v>
      </c>
      <c r="V355" s="5">
        <v>0</v>
      </c>
    </row>
    <row r="356" spans="1:22" x14ac:dyDescent="0.25">
      <c r="A356" s="5">
        <v>32</v>
      </c>
      <c r="B356" s="5">
        <v>60</v>
      </c>
      <c r="C356" s="9">
        <v>1</v>
      </c>
      <c r="D356" s="5">
        <v>0</v>
      </c>
      <c r="E356" s="5" t="s">
        <v>2</v>
      </c>
      <c r="F356" s="5">
        <v>1</v>
      </c>
      <c r="G356" s="5">
        <v>0</v>
      </c>
      <c r="H356" s="5">
        <v>0</v>
      </c>
      <c r="I356" s="5">
        <v>102</v>
      </c>
      <c r="J356" s="5">
        <v>17</v>
      </c>
      <c r="K356" s="5">
        <v>0.4</v>
      </c>
      <c r="L356" s="5">
        <v>147</v>
      </c>
      <c r="M356" s="5">
        <v>4.7</v>
      </c>
      <c r="N356" s="5">
        <v>14.6</v>
      </c>
      <c r="O356" s="5">
        <v>41</v>
      </c>
      <c r="P356" s="5">
        <v>0</v>
      </c>
      <c r="Q356" s="5">
        <v>0</v>
      </c>
      <c r="R356" s="5">
        <v>0</v>
      </c>
      <c r="S356" s="5">
        <v>1</v>
      </c>
      <c r="T356" s="5">
        <v>0</v>
      </c>
      <c r="U356" s="5">
        <v>0</v>
      </c>
      <c r="V356" s="5">
        <v>0</v>
      </c>
    </row>
    <row r="357" spans="1:22" x14ac:dyDescent="0.25">
      <c r="A357" s="5">
        <v>23</v>
      </c>
      <c r="B357" s="5">
        <v>60</v>
      </c>
      <c r="C357" s="9">
        <v>0.75</v>
      </c>
      <c r="D357" s="5">
        <v>0</v>
      </c>
      <c r="E357" s="5" t="s">
        <v>2</v>
      </c>
      <c r="F357" s="5">
        <v>1</v>
      </c>
      <c r="G357" s="5">
        <v>0</v>
      </c>
      <c r="H357" s="5">
        <v>0</v>
      </c>
      <c r="I357" s="5">
        <v>95</v>
      </c>
      <c r="J357" s="5">
        <v>24</v>
      </c>
      <c r="K357" s="5">
        <v>0.8</v>
      </c>
      <c r="L357" s="5">
        <v>145</v>
      </c>
      <c r="M357" s="5">
        <v>5</v>
      </c>
      <c r="N357" s="5">
        <v>15</v>
      </c>
      <c r="O357" s="5">
        <v>52</v>
      </c>
      <c r="P357" s="5">
        <v>0</v>
      </c>
      <c r="Q357" s="5">
        <v>0</v>
      </c>
      <c r="R357" s="5">
        <v>0</v>
      </c>
      <c r="S357" s="5">
        <v>1</v>
      </c>
      <c r="T357" s="5">
        <v>0</v>
      </c>
      <c r="U357" s="5">
        <v>0</v>
      </c>
      <c r="V357" s="5">
        <v>0</v>
      </c>
    </row>
    <row r="358" spans="1:22" x14ac:dyDescent="0.25">
      <c r="A358" s="5">
        <v>34</v>
      </c>
      <c r="B358" s="5">
        <v>70</v>
      </c>
      <c r="C358" s="9">
        <v>1</v>
      </c>
      <c r="D358" s="5">
        <v>0</v>
      </c>
      <c r="E358" s="5" t="s">
        <v>2</v>
      </c>
      <c r="F358" s="5">
        <v>1</v>
      </c>
      <c r="G358" s="5">
        <v>0</v>
      </c>
      <c r="H358" s="5">
        <v>0</v>
      </c>
      <c r="I358" s="5">
        <v>87</v>
      </c>
      <c r="J358" s="5">
        <v>38</v>
      </c>
      <c r="K358" s="5">
        <v>0.5</v>
      </c>
      <c r="L358" s="5">
        <v>144</v>
      </c>
      <c r="M358" s="5">
        <v>4.8</v>
      </c>
      <c r="N358" s="5">
        <v>17.100000000000001</v>
      </c>
      <c r="O358" s="5">
        <v>47</v>
      </c>
      <c r="P358" s="5">
        <v>0</v>
      </c>
      <c r="Q358" s="5">
        <v>0</v>
      </c>
      <c r="R358" s="5">
        <v>0</v>
      </c>
      <c r="S358" s="5">
        <v>1</v>
      </c>
      <c r="T358" s="5">
        <v>0</v>
      </c>
      <c r="U358" s="5">
        <v>0</v>
      </c>
      <c r="V358" s="5">
        <v>0</v>
      </c>
    </row>
    <row r="359" spans="1:22" x14ac:dyDescent="0.25">
      <c r="A359" s="5">
        <v>66</v>
      </c>
      <c r="B359" s="5">
        <v>70</v>
      </c>
      <c r="C359" s="9">
        <v>1</v>
      </c>
      <c r="D359" s="5">
        <v>0</v>
      </c>
      <c r="E359" s="5" t="s">
        <v>2</v>
      </c>
      <c r="F359" s="5">
        <v>1</v>
      </c>
      <c r="G359" s="5">
        <v>0</v>
      </c>
      <c r="H359" s="5">
        <v>0</v>
      </c>
      <c r="I359" s="5">
        <v>107</v>
      </c>
      <c r="J359" s="5">
        <v>16</v>
      </c>
      <c r="K359" s="5">
        <v>1.1000000000000001</v>
      </c>
      <c r="L359" s="5">
        <v>140</v>
      </c>
      <c r="M359" s="5">
        <v>3.6</v>
      </c>
      <c r="N359" s="5">
        <v>13.6</v>
      </c>
      <c r="O359" s="5">
        <v>42</v>
      </c>
      <c r="P359" s="5">
        <v>0</v>
      </c>
      <c r="Q359" s="5">
        <v>0</v>
      </c>
      <c r="R359" s="5">
        <v>0</v>
      </c>
      <c r="S359" s="5">
        <v>1</v>
      </c>
      <c r="T359" s="5">
        <v>0</v>
      </c>
      <c r="U359" s="5">
        <v>0</v>
      </c>
      <c r="V359" s="5">
        <v>0</v>
      </c>
    </row>
    <row r="360" spans="1:22" x14ac:dyDescent="0.25">
      <c r="A360" s="5">
        <v>47</v>
      </c>
      <c r="B360" s="5">
        <v>60</v>
      </c>
      <c r="C360" s="9">
        <v>0.75</v>
      </c>
      <c r="D360" s="5">
        <v>0</v>
      </c>
      <c r="E360" s="5" t="s">
        <v>2</v>
      </c>
      <c r="F360" s="5">
        <v>1</v>
      </c>
      <c r="G360" s="5">
        <v>0</v>
      </c>
      <c r="H360" s="5">
        <v>0</v>
      </c>
      <c r="I360" s="5">
        <v>117</v>
      </c>
      <c r="J360" s="5">
        <v>22</v>
      </c>
      <c r="K360" s="5">
        <v>1.2</v>
      </c>
      <c r="L360" s="5">
        <v>138</v>
      </c>
      <c r="M360" s="5">
        <v>3.5</v>
      </c>
      <c r="N360" s="5">
        <v>13</v>
      </c>
      <c r="O360" s="5">
        <v>45</v>
      </c>
      <c r="P360" s="5">
        <v>0</v>
      </c>
      <c r="Q360" s="5">
        <v>0</v>
      </c>
      <c r="R360" s="5">
        <v>0</v>
      </c>
      <c r="S360" s="5">
        <v>1</v>
      </c>
      <c r="T360" s="5">
        <v>0</v>
      </c>
      <c r="U360" s="5">
        <v>0</v>
      </c>
      <c r="V360" s="5">
        <v>0</v>
      </c>
    </row>
    <row r="361" spans="1:22" x14ac:dyDescent="0.25">
      <c r="A361" s="5">
        <v>74</v>
      </c>
      <c r="B361" s="5">
        <v>60</v>
      </c>
      <c r="C361" s="9">
        <v>0.75</v>
      </c>
      <c r="D361" s="5">
        <v>0</v>
      </c>
      <c r="E361" s="5" t="s">
        <v>2</v>
      </c>
      <c r="F361" s="5">
        <v>1</v>
      </c>
      <c r="G361" s="5">
        <v>0</v>
      </c>
      <c r="H361" s="5">
        <v>0</v>
      </c>
      <c r="I361" s="5">
        <v>88</v>
      </c>
      <c r="J361" s="5">
        <v>50</v>
      </c>
      <c r="K361" s="5">
        <v>0.6</v>
      </c>
      <c r="L361" s="5">
        <v>147</v>
      </c>
      <c r="M361" s="5">
        <v>3.7</v>
      </c>
      <c r="N361" s="5">
        <v>17.2</v>
      </c>
      <c r="O361" s="5">
        <v>53</v>
      </c>
      <c r="P361" s="5">
        <v>0</v>
      </c>
      <c r="Q361" s="5">
        <v>0</v>
      </c>
      <c r="R361" s="5">
        <v>0</v>
      </c>
      <c r="S361" s="5">
        <v>1</v>
      </c>
      <c r="T361" s="5">
        <v>0</v>
      </c>
      <c r="U361" s="5">
        <v>0</v>
      </c>
      <c r="V361" s="5">
        <v>0</v>
      </c>
    </row>
    <row r="362" spans="1:22" x14ac:dyDescent="0.25">
      <c r="A362" s="5">
        <v>35</v>
      </c>
      <c r="B362" s="5">
        <v>60</v>
      </c>
      <c r="C362" s="9">
        <v>1</v>
      </c>
      <c r="D362" s="5">
        <v>0</v>
      </c>
      <c r="E362" s="5" t="s">
        <v>2</v>
      </c>
      <c r="F362" s="5">
        <v>1</v>
      </c>
      <c r="G362" s="5">
        <v>0</v>
      </c>
      <c r="H362" s="5">
        <v>0</v>
      </c>
      <c r="I362" s="5">
        <v>105</v>
      </c>
      <c r="J362" s="5">
        <v>39</v>
      </c>
      <c r="K362" s="5">
        <v>0.5</v>
      </c>
      <c r="L362" s="5">
        <v>135</v>
      </c>
      <c r="M362" s="5">
        <v>3.9</v>
      </c>
      <c r="N362" s="5">
        <v>14.7</v>
      </c>
      <c r="O362" s="5">
        <v>43</v>
      </c>
      <c r="P362" s="5">
        <v>0</v>
      </c>
      <c r="Q362" s="5">
        <v>0</v>
      </c>
      <c r="R362" s="5">
        <v>0</v>
      </c>
      <c r="S362" s="5">
        <v>1</v>
      </c>
      <c r="T362" s="5">
        <v>0</v>
      </c>
      <c r="U362" s="5">
        <v>0</v>
      </c>
      <c r="V362" s="5">
        <v>0</v>
      </c>
    </row>
    <row r="363" spans="1:22" x14ac:dyDescent="0.25">
      <c r="A363" s="5">
        <v>29</v>
      </c>
      <c r="B363" s="5">
        <v>80</v>
      </c>
      <c r="C363" s="9">
        <v>0.75</v>
      </c>
      <c r="D363" s="5">
        <v>0</v>
      </c>
      <c r="E363" s="5" t="s">
        <v>2</v>
      </c>
      <c r="F363" s="5">
        <v>1</v>
      </c>
      <c r="G363" s="5">
        <v>0</v>
      </c>
      <c r="H363" s="5">
        <v>0</v>
      </c>
      <c r="I363" s="5">
        <v>70</v>
      </c>
      <c r="J363" s="5">
        <v>16</v>
      </c>
      <c r="K363" s="5">
        <v>0.7</v>
      </c>
      <c r="L363" s="5">
        <v>138</v>
      </c>
      <c r="M363" s="5">
        <v>3.5</v>
      </c>
      <c r="N363" s="5">
        <v>13.7</v>
      </c>
      <c r="O363" s="5">
        <v>54</v>
      </c>
      <c r="P363" s="5">
        <v>0</v>
      </c>
      <c r="Q363" s="5">
        <v>0</v>
      </c>
      <c r="R363" s="5">
        <v>0</v>
      </c>
      <c r="S363" s="5">
        <v>1</v>
      </c>
      <c r="T363" s="5">
        <v>0</v>
      </c>
      <c r="U363" s="5">
        <v>0</v>
      </c>
      <c r="V363" s="5">
        <v>0</v>
      </c>
    </row>
    <row r="364" spans="1:22" x14ac:dyDescent="0.25">
      <c r="A364" s="5">
        <v>33</v>
      </c>
      <c r="B364" s="5">
        <v>80</v>
      </c>
      <c r="C364" s="9">
        <v>1</v>
      </c>
      <c r="D364" s="5">
        <v>0</v>
      </c>
      <c r="E364" s="5" t="s">
        <v>2</v>
      </c>
      <c r="F364" s="5">
        <v>1</v>
      </c>
      <c r="G364" s="5">
        <v>0</v>
      </c>
      <c r="H364" s="5">
        <v>0</v>
      </c>
      <c r="I364" s="5">
        <v>89</v>
      </c>
      <c r="J364" s="5">
        <v>19</v>
      </c>
      <c r="K364" s="5">
        <v>1.1000000000000001</v>
      </c>
      <c r="L364" s="5">
        <v>144</v>
      </c>
      <c r="M364" s="5">
        <v>5</v>
      </c>
      <c r="N364" s="5">
        <v>15</v>
      </c>
      <c r="O364" s="5">
        <v>40</v>
      </c>
      <c r="P364" s="5">
        <v>0</v>
      </c>
      <c r="Q364" s="5">
        <v>0</v>
      </c>
      <c r="R364" s="5">
        <v>0</v>
      </c>
      <c r="S364" s="5">
        <v>1</v>
      </c>
      <c r="T364" s="5">
        <v>0</v>
      </c>
      <c r="U364" s="5">
        <v>0</v>
      </c>
      <c r="V364" s="5">
        <v>0</v>
      </c>
    </row>
    <row r="365" spans="1:22" x14ac:dyDescent="0.25">
      <c r="A365" s="5">
        <v>67</v>
      </c>
      <c r="B365" s="5">
        <v>80</v>
      </c>
      <c r="C365" s="9">
        <v>1</v>
      </c>
      <c r="D365" s="5">
        <v>0</v>
      </c>
      <c r="E365" s="5" t="s">
        <v>2</v>
      </c>
      <c r="F365" s="5">
        <v>1</v>
      </c>
      <c r="G365" s="5">
        <v>0</v>
      </c>
      <c r="H365" s="5">
        <v>0</v>
      </c>
      <c r="I365" s="5">
        <v>99</v>
      </c>
      <c r="J365" s="5">
        <v>40</v>
      </c>
      <c r="K365" s="5">
        <v>0.5</v>
      </c>
      <c r="L365" s="5" t="s">
        <v>3</v>
      </c>
      <c r="M365" s="5" t="s">
        <v>3</v>
      </c>
      <c r="N365" s="5">
        <v>17.8</v>
      </c>
      <c r="O365" s="5">
        <v>44</v>
      </c>
      <c r="P365" s="5">
        <v>0</v>
      </c>
      <c r="Q365" s="5">
        <v>0</v>
      </c>
      <c r="R365" s="5">
        <v>0</v>
      </c>
      <c r="S365" s="5">
        <v>1</v>
      </c>
      <c r="T365" s="5">
        <v>0</v>
      </c>
      <c r="U365" s="5">
        <v>0</v>
      </c>
      <c r="V365" s="5">
        <v>0</v>
      </c>
    </row>
    <row r="366" spans="1:22" x14ac:dyDescent="0.25">
      <c r="A366" s="5">
        <v>73</v>
      </c>
      <c r="B366" s="5">
        <v>80</v>
      </c>
      <c r="C366" s="9">
        <v>1</v>
      </c>
      <c r="D366" s="5">
        <v>0</v>
      </c>
      <c r="E366" s="5" t="s">
        <v>2</v>
      </c>
      <c r="F366" s="5">
        <v>1</v>
      </c>
      <c r="G366" s="5">
        <v>0</v>
      </c>
      <c r="H366" s="5">
        <v>0</v>
      </c>
      <c r="I366" s="5">
        <v>118</v>
      </c>
      <c r="J366" s="5">
        <v>44</v>
      </c>
      <c r="K366" s="5">
        <v>0.7</v>
      </c>
      <c r="L366" s="5">
        <v>137</v>
      </c>
      <c r="M366" s="5">
        <v>3.5</v>
      </c>
      <c r="N366" s="5">
        <v>14.8</v>
      </c>
      <c r="O366" s="5">
        <v>45</v>
      </c>
      <c r="P366" s="5">
        <v>0</v>
      </c>
      <c r="Q366" s="5">
        <v>0</v>
      </c>
      <c r="R366" s="5">
        <v>0</v>
      </c>
      <c r="S366" s="5">
        <v>1</v>
      </c>
      <c r="T366" s="5">
        <v>0</v>
      </c>
      <c r="U366" s="5">
        <v>0</v>
      </c>
      <c r="V366" s="5">
        <v>0</v>
      </c>
    </row>
    <row r="367" spans="1:22" x14ac:dyDescent="0.25">
      <c r="A367" s="5">
        <v>24</v>
      </c>
      <c r="B367" s="5">
        <v>80</v>
      </c>
      <c r="C367" s="9">
        <v>0.75</v>
      </c>
      <c r="D367" s="5">
        <v>0</v>
      </c>
      <c r="E367" s="5" t="s">
        <v>2</v>
      </c>
      <c r="F367" s="5">
        <v>1</v>
      </c>
      <c r="G367" s="5">
        <v>0</v>
      </c>
      <c r="H367" s="5">
        <v>0</v>
      </c>
      <c r="I367" s="5">
        <v>93</v>
      </c>
      <c r="J367" s="5">
        <v>46</v>
      </c>
      <c r="K367" s="5">
        <v>1</v>
      </c>
      <c r="L367" s="5">
        <v>145</v>
      </c>
      <c r="M367" s="5">
        <v>3.5</v>
      </c>
      <c r="N367" s="5" t="s">
        <v>3</v>
      </c>
      <c r="O367" s="5" t="s">
        <v>3</v>
      </c>
      <c r="P367" s="5">
        <v>0</v>
      </c>
      <c r="Q367" s="5">
        <v>0</v>
      </c>
      <c r="R367" s="5">
        <v>0</v>
      </c>
      <c r="S367" s="5">
        <v>1</v>
      </c>
      <c r="T367" s="5">
        <v>0</v>
      </c>
      <c r="U367" s="5">
        <v>0</v>
      </c>
      <c r="V367" s="5">
        <v>0</v>
      </c>
    </row>
    <row r="368" spans="1:22" x14ac:dyDescent="0.25">
      <c r="A368" s="5">
        <v>60</v>
      </c>
      <c r="B368" s="5">
        <v>80</v>
      </c>
      <c r="C368" s="9">
        <v>1</v>
      </c>
      <c r="D368" s="5">
        <v>0</v>
      </c>
      <c r="E368" s="5" t="s">
        <v>2</v>
      </c>
      <c r="F368" s="5">
        <v>1</v>
      </c>
      <c r="G368" s="5">
        <v>0</v>
      </c>
      <c r="H368" s="5">
        <v>0</v>
      </c>
      <c r="I368" s="5">
        <v>81</v>
      </c>
      <c r="J368" s="5">
        <v>15</v>
      </c>
      <c r="K368" s="5">
        <v>0.5</v>
      </c>
      <c r="L368" s="5">
        <v>141</v>
      </c>
      <c r="M368" s="5">
        <v>3.6</v>
      </c>
      <c r="N368" s="5">
        <v>15</v>
      </c>
      <c r="O368" s="5">
        <v>46</v>
      </c>
      <c r="P368" s="5">
        <v>0</v>
      </c>
      <c r="Q368" s="5">
        <v>0</v>
      </c>
      <c r="R368" s="5">
        <v>0</v>
      </c>
      <c r="S368" s="5">
        <v>1</v>
      </c>
      <c r="T368" s="5">
        <v>0</v>
      </c>
      <c r="U368" s="5">
        <v>0</v>
      </c>
      <c r="V368" s="5">
        <v>0</v>
      </c>
    </row>
    <row r="369" spans="1:22" x14ac:dyDescent="0.25">
      <c r="A369" s="5">
        <v>68</v>
      </c>
      <c r="B369" s="5">
        <v>60</v>
      </c>
      <c r="C369" s="9">
        <v>1</v>
      </c>
      <c r="D369" s="5">
        <v>0</v>
      </c>
      <c r="E369" s="5" t="s">
        <v>2</v>
      </c>
      <c r="F369" s="5">
        <v>1</v>
      </c>
      <c r="G369" s="5">
        <v>0</v>
      </c>
      <c r="H369" s="5">
        <v>0</v>
      </c>
      <c r="I369" s="5">
        <v>125</v>
      </c>
      <c r="J369" s="5">
        <v>41</v>
      </c>
      <c r="K369" s="5">
        <v>1.1000000000000001</v>
      </c>
      <c r="L369" s="5">
        <v>139</v>
      </c>
      <c r="M369" s="5">
        <v>3.8</v>
      </c>
      <c r="N369" s="5">
        <v>17.399999999999999</v>
      </c>
      <c r="O369" s="5">
        <v>50</v>
      </c>
      <c r="P369" s="5">
        <v>0</v>
      </c>
      <c r="Q369" s="5">
        <v>0</v>
      </c>
      <c r="R369" s="5">
        <v>0</v>
      </c>
      <c r="S369" s="5">
        <v>1</v>
      </c>
      <c r="T369" s="5">
        <v>0</v>
      </c>
      <c r="U369" s="5">
        <v>0</v>
      </c>
      <c r="V369" s="5">
        <v>0</v>
      </c>
    </row>
    <row r="370" spans="1:22" x14ac:dyDescent="0.25">
      <c r="A370" s="5">
        <v>30</v>
      </c>
      <c r="B370" s="5">
        <v>80</v>
      </c>
      <c r="C370" s="9">
        <v>1</v>
      </c>
      <c r="D370" s="5">
        <v>0</v>
      </c>
      <c r="E370" s="5" t="s">
        <v>2</v>
      </c>
      <c r="F370" s="5">
        <v>1</v>
      </c>
      <c r="G370" s="5">
        <v>0</v>
      </c>
      <c r="H370" s="5">
        <v>0</v>
      </c>
      <c r="I370" s="5">
        <v>82</v>
      </c>
      <c r="J370" s="5">
        <v>42</v>
      </c>
      <c r="K370" s="5">
        <v>0.7</v>
      </c>
      <c r="L370" s="5">
        <v>146</v>
      </c>
      <c r="M370" s="5">
        <v>5</v>
      </c>
      <c r="N370" s="5">
        <v>14.9</v>
      </c>
      <c r="O370" s="5">
        <v>45</v>
      </c>
      <c r="P370" s="5">
        <v>0</v>
      </c>
      <c r="Q370" s="5">
        <v>0</v>
      </c>
      <c r="R370" s="5">
        <v>0</v>
      </c>
      <c r="S370" s="5">
        <v>1</v>
      </c>
      <c r="T370" s="5">
        <v>0</v>
      </c>
      <c r="U370" s="5">
        <v>0</v>
      </c>
      <c r="V370" s="5">
        <v>0</v>
      </c>
    </row>
    <row r="371" spans="1:22" x14ac:dyDescent="0.25">
      <c r="A371" s="5">
        <v>75</v>
      </c>
      <c r="B371" s="5">
        <v>70</v>
      </c>
      <c r="C371" s="9">
        <v>0.75</v>
      </c>
      <c r="D371" s="5">
        <v>0</v>
      </c>
      <c r="E371" s="5" t="s">
        <v>2</v>
      </c>
      <c r="F371" s="5">
        <v>1</v>
      </c>
      <c r="G371" s="5">
        <v>0</v>
      </c>
      <c r="H371" s="5">
        <v>0</v>
      </c>
      <c r="I371" s="5">
        <v>107</v>
      </c>
      <c r="J371" s="5">
        <v>48</v>
      </c>
      <c r="K371" s="5">
        <v>0.8</v>
      </c>
      <c r="L371" s="5">
        <v>144</v>
      </c>
      <c r="M371" s="5">
        <v>3.5</v>
      </c>
      <c r="N371" s="5">
        <v>13.6</v>
      </c>
      <c r="O371" s="5">
        <v>46</v>
      </c>
      <c r="P371" s="5">
        <v>0</v>
      </c>
      <c r="Q371" s="5">
        <v>0</v>
      </c>
      <c r="R371" s="5">
        <v>0</v>
      </c>
      <c r="S371" s="5">
        <v>1</v>
      </c>
      <c r="T371" s="5">
        <v>0</v>
      </c>
      <c r="U371" s="5">
        <v>0</v>
      </c>
      <c r="V371" s="5">
        <v>0</v>
      </c>
    </row>
    <row r="372" spans="1:22" x14ac:dyDescent="0.25">
      <c r="A372" s="5">
        <v>69</v>
      </c>
      <c r="B372" s="5">
        <v>70</v>
      </c>
      <c r="C372" s="9">
        <v>0.75</v>
      </c>
      <c r="D372" s="5">
        <v>0</v>
      </c>
      <c r="E372" s="5" t="s">
        <v>2</v>
      </c>
      <c r="F372" s="5">
        <v>1</v>
      </c>
      <c r="G372" s="5">
        <v>0</v>
      </c>
      <c r="H372" s="5">
        <v>0</v>
      </c>
      <c r="I372" s="5">
        <v>83</v>
      </c>
      <c r="J372" s="5">
        <v>42</v>
      </c>
      <c r="K372" s="5">
        <v>1.2</v>
      </c>
      <c r="L372" s="5">
        <v>139</v>
      </c>
      <c r="M372" s="5">
        <v>3.7</v>
      </c>
      <c r="N372" s="5">
        <v>16.2</v>
      </c>
      <c r="O372" s="5">
        <v>50</v>
      </c>
      <c r="P372" s="5">
        <v>0</v>
      </c>
      <c r="Q372" s="5">
        <v>0</v>
      </c>
      <c r="R372" s="5">
        <v>0</v>
      </c>
      <c r="S372" s="5">
        <v>1</v>
      </c>
      <c r="T372" s="5">
        <v>0</v>
      </c>
      <c r="U372" s="5">
        <v>0</v>
      </c>
      <c r="V372" s="5">
        <v>0</v>
      </c>
    </row>
    <row r="373" spans="1:22" x14ac:dyDescent="0.25">
      <c r="A373" s="5">
        <v>28</v>
      </c>
      <c r="B373" s="5">
        <v>60</v>
      </c>
      <c r="C373" s="9">
        <v>1</v>
      </c>
      <c r="D373" s="5">
        <v>0</v>
      </c>
      <c r="E373" s="5" t="s">
        <v>2</v>
      </c>
      <c r="F373" s="5">
        <v>1</v>
      </c>
      <c r="G373" s="5">
        <v>0</v>
      </c>
      <c r="H373" s="5">
        <v>0</v>
      </c>
      <c r="I373" s="5">
        <v>79</v>
      </c>
      <c r="J373" s="5">
        <v>50</v>
      </c>
      <c r="K373" s="5">
        <v>0.5</v>
      </c>
      <c r="L373" s="5">
        <v>145</v>
      </c>
      <c r="M373" s="5">
        <v>5</v>
      </c>
      <c r="N373" s="5">
        <v>17.600000000000001</v>
      </c>
      <c r="O373" s="5">
        <v>51</v>
      </c>
      <c r="P373" s="5">
        <v>0</v>
      </c>
      <c r="Q373" s="5">
        <v>0</v>
      </c>
      <c r="R373" s="5">
        <v>0</v>
      </c>
      <c r="S373" s="5">
        <v>1</v>
      </c>
      <c r="T373" s="5">
        <v>0</v>
      </c>
      <c r="U373" s="5">
        <v>0</v>
      </c>
      <c r="V373" s="5">
        <v>0</v>
      </c>
    </row>
    <row r="374" spans="1:22" x14ac:dyDescent="0.25">
      <c r="A374" s="5">
        <v>72</v>
      </c>
      <c r="B374" s="5">
        <v>60</v>
      </c>
      <c r="C374" s="9">
        <v>0.75</v>
      </c>
      <c r="D374" s="5">
        <v>0</v>
      </c>
      <c r="E374" s="5" t="s">
        <v>2</v>
      </c>
      <c r="F374" s="5">
        <v>1</v>
      </c>
      <c r="G374" s="5">
        <v>0</v>
      </c>
      <c r="H374" s="5">
        <v>0</v>
      </c>
      <c r="I374" s="5">
        <v>109</v>
      </c>
      <c r="J374" s="5">
        <v>26</v>
      </c>
      <c r="K374" s="5">
        <v>0.9</v>
      </c>
      <c r="L374" s="5">
        <v>150</v>
      </c>
      <c r="M374" s="5">
        <v>4.9000000000000004</v>
      </c>
      <c r="N374" s="5">
        <v>15</v>
      </c>
      <c r="O374" s="5">
        <v>52</v>
      </c>
      <c r="P374" s="5">
        <v>0</v>
      </c>
      <c r="Q374" s="5">
        <v>0</v>
      </c>
      <c r="R374" s="5">
        <v>0</v>
      </c>
      <c r="S374" s="5">
        <v>1</v>
      </c>
      <c r="T374" s="5">
        <v>0</v>
      </c>
      <c r="U374" s="5">
        <v>0</v>
      </c>
      <c r="V374" s="5">
        <v>0</v>
      </c>
    </row>
    <row r="375" spans="1:22" x14ac:dyDescent="0.25">
      <c r="A375" s="5">
        <v>61</v>
      </c>
      <c r="B375" s="5">
        <v>70</v>
      </c>
      <c r="C375" s="9">
        <v>1</v>
      </c>
      <c r="D375" s="5">
        <v>0</v>
      </c>
      <c r="E375" s="5" t="s">
        <v>2</v>
      </c>
      <c r="F375" s="5">
        <v>1</v>
      </c>
      <c r="G375" s="5">
        <v>0</v>
      </c>
      <c r="H375" s="5">
        <v>0</v>
      </c>
      <c r="I375" s="5">
        <v>133</v>
      </c>
      <c r="J375" s="5">
        <v>38</v>
      </c>
      <c r="K375" s="5">
        <v>1</v>
      </c>
      <c r="L375" s="5">
        <v>142</v>
      </c>
      <c r="M375" s="5">
        <v>3.6</v>
      </c>
      <c r="N375" s="5">
        <v>13.7</v>
      </c>
      <c r="O375" s="5">
        <v>47</v>
      </c>
      <c r="P375" s="5">
        <v>0</v>
      </c>
      <c r="Q375" s="5">
        <v>0</v>
      </c>
      <c r="R375" s="5">
        <v>0</v>
      </c>
      <c r="S375" s="5">
        <v>1</v>
      </c>
      <c r="T375" s="5">
        <v>0</v>
      </c>
      <c r="U375" s="5">
        <v>0</v>
      </c>
      <c r="V375" s="5">
        <v>0</v>
      </c>
    </row>
    <row r="376" spans="1:22" x14ac:dyDescent="0.25">
      <c r="A376" s="5">
        <v>79</v>
      </c>
      <c r="B376" s="5">
        <v>80</v>
      </c>
      <c r="C376" s="9">
        <v>1</v>
      </c>
      <c r="D376" s="5">
        <v>0</v>
      </c>
      <c r="E376" s="5" t="s">
        <v>2</v>
      </c>
      <c r="F376" s="5">
        <v>1</v>
      </c>
      <c r="G376" s="5">
        <v>0</v>
      </c>
      <c r="H376" s="5">
        <v>0</v>
      </c>
      <c r="I376" s="5">
        <v>111</v>
      </c>
      <c r="J376" s="5">
        <v>44</v>
      </c>
      <c r="K376" s="5">
        <v>1.2</v>
      </c>
      <c r="L376" s="5">
        <v>146</v>
      </c>
      <c r="M376" s="5">
        <v>3.6</v>
      </c>
      <c r="N376" s="5">
        <v>16.3</v>
      </c>
      <c r="O376" s="5">
        <v>40</v>
      </c>
      <c r="P376" s="5">
        <v>0</v>
      </c>
      <c r="Q376" s="5">
        <v>0</v>
      </c>
      <c r="R376" s="5">
        <v>0</v>
      </c>
      <c r="S376" s="5">
        <v>1</v>
      </c>
      <c r="T376" s="5">
        <v>0</v>
      </c>
      <c r="U376" s="5">
        <v>0</v>
      </c>
      <c r="V376" s="5">
        <v>0</v>
      </c>
    </row>
    <row r="377" spans="1:22" x14ac:dyDescent="0.25">
      <c r="A377" s="5">
        <v>70</v>
      </c>
      <c r="B377" s="5">
        <v>80</v>
      </c>
      <c r="C377" s="9">
        <v>0.75</v>
      </c>
      <c r="D377" s="5">
        <v>0</v>
      </c>
      <c r="E377" s="5" t="s">
        <v>2</v>
      </c>
      <c r="F377" s="5">
        <v>1</v>
      </c>
      <c r="G377" s="5">
        <v>0</v>
      </c>
      <c r="H377" s="5">
        <v>0</v>
      </c>
      <c r="I377" s="5">
        <v>74</v>
      </c>
      <c r="J377" s="5">
        <v>41</v>
      </c>
      <c r="K377" s="5">
        <v>0.5</v>
      </c>
      <c r="L377" s="5">
        <v>143</v>
      </c>
      <c r="M377" s="5">
        <v>4.5</v>
      </c>
      <c r="N377" s="5">
        <v>15.1</v>
      </c>
      <c r="O377" s="5">
        <v>48</v>
      </c>
      <c r="P377" s="5">
        <v>0</v>
      </c>
      <c r="Q377" s="5">
        <v>0</v>
      </c>
      <c r="R377" s="5">
        <v>0</v>
      </c>
      <c r="S377" s="5">
        <v>1</v>
      </c>
      <c r="T377" s="5">
        <v>0</v>
      </c>
      <c r="U377" s="5">
        <v>0</v>
      </c>
      <c r="V377" s="5">
        <v>0</v>
      </c>
    </row>
    <row r="378" spans="1:22" x14ac:dyDescent="0.25">
      <c r="A378" s="5">
        <v>58</v>
      </c>
      <c r="B378" s="5">
        <v>70</v>
      </c>
      <c r="C378" s="9">
        <v>1</v>
      </c>
      <c r="D378" s="5">
        <v>0</v>
      </c>
      <c r="E378" s="5" t="s">
        <v>2</v>
      </c>
      <c r="F378" s="5">
        <v>1</v>
      </c>
      <c r="G378" s="5">
        <v>0</v>
      </c>
      <c r="H378" s="5">
        <v>0</v>
      </c>
      <c r="I378" s="5">
        <v>88</v>
      </c>
      <c r="J378" s="5">
        <v>16</v>
      </c>
      <c r="K378" s="5">
        <v>1.1000000000000001</v>
      </c>
      <c r="L378" s="5">
        <v>147</v>
      </c>
      <c r="M378" s="5">
        <v>3.5</v>
      </c>
      <c r="N378" s="5">
        <v>16.399999999999999</v>
      </c>
      <c r="O378" s="5">
        <v>53</v>
      </c>
      <c r="P378" s="5">
        <v>0</v>
      </c>
      <c r="Q378" s="5">
        <v>0</v>
      </c>
      <c r="R378" s="5">
        <v>0</v>
      </c>
      <c r="S378" s="5">
        <v>1</v>
      </c>
      <c r="T378" s="5">
        <v>0</v>
      </c>
      <c r="U378" s="5">
        <v>0</v>
      </c>
      <c r="V378" s="5">
        <v>0</v>
      </c>
    </row>
    <row r="379" spans="1:22" x14ac:dyDescent="0.25">
      <c r="A379" s="5">
        <v>64</v>
      </c>
      <c r="B379" s="5">
        <v>70</v>
      </c>
      <c r="C379" s="9">
        <v>0.75</v>
      </c>
      <c r="D379" s="5">
        <v>0</v>
      </c>
      <c r="E379" s="5" t="s">
        <v>2</v>
      </c>
      <c r="F379" s="5">
        <v>1</v>
      </c>
      <c r="G379" s="5">
        <v>0</v>
      </c>
      <c r="H379" s="5">
        <v>0</v>
      </c>
      <c r="I379" s="5">
        <v>97</v>
      </c>
      <c r="J379" s="5">
        <v>27</v>
      </c>
      <c r="K379" s="5">
        <v>0.7</v>
      </c>
      <c r="L379" s="5">
        <v>145</v>
      </c>
      <c r="M379" s="5">
        <v>4.8</v>
      </c>
      <c r="N379" s="5">
        <v>13.8</v>
      </c>
      <c r="O379" s="5">
        <v>49</v>
      </c>
      <c r="P379" s="5">
        <v>0</v>
      </c>
      <c r="Q379" s="5">
        <v>0</v>
      </c>
      <c r="R379" s="5">
        <v>0</v>
      </c>
      <c r="S379" s="5">
        <v>1</v>
      </c>
      <c r="T379" s="5">
        <v>0</v>
      </c>
      <c r="U379" s="5">
        <v>0</v>
      </c>
      <c r="V379" s="5">
        <v>0</v>
      </c>
    </row>
    <row r="380" spans="1:22" x14ac:dyDescent="0.25">
      <c r="A380" s="5">
        <v>71</v>
      </c>
      <c r="B380" s="5">
        <v>60</v>
      </c>
      <c r="C380" s="9">
        <v>1</v>
      </c>
      <c r="D380" s="5">
        <v>0</v>
      </c>
      <c r="E380" s="5" t="s">
        <v>2</v>
      </c>
      <c r="F380" s="5">
        <v>1</v>
      </c>
      <c r="G380" s="5">
        <v>0</v>
      </c>
      <c r="H380" s="5">
        <v>0</v>
      </c>
      <c r="I380" s="10">
        <v>148.04</v>
      </c>
      <c r="J380" s="5" t="s">
        <v>3</v>
      </c>
      <c r="K380" s="5">
        <v>0.9</v>
      </c>
      <c r="L380" s="5">
        <v>140</v>
      </c>
      <c r="M380" s="5">
        <v>4.8</v>
      </c>
      <c r="N380" s="5">
        <v>15.2</v>
      </c>
      <c r="O380" s="5">
        <v>42</v>
      </c>
      <c r="P380" s="5">
        <v>0</v>
      </c>
      <c r="Q380" s="5">
        <v>0</v>
      </c>
      <c r="R380" s="5">
        <v>0</v>
      </c>
      <c r="S380" s="5">
        <v>1</v>
      </c>
      <c r="T380" s="5">
        <v>0</v>
      </c>
      <c r="U380" s="5">
        <v>0</v>
      </c>
      <c r="V380" s="5">
        <v>0</v>
      </c>
    </row>
    <row r="381" spans="1:22" x14ac:dyDescent="0.25">
      <c r="A381" s="5">
        <v>62</v>
      </c>
      <c r="B381" s="5">
        <v>80</v>
      </c>
      <c r="C381" s="9">
        <v>1</v>
      </c>
      <c r="D381" s="5">
        <v>0</v>
      </c>
      <c r="E381" s="5" t="s">
        <v>2</v>
      </c>
      <c r="F381" s="5">
        <v>1</v>
      </c>
      <c r="G381" s="5">
        <v>0</v>
      </c>
      <c r="H381" s="5">
        <v>0</v>
      </c>
      <c r="I381" s="5">
        <v>78</v>
      </c>
      <c r="J381" s="5">
        <v>45</v>
      </c>
      <c r="K381" s="5">
        <v>0.6</v>
      </c>
      <c r="L381" s="5">
        <v>138</v>
      </c>
      <c r="M381" s="5">
        <v>3.5</v>
      </c>
      <c r="N381" s="5">
        <v>16.100000000000001</v>
      </c>
      <c r="O381" s="5">
        <v>50</v>
      </c>
      <c r="P381" s="5">
        <v>0</v>
      </c>
      <c r="Q381" s="5">
        <v>0</v>
      </c>
      <c r="R381" s="5">
        <v>0</v>
      </c>
      <c r="S381" s="5">
        <v>1</v>
      </c>
      <c r="T381" s="5">
        <v>0</v>
      </c>
      <c r="U381" s="5">
        <v>0</v>
      </c>
      <c r="V381" s="5">
        <v>0</v>
      </c>
    </row>
    <row r="382" spans="1:22" x14ac:dyDescent="0.25">
      <c r="A382" s="5">
        <v>59</v>
      </c>
      <c r="B382" s="5">
        <v>60</v>
      </c>
      <c r="C382" s="9">
        <v>0.75</v>
      </c>
      <c r="D382" s="5">
        <v>0</v>
      </c>
      <c r="E382" s="5" t="s">
        <v>2</v>
      </c>
      <c r="F382" s="5">
        <v>1</v>
      </c>
      <c r="G382" s="5">
        <v>0</v>
      </c>
      <c r="H382" s="5">
        <v>0</v>
      </c>
      <c r="I382" s="5">
        <v>113</v>
      </c>
      <c r="J382" s="5">
        <v>23</v>
      </c>
      <c r="K382" s="5">
        <v>1.1000000000000001</v>
      </c>
      <c r="L382" s="5">
        <v>139</v>
      </c>
      <c r="M382" s="5">
        <v>3.5</v>
      </c>
      <c r="N382" s="5">
        <v>15.3</v>
      </c>
      <c r="O382" s="5">
        <v>54</v>
      </c>
      <c r="P382" s="5">
        <v>0</v>
      </c>
      <c r="Q382" s="5">
        <v>0</v>
      </c>
      <c r="R382" s="5">
        <v>0</v>
      </c>
      <c r="S382" s="5">
        <v>1</v>
      </c>
      <c r="T382" s="5">
        <v>0</v>
      </c>
      <c r="U382" s="5">
        <v>0</v>
      </c>
      <c r="V382" s="5">
        <v>0</v>
      </c>
    </row>
    <row r="383" spans="1:22" x14ac:dyDescent="0.25">
      <c r="A383" s="5">
        <v>71</v>
      </c>
      <c r="B383" s="5">
        <v>70</v>
      </c>
      <c r="C383" s="9">
        <v>1</v>
      </c>
      <c r="D383" s="5">
        <v>0</v>
      </c>
      <c r="E383" s="5" t="s">
        <v>2</v>
      </c>
      <c r="F383" s="5">
        <v>0.77</v>
      </c>
      <c r="G383" s="5">
        <v>0</v>
      </c>
      <c r="H383" s="5">
        <v>0</v>
      </c>
      <c r="I383" s="5">
        <v>79</v>
      </c>
      <c r="J383" s="5">
        <v>47</v>
      </c>
      <c r="K383" s="5">
        <v>0.5</v>
      </c>
      <c r="L383" s="5">
        <v>142</v>
      </c>
      <c r="M383" s="5">
        <v>4.8</v>
      </c>
      <c r="N383" s="5">
        <v>16.600000000000001</v>
      </c>
      <c r="O383" s="5">
        <v>40</v>
      </c>
      <c r="P383" s="5">
        <v>0</v>
      </c>
      <c r="Q383" s="5">
        <v>0</v>
      </c>
      <c r="R383" s="5">
        <v>0</v>
      </c>
      <c r="S383" s="5">
        <v>1</v>
      </c>
      <c r="T383" s="5">
        <v>0</v>
      </c>
      <c r="U383" s="5">
        <v>0</v>
      </c>
      <c r="V383" s="5">
        <v>0</v>
      </c>
    </row>
    <row r="384" spans="1:22" x14ac:dyDescent="0.25">
      <c r="A384" s="5">
        <v>48</v>
      </c>
      <c r="B384" s="5">
        <v>80</v>
      </c>
      <c r="C384" s="9">
        <v>1</v>
      </c>
      <c r="D384" s="5">
        <v>0</v>
      </c>
      <c r="E384" s="5" t="s">
        <v>2</v>
      </c>
      <c r="F384" s="5">
        <v>1</v>
      </c>
      <c r="G384" s="5">
        <v>0</v>
      </c>
      <c r="H384" s="5">
        <v>0</v>
      </c>
      <c r="I384" s="5">
        <v>75</v>
      </c>
      <c r="J384" s="5">
        <v>22</v>
      </c>
      <c r="K384" s="5">
        <v>0.8</v>
      </c>
      <c r="L384" s="5">
        <v>137</v>
      </c>
      <c r="M384" s="5">
        <v>5</v>
      </c>
      <c r="N384" s="5">
        <v>16.8</v>
      </c>
      <c r="O384" s="5">
        <v>51</v>
      </c>
      <c r="P384" s="5">
        <v>0</v>
      </c>
      <c r="Q384" s="5">
        <v>0</v>
      </c>
      <c r="R384" s="5">
        <v>0</v>
      </c>
      <c r="S384" s="5">
        <v>1</v>
      </c>
      <c r="T384" s="5">
        <v>0</v>
      </c>
      <c r="U384" s="5">
        <v>0</v>
      </c>
      <c r="V384" s="5">
        <v>0</v>
      </c>
    </row>
    <row r="385" spans="1:22" x14ac:dyDescent="0.25">
      <c r="A385" s="5">
        <v>80</v>
      </c>
      <c r="B385" s="5">
        <v>80</v>
      </c>
      <c r="C385" s="9">
        <v>1</v>
      </c>
      <c r="D385" s="5">
        <v>0</v>
      </c>
      <c r="E385" s="5" t="s">
        <v>2</v>
      </c>
      <c r="F385" s="5">
        <v>1</v>
      </c>
      <c r="G385" s="5">
        <v>0</v>
      </c>
      <c r="H385" s="5">
        <v>0</v>
      </c>
      <c r="I385" s="5">
        <v>119</v>
      </c>
      <c r="J385" s="5">
        <v>46</v>
      </c>
      <c r="K385" s="5">
        <v>0.7</v>
      </c>
      <c r="L385" s="5">
        <v>141</v>
      </c>
      <c r="M385" s="5">
        <v>4.9000000000000004</v>
      </c>
      <c r="N385" s="5">
        <v>13.9</v>
      </c>
      <c r="O385" s="5">
        <v>49</v>
      </c>
      <c r="P385" s="5">
        <v>0</v>
      </c>
      <c r="Q385" s="5">
        <v>0</v>
      </c>
      <c r="R385" s="5">
        <v>0</v>
      </c>
      <c r="S385" s="5">
        <v>1</v>
      </c>
      <c r="T385" s="5">
        <v>0</v>
      </c>
      <c r="U385" s="5">
        <v>0</v>
      </c>
      <c r="V385" s="5">
        <v>0</v>
      </c>
    </row>
    <row r="386" spans="1:22" x14ac:dyDescent="0.25">
      <c r="A386" s="5">
        <v>57</v>
      </c>
      <c r="B386" s="5">
        <v>60</v>
      </c>
      <c r="C386" s="9">
        <v>0.75</v>
      </c>
      <c r="D386" s="5">
        <v>0</v>
      </c>
      <c r="E386" s="5" t="s">
        <v>2</v>
      </c>
      <c r="F386" s="5">
        <v>1</v>
      </c>
      <c r="G386" s="5">
        <v>0</v>
      </c>
      <c r="H386" s="5">
        <v>0</v>
      </c>
      <c r="I386" s="5">
        <v>132</v>
      </c>
      <c r="J386" s="5">
        <v>18</v>
      </c>
      <c r="K386" s="5">
        <v>1.1000000000000001</v>
      </c>
      <c r="L386" s="5">
        <v>150</v>
      </c>
      <c r="M386" s="5">
        <v>4.7</v>
      </c>
      <c r="N386" s="5">
        <v>15.4</v>
      </c>
      <c r="O386" s="5">
        <v>42</v>
      </c>
      <c r="P386" s="5">
        <v>0</v>
      </c>
      <c r="Q386" s="5">
        <v>0</v>
      </c>
      <c r="R386" s="5">
        <v>0</v>
      </c>
      <c r="S386" s="5">
        <v>1</v>
      </c>
      <c r="T386" s="5">
        <v>0</v>
      </c>
      <c r="U386" s="5">
        <v>0</v>
      </c>
      <c r="V386" s="5">
        <v>0</v>
      </c>
    </row>
    <row r="387" spans="1:22" x14ac:dyDescent="0.25">
      <c r="A387" s="5">
        <v>63</v>
      </c>
      <c r="B387" s="5">
        <v>70</v>
      </c>
      <c r="C387" s="9">
        <v>0.75</v>
      </c>
      <c r="D387" s="5">
        <v>0</v>
      </c>
      <c r="E387" s="5" t="s">
        <v>2</v>
      </c>
      <c r="F387" s="5">
        <v>1</v>
      </c>
      <c r="G387" s="5">
        <v>0</v>
      </c>
      <c r="H387" s="5">
        <v>0</v>
      </c>
      <c r="I387" s="5">
        <v>113</v>
      </c>
      <c r="J387" s="5">
        <v>25</v>
      </c>
      <c r="K387" s="5">
        <v>0.6</v>
      </c>
      <c r="L387" s="5">
        <v>146</v>
      </c>
      <c r="M387" s="5">
        <v>4.9000000000000004</v>
      </c>
      <c r="N387" s="5">
        <v>16.5</v>
      </c>
      <c r="O387" s="5">
        <v>52</v>
      </c>
      <c r="P387" s="5">
        <v>0</v>
      </c>
      <c r="Q387" s="5">
        <v>0</v>
      </c>
      <c r="R387" s="5">
        <v>0</v>
      </c>
      <c r="S387" s="5">
        <v>1</v>
      </c>
      <c r="T387" s="5">
        <v>0</v>
      </c>
      <c r="U387" s="5">
        <v>0</v>
      </c>
      <c r="V387" s="5">
        <v>0</v>
      </c>
    </row>
    <row r="388" spans="1:22" x14ac:dyDescent="0.25">
      <c r="A388" s="5">
        <v>46</v>
      </c>
      <c r="B388" s="5">
        <v>70</v>
      </c>
      <c r="C388" s="9">
        <v>1</v>
      </c>
      <c r="D388" s="5">
        <v>0</v>
      </c>
      <c r="E388" s="5" t="s">
        <v>2</v>
      </c>
      <c r="F388" s="5">
        <v>1</v>
      </c>
      <c r="G388" s="5">
        <v>0</v>
      </c>
      <c r="H388" s="5">
        <v>0</v>
      </c>
      <c r="I388" s="5">
        <v>100</v>
      </c>
      <c r="J388" s="5">
        <v>47</v>
      </c>
      <c r="K388" s="5">
        <v>0.5</v>
      </c>
      <c r="L388" s="5">
        <v>142</v>
      </c>
      <c r="M388" s="5">
        <v>3.5</v>
      </c>
      <c r="N388" s="5">
        <v>16.399999999999999</v>
      </c>
      <c r="O388" s="5">
        <v>43</v>
      </c>
      <c r="P388" s="5">
        <v>0</v>
      </c>
      <c r="Q388" s="5">
        <v>0</v>
      </c>
      <c r="R388" s="5">
        <v>0</v>
      </c>
      <c r="S388" s="5">
        <v>1</v>
      </c>
      <c r="T388" s="5">
        <v>0</v>
      </c>
      <c r="U388" s="5">
        <v>0</v>
      </c>
      <c r="V388" s="5">
        <v>0</v>
      </c>
    </row>
    <row r="389" spans="1:22" x14ac:dyDescent="0.25">
      <c r="A389" s="5">
        <v>15</v>
      </c>
      <c r="B389" s="5">
        <v>80</v>
      </c>
      <c r="C389" s="9">
        <v>1</v>
      </c>
      <c r="D389" s="5">
        <v>0</v>
      </c>
      <c r="E389" s="5" t="s">
        <v>2</v>
      </c>
      <c r="F389" s="5">
        <v>1</v>
      </c>
      <c r="G389" s="5">
        <v>0</v>
      </c>
      <c r="H389" s="5">
        <v>0</v>
      </c>
      <c r="I389" s="5">
        <v>93</v>
      </c>
      <c r="J389" s="5">
        <v>17</v>
      </c>
      <c r="K389" s="5">
        <v>0.9</v>
      </c>
      <c r="L389" s="5">
        <v>136</v>
      </c>
      <c r="M389" s="5">
        <v>3.9</v>
      </c>
      <c r="N389" s="5">
        <v>16.7</v>
      </c>
      <c r="O389" s="5">
        <v>50</v>
      </c>
      <c r="P389" s="5">
        <v>0</v>
      </c>
      <c r="Q389" s="5">
        <v>0</v>
      </c>
      <c r="R389" s="5">
        <v>0</v>
      </c>
      <c r="S389" s="5">
        <v>1</v>
      </c>
      <c r="T389" s="5">
        <v>0</v>
      </c>
      <c r="U389" s="5">
        <v>0</v>
      </c>
      <c r="V389" s="5">
        <v>0</v>
      </c>
    </row>
    <row r="390" spans="1:22" x14ac:dyDescent="0.25">
      <c r="A390" s="5">
        <v>51</v>
      </c>
      <c r="B390" s="5">
        <v>80</v>
      </c>
      <c r="C390" s="9">
        <v>0.75</v>
      </c>
      <c r="D390" s="5">
        <v>0</v>
      </c>
      <c r="E390" s="5" t="s">
        <v>2</v>
      </c>
      <c r="F390" s="5">
        <v>1</v>
      </c>
      <c r="G390" s="5">
        <v>0</v>
      </c>
      <c r="H390" s="5">
        <v>0</v>
      </c>
      <c r="I390" s="5">
        <v>94</v>
      </c>
      <c r="J390" s="5">
        <v>15</v>
      </c>
      <c r="K390" s="5">
        <v>1.2</v>
      </c>
      <c r="L390" s="5">
        <v>144</v>
      </c>
      <c r="M390" s="5">
        <v>3.7</v>
      </c>
      <c r="N390" s="5">
        <v>15.5</v>
      </c>
      <c r="O390" s="5">
        <v>46</v>
      </c>
      <c r="P390" s="5">
        <v>0</v>
      </c>
      <c r="Q390" s="5">
        <v>0</v>
      </c>
      <c r="R390" s="5">
        <v>0</v>
      </c>
      <c r="S390" s="5">
        <v>1</v>
      </c>
      <c r="T390" s="5">
        <v>0</v>
      </c>
      <c r="U390" s="5">
        <v>0</v>
      </c>
      <c r="V390" s="5">
        <v>0</v>
      </c>
    </row>
    <row r="391" spans="1:22" x14ac:dyDescent="0.25">
      <c r="A391" s="5">
        <v>41</v>
      </c>
      <c r="B391" s="5">
        <v>80</v>
      </c>
      <c r="C391" s="9">
        <v>1</v>
      </c>
      <c r="D391" s="5">
        <v>0</v>
      </c>
      <c r="E391" s="5" t="s">
        <v>2</v>
      </c>
      <c r="F391" s="5">
        <v>1</v>
      </c>
      <c r="G391" s="5">
        <v>0</v>
      </c>
      <c r="H391" s="5">
        <v>0</v>
      </c>
      <c r="I391" s="5">
        <v>112</v>
      </c>
      <c r="J391" s="5">
        <v>48</v>
      </c>
      <c r="K391" s="5">
        <v>0.7</v>
      </c>
      <c r="L391" s="5">
        <v>140</v>
      </c>
      <c r="M391" s="5">
        <v>5</v>
      </c>
      <c r="N391" s="5">
        <v>17</v>
      </c>
      <c r="O391" s="5">
        <v>52</v>
      </c>
      <c r="P391" s="5">
        <v>0</v>
      </c>
      <c r="Q391" s="5">
        <v>0</v>
      </c>
      <c r="R391" s="5">
        <v>0</v>
      </c>
      <c r="S391" s="5">
        <v>1</v>
      </c>
      <c r="T391" s="5">
        <v>0</v>
      </c>
      <c r="U391" s="5">
        <v>0</v>
      </c>
      <c r="V391" s="5">
        <v>0</v>
      </c>
    </row>
    <row r="392" spans="1:22" x14ac:dyDescent="0.25">
      <c r="A392" s="5">
        <v>52</v>
      </c>
      <c r="B392" s="5">
        <v>80</v>
      </c>
      <c r="C392" s="9">
        <v>1</v>
      </c>
      <c r="D392" s="5">
        <v>0</v>
      </c>
      <c r="E392" s="5" t="s">
        <v>2</v>
      </c>
      <c r="F392" s="5">
        <v>1</v>
      </c>
      <c r="G392" s="5">
        <v>0</v>
      </c>
      <c r="H392" s="5">
        <v>0</v>
      </c>
      <c r="I392" s="5">
        <v>99</v>
      </c>
      <c r="J392" s="5">
        <v>25</v>
      </c>
      <c r="K392" s="5">
        <v>0.8</v>
      </c>
      <c r="L392" s="5">
        <v>135</v>
      </c>
      <c r="M392" s="5">
        <v>3.7</v>
      </c>
      <c r="N392" s="5">
        <v>15</v>
      </c>
      <c r="O392" s="5">
        <v>52</v>
      </c>
      <c r="P392" s="5">
        <v>0</v>
      </c>
      <c r="Q392" s="5">
        <v>0</v>
      </c>
      <c r="R392" s="5">
        <v>0</v>
      </c>
      <c r="S392" s="5">
        <v>1</v>
      </c>
      <c r="T392" s="5">
        <v>0</v>
      </c>
      <c r="U392" s="5">
        <v>0</v>
      </c>
      <c r="V392" s="5">
        <v>0</v>
      </c>
    </row>
    <row r="393" spans="1:22" x14ac:dyDescent="0.25">
      <c r="A393" s="5">
        <v>36</v>
      </c>
      <c r="B393" s="5">
        <v>80</v>
      </c>
      <c r="C393" s="9">
        <v>1</v>
      </c>
      <c r="D393" s="5">
        <v>0</v>
      </c>
      <c r="E393" s="5" t="s">
        <v>2</v>
      </c>
      <c r="F393" s="5">
        <v>1</v>
      </c>
      <c r="G393" s="5">
        <v>0</v>
      </c>
      <c r="H393" s="5">
        <v>0</v>
      </c>
      <c r="I393" s="5">
        <v>85</v>
      </c>
      <c r="J393" s="5">
        <v>16</v>
      </c>
      <c r="K393" s="5">
        <v>1.1000000000000001</v>
      </c>
      <c r="L393" s="5">
        <v>142</v>
      </c>
      <c r="M393" s="5">
        <v>4.0999999999999996</v>
      </c>
      <c r="N393" s="5">
        <v>15.6</v>
      </c>
      <c r="O393" s="5">
        <v>44</v>
      </c>
      <c r="P393" s="5">
        <v>0</v>
      </c>
      <c r="Q393" s="5">
        <v>0</v>
      </c>
      <c r="R393" s="5">
        <v>0</v>
      </c>
      <c r="S393" s="5">
        <v>1</v>
      </c>
      <c r="T393" s="5">
        <v>0</v>
      </c>
      <c r="U393" s="5">
        <v>0</v>
      </c>
      <c r="V393" s="5">
        <v>0</v>
      </c>
    </row>
    <row r="394" spans="1:22" x14ac:dyDescent="0.25">
      <c r="A394" s="5">
        <v>57</v>
      </c>
      <c r="B394" s="5">
        <v>80</v>
      </c>
      <c r="C394" s="9">
        <v>0.75</v>
      </c>
      <c r="D394" s="5">
        <v>0</v>
      </c>
      <c r="E394" s="5" t="s">
        <v>2</v>
      </c>
      <c r="F394" s="5">
        <v>1</v>
      </c>
      <c r="G394" s="5">
        <v>0</v>
      </c>
      <c r="H394" s="5">
        <v>0</v>
      </c>
      <c r="I394" s="5">
        <v>133</v>
      </c>
      <c r="J394" s="5">
        <v>48</v>
      </c>
      <c r="K394" s="5">
        <v>1.2</v>
      </c>
      <c r="L394" s="5">
        <v>147</v>
      </c>
      <c r="M394" s="5">
        <v>4.3</v>
      </c>
      <c r="N394" s="5">
        <v>14.8</v>
      </c>
      <c r="O394" s="5">
        <v>46</v>
      </c>
      <c r="P394" s="5">
        <v>0</v>
      </c>
      <c r="Q394" s="5">
        <v>0</v>
      </c>
      <c r="R394" s="5">
        <v>0</v>
      </c>
      <c r="S394" s="5">
        <v>1</v>
      </c>
      <c r="T394" s="5">
        <v>0</v>
      </c>
      <c r="U394" s="5">
        <v>0</v>
      </c>
      <c r="V394" s="5">
        <v>0</v>
      </c>
    </row>
    <row r="395" spans="1:22" x14ac:dyDescent="0.25">
      <c r="A395" s="5">
        <v>43</v>
      </c>
      <c r="B395" s="5">
        <v>60</v>
      </c>
      <c r="C395" s="9">
        <v>1</v>
      </c>
      <c r="D395" s="5">
        <v>0</v>
      </c>
      <c r="E395" s="5" t="s">
        <v>2</v>
      </c>
      <c r="F395" s="5">
        <v>1</v>
      </c>
      <c r="G395" s="5">
        <v>0</v>
      </c>
      <c r="H395" s="5">
        <v>0</v>
      </c>
      <c r="I395" s="5">
        <v>117</v>
      </c>
      <c r="J395" s="5">
        <v>45</v>
      </c>
      <c r="K395" s="5">
        <v>0.7</v>
      </c>
      <c r="L395" s="5">
        <v>141</v>
      </c>
      <c r="M395" s="5">
        <v>4.4000000000000004</v>
      </c>
      <c r="N395" s="5">
        <v>13</v>
      </c>
      <c r="O395" s="5">
        <v>54</v>
      </c>
      <c r="P395" s="5">
        <v>0</v>
      </c>
      <c r="Q395" s="5">
        <v>0</v>
      </c>
      <c r="R395" s="5">
        <v>0</v>
      </c>
      <c r="S395" s="5">
        <v>1</v>
      </c>
      <c r="T395" s="5">
        <v>0</v>
      </c>
      <c r="U395" s="5">
        <v>0</v>
      </c>
      <c r="V395" s="5">
        <v>0</v>
      </c>
    </row>
    <row r="396" spans="1:22" x14ac:dyDescent="0.25">
      <c r="A396" s="5">
        <v>50</v>
      </c>
      <c r="B396" s="5">
        <v>80</v>
      </c>
      <c r="C396" s="9">
        <v>0.75</v>
      </c>
      <c r="D396" s="5">
        <v>0</v>
      </c>
      <c r="E396" s="5" t="s">
        <v>2</v>
      </c>
      <c r="F396" s="5">
        <v>1</v>
      </c>
      <c r="G396" s="5">
        <v>0</v>
      </c>
      <c r="H396" s="5">
        <v>0</v>
      </c>
      <c r="I396" s="5">
        <v>137</v>
      </c>
      <c r="J396" s="5">
        <v>46</v>
      </c>
      <c r="K396" s="5">
        <v>0.8</v>
      </c>
      <c r="L396" s="5">
        <v>139</v>
      </c>
      <c r="M396" s="5">
        <v>5</v>
      </c>
      <c r="N396" s="5">
        <v>14.1</v>
      </c>
      <c r="O396" s="5">
        <v>45</v>
      </c>
      <c r="P396" s="5">
        <v>0</v>
      </c>
      <c r="Q396" s="5">
        <v>0</v>
      </c>
      <c r="R396" s="5">
        <v>0</v>
      </c>
      <c r="S396" s="5">
        <v>1</v>
      </c>
      <c r="T396" s="5">
        <v>0</v>
      </c>
      <c r="U396" s="5">
        <v>0</v>
      </c>
      <c r="V396" s="5">
        <v>0</v>
      </c>
    </row>
    <row r="397" spans="1:22" x14ac:dyDescent="0.25">
      <c r="A397" s="5">
        <v>55</v>
      </c>
      <c r="B397" s="5">
        <v>80</v>
      </c>
      <c r="C397" s="9">
        <v>0.75</v>
      </c>
      <c r="D397" s="5">
        <v>0</v>
      </c>
      <c r="E397" s="5" t="s">
        <v>2</v>
      </c>
      <c r="F397" s="5">
        <v>1</v>
      </c>
      <c r="G397" s="5">
        <v>0</v>
      </c>
      <c r="H397" s="5">
        <v>0</v>
      </c>
      <c r="I397" s="5">
        <v>140</v>
      </c>
      <c r="J397" s="5">
        <v>49</v>
      </c>
      <c r="K397" s="5">
        <v>0.5</v>
      </c>
      <c r="L397" s="5">
        <v>150</v>
      </c>
      <c r="M397" s="5">
        <v>4.9000000000000004</v>
      </c>
      <c r="N397" s="5">
        <v>15.7</v>
      </c>
      <c r="O397" s="5">
        <v>47</v>
      </c>
      <c r="P397" s="5">
        <v>0</v>
      </c>
      <c r="Q397" s="5">
        <v>0</v>
      </c>
      <c r="R397" s="5">
        <v>0</v>
      </c>
      <c r="S397" s="5">
        <v>1</v>
      </c>
      <c r="T397" s="5">
        <v>0</v>
      </c>
      <c r="U397" s="5">
        <v>0</v>
      </c>
      <c r="V397" s="5">
        <v>0</v>
      </c>
    </row>
    <row r="398" spans="1:22" x14ac:dyDescent="0.25">
      <c r="A398" s="5">
        <v>42</v>
      </c>
      <c r="B398" s="5">
        <v>70</v>
      </c>
      <c r="C398" s="9">
        <v>1</v>
      </c>
      <c r="D398" s="5">
        <v>0</v>
      </c>
      <c r="E398" s="5" t="s">
        <v>2</v>
      </c>
      <c r="F398" s="5">
        <v>1</v>
      </c>
      <c r="G398" s="5">
        <v>0</v>
      </c>
      <c r="H398" s="5">
        <v>0</v>
      </c>
      <c r="I398" s="5">
        <v>75</v>
      </c>
      <c r="J398" s="5">
        <v>31</v>
      </c>
      <c r="K398" s="5">
        <v>1.2</v>
      </c>
      <c r="L398" s="5">
        <v>141</v>
      </c>
      <c r="M398" s="5">
        <v>3.5</v>
      </c>
      <c r="N398" s="5">
        <v>16.5</v>
      </c>
      <c r="O398" s="5">
        <v>54</v>
      </c>
      <c r="P398" s="5">
        <v>0</v>
      </c>
      <c r="Q398" s="5">
        <v>0</v>
      </c>
      <c r="R398" s="5">
        <v>0</v>
      </c>
      <c r="S398" s="5">
        <v>1</v>
      </c>
      <c r="T398" s="5">
        <v>0</v>
      </c>
      <c r="U398" s="5">
        <v>0</v>
      </c>
      <c r="V398" s="5">
        <v>0</v>
      </c>
    </row>
    <row r="399" spans="1:22" x14ac:dyDescent="0.25">
      <c r="A399" s="5">
        <v>12</v>
      </c>
      <c r="B399" s="5">
        <v>80</v>
      </c>
      <c r="C399" s="9">
        <v>0.75</v>
      </c>
      <c r="D399" s="5">
        <v>0</v>
      </c>
      <c r="E399" s="5" t="s">
        <v>2</v>
      </c>
      <c r="F399" s="5">
        <v>1</v>
      </c>
      <c r="G399" s="5">
        <v>0</v>
      </c>
      <c r="H399" s="5">
        <v>0</v>
      </c>
      <c r="I399" s="5">
        <v>100</v>
      </c>
      <c r="J399" s="5">
        <v>26</v>
      </c>
      <c r="K399" s="5">
        <v>0.6</v>
      </c>
      <c r="L399" s="5">
        <v>137</v>
      </c>
      <c r="M399" s="5">
        <v>4.4000000000000004</v>
      </c>
      <c r="N399" s="5">
        <v>15.8</v>
      </c>
      <c r="O399" s="5">
        <v>49</v>
      </c>
      <c r="P399" s="5">
        <v>0</v>
      </c>
      <c r="Q399" s="5">
        <v>0</v>
      </c>
      <c r="R399" s="5">
        <v>0</v>
      </c>
      <c r="S399" s="5">
        <v>1</v>
      </c>
      <c r="T399" s="5">
        <v>0</v>
      </c>
      <c r="U399" s="5">
        <v>0</v>
      </c>
      <c r="V399" s="5">
        <v>0</v>
      </c>
    </row>
    <row r="400" spans="1:22" x14ac:dyDescent="0.25">
      <c r="A400" s="5">
        <v>17</v>
      </c>
      <c r="B400" s="5">
        <v>60</v>
      </c>
      <c r="C400" s="9">
        <v>1</v>
      </c>
      <c r="D400" s="5">
        <v>0</v>
      </c>
      <c r="E400" s="5" t="s">
        <v>2</v>
      </c>
      <c r="F400" s="5">
        <v>1</v>
      </c>
      <c r="G400" s="5">
        <v>0</v>
      </c>
      <c r="H400" s="5">
        <v>0</v>
      </c>
      <c r="I400" s="5">
        <v>114</v>
      </c>
      <c r="J400" s="5">
        <v>50</v>
      </c>
      <c r="K400" s="5">
        <v>1</v>
      </c>
      <c r="L400" s="5">
        <v>135</v>
      </c>
      <c r="M400" s="5">
        <v>4.9000000000000004</v>
      </c>
      <c r="N400" s="5">
        <v>14.2</v>
      </c>
      <c r="O400" s="5">
        <v>51</v>
      </c>
      <c r="P400" s="5">
        <v>0</v>
      </c>
      <c r="Q400" s="5">
        <v>0</v>
      </c>
      <c r="R400" s="5">
        <v>0</v>
      </c>
      <c r="S400" s="5">
        <v>1</v>
      </c>
      <c r="T400" s="5">
        <v>0</v>
      </c>
      <c r="U400" s="5">
        <v>0</v>
      </c>
      <c r="V400" s="5">
        <v>0</v>
      </c>
    </row>
    <row r="401" spans="1:22" x14ac:dyDescent="0.25">
      <c r="A401" s="5">
        <v>58</v>
      </c>
      <c r="B401" s="5">
        <v>80</v>
      </c>
      <c r="C401" s="9">
        <v>1</v>
      </c>
      <c r="D401" s="5">
        <v>0</v>
      </c>
      <c r="E401" s="5" t="s">
        <v>2</v>
      </c>
      <c r="F401" s="5">
        <v>1</v>
      </c>
      <c r="G401" s="5">
        <v>0</v>
      </c>
      <c r="H401" s="5">
        <v>0</v>
      </c>
      <c r="I401" s="5">
        <v>131</v>
      </c>
      <c r="J401" s="5">
        <v>18</v>
      </c>
      <c r="K401" s="5">
        <v>1.1000000000000001</v>
      </c>
      <c r="L401" s="5">
        <v>141</v>
      </c>
      <c r="M401" s="5">
        <v>3.5</v>
      </c>
      <c r="N401" s="5">
        <v>15.8</v>
      </c>
      <c r="O401" s="5">
        <v>53</v>
      </c>
      <c r="P401" s="5">
        <v>0</v>
      </c>
      <c r="Q401" s="5">
        <v>0</v>
      </c>
      <c r="R401" s="5">
        <v>0</v>
      </c>
      <c r="S401" s="5">
        <v>1</v>
      </c>
      <c r="T401" s="5">
        <v>0</v>
      </c>
      <c r="U401" s="5">
        <v>0</v>
      </c>
      <c r="V401" s="5">
        <v>0</v>
      </c>
    </row>
    <row r="402" spans="1:22" ht="15.75" thickBot="1" x14ac:dyDescent="0.3">
      <c r="A402" s="5" t="s">
        <v>64</v>
      </c>
      <c r="B402" s="5"/>
      <c r="C402" s="9"/>
      <c r="D402" s="5"/>
      <c r="E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9.5" thickTop="1" x14ac:dyDescent="0.3">
      <c r="A403" s="12"/>
      <c r="B403" s="12"/>
      <c r="C403" s="11"/>
      <c r="D403" s="11"/>
      <c r="E403" s="11"/>
      <c r="F403" s="11"/>
      <c r="G403" s="11"/>
      <c r="H403" s="11"/>
      <c r="I403" s="12"/>
      <c r="J403" s="12"/>
      <c r="K403" s="12"/>
      <c r="L403" s="12"/>
      <c r="M403" s="12"/>
      <c r="N403" s="12"/>
      <c r="O403" s="12"/>
      <c r="P403" s="11"/>
      <c r="Q403" s="11"/>
      <c r="R403" s="11"/>
      <c r="S403" s="11"/>
      <c r="T403" s="11"/>
      <c r="U403" s="11"/>
      <c r="V403" s="11"/>
    </row>
    <row r="404" spans="1:22" x14ac:dyDescent="0.25">
      <c r="C404" s="8"/>
    </row>
    <row r="405" spans="1:22" x14ac:dyDescent="0.25">
      <c r="C405" s="8"/>
    </row>
    <row r="407" spans="1:22" x14ac:dyDescent="0.25">
      <c r="C407" s="8"/>
    </row>
    <row r="411" spans="1:22" x14ac:dyDescent="0.25">
      <c r="C411" s="8"/>
    </row>
    <row r="412" spans="1:22" x14ac:dyDescent="0.25">
      <c r="C412" s="8"/>
    </row>
    <row r="413" spans="1:22" x14ac:dyDescent="0.25">
      <c r="C413" s="8"/>
      <c r="G413" s="7"/>
      <c r="H413" s="7"/>
    </row>
    <row r="414" spans="1:22" x14ac:dyDescent="0.25">
      <c r="C414" s="8"/>
      <c r="G414" s="7"/>
      <c r="H414" s="7"/>
    </row>
    <row r="415" spans="1:22" x14ac:dyDescent="0.25">
      <c r="C415" s="8"/>
    </row>
    <row r="416" spans="1:22" x14ac:dyDescent="0.25">
      <c r="C416" s="8"/>
    </row>
    <row r="417" spans="3:3" x14ac:dyDescent="0.25">
      <c r="C417" s="8"/>
    </row>
    <row r="418" spans="3:3" x14ac:dyDescent="0.25">
      <c r="C418" s="8"/>
    </row>
    <row r="419" spans="3:3" x14ac:dyDescent="0.25">
      <c r="C419" s="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0 J u s U v B X s s a j A A A A 9 Q A A A B I A H A B D b 2 5 m a W c v U G F j a 2 F n Z S 5 4 b W w g o h g A K K A U A A A A A A A A A A A A A A A A A A A A A A A A A A A A h Y + x D o I w G I R f h X S n L c i g 5 K c M r p C Q m B j X p l R o g E J o s b y b g 4 / k K 4 h R 1 M 3 k l r v 7 h r v 7 9 Q b p 3 L X e R Y 5 G 9 T p B A a b I k 1 r 0 p d J V g i Z 7 9 r c o Z V B w 0 f B K e g u s T T y b M k G 1 t U N M i H M O u w 3 u x 4 q E l A b k l G c H U c u O o w + s / s O + 0 s Z y L S R i c H y N Y S H e L Y o i T I G s G e R K f / t w m f t s f 0 L Y T 6 2 d R s m G 1 i 8 y I K s F 8 r 7 A H l B L A w Q U A A I A C A D Q m 6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J u s U g 0 p 5 G p x A Q A A Z h I A A B M A H A B G b 3 J t d W x h c y 9 T Z W N 0 a W 9 u M S 5 t I K I Y A C i g F A A A A A A A A A A A A A A A A A A A A A A A A A A A A O 2 T T U v D M B i A 7 4 X + h 5 B d O i h l y T 7 8 o q d O j 4 J s X j Q e u v V V w 9 p k J K l s j F 3 8 S 5 4 8 y / 6 X 1 T I / w P f u I L 2 0 f Z K 0 e W g f C 3 M n t S K T 9 s z O w i A M 7 G N u o C B F r o C k p A Q X B q Q 5 d q / m 7 a X Y P e s G Z v Y p G e t 5 X Y F y 0 Y U s I c m 0 c s 2 N j W h 2 K q 4 t G C s q u d B L s Z 9 m h X V 1 I X O x 0 E a r X F i o w D o z E l b N x M e 7 E r d y t B v f j q G U l X R g U h r T m G S 6 r C t l U z 6 K y b m a 6 0 K q h 5 T x Y S 8 m V 7 V 2 M H H r E t L v y + R S K 7 j r x u 2 m O / S m k q A a N 0 3 c e k m b v U / z W T N r a n J l 7 7 W p 2 u d P 1 0 u w 0 Z d i v N n Q d o A 1 W 2 g W A n G w c t u Y 7 D l H e B / h A 4 Q P E T 5 C + B H C j x F + g n D W w w Y w Y 4 Y p M 8 y Z Y d I M s 2 a Y N s O 8 G S b O M H O O m X P 0 W 2 P m H D P n m D n H z P l v 8 2 0 3 D K T 6 + x / + G W m H f m Y a 8 S 7 1 r f p W f a s H 0 G r f t + p b 9 a 0 e R K s D 3 6 p v 1 b d 6 E K 0 O f a u + V d / q / 2 v 1 H V B L A Q I t A B Q A A g A I A N C b r F L w V 7 L G o w A A A P U A A A A S A A A A A A A A A A A A A A A A A A A A A A B D b 2 5 m a W c v U G F j a 2 F n Z S 5 4 b W x Q S w E C L Q A U A A I A C A D Q m 6 x S D 8 r p q 6 Q A A A D p A A A A E w A A A A A A A A A A A A A A A A D v A A A A W 0 N v b n R l b n R f V H l w Z X N d L n h t b F B L A Q I t A B Q A A g A I A N C b r F I N K e R q c Q E A A G Y S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1 m A A A A A A A A S 2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b m U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U d C Z 1 l H Q m d Z R 0 J n W U d C Z 1 l H Q m d Z R 0 J n W U d C Z 1 l H Q m d Z P S I g L z 4 8 R W 5 0 c n k g V H l w Z T 0 i R m l s b E x h c 3 R V c G R h d G V k I i B W Y W x 1 Z T 0 i Z D I w M j E t M D Q t M T R U M D k 6 N T A 6 N D I u N T I 1 N T Q y N l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R h b m U i I C 8 + P E V u d H J 5 I F R 5 c G U 9 I k Z p b G x F c n J v c k N v Z G U i I F Z h b H V l P S J z V W 5 r b m 9 3 b i I g L z 4 8 R W 5 0 c n k g V H l w Z T 0 i R m l s b E N v d W 5 0 I i B W Y W x 1 Z T 0 i b D Q w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L 0 F 1 d G 9 S Z W 1 v d m V k Q 2 9 s d W 1 u c z E u e 0 N v b H V t b j E s M H 0 m c X V v d D s s J n F 1 b 3 Q 7 U 2 V j d G l v b j E v Z G F u Z S 9 B d X R v U m V t b 3 Z l Z E N v b H V t b n M x L n t D b 2 x 1 b W 4 y L D F 9 J n F 1 b 3 Q 7 L C Z x d W 9 0 O 1 N l Y 3 R p b 2 4 x L 2 R h b m U v Q X V 0 b 1 J l b W 9 2 Z W R D b 2 x 1 b W 5 z M S 5 7 Q 2 9 s d W 1 u M y w y f S Z x d W 9 0 O y w m c X V v d D t T Z W N 0 a W 9 u M S 9 k Y W 5 l L 0 F 1 d G 9 S Z W 1 v d m V k Q 2 9 s d W 1 u c z E u e 0 N v b H V t b j Q s M 3 0 m c X V v d D s s J n F 1 b 3 Q 7 U 2 V j d G l v b j E v Z G F u Z S 9 B d X R v U m V t b 3 Z l Z E N v b H V t b n M x L n t D b 2 x 1 b W 4 1 L D R 9 J n F 1 b 3 Q 7 L C Z x d W 9 0 O 1 N l Y 3 R p b 2 4 x L 2 R h b m U v Q X V 0 b 1 J l b W 9 2 Z W R D b 2 x 1 b W 5 z M S 5 7 Q 2 9 s d W 1 u N i w 1 f S Z x d W 9 0 O y w m c X V v d D t T Z W N 0 a W 9 u M S 9 k Y W 5 l L 0 F 1 d G 9 S Z W 1 v d m V k Q 2 9 s d W 1 u c z E u e 0 N v b H V t b j c s N n 0 m c X V v d D s s J n F 1 b 3 Q 7 U 2 V j d G l v b j E v Z G F u Z S 9 B d X R v U m V t b 3 Z l Z E N v b H V t b n M x L n t D b 2 x 1 b W 4 4 L D d 9 J n F 1 b 3 Q 7 L C Z x d W 9 0 O 1 N l Y 3 R p b 2 4 x L 2 R h b m U v Q X V 0 b 1 J l b W 9 2 Z W R D b 2 x 1 b W 5 z M S 5 7 Q 2 9 s d W 1 u O S w 4 f S Z x d W 9 0 O y w m c X V v d D t T Z W N 0 a W 9 u M S 9 k Y W 5 l L 0 F 1 d G 9 S Z W 1 v d m V k Q 2 9 s d W 1 u c z E u e 0 N v b H V t b j E w L D l 9 J n F 1 b 3 Q 7 L C Z x d W 9 0 O 1 N l Y 3 R p b 2 4 x L 2 R h b m U v Q X V 0 b 1 J l b W 9 2 Z W R D b 2 x 1 b W 5 z M S 5 7 Q 2 9 s d W 1 u M T E s M T B 9 J n F 1 b 3 Q 7 L C Z x d W 9 0 O 1 N l Y 3 R p b 2 4 x L 2 R h b m U v Q X V 0 b 1 J l b W 9 2 Z W R D b 2 x 1 b W 5 z M S 5 7 Q 2 9 s d W 1 u M T I s M T F 9 J n F 1 b 3 Q 7 L C Z x d W 9 0 O 1 N l Y 3 R p b 2 4 x L 2 R h b m U v Q X V 0 b 1 J l b W 9 2 Z W R D b 2 x 1 b W 5 z M S 5 7 Q 2 9 s d W 1 u M T M s M T J 9 J n F 1 b 3 Q 7 L C Z x d W 9 0 O 1 N l Y 3 R p b 2 4 x L 2 R h b m U v Q X V 0 b 1 J l b W 9 2 Z W R D b 2 x 1 b W 5 z M S 5 7 Q 2 9 s d W 1 u M T Q s M T N 9 J n F 1 b 3 Q 7 L C Z x d W 9 0 O 1 N l Y 3 R p b 2 4 x L 2 R h b m U v Q X V 0 b 1 J l b W 9 2 Z W R D b 2 x 1 b W 5 z M S 5 7 Q 2 9 s d W 1 u M T U s M T R 9 J n F 1 b 3 Q 7 L C Z x d W 9 0 O 1 N l Y 3 R p b 2 4 x L 2 R h b m U v Q X V 0 b 1 J l b W 9 2 Z W R D b 2 x 1 b W 5 z M S 5 7 Q 2 9 s d W 1 u M T Y s M T V 9 J n F 1 b 3 Q 7 L C Z x d W 9 0 O 1 N l Y 3 R p b 2 4 x L 2 R h b m U v Q X V 0 b 1 J l b W 9 2 Z W R D b 2 x 1 b W 5 z M S 5 7 Q 2 9 s d W 1 u M T c s M T Z 9 J n F 1 b 3 Q 7 L C Z x d W 9 0 O 1 N l Y 3 R p b 2 4 x L 2 R h b m U v Q X V 0 b 1 J l b W 9 2 Z W R D b 2 x 1 b W 5 z M S 5 7 Q 2 9 s d W 1 u M T g s M T d 9 J n F 1 b 3 Q 7 L C Z x d W 9 0 O 1 N l Y 3 R p b 2 4 x L 2 R h b m U v Q X V 0 b 1 J l b W 9 2 Z W R D b 2 x 1 b W 5 z M S 5 7 Q 2 9 s d W 1 u M T k s M T h 9 J n F 1 b 3 Q 7 L C Z x d W 9 0 O 1 N l Y 3 R p b 2 4 x L 2 R h b m U v Q X V 0 b 1 J l b W 9 2 Z W R D b 2 x 1 b W 5 z M S 5 7 Q 2 9 s d W 1 u M j A s M T l 9 J n F 1 b 3 Q 7 L C Z x d W 9 0 O 1 N l Y 3 R p b 2 4 x L 2 R h b m U v Q X V 0 b 1 J l b W 9 2 Z W R D b 2 x 1 b W 5 z M S 5 7 Q 2 9 s d W 1 u M j E s M j B 9 J n F 1 b 3 Q 7 L C Z x d W 9 0 O 1 N l Y 3 R p b 2 4 x L 2 R h b m U v Q X V 0 b 1 J l b W 9 2 Z W R D b 2 x 1 b W 5 z M S 5 7 Q 2 9 s d W 1 u M j I s M j F 9 J n F 1 b 3 Q 7 L C Z x d W 9 0 O 1 N l Y 3 R p b 2 4 x L 2 R h b m U v Q X V 0 b 1 J l b W 9 2 Z W R D b 2 x 1 b W 5 z M S 5 7 Q 2 9 s d W 1 u M j M s M j J 9 J n F 1 b 3 Q 7 L C Z x d W 9 0 O 1 N l Y 3 R p b 2 4 x L 2 R h b m U v Q X V 0 b 1 J l b W 9 2 Z W R D b 2 x 1 b W 5 z M S 5 7 Q 2 9 s d W 1 u M j Q s M j N 9 J n F 1 b 3 Q 7 L C Z x d W 9 0 O 1 N l Y 3 R p b 2 4 x L 2 R h b m U v Q X V 0 b 1 J l b W 9 2 Z W R D b 2 x 1 b W 5 z M S 5 7 Q 2 9 s d W 1 u M j U s M j R 9 J n F 1 b 3 Q 7 L C Z x d W 9 0 O 1 N l Y 3 R p b 2 4 x L 2 R h b m U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k Y W 5 l L 0 F 1 d G 9 S Z W 1 v d m V k Q 2 9 s d W 1 u c z E u e 0 N v b H V t b j E s M H 0 m c X V v d D s s J n F 1 b 3 Q 7 U 2 V j d G l v b j E v Z G F u Z S 9 B d X R v U m V t b 3 Z l Z E N v b H V t b n M x L n t D b 2 x 1 b W 4 y L D F 9 J n F 1 b 3 Q 7 L C Z x d W 9 0 O 1 N l Y 3 R p b 2 4 x L 2 R h b m U v Q X V 0 b 1 J l b W 9 2 Z W R D b 2 x 1 b W 5 z M S 5 7 Q 2 9 s d W 1 u M y w y f S Z x d W 9 0 O y w m c X V v d D t T Z W N 0 a W 9 u M S 9 k Y W 5 l L 0 F 1 d G 9 S Z W 1 v d m V k Q 2 9 s d W 1 u c z E u e 0 N v b H V t b j Q s M 3 0 m c X V v d D s s J n F 1 b 3 Q 7 U 2 V j d G l v b j E v Z G F u Z S 9 B d X R v U m V t b 3 Z l Z E N v b H V t b n M x L n t D b 2 x 1 b W 4 1 L D R 9 J n F 1 b 3 Q 7 L C Z x d W 9 0 O 1 N l Y 3 R p b 2 4 x L 2 R h b m U v Q X V 0 b 1 J l b W 9 2 Z W R D b 2 x 1 b W 5 z M S 5 7 Q 2 9 s d W 1 u N i w 1 f S Z x d W 9 0 O y w m c X V v d D t T Z W N 0 a W 9 u M S 9 k Y W 5 l L 0 F 1 d G 9 S Z W 1 v d m V k Q 2 9 s d W 1 u c z E u e 0 N v b H V t b j c s N n 0 m c X V v d D s s J n F 1 b 3 Q 7 U 2 V j d G l v b j E v Z G F u Z S 9 B d X R v U m V t b 3 Z l Z E N v b H V t b n M x L n t D b 2 x 1 b W 4 4 L D d 9 J n F 1 b 3 Q 7 L C Z x d W 9 0 O 1 N l Y 3 R p b 2 4 x L 2 R h b m U v Q X V 0 b 1 J l b W 9 2 Z W R D b 2 x 1 b W 5 z M S 5 7 Q 2 9 s d W 1 u O S w 4 f S Z x d W 9 0 O y w m c X V v d D t T Z W N 0 a W 9 u M S 9 k Y W 5 l L 0 F 1 d G 9 S Z W 1 v d m V k Q 2 9 s d W 1 u c z E u e 0 N v b H V t b j E w L D l 9 J n F 1 b 3 Q 7 L C Z x d W 9 0 O 1 N l Y 3 R p b 2 4 x L 2 R h b m U v Q X V 0 b 1 J l b W 9 2 Z W R D b 2 x 1 b W 5 z M S 5 7 Q 2 9 s d W 1 u M T E s M T B 9 J n F 1 b 3 Q 7 L C Z x d W 9 0 O 1 N l Y 3 R p b 2 4 x L 2 R h b m U v Q X V 0 b 1 J l b W 9 2 Z W R D b 2 x 1 b W 5 z M S 5 7 Q 2 9 s d W 1 u M T I s M T F 9 J n F 1 b 3 Q 7 L C Z x d W 9 0 O 1 N l Y 3 R p b 2 4 x L 2 R h b m U v Q X V 0 b 1 J l b W 9 2 Z W R D b 2 x 1 b W 5 z M S 5 7 Q 2 9 s d W 1 u M T M s M T J 9 J n F 1 b 3 Q 7 L C Z x d W 9 0 O 1 N l Y 3 R p b 2 4 x L 2 R h b m U v Q X V 0 b 1 J l b W 9 2 Z W R D b 2 x 1 b W 5 z M S 5 7 Q 2 9 s d W 1 u M T Q s M T N 9 J n F 1 b 3 Q 7 L C Z x d W 9 0 O 1 N l Y 3 R p b 2 4 x L 2 R h b m U v Q X V 0 b 1 J l b W 9 2 Z W R D b 2 x 1 b W 5 z M S 5 7 Q 2 9 s d W 1 u M T U s M T R 9 J n F 1 b 3 Q 7 L C Z x d W 9 0 O 1 N l Y 3 R p b 2 4 x L 2 R h b m U v Q X V 0 b 1 J l b W 9 2 Z W R D b 2 x 1 b W 5 z M S 5 7 Q 2 9 s d W 1 u M T Y s M T V 9 J n F 1 b 3 Q 7 L C Z x d W 9 0 O 1 N l Y 3 R p b 2 4 x L 2 R h b m U v Q X V 0 b 1 J l b W 9 2 Z W R D b 2 x 1 b W 5 z M S 5 7 Q 2 9 s d W 1 u M T c s M T Z 9 J n F 1 b 3 Q 7 L C Z x d W 9 0 O 1 N l Y 3 R p b 2 4 x L 2 R h b m U v Q X V 0 b 1 J l b W 9 2 Z W R D b 2 x 1 b W 5 z M S 5 7 Q 2 9 s d W 1 u M T g s M T d 9 J n F 1 b 3 Q 7 L C Z x d W 9 0 O 1 N l Y 3 R p b 2 4 x L 2 R h b m U v Q X V 0 b 1 J l b W 9 2 Z W R D b 2 x 1 b W 5 z M S 5 7 Q 2 9 s d W 1 u M T k s M T h 9 J n F 1 b 3 Q 7 L C Z x d W 9 0 O 1 N l Y 3 R p b 2 4 x L 2 R h b m U v Q X V 0 b 1 J l b W 9 2 Z W R D b 2 x 1 b W 5 z M S 5 7 Q 2 9 s d W 1 u M j A s M T l 9 J n F 1 b 3 Q 7 L C Z x d W 9 0 O 1 N l Y 3 R p b 2 4 x L 2 R h b m U v Q X V 0 b 1 J l b W 9 2 Z W R D b 2 x 1 b W 5 z M S 5 7 Q 2 9 s d W 1 u M j E s M j B 9 J n F 1 b 3 Q 7 L C Z x d W 9 0 O 1 N l Y 3 R p b 2 4 x L 2 R h b m U v Q X V 0 b 1 J l b W 9 2 Z W R D b 2 x 1 b W 5 z M S 5 7 Q 2 9 s d W 1 u M j I s M j F 9 J n F 1 b 3 Q 7 L C Z x d W 9 0 O 1 N l Y 3 R p b 2 4 x L 2 R h b m U v Q X V 0 b 1 J l b W 9 2 Z W R D b 2 x 1 b W 5 z M S 5 7 Q 2 9 s d W 1 u M j M s M j J 9 J n F 1 b 3 Q 7 L C Z x d W 9 0 O 1 N l Y 3 R p b 2 4 x L 2 R h b m U v Q X V 0 b 1 J l b W 9 2 Z W R D b 2 x 1 b W 5 z M S 5 7 Q 2 9 s d W 1 u M j Q s M j N 9 J n F 1 b 3 Q 7 L C Z x d W 9 0 O 1 N l Y 3 R p b 2 4 x L 2 R h b m U v Q X V 0 b 1 J l b W 9 2 Z W R D b 2 x 1 b W 5 z M S 5 7 Q 2 9 s d W 1 u M j U s M j R 9 J n F 1 b 3 Q 7 L C Z x d W 9 0 O 1 N l Y 3 R p b 2 4 x L 2 R h b m U v Q X V 0 b 1 J l b W 9 2 Z W R D b 2 x 1 b W 5 z M S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E N v b H V t b l R 5 c G V z I i B W Y W x 1 Z T 0 i c 0 J n W U d C Z 1 l H Q m d Z R 0 J n W U d C Z 1 l H Q m d Z R 0 J n W U d C Z 1 l H Q m d Z P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j E t M D Q t M T R U M D k 6 N T A 6 N D I u N T I 1 N T Q y N l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F y Z 2 V 0 I i B W Y W x 1 Z T 0 i c 2 R h b m U z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U 3 R h d H V z I i B W Y W x 1 Z T 0 i c 0 N v b X B s Z X R l I i A v P j x F b n R y e S B U e X B l P S J G a W x s Q 2 9 1 b n Q i I F Z h b H V l P S J s N D A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Z S 9 B d X R v U m V t b 3 Z l Z E N v b H V t b n M x L n t D b 2 x 1 b W 4 x L D B 9 J n F 1 b 3 Q 7 L C Z x d W 9 0 O 1 N l Y 3 R p b 2 4 x L 2 R h b m U v Q X V 0 b 1 J l b W 9 2 Z W R D b 2 x 1 b W 5 z M S 5 7 Q 2 9 s d W 1 u M i w x f S Z x d W 9 0 O y w m c X V v d D t T Z W N 0 a W 9 u M S 9 k Y W 5 l L 0 F 1 d G 9 S Z W 1 v d m V k Q 2 9 s d W 1 u c z E u e 0 N v b H V t b j M s M n 0 m c X V v d D s s J n F 1 b 3 Q 7 U 2 V j d G l v b j E v Z G F u Z S 9 B d X R v U m V t b 3 Z l Z E N v b H V t b n M x L n t D b 2 x 1 b W 4 0 L D N 9 J n F 1 b 3 Q 7 L C Z x d W 9 0 O 1 N l Y 3 R p b 2 4 x L 2 R h b m U v Q X V 0 b 1 J l b W 9 2 Z W R D b 2 x 1 b W 5 z M S 5 7 Q 2 9 s d W 1 u N S w 0 f S Z x d W 9 0 O y w m c X V v d D t T Z W N 0 a W 9 u M S 9 k Y W 5 l L 0 F 1 d G 9 S Z W 1 v d m V k Q 2 9 s d W 1 u c z E u e 0 N v b H V t b j Y s N X 0 m c X V v d D s s J n F 1 b 3 Q 7 U 2 V j d G l v b j E v Z G F u Z S 9 B d X R v U m V t b 3 Z l Z E N v b H V t b n M x L n t D b 2 x 1 b W 4 3 L D Z 9 J n F 1 b 3 Q 7 L C Z x d W 9 0 O 1 N l Y 3 R p b 2 4 x L 2 R h b m U v Q X V 0 b 1 J l b W 9 2 Z W R D b 2 x 1 b W 5 z M S 5 7 Q 2 9 s d W 1 u O C w 3 f S Z x d W 9 0 O y w m c X V v d D t T Z W N 0 a W 9 u M S 9 k Y W 5 l L 0 F 1 d G 9 S Z W 1 v d m V k Q 2 9 s d W 1 u c z E u e 0 N v b H V t b j k s O H 0 m c X V v d D s s J n F 1 b 3 Q 7 U 2 V j d G l v b j E v Z G F u Z S 9 B d X R v U m V t b 3 Z l Z E N v b H V t b n M x L n t D b 2 x 1 b W 4 x M C w 5 f S Z x d W 9 0 O y w m c X V v d D t T Z W N 0 a W 9 u M S 9 k Y W 5 l L 0 F 1 d G 9 S Z W 1 v d m V k Q 2 9 s d W 1 u c z E u e 0 N v b H V t b j E x L D E w f S Z x d W 9 0 O y w m c X V v d D t T Z W N 0 a W 9 u M S 9 k Y W 5 l L 0 F 1 d G 9 S Z W 1 v d m V k Q 2 9 s d W 1 u c z E u e 0 N v b H V t b j E y L D E x f S Z x d W 9 0 O y w m c X V v d D t T Z W N 0 a W 9 u M S 9 k Y W 5 l L 0 F 1 d G 9 S Z W 1 v d m V k Q 2 9 s d W 1 u c z E u e 0 N v b H V t b j E z L D E y f S Z x d W 9 0 O y w m c X V v d D t T Z W N 0 a W 9 u M S 9 k Y W 5 l L 0 F 1 d G 9 S Z W 1 v d m V k Q 2 9 s d W 1 u c z E u e 0 N v b H V t b j E 0 L D E z f S Z x d W 9 0 O y w m c X V v d D t T Z W N 0 a W 9 u M S 9 k Y W 5 l L 0 F 1 d G 9 S Z W 1 v d m V k Q 2 9 s d W 1 u c z E u e 0 N v b H V t b j E 1 L D E 0 f S Z x d W 9 0 O y w m c X V v d D t T Z W N 0 a W 9 u M S 9 k Y W 5 l L 0 F 1 d G 9 S Z W 1 v d m V k Q 2 9 s d W 1 u c z E u e 0 N v b H V t b j E 2 L D E 1 f S Z x d W 9 0 O y w m c X V v d D t T Z W N 0 a W 9 u M S 9 k Y W 5 l L 0 F 1 d G 9 S Z W 1 v d m V k Q 2 9 s d W 1 u c z E u e 0 N v b H V t b j E 3 L D E 2 f S Z x d W 9 0 O y w m c X V v d D t T Z W N 0 a W 9 u M S 9 k Y W 5 l L 0 F 1 d G 9 S Z W 1 v d m V k Q 2 9 s d W 1 u c z E u e 0 N v b H V t b j E 4 L D E 3 f S Z x d W 9 0 O y w m c X V v d D t T Z W N 0 a W 9 u M S 9 k Y W 5 l L 0 F 1 d G 9 S Z W 1 v d m V k Q 2 9 s d W 1 u c z E u e 0 N v b H V t b j E 5 L D E 4 f S Z x d W 9 0 O y w m c X V v d D t T Z W N 0 a W 9 u M S 9 k Y W 5 l L 0 F 1 d G 9 S Z W 1 v d m V k Q 2 9 s d W 1 u c z E u e 0 N v b H V t b j I w L D E 5 f S Z x d W 9 0 O y w m c X V v d D t T Z W N 0 a W 9 u M S 9 k Y W 5 l L 0 F 1 d G 9 S Z W 1 v d m V k Q 2 9 s d W 1 u c z E u e 0 N v b H V t b j I x L D I w f S Z x d W 9 0 O y w m c X V v d D t T Z W N 0 a W 9 u M S 9 k Y W 5 l L 0 F 1 d G 9 S Z W 1 v d m V k Q 2 9 s d W 1 u c z E u e 0 N v b H V t b j I y L D I x f S Z x d W 9 0 O y w m c X V v d D t T Z W N 0 a W 9 u M S 9 k Y W 5 l L 0 F 1 d G 9 S Z W 1 v d m V k Q 2 9 s d W 1 u c z E u e 0 N v b H V t b j I z L D I y f S Z x d W 9 0 O y w m c X V v d D t T Z W N 0 a W 9 u M S 9 k Y W 5 l L 0 F 1 d G 9 S Z W 1 v d m V k Q 2 9 s d W 1 u c z E u e 0 N v b H V t b j I 0 L D I z f S Z x d W 9 0 O y w m c X V v d D t T Z W N 0 a W 9 u M S 9 k Y W 5 l L 0 F 1 d G 9 S Z W 1 v d m V k Q 2 9 s d W 1 u c z E u e 0 N v b H V t b j I 1 L D I 0 f S Z x d W 9 0 O y w m c X V v d D t T Z W N 0 a W 9 u M S 9 k Y W 5 l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Z G F u Z S 9 B d X R v U m V t b 3 Z l Z E N v b H V t b n M x L n t D b 2 x 1 b W 4 x L D B 9 J n F 1 b 3 Q 7 L C Z x d W 9 0 O 1 N l Y 3 R p b 2 4 x L 2 R h b m U v Q X V 0 b 1 J l b W 9 2 Z W R D b 2 x 1 b W 5 z M S 5 7 Q 2 9 s d W 1 u M i w x f S Z x d W 9 0 O y w m c X V v d D t T Z W N 0 a W 9 u M S 9 k Y W 5 l L 0 F 1 d G 9 S Z W 1 v d m V k Q 2 9 s d W 1 u c z E u e 0 N v b H V t b j M s M n 0 m c X V v d D s s J n F 1 b 3 Q 7 U 2 V j d G l v b j E v Z G F u Z S 9 B d X R v U m V t b 3 Z l Z E N v b H V t b n M x L n t D b 2 x 1 b W 4 0 L D N 9 J n F 1 b 3 Q 7 L C Z x d W 9 0 O 1 N l Y 3 R p b 2 4 x L 2 R h b m U v Q X V 0 b 1 J l b W 9 2 Z W R D b 2 x 1 b W 5 z M S 5 7 Q 2 9 s d W 1 u N S w 0 f S Z x d W 9 0 O y w m c X V v d D t T Z W N 0 a W 9 u M S 9 k Y W 5 l L 0 F 1 d G 9 S Z W 1 v d m V k Q 2 9 s d W 1 u c z E u e 0 N v b H V t b j Y s N X 0 m c X V v d D s s J n F 1 b 3 Q 7 U 2 V j d G l v b j E v Z G F u Z S 9 B d X R v U m V t b 3 Z l Z E N v b H V t b n M x L n t D b 2 x 1 b W 4 3 L D Z 9 J n F 1 b 3 Q 7 L C Z x d W 9 0 O 1 N l Y 3 R p b 2 4 x L 2 R h b m U v Q X V 0 b 1 J l b W 9 2 Z W R D b 2 x 1 b W 5 z M S 5 7 Q 2 9 s d W 1 u O C w 3 f S Z x d W 9 0 O y w m c X V v d D t T Z W N 0 a W 9 u M S 9 k Y W 5 l L 0 F 1 d G 9 S Z W 1 v d m V k Q 2 9 s d W 1 u c z E u e 0 N v b H V t b j k s O H 0 m c X V v d D s s J n F 1 b 3 Q 7 U 2 V j d G l v b j E v Z G F u Z S 9 B d X R v U m V t b 3 Z l Z E N v b H V t b n M x L n t D b 2 x 1 b W 4 x M C w 5 f S Z x d W 9 0 O y w m c X V v d D t T Z W N 0 a W 9 u M S 9 k Y W 5 l L 0 F 1 d G 9 S Z W 1 v d m V k Q 2 9 s d W 1 u c z E u e 0 N v b H V t b j E x L D E w f S Z x d W 9 0 O y w m c X V v d D t T Z W N 0 a W 9 u M S 9 k Y W 5 l L 0 F 1 d G 9 S Z W 1 v d m V k Q 2 9 s d W 1 u c z E u e 0 N v b H V t b j E y L D E x f S Z x d W 9 0 O y w m c X V v d D t T Z W N 0 a W 9 u M S 9 k Y W 5 l L 0 F 1 d G 9 S Z W 1 v d m V k Q 2 9 s d W 1 u c z E u e 0 N v b H V t b j E z L D E y f S Z x d W 9 0 O y w m c X V v d D t T Z W N 0 a W 9 u M S 9 k Y W 5 l L 0 F 1 d G 9 S Z W 1 v d m V k Q 2 9 s d W 1 u c z E u e 0 N v b H V t b j E 0 L D E z f S Z x d W 9 0 O y w m c X V v d D t T Z W N 0 a W 9 u M S 9 k Y W 5 l L 0 F 1 d G 9 S Z W 1 v d m V k Q 2 9 s d W 1 u c z E u e 0 N v b H V t b j E 1 L D E 0 f S Z x d W 9 0 O y w m c X V v d D t T Z W N 0 a W 9 u M S 9 k Y W 5 l L 0 F 1 d G 9 S Z W 1 v d m V k Q 2 9 s d W 1 u c z E u e 0 N v b H V t b j E 2 L D E 1 f S Z x d W 9 0 O y w m c X V v d D t T Z W N 0 a W 9 u M S 9 k Y W 5 l L 0 F 1 d G 9 S Z W 1 v d m V k Q 2 9 s d W 1 u c z E u e 0 N v b H V t b j E 3 L D E 2 f S Z x d W 9 0 O y w m c X V v d D t T Z W N 0 a W 9 u M S 9 k Y W 5 l L 0 F 1 d G 9 S Z W 1 v d m V k Q 2 9 s d W 1 u c z E u e 0 N v b H V t b j E 4 L D E 3 f S Z x d W 9 0 O y w m c X V v d D t T Z W N 0 a W 9 u M S 9 k Y W 5 l L 0 F 1 d G 9 S Z W 1 v d m V k Q 2 9 s d W 1 u c z E u e 0 N v b H V t b j E 5 L D E 4 f S Z x d W 9 0 O y w m c X V v d D t T Z W N 0 a W 9 u M S 9 k Y W 5 l L 0 F 1 d G 9 S Z W 1 v d m V k Q 2 9 s d W 1 u c z E u e 0 N v b H V t b j I w L D E 5 f S Z x d W 9 0 O y w m c X V v d D t T Z W N 0 a W 9 u M S 9 k Y W 5 l L 0 F 1 d G 9 S Z W 1 v d m V k Q 2 9 s d W 1 u c z E u e 0 N v b H V t b j I x L D I w f S Z x d W 9 0 O y w m c X V v d D t T Z W N 0 a W 9 u M S 9 k Y W 5 l L 0 F 1 d G 9 S Z W 1 v d m V k Q 2 9 s d W 1 u c z E u e 0 N v b H V t b j I y L D I x f S Z x d W 9 0 O y w m c X V v d D t T Z W N 0 a W 9 u M S 9 k Y W 5 l L 0 F 1 d G 9 S Z W 1 v d m V k Q 2 9 s d W 1 u c z E u e 0 N v b H V t b j I z L D I y f S Z x d W 9 0 O y w m c X V v d D t T Z W N 0 a W 9 u M S 9 k Y W 5 l L 0 F 1 d G 9 S Z W 1 v d m V k Q 2 9 s d W 1 u c z E u e 0 N v b H V t b j I 0 L D I z f S Z x d W 9 0 O y w m c X V v d D t T Z W N 0 a W 9 u M S 9 k Y W 5 l L 0 F 1 d G 9 S Z W 1 v d m V k Q 2 9 s d W 1 u c z E u e 0 N v b H V t b j I 1 L D I 0 f S Z x d W 9 0 O y w m c X V v d D t T Z W N 0 a W 9 u M S 9 k Y W 5 l L 0 F 1 d G 9 S Z W 1 v d m V k Q 2 9 s d W 1 u c z E u e 0 N v b H V t b j I 2 L D I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u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y k 8 L 0 l 0 Z W 1 Q Y X R o P j w v S X R l b U x v Y 2 F 0 a W 9 u P j x T d G F i b G V F b n R y a W V z P j x F b n R y e S B U e X B l P S J J c 1 B y a X Z h d G U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C Z 1 l H Q m d Z R 0 J n W U d C Z 1 l H Q m d Z R 0 J n W U d C Z 1 l H Q m d Z R 0 J n W T 0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k Y W 5 l M z Q i I C 8 + P E V u d H J 5 I F R 5 c G U 9 I k Z p b G x M Y X N 0 V X B k Y X R l Z C I g V m F s d W U 9 I m Q y M D I x L T A 0 L T E 0 V D A 5 O j U w O j Q y L j U y N T U 0 M j Z a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1 b n Q i I F Z h b H V l P S J s N D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L 0 F 1 d G 9 S Z W 1 v d m V k Q 2 9 s d W 1 u c z E u e 0 N v b H V t b j E s M H 0 m c X V v d D s s J n F 1 b 3 Q 7 U 2 V j d G l v b j E v Z G F u Z S 9 B d X R v U m V t b 3 Z l Z E N v b H V t b n M x L n t D b 2 x 1 b W 4 y L D F 9 J n F 1 b 3 Q 7 L C Z x d W 9 0 O 1 N l Y 3 R p b 2 4 x L 2 R h b m U v Q X V 0 b 1 J l b W 9 2 Z W R D b 2 x 1 b W 5 z M S 5 7 Q 2 9 s d W 1 u M y w y f S Z x d W 9 0 O y w m c X V v d D t T Z W N 0 a W 9 u M S 9 k Y W 5 l L 0 F 1 d G 9 S Z W 1 v d m V k Q 2 9 s d W 1 u c z E u e 0 N v b H V t b j Q s M 3 0 m c X V v d D s s J n F 1 b 3 Q 7 U 2 V j d G l v b j E v Z G F u Z S 9 B d X R v U m V t b 3 Z l Z E N v b H V t b n M x L n t D b 2 x 1 b W 4 1 L D R 9 J n F 1 b 3 Q 7 L C Z x d W 9 0 O 1 N l Y 3 R p b 2 4 x L 2 R h b m U v Q X V 0 b 1 J l b W 9 2 Z W R D b 2 x 1 b W 5 z M S 5 7 Q 2 9 s d W 1 u N i w 1 f S Z x d W 9 0 O y w m c X V v d D t T Z W N 0 a W 9 u M S 9 k Y W 5 l L 0 F 1 d G 9 S Z W 1 v d m V k Q 2 9 s d W 1 u c z E u e 0 N v b H V t b j c s N n 0 m c X V v d D s s J n F 1 b 3 Q 7 U 2 V j d G l v b j E v Z G F u Z S 9 B d X R v U m V t b 3 Z l Z E N v b H V t b n M x L n t D b 2 x 1 b W 4 4 L D d 9 J n F 1 b 3 Q 7 L C Z x d W 9 0 O 1 N l Y 3 R p b 2 4 x L 2 R h b m U v Q X V 0 b 1 J l b W 9 2 Z W R D b 2 x 1 b W 5 z M S 5 7 Q 2 9 s d W 1 u O S w 4 f S Z x d W 9 0 O y w m c X V v d D t T Z W N 0 a W 9 u M S 9 k Y W 5 l L 0 F 1 d G 9 S Z W 1 v d m V k Q 2 9 s d W 1 u c z E u e 0 N v b H V t b j E w L D l 9 J n F 1 b 3 Q 7 L C Z x d W 9 0 O 1 N l Y 3 R p b 2 4 x L 2 R h b m U v Q X V 0 b 1 J l b W 9 2 Z W R D b 2 x 1 b W 5 z M S 5 7 Q 2 9 s d W 1 u M T E s M T B 9 J n F 1 b 3 Q 7 L C Z x d W 9 0 O 1 N l Y 3 R p b 2 4 x L 2 R h b m U v Q X V 0 b 1 J l b W 9 2 Z W R D b 2 x 1 b W 5 z M S 5 7 Q 2 9 s d W 1 u M T I s M T F 9 J n F 1 b 3 Q 7 L C Z x d W 9 0 O 1 N l Y 3 R p b 2 4 x L 2 R h b m U v Q X V 0 b 1 J l b W 9 2 Z W R D b 2 x 1 b W 5 z M S 5 7 Q 2 9 s d W 1 u M T M s M T J 9 J n F 1 b 3 Q 7 L C Z x d W 9 0 O 1 N l Y 3 R p b 2 4 x L 2 R h b m U v Q X V 0 b 1 J l b W 9 2 Z W R D b 2 x 1 b W 5 z M S 5 7 Q 2 9 s d W 1 u M T Q s M T N 9 J n F 1 b 3 Q 7 L C Z x d W 9 0 O 1 N l Y 3 R p b 2 4 x L 2 R h b m U v Q X V 0 b 1 J l b W 9 2 Z W R D b 2 x 1 b W 5 z M S 5 7 Q 2 9 s d W 1 u M T U s M T R 9 J n F 1 b 3 Q 7 L C Z x d W 9 0 O 1 N l Y 3 R p b 2 4 x L 2 R h b m U v Q X V 0 b 1 J l b W 9 2 Z W R D b 2 x 1 b W 5 z M S 5 7 Q 2 9 s d W 1 u M T Y s M T V 9 J n F 1 b 3 Q 7 L C Z x d W 9 0 O 1 N l Y 3 R p b 2 4 x L 2 R h b m U v Q X V 0 b 1 J l b W 9 2 Z W R D b 2 x 1 b W 5 z M S 5 7 Q 2 9 s d W 1 u M T c s M T Z 9 J n F 1 b 3 Q 7 L C Z x d W 9 0 O 1 N l Y 3 R p b 2 4 x L 2 R h b m U v Q X V 0 b 1 J l b W 9 2 Z W R D b 2 x 1 b W 5 z M S 5 7 Q 2 9 s d W 1 u M T g s M T d 9 J n F 1 b 3 Q 7 L C Z x d W 9 0 O 1 N l Y 3 R p b 2 4 x L 2 R h b m U v Q X V 0 b 1 J l b W 9 2 Z W R D b 2 x 1 b W 5 z M S 5 7 Q 2 9 s d W 1 u M T k s M T h 9 J n F 1 b 3 Q 7 L C Z x d W 9 0 O 1 N l Y 3 R p b 2 4 x L 2 R h b m U v Q X V 0 b 1 J l b W 9 2 Z W R D b 2 x 1 b W 5 z M S 5 7 Q 2 9 s d W 1 u M j A s M T l 9 J n F 1 b 3 Q 7 L C Z x d W 9 0 O 1 N l Y 3 R p b 2 4 x L 2 R h b m U v Q X V 0 b 1 J l b W 9 2 Z W R D b 2 x 1 b W 5 z M S 5 7 Q 2 9 s d W 1 u M j E s M j B 9 J n F 1 b 3 Q 7 L C Z x d W 9 0 O 1 N l Y 3 R p b 2 4 x L 2 R h b m U v Q X V 0 b 1 J l b W 9 2 Z W R D b 2 x 1 b W 5 z M S 5 7 Q 2 9 s d W 1 u M j I s M j F 9 J n F 1 b 3 Q 7 L C Z x d W 9 0 O 1 N l Y 3 R p b 2 4 x L 2 R h b m U v Q X V 0 b 1 J l b W 9 2 Z W R D b 2 x 1 b W 5 z M S 5 7 Q 2 9 s d W 1 u M j M s M j J 9 J n F 1 b 3 Q 7 L C Z x d W 9 0 O 1 N l Y 3 R p b 2 4 x L 2 R h b m U v Q X V 0 b 1 J l b W 9 2 Z W R D b 2 x 1 b W 5 z M S 5 7 Q 2 9 s d W 1 u M j Q s M j N 9 J n F 1 b 3 Q 7 L C Z x d W 9 0 O 1 N l Y 3 R p b 2 4 x L 2 R h b m U v Q X V 0 b 1 J l b W 9 2 Z W R D b 2 x 1 b W 5 z M S 5 7 Q 2 9 s d W 1 u M j U s M j R 9 J n F 1 b 3 Q 7 L C Z x d W 9 0 O 1 N l Y 3 R p b 2 4 x L 2 R h b m U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k Y W 5 l L 0 F 1 d G 9 S Z W 1 v d m V k Q 2 9 s d W 1 u c z E u e 0 N v b H V t b j E s M H 0 m c X V v d D s s J n F 1 b 3 Q 7 U 2 V j d G l v b j E v Z G F u Z S 9 B d X R v U m V t b 3 Z l Z E N v b H V t b n M x L n t D b 2 x 1 b W 4 y L D F 9 J n F 1 b 3 Q 7 L C Z x d W 9 0 O 1 N l Y 3 R p b 2 4 x L 2 R h b m U v Q X V 0 b 1 J l b W 9 2 Z W R D b 2 x 1 b W 5 z M S 5 7 Q 2 9 s d W 1 u M y w y f S Z x d W 9 0 O y w m c X V v d D t T Z W N 0 a W 9 u M S 9 k Y W 5 l L 0 F 1 d G 9 S Z W 1 v d m V k Q 2 9 s d W 1 u c z E u e 0 N v b H V t b j Q s M 3 0 m c X V v d D s s J n F 1 b 3 Q 7 U 2 V j d G l v b j E v Z G F u Z S 9 B d X R v U m V t b 3 Z l Z E N v b H V t b n M x L n t D b 2 x 1 b W 4 1 L D R 9 J n F 1 b 3 Q 7 L C Z x d W 9 0 O 1 N l Y 3 R p b 2 4 x L 2 R h b m U v Q X V 0 b 1 J l b W 9 2 Z W R D b 2 x 1 b W 5 z M S 5 7 Q 2 9 s d W 1 u N i w 1 f S Z x d W 9 0 O y w m c X V v d D t T Z W N 0 a W 9 u M S 9 k Y W 5 l L 0 F 1 d G 9 S Z W 1 v d m V k Q 2 9 s d W 1 u c z E u e 0 N v b H V t b j c s N n 0 m c X V v d D s s J n F 1 b 3 Q 7 U 2 V j d G l v b j E v Z G F u Z S 9 B d X R v U m V t b 3 Z l Z E N v b H V t b n M x L n t D b 2 x 1 b W 4 4 L D d 9 J n F 1 b 3 Q 7 L C Z x d W 9 0 O 1 N l Y 3 R p b 2 4 x L 2 R h b m U v Q X V 0 b 1 J l b W 9 2 Z W R D b 2 x 1 b W 5 z M S 5 7 Q 2 9 s d W 1 u O S w 4 f S Z x d W 9 0 O y w m c X V v d D t T Z W N 0 a W 9 u M S 9 k Y W 5 l L 0 F 1 d G 9 S Z W 1 v d m V k Q 2 9 s d W 1 u c z E u e 0 N v b H V t b j E w L D l 9 J n F 1 b 3 Q 7 L C Z x d W 9 0 O 1 N l Y 3 R p b 2 4 x L 2 R h b m U v Q X V 0 b 1 J l b W 9 2 Z W R D b 2 x 1 b W 5 z M S 5 7 Q 2 9 s d W 1 u M T E s M T B 9 J n F 1 b 3 Q 7 L C Z x d W 9 0 O 1 N l Y 3 R p b 2 4 x L 2 R h b m U v Q X V 0 b 1 J l b W 9 2 Z W R D b 2 x 1 b W 5 z M S 5 7 Q 2 9 s d W 1 u M T I s M T F 9 J n F 1 b 3 Q 7 L C Z x d W 9 0 O 1 N l Y 3 R p b 2 4 x L 2 R h b m U v Q X V 0 b 1 J l b W 9 2 Z W R D b 2 x 1 b W 5 z M S 5 7 Q 2 9 s d W 1 u M T M s M T J 9 J n F 1 b 3 Q 7 L C Z x d W 9 0 O 1 N l Y 3 R p b 2 4 x L 2 R h b m U v Q X V 0 b 1 J l b W 9 2 Z W R D b 2 x 1 b W 5 z M S 5 7 Q 2 9 s d W 1 u M T Q s M T N 9 J n F 1 b 3 Q 7 L C Z x d W 9 0 O 1 N l Y 3 R p b 2 4 x L 2 R h b m U v Q X V 0 b 1 J l b W 9 2 Z W R D b 2 x 1 b W 5 z M S 5 7 Q 2 9 s d W 1 u M T U s M T R 9 J n F 1 b 3 Q 7 L C Z x d W 9 0 O 1 N l Y 3 R p b 2 4 x L 2 R h b m U v Q X V 0 b 1 J l b W 9 2 Z W R D b 2 x 1 b W 5 z M S 5 7 Q 2 9 s d W 1 u M T Y s M T V 9 J n F 1 b 3 Q 7 L C Z x d W 9 0 O 1 N l Y 3 R p b 2 4 x L 2 R h b m U v Q X V 0 b 1 J l b W 9 2 Z W R D b 2 x 1 b W 5 z M S 5 7 Q 2 9 s d W 1 u M T c s M T Z 9 J n F 1 b 3 Q 7 L C Z x d W 9 0 O 1 N l Y 3 R p b 2 4 x L 2 R h b m U v Q X V 0 b 1 J l b W 9 2 Z W R D b 2 x 1 b W 5 z M S 5 7 Q 2 9 s d W 1 u M T g s M T d 9 J n F 1 b 3 Q 7 L C Z x d W 9 0 O 1 N l Y 3 R p b 2 4 x L 2 R h b m U v Q X V 0 b 1 J l b W 9 2 Z W R D b 2 x 1 b W 5 z M S 5 7 Q 2 9 s d W 1 u M T k s M T h 9 J n F 1 b 3 Q 7 L C Z x d W 9 0 O 1 N l Y 3 R p b 2 4 x L 2 R h b m U v Q X V 0 b 1 J l b W 9 2 Z W R D b 2 x 1 b W 5 z M S 5 7 Q 2 9 s d W 1 u M j A s M T l 9 J n F 1 b 3 Q 7 L C Z x d W 9 0 O 1 N l Y 3 R p b 2 4 x L 2 R h b m U v Q X V 0 b 1 J l b W 9 2 Z W R D b 2 x 1 b W 5 z M S 5 7 Q 2 9 s d W 1 u M j E s M j B 9 J n F 1 b 3 Q 7 L C Z x d W 9 0 O 1 N l Y 3 R p b 2 4 x L 2 R h b m U v Q X V 0 b 1 J l b W 9 2 Z W R D b 2 x 1 b W 5 z M S 5 7 Q 2 9 s d W 1 u M j I s M j F 9 J n F 1 b 3 Q 7 L C Z x d W 9 0 O 1 N l Y 3 R p b 2 4 x L 2 R h b m U v Q X V 0 b 1 J l b W 9 2 Z W R D b 2 x 1 b W 5 z M S 5 7 Q 2 9 s d W 1 u M j M s M j J 9 J n F 1 b 3 Q 7 L C Z x d W 9 0 O 1 N l Y 3 R p b 2 4 x L 2 R h b m U v Q X V 0 b 1 J l b W 9 2 Z W R D b 2 x 1 b W 5 z M S 5 7 Q 2 9 s d W 1 u M j Q s M j N 9 J n F 1 b 3 Q 7 L C Z x d W 9 0 O 1 N l Y 3 R p b 2 4 x L 2 R h b m U v Q X V 0 b 1 J l b W 9 2 Z W R D b 2 x 1 b W 5 z M S 5 7 Q 2 9 s d W 1 u M j U s M j R 9 J n F 1 b 3 Q 7 L C Z x d W 9 0 O 1 N l Y 3 R p b 2 4 x L 2 R h b m U v Q X V 0 b 1 J l b W 9 2 Z W R D b 2 x 1 b W 5 z M S 5 7 Q 2 9 s d W 1 u M j Y s M j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0 K T w v S X R l b V B h d G g + P C 9 J d G V t T G 9 j Y X R p b 2 4 + P F N 0 Y W J s Z U V u d H J p Z X M + P E V u d H J 5 I F R 5 c G U 9 I k l z U H J p d m F 0 Z S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b H V t b l R 5 c G V z I i B W Y W x 1 Z T 0 i c 0 J n W U d C Z 1 l H Q m d Z R 0 J n W U d C Z 1 l H Q m d Z R 0 J n W U d C Z 1 l H Q m d Z P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R h b m U z N S I g L z 4 8 R W 5 0 c n k g V H l w Z T 0 i R m l s b E x h c 3 R V c G R h d G V k I i B W Y W x 1 Z T 0 i Z D I w M j E t M D Q t M T R U M D k 6 N T A 6 N D I u N T I 1 N T Q y N l o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3 V u d C I g V m F s d W U 9 I m w 0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v Q X V 0 b 1 J l b W 9 2 Z W R D b 2 x 1 b W 5 z M S 5 7 Q 2 9 s d W 1 u M S w w f S Z x d W 9 0 O y w m c X V v d D t T Z W N 0 a W 9 u M S 9 k Y W 5 l L 0 F 1 d G 9 S Z W 1 v d m V k Q 2 9 s d W 1 u c z E u e 0 N v b H V t b j I s M X 0 m c X V v d D s s J n F 1 b 3 Q 7 U 2 V j d G l v b j E v Z G F u Z S 9 B d X R v U m V t b 3 Z l Z E N v b H V t b n M x L n t D b 2 x 1 b W 4 z L D J 9 J n F 1 b 3 Q 7 L C Z x d W 9 0 O 1 N l Y 3 R p b 2 4 x L 2 R h b m U v Q X V 0 b 1 J l b W 9 2 Z W R D b 2 x 1 b W 5 z M S 5 7 Q 2 9 s d W 1 u N C w z f S Z x d W 9 0 O y w m c X V v d D t T Z W N 0 a W 9 u M S 9 k Y W 5 l L 0 F 1 d G 9 S Z W 1 v d m V k Q 2 9 s d W 1 u c z E u e 0 N v b H V t b j U s N H 0 m c X V v d D s s J n F 1 b 3 Q 7 U 2 V j d G l v b j E v Z G F u Z S 9 B d X R v U m V t b 3 Z l Z E N v b H V t b n M x L n t D b 2 x 1 b W 4 2 L D V 9 J n F 1 b 3 Q 7 L C Z x d W 9 0 O 1 N l Y 3 R p b 2 4 x L 2 R h b m U v Q X V 0 b 1 J l b W 9 2 Z W R D b 2 x 1 b W 5 z M S 5 7 Q 2 9 s d W 1 u N y w 2 f S Z x d W 9 0 O y w m c X V v d D t T Z W N 0 a W 9 u M S 9 k Y W 5 l L 0 F 1 d G 9 S Z W 1 v d m V k Q 2 9 s d W 1 u c z E u e 0 N v b H V t b j g s N 3 0 m c X V v d D s s J n F 1 b 3 Q 7 U 2 V j d G l v b j E v Z G F u Z S 9 B d X R v U m V t b 3 Z l Z E N v b H V t b n M x L n t D b 2 x 1 b W 4 5 L D h 9 J n F 1 b 3 Q 7 L C Z x d W 9 0 O 1 N l Y 3 R p b 2 4 x L 2 R h b m U v Q X V 0 b 1 J l b W 9 2 Z W R D b 2 x 1 b W 5 z M S 5 7 Q 2 9 s d W 1 u M T A s O X 0 m c X V v d D s s J n F 1 b 3 Q 7 U 2 V j d G l v b j E v Z G F u Z S 9 B d X R v U m V t b 3 Z l Z E N v b H V t b n M x L n t D b 2 x 1 b W 4 x M S w x M H 0 m c X V v d D s s J n F 1 b 3 Q 7 U 2 V j d G l v b j E v Z G F u Z S 9 B d X R v U m V t b 3 Z l Z E N v b H V t b n M x L n t D b 2 x 1 b W 4 x M i w x M X 0 m c X V v d D s s J n F 1 b 3 Q 7 U 2 V j d G l v b j E v Z G F u Z S 9 B d X R v U m V t b 3 Z l Z E N v b H V t b n M x L n t D b 2 x 1 b W 4 x M y w x M n 0 m c X V v d D s s J n F 1 b 3 Q 7 U 2 V j d G l v b j E v Z G F u Z S 9 B d X R v U m V t b 3 Z l Z E N v b H V t b n M x L n t D b 2 x 1 b W 4 x N C w x M 3 0 m c X V v d D s s J n F 1 b 3 Q 7 U 2 V j d G l v b j E v Z G F u Z S 9 B d X R v U m V t b 3 Z l Z E N v b H V t b n M x L n t D b 2 x 1 b W 4 x N S w x N H 0 m c X V v d D s s J n F 1 b 3 Q 7 U 2 V j d G l v b j E v Z G F u Z S 9 B d X R v U m V t b 3 Z l Z E N v b H V t b n M x L n t D b 2 x 1 b W 4 x N i w x N X 0 m c X V v d D s s J n F 1 b 3 Q 7 U 2 V j d G l v b j E v Z G F u Z S 9 B d X R v U m V t b 3 Z l Z E N v b H V t b n M x L n t D b 2 x 1 b W 4 x N y w x N n 0 m c X V v d D s s J n F 1 b 3 Q 7 U 2 V j d G l v b j E v Z G F u Z S 9 B d X R v U m V t b 3 Z l Z E N v b H V t b n M x L n t D b 2 x 1 b W 4 x O C w x N 3 0 m c X V v d D s s J n F 1 b 3 Q 7 U 2 V j d G l v b j E v Z G F u Z S 9 B d X R v U m V t b 3 Z l Z E N v b H V t b n M x L n t D b 2 x 1 b W 4 x O S w x O H 0 m c X V v d D s s J n F 1 b 3 Q 7 U 2 V j d G l v b j E v Z G F u Z S 9 B d X R v U m V t b 3 Z l Z E N v b H V t b n M x L n t D b 2 x 1 b W 4 y M C w x O X 0 m c X V v d D s s J n F 1 b 3 Q 7 U 2 V j d G l v b j E v Z G F u Z S 9 B d X R v U m V t b 3 Z l Z E N v b H V t b n M x L n t D b 2 x 1 b W 4 y M S w y M H 0 m c X V v d D s s J n F 1 b 3 Q 7 U 2 V j d G l v b j E v Z G F u Z S 9 B d X R v U m V t b 3 Z l Z E N v b H V t b n M x L n t D b 2 x 1 b W 4 y M i w y M X 0 m c X V v d D s s J n F 1 b 3 Q 7 U 2 V j d G l v b j E v Z G F u Z S 9 B d X R v U m V t b 3 Z l Z E N v b H V t b n M x L n t D b 2 x 1 b W 4 y M y w y M n 0 m c X V v d D s s J n F 1 b 3 Q 7 U 2 V j d G l v b j E v Z G F u Z S 9 B d X R v U m V t b 3 Z l Z E N v b H V t b n M x L n t D b 2 x 1 b W 4 y N C w y M 3 0 m c X V v d D s s J n F 1 b 3 Q 7 U 2 V j d G l v b j E v Z G F u Z S 9 B d X R v U m V t b 3 Z l Z E N v b H V t b n M x L n t D b 2 x 1 b W 4 y N S w y N H 0 m c X V v d D s s J n F 1 b 3 Q 7 U 2 V j d G l v b j E v Z G F u Z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2 R h b m U v Q X V 0 b 1 J l b W 9 2 Z W R D b 2 x 1 b W 5 z M S 5 7 Q 2 9 s d W 1 u M S w w f S Z x d W 9 0 O y w m c X V v d D t T Z W N 0 a W 9 u M S 9 k Y W 5 l L 0 F 1 d G 9 S Z W 1 v d m V k Q 2 9 s d W 1 u c z E u e 0 N v b H V t b j I s M X 0 m c X V v d D s s J n F 1 b 3 Q 7 U 2 V j d G l v b j E v Z G F u Z S 9 B d X R v U m V t b 3 Z l Z E N v b H V t b n M x L n t D b 2 x 1 b W 4 z L D J 9 J n F 1 b 3 Q 7 L C Z x d W 9 0 O 1 N l Y 3 R p b 2 4 x L 2 R h b m U v Q X V 0 b 1 J l b W 9 2 Z W R D b 2 x 1 b W 5 z M S 5 7 Q 2 9 s d W 1 u N C w z f S Z x d W 9 0 O y w m c X V v d D t T Z W N 0 a W 9 u M S 9 k Y W 5 l L 0 F 1 d G 9 S Z W 1 v d m V k Q 2 9 s d W 1 u c z E u e 0 N v b H V t b j U s N H 0 m c X V v d D s s J n F 1 b 3 Q 7 U 2 V j d G l v b j E v Z G F u Z S 9 B d X R v U m V t b 3 Z l Z E N v b H V t b n M x L n t D b 2 x 1 b W 4 2 L D V 9 J n F 1 b 3 Q 7 L C Z x d W 9 0 O 1 N l Y 3 R p b 2 4 x L 2 R h b m U v Q X V 0 b 1 J l b W 9 2 Z W R D b 2 x 1 b W 5 z M S 5 7 Q 2 9 s d W 1 u N y w 2 f S Z x d W 9 0 O y w m c X V v d D t T Z W N 0 a W 9 u M S 9 k Y W 5 l L 0 F 1 d G 9 S Z W 1 v d m V k Q 2 9 s d W 1 u c z E u e 0 N v b H V t b j g s N 3 0 m c X V v d D s s J n F 1 b 3 Q 7 U 2 V j d G l v b j E v Z G F u Z S 9 B d X R v U m V t b 3 Z l Z E N v b H V t b n M x L n t D b 2 x 1 b W 4 5 L D h 9 J n F 1 b 3 Q 7 L C Z x d W 9 0 O 1 N l Y 3 R p b 2 4 x L 2 R h b m U v Q X V 0 b 1 J l b W 9 2 Z W R D b 2 x 1 b W 5 z M S 5 7 Q 2 9 s d W 1 u M T A s O X 0 m c X V v d D s s J n F 1 b 3 Q 7 U 2 V j d G l v b j E v Z G F u Z S 9 B d X R v U m V t b 3 Z l Z E N v b H V t b n M x L n t D b 2 x 1 b W 4 x M S w x M H 0 m c X V v d D s s J n F 1 b 3 Q 7 U 2 V j d G l v b j E v Z G F u Z S 9 B d X R v U m V t b 3 Z l Z E N v b H V t b n M x L n t D b 2 x 1 b W 4 x M i w x M X 0 m c X V v d D s s J n F 1 b 3 Q 7 U 2 V j d G l v b j E v Z G F u Z S 9 B d X R v U m V t b 3 Z l Z E N v b H V t b n M x L n t D b 2 x 1 b W 4 x M y w x M n 0 m c X V v d D s s J n F 1 b 3 Q 7 U 2 V j d G l v b j E v Z G F u Z S 9 B d X R v U m V t b 3 Z l Z E N v b H V t b n M x L n t D b 2 x 1 b W 4 x N C w x M 3 0 m c X V v d D s s J n F 1 b 3 Q 7 U 2 V j d G l v b j E v Z G F u Z S 9 B d X R v U m V t b 3 Z l Z E N v b H V t b n M x L n t D b 2 x 1 b W 4 x N S w x N H 0 m c X V v d D s s J n F 1 b 3 Q 7 U 2 V j d G l v b j E v Z G F u Z S 9 B d X R v U m V t b 3 Z l Z E N v b H V t b n M x L n t D b 2 x 1 b W 4 x N i w x N X 0 m c X V v d D s s J n F 1 b 3 Q 7 U 2 V j d G l v b j E v Z G F u Z S 9 B d X R v U m V t b 3 Z l Z E N v b H V t b n M x L n t D b 2 x 1 b W 4 x N y w x N n 0 m c X V v d D s s J n F 1 b 3 Q 7 U 2 V j d G l v b j E v Z G F u Z S 9 B d X R v U m V t b 3 Z l Z E N v b H V t b n M x L n t D b 2 x 1 b W 4 x O C w x N 3 0 m c X V v d D s s J n F 1 b 3 Q 7 U 2 V j d G l v b j E v Z G F u Z S 9 B d X R v U m V t b 3 Z l Z E N v b H V t b n M x L n t D b 2 x 1 b W 4 x O S w x O H 0 m c X V v d D s s J n F 1 b 3 Q 7 U 2 V j d G l v b j E v Z G F u Z S 9 B d X R v U m V t b 3 Z l Z E N v b H V t b n M x L n t D b 2 x 1 b W 4 y M C w x O X 0 m c X V v d D s s J n F 1 b 3 Q 7 U 2 V j d G l v b j E v Z G F u Z S 9 B d X R v U m V t b 3 Z l Z E N v b H V t b n M x L n t D b 2 x 1 b W 4 y M S w y M H 0 m c X V v d D s s J n F 1 b 3 Q 7 U 2 V j d G l v b j E v Z G F u Z S 9 B d X R v U m V t b 3 Z l Z E N v b H V t b n M x L n t D b 2 x 1 b W 4 y M i w y M X 0 m c X V v d D s s J n F 1 b 3 Q 7 U 2 V j d G l v b j E v Z G F u Z S 9 B d X R v U m V t b 3 Z l Z E N v b H V t b n M x L n t D b 2 x 1 b W 4 y M y w y M n 0 m c X V v d D s s J n F 1 b 3 Q 7 U 2 V j d G l v b j E v Z G F u Z S 9 B d X R v U m V t b 3 Z l Z E N v b H V t b n M x L n t D b 2 x 1 b W 4 y N C w y M 3 0 m c X V v d D s s J n F 1 b 3 Q 7 U 2 V j d G l v b j E v Z G F u Z S 9 B d X R v U m V t b 3 Z l Z E N v b H V t b n M x L n t D b 2 x 1 b W 4 y N S w y N H 0 m c X V v d D s s J n F 1 b 3 Q 7 U 2 V j d G l v b j E v Z G F u Z S 9 B d X R v U m V t b 3 Z l Z E N v b H V t b n M x L n t D b 2 x 1 b W 4 y N i w y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b m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J T I w K D U p P C 9 J d G V t U G F 0 a D 4 8 L 0 l 0 Z W 1 M b 2 N h d G l v b j 4 8 U 3 R h Y m x l R W 5 0 c m l l c z 4 8 R W 5 0 c n k g V H l w Z T 0 i S X N Q c m l 2 Y X R l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Q 2 9 s d W 1 u V H l w Z X M i I F Z h b H V l P S J z Q m d Z R 0 J n W U d C Z 1 l H Q m d Z R 0 J n W U d C Z 1 l H Q m d Z R 0 J n W U d C Z 1 k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y M S 0 w N C 0 x N F Q w O T o 1 M D o 0 M i 4 1 M j U 1 N D I 2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Y X J n Z X Q i I F Z h b H V l P S J z Z G F u Z T M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T d G F 0 d X M i I F Z h b H V l P S J z Q 2 9 t c G x l d G U i I C 8 + P E V u d H J 5 I F R 5 c G U 9 I k Z p b G x D b 3 V u d C I g V m F s d W U 9 I m w 0 M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L 0 F 1 d G 9 S Z W 1 v d m V k Q 2 9 s d W 1 u c z E u e 0 N v b H V t b j E s M H 0 m c X V v d D s s J n F 1 b 3 Q 7 U 2 V j d G l v b j E v Z G F u Z S 9 B d X R v U m V t b 3 Z l Z E N v b H V t b n M x L n t D b 2 x 1 b W 4 y L D F 9 J n F 1 b 3 Q 7 L C Z x d W 9 0 O 1 N l Y 3 R p b 2 4 x L 2 R h b m U v Q X V 0 b 1 J l b W 9 2 Z W R D b 2 x 1 b W 5 z M S 5 7 Q 2 9 s d W 1 u M y w y f S Z x d W 9 0 O y w m c X V v d D t T Z W N 0 a W 9 u M S 9 k Y W 5 l L 0 F 1 d G 9 S Z W 1 v d m V k Q 2 9 s d W 1 u c z E u e 0 N v b H V t b j Q s M 3 0 m c X V v d D s s J n F 1 b 3 Q 7 U 2 V j d G l v b j E v Z G F u Z S 9 B d X R v U m V t b 3 Z l Z E N v b H V t b n M x L n t D b 2 x 1 b W 4 1 L D R 9 J n F 1 b 3 Q 7 L C Z x d W 9 0 O 1 N l Y 3 R p b 2 4 x L 2 R h b m U v Q X V 0 b 1 J l b W 9 2 Z W R D b 2 x 1 b W 5 z M S 5 7 Q 2 9 s d W 1 u N i w 1 f S Z x d W 9 0 O y w m c X V v d D t T Z W N 0 a W 9 u M S 9 k Y W 5 l L 0 F 1 d G 9 S Z W 1 v d m V k Q 2 9 s d W 1 u c z E u e 0 N v b H V t b j c s N n 0 m c X V v d D s s J n F 1 b 3 Q 7 U 2 V j d G l v b j E v Z G F u Z S 9 B d X R v U m V t b 3 Z l Z E N v b H V t b n M x L n t D b 2 x 1 b W 4 4 L D d 9 J n F 1 b 3 Q 7 L C Z x d W 9 0 O 1 N l Y 3 R p b 2 4 x L 2 R h b m U v Q X V 0 b 1 J l b W 9 2 Z W R D b 2 x 1 b W 5 z M S 5 7 Q 2 9 s d W 1 u O S w 4 f S Z x d W 9 0 O y w m c X V v d D t T Z W N 0 a W 9 u M S 9 k Y W 5 l L 0 F 1 d G 9 S Z W 1 v d m V k Q 2 9 s d W 1 u c z E u e 0 N v b H V t b j E w L D l 9 J n F 1 b 3 Q 7 L C Z x d W 9 0 O 1 N l Y 3 R p b 2 4 x L 2 R h b m U v Q X V 0 b 1 J l b W 9 2 Z W R D b 2 x 1 b W 5 z M S 5 7 Q 2 9 s d W 1 u M T E s M T B 9 J n F 1 b 3 Q 7 L C Z x d W 9 0 O 1 N l Y 3 R p b 2 4 x L 2 R h b m U v Q X V 0 b 1 J l b W 9 2 Z W R D b 2 x 1 b W 5 z M S 5 7 Q 2 9 s d W 1 u M T I s M T F 9 J n F 1 b 3 Q 7 L C Z x d W 9 0 O 1 N l Y 3 R p b 2 4 x L 2 R h b m U v Q X V 0 b 1 J l b W 9 2 Z W R D b 2 x 1 b W 5 z M S 5 7 Q 2 9 s d W 1 u M T M s M T J 9 J n F 1 b 3 Q 7 L C Z x d W 9 0 O 1 N l Y 3 R p b 2 4 x L 2 R h b m U v Q X V 0 b 1 J l b W 9 2 Z W R D b 2 x 1 b W 5 z M S 5 7 Q 2 9 s d W 1 u M T Q s M T N 9 J n F 1 b 3 Q 7 L C Z x d W 9 0 O 1 N l Y 3 R p b 2 4 x L 2 R h b m U v Q X V 0 b 1 J l b W 9 2 Z W R D b 2 x 1 b W 5 z M S 5 7 Q 2 9 s d W 1 u M T U s M T R 9 J n F 1 b 3 Q 7 L C Z x d W 9 0 O 1 N l Y 3 R p b 2 4 x L 2 R h b m U v Q X V 0 b 1 J l b W 9 2 Z W R D b 2 x 1 b W 5 z M S 5 7 Q 2 9 s d W 1 u M T Y s M T V 9 J n F 1 b 3 Q 7 L C Z x d W 9 0 O 1 N l Y 3 R p b 2 4 x L 2 R h b m U v Q X V 0 b 1 J l b W 9 2 Z W R D b 2 x 1 b W 5 z M S 5 7 Q 2 9 s d W 1 u M T c s M T Z 9 J n F 1 b 3 Q 7 L C Z x d W 9 0 O 1 N l Y 3 R p b 2 4 x L 2 R h b m U v Q X V 0 b 1 J l b W 9 2 Z W R D b 2 x 1 b W 5 z M S 5 7 Q 2 9 s d W 1 u M T g s M T d 9 J n F 1 b 3 Q 7 L C Z x d W 9 0 O 1 N l Y 3 R p b 2 4 x L 2 R h b m U v Q X V 0 b 1 J l b W 9 2 Z W R D b 2 x 1 b W 5 z M S 5 7 Q 2 9 s d W 1 u M T k s M T h 9 J n F 1 b 3 Q 7 L C Z x d W 9 0 O 1 N l Y 3 R p b 2 4 x L 2 R h b m U v Q X V 0 b 1 J l b W 9 2 Z W R D b 2 x 1 b W 5 z M S 5 7 Q 2 9 s d W 1 u M j A s M T l 9 J n F 1 b 3 Q 7 L C Z x d W 9 0 O 1 N l Y 3 R p b 2 4 x L 2 R h b m U v Q X V 0 b 1 J l b W 9 2 Z W R D b 2 x 1 b W 5 z M S 5 7 Q 2 9 s d W 1 u M j E s M j B 9 J n F 1 b 3 Q 7 L C Z x d W 9 0 O 1 N l Y 3 R p b 2 4 x L 2 R h b m U v Q X V 0 b 1 J l b W 9 2 Z W R D b 2 x 1 b W 5 z M S 5 7 Q 2 9 s d W 1 u M j I s M j F 9 J n F 1 b 3 Q 7 L C Z x d W 9 0 O 1 N l Y 3 R p b 2 4 x L 2 R h b m U v Q X V 0 b 1 J l b W 9 2 Z W R D b 2 x 1 b W 5 z M S 5 7 Q 2 9 s d W 1 u M j M s M j J 9 J n F 1 b 3 Q 7 L C Z x d W 9 0 O 1 N l Y 3 R p b 2 4 x L 2 R h b m U v Q X V 0 b 1 J l b W 9 2 Z W R D b 2 x 1 b W 5 z M S 5 7 Q 2 9 s d W 1 u M j Q s M j N 9 J n F 1 b 3 Q 7 L C Z x d W 9 0 O 1 N l Y 3 R p b 2 4 x L 2 R h b m U v Q X V 0 b 1 J l b W 9 2 Z W R D b 2 x 1 b W 5 z M S 5 7 Q 2 9 s d W 1 u M j U s M j R 9 J n F 1 b 3 Q 7 L C Z x d W 9 0 O 1 N l Y 3 R p b 2 4 x L 2 R h b m U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k Y W 5 l L 0 F 1 d G 9 S Z W 1 v d m V k Q 2 9 s d W 1 u c z E u e 0 N v b H V t b j E s M H 0 m c X V v d D s s J n F 1 b 3 Q 7 U 2 V j d G l v b j E v Z G F u Z S 9 B d X R v U m V t b 3 Z l Z E N v b H V t b n M x L n t D b 2 x 1 b W 4 y L D F 9 J n F 1 b 3 Q 7 L C Z x d W 9 0 O 1 N l Y 3 R p b 2 4 x L 2 R h b m U v Q X V 0 b 1 J l b W 9 2 Z W R D b 2 x 1 b W 5 z M S 5 7 Q 2 9 s d W 1 u M y w y f S Z x d W 9 0 O y w m c X V v d D t T Z W N 0 a W 9 u M S 9 k Y W 5 l L 0 F 1 d G 9 S Z W 1 v d m V k Q 2 9 s d W 1 u c z E u e 0 N v b H V t b j Q s M 3 0 m c X V v d D s s J n F 1 b 3 Q 7 U 2 V j d G l v b j E v Z G F u Z S 9 B d X R v U m V t b 3 Z l Z E N v b H V t b n M x L n t D b 2 x 1 b W 4 1 L D R 9 J n F 1 b 3 Q 7 L C Z x d W 9 0 O 1 N l Y 3 R p b 2 4 x L 2 R h b m U v Q X V 0 b 1 J l b W 9 2 Z W R D b 2 x 1 b W 5 z M S 5 7 Q 2 9 s d W 1 u N i w 1 f S Z x d W 9 0 O y w m c X V v d D t T Z W N 0 a W 9 u M S 9 k Y W 5 l L 0 F 1 d G 9 S Z W 1 v d m V k Q 2 9 s d W 1 u c z E u e 0 N v b H V t b j c s N n 0 m c X V v d D s s J n F 1 b 3 Q 7 U 2 V j d G l v b j E v Z G F u Z S 9 B d X R v U m V t b 3 Z l Z E N v b H V t b n M x L n t D b 2 x 1 b W 4 4 L D d 9 J n F 1 b 3 Q 7 L C Z x d W 9 0 O 1 N l Y 3 R p b 2 4 x L 2 R h b m U v Q X V 0 b 1 J l b W 9 2 Z W R D b 2 x 1 b W 5 z M S 5 7 Q 2 9 s d W 1 u O S w 4 f S Z x d W 9 0 O y w m c X V v d D t T Z W N 0 a W 9 u M S 9 k Y W 5 l L 0 F 1 d G 9 S Z W 1 v d m V k Q 2 9 s d W 1 u c z E u e 0 N v b H V t b j E w L D l 9 J n F 1 b 3 Q 7 L C Z x d W 9 0 O 1 N l Y 3 R p b 2 4 x L 2 R h b m U v Q X V 0 b 1 J l b W 9 2 Z W R D b 2 x 1 b W 5 z M S 5 7 Q 2 9 s d W 1 u M T E s M T B 9 J n F 1 b 3 Q 7 L C Z x d W 9 0 O 1 N l Y 3 R p b 2 4 x L 2 R h b m U v Q X V 0 b 1 J l b W 9 2 Z W R D b 2 x 1 b W 5 z M S 5 7 Q 2 9 s d W 1 u M T I s M T F 9 J n F 1 b 3 Q 7 L C Z x d W 9 0 O 1 N l Y 3 R p b 2 4 x L 2 R h b m U v Q X V 0 b 1 J l b W 9 2 Z W R D b 2 x 1 b W 5 z M S 5 7 Q 2 9 s d W 1 u M T M s M T J 9 J n F 1 b 3 Q 7 L C Z x d W 9 0 O 1 N l Y 3 R p b 2 4 x L 2 R h b m U v Q X V 0 b 1 J l b W 9 2 Z W R D b 2 x 1 b W 5 z M S 5 7 Q 2 9 s d W 1 u M T Q s M T N 9 J n F 1 b 3 Q 7 L C Z x d W 9 0 O 1 N l Y 3 R p b 2 4 x L 2 R h b m U v Q X V 0 b 1 J l b W 9 2 Z W R D b 2 x 1 b W 5 z M S 5 7 Q 2 9 s d W 1 u M T U s M T R 9 J n F 1 b 3 Q 7 L C Z x d W 9 0 O 1 N l Y 3 R p b 2 4 x L 2 R h b m U v Q X V 0 b 1 J l b W 9 2 Z W R D b 2 x 1 b W 5 z M S 5 7 Q 2 9 s d W 1 u M T Y s M T V 9 J n F 1 b 3 Q 7 L C Z x d W 9 0 O 1 N l Y 3 R p b 2 4 x L 2 R h b m U v Q X V 0 b 1 J l b W 9 2 Z W R D b 2 x 1 b W 5 z M S 5 7 Q 2 9 s d W 1 u M T c s M T Z 9 J n F 1 b 3 Q 7 L C Z x d W 9 0 O 1 N l Y 3 R p b 2 4 x L 2 R h b m U v Q X V 0 b 1 J l b W 9 2 Z W R D b 2 x 1 b W 5 z M S 5 7 Q 2 9 s d W 1 u M T g s M T d 9 J n F 1 b 3 Q 7 L C Z x d W 9 0 O 1 N l Y 3 R p b 2 4 x L 2 R h b m U v Q X V 0 b 1 J l b W 9 2 Z W R D b 2 x 1 b W 5 z M S 5 7 Q 2 9 s d W 1 u M T k s M T h 9 J n F 1 b 3 Q 7 L C Z x d W 9 0 O 1 N l Y 3 R p b 2 4 x L 2 R h b m U v Q X V 0 b 1 J l b W 9 2 Z W R D b 2 x 1 b W 5 z M S 5 7 Q 2 9 s d W 1 u M j A s M T l 9 J n F 1 b 3 Q 7 L C Z x d W 9 0 O 1 N l Y 3 R p b 2 4 x L 2 R h b m U v Q X V 0 b 1 J l b W 9 2 Z W R D b 2 x 1 b W 5 z M S 5 7 Q 2 9 s d W 1 u M j E s M j B 9 J n F 1 b 3 Q 7 L C Z x d W 9 0 O 1 N l Y 3 R p b 2 4 x L 2 R h b m U v Q X V 0 b 1 J l b W 9 2 Z W R D b 2 x 1 b W 5 z M S 5 7 Q 2 9 s d W 1 u M j I s M j F 9 J n F 1 b 3 Q 7 L C Z x d W 9 0 O 1 N l Y 3 R p b 2 4 x L 2 R h b m U v Q X V 0 b 1 J l b W 9 2 Z W R D b 2 x 1 b W 5 z M S 5 7 Q 2 9 s d W 1 u M j M s M j J 9 J n F 1 b 3 Q 7 L C Z x d W 9 0 O 1 N l Y 3 R p b 2 4 x L 2 R h b m U v Q X V 0 b 1 J l b W 9 2 Z W R D b 2 x 1 b W 5 z M S 5 7 Q 2 9 s d W 1 u M j Q s M j N 9 J n F 1 b 3 Q 7 L C Z x d W 9 0 O 1 N l Y 3 R p b 2 4 x L 2 R h b m U v Q X V 0 b 1 J l b W 9 2 Z W R D b 2 x 1 b W 5 z M S 5 7 Q 2 9 s d W 1 u M j U s M j R 9 J n F 1 b 3 Q 7 L C Z x d W 9 0 O 1 N l Y 3 R p b 2 4 x L 2 R h b m U v Q X V 0 b 1 J l b W 9 2 Z W R D b 2 x 1 b W 5 z M S 5 7 Q 2 9 s d W 1 u M j Y s M j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l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C u u H V S 4 1 E u h 7 f E n E h g n w A A A A A A g A A A A A A E G Y A A A A B A A A g A A A A X c 2 7 I C P K 2 5 L 3 I u h a O 8 s H e G N S n w O 0 3 o Q + L h b T a U j 5 i i o A A A A A D o A A A A A C A A A g A A A A k V C x W j 1 G + A i v b c o u H Y K 7 k o d e 3 N Q D V I S y 1 u Z e t j v 5 h a d Q A A A A c S N 2 C c F G e E F I l e x j 6 S I U a i E l b i 9 n T d d 6 + N t u v m N Q l r P p r h u f w q L f 9 + w n A D k 7 Q u D 4 N O r h q r K 4 G E j c 3 H H O K L y D 3 e t i A a g i e v 9 p z C B 8 C P f R v f p A A A A A E j A y P f u b m u r O D O F y + 2 o w i L c U J C O 7 C T B / F 4 1 2 I s r J n B 4 Y D o 2 h U F Q t f U q Q H + J a M P d P E u D x Y w T / q O 9 U + V a 2 P h Z J q g = = < / D a t a M a s h u p > 
</file>

<file path=customXml/itemProps1.xml><?xml version="1.0" encoding="utf-8"?>
<ds:datastoreItem xmlns:ds="http://schemas.openxmlformats.org/officeDocument/2006/customXml" ds:itemID="{92248C79-B395-4BD5-AF4B-56301B26E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1</vt:i4>
      </vt:variant>
    </vt:vector>
  </HeadingPairs>
  <TitlesOfParts>
    <vt:vector size="8" baseType="lpstr">
      <vt:lpstr>dane1</vt:lpstr>
      <vt:lpstr>dane znormalizowane_wynik</vt:lpstr>
      <vt:lpstr>Arkusz3</vt:lpstr>
      <vt:lpstr>dane</vt:lpstr>
      <vt:lpstr>dane znormalizowane</vt:lpstr>
      <vt:lpstr>Arkusz1</vt:lpstr>
      <vt:lpstr>wynik ostateczny</vt:lpstr>
      <vt:lpstr>dane!Wybieranie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Pyka</dc:creator>
  <cp:lastModifiedBy>Mikołaj Pyka</cp:lastModifiedBy>
  <dcterms:created xsi:type="dcterms:W3CDTF">2021-04-14T09:46:45Z</dcterms:created>
  <dcterms:modified xsi:type="dcterms:W3CDTF">2021-06-17T18:22:45Z</dcterms:modified>
</cp:coreProperties>
</file>