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er\Documents\gamsdir\projdir\"/>
    </mc:Choice>
  </mc:AlternateContent>
  <bookViews>
    <workbookView xWindow="0" yWindow="420" windowWidth="20730" windowHeight="11340" activeTab="2"/>
  </bookViews>
  <sheets>
    <sheet name="ParamsAndSets" sheetId="1" r:id="rId1"/>
    <sheet name="Scalar" sheetId="3" r:id="rId2"/>
    <sheet name="sets" sheetId="2" r:id="rId3"/>
    <sheet name="Sets2" sheetId="25" r:id="rId4"/>
    <sheet name="conex" sheetId="26" r:id="rId5"/>
    <sheet name="P_DG_MAX" sheetId="35" r:id="rId6"/>
    <sheet name="LineData" sheetId="27" r:id="rId7"/>
    <sheet name="Wind" sheetId="28" r:id="rId8"/>
    <sheet name="V0_2" sheetId="29" r:id="rId9"/>
    <sheet name="Loadprofile" sheetId="30" r:id="rId10"/>
    <sheet name="dem1" sheetId="31" r:id="rId11"/>
    <sheet name="Demand" sheetId="4" r:id="rId12"/>
    <sheet name="PL" sheetId="5" r:id="rId13"/>
    <sheet name="Generation" sheetId="9" r:id="rId14"/>
    <sheet name="Probability" sheetId="8" r:id="rId15"/>
    <sheet name="PriceEnergy" sheetId="13" r:id="rId16"/>
    <sheet name="Reserve" sheetId="20" r:id="rId17"/>
    <sheet name="RegUp" sheetId="21" r:id="rId18"/>
    <sheet name="RegDown" sheetId="22" r:id="rId19"/>
    <sheet name="Cap" sheetId="24" r:id="rId20"/>
    <sheet name="dem" sheetId="32" r:id="rId21"/>
    <sheet name="switch" sheetId="33" r:id="rId22"/>
    <sheet name="conex_sin" sheetId="34" r:id="rId23"/>
    <sheet name="DRA" sheetId="36" r:id="rId24"/>
    <sheet name="DREX" sheetId="37" r:id="rId25"/>
    <sheet name="Sheet3" sheetId="38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31" l="1"/>
  <c r="M119" i="31"/>
  <c r="E119" i="31"/>
  <c r="N118" i="31"/>
  <c r="M118" i="31"/>
  <c r="E118" i="31"/>
  <c r="N117" i="31"/>
  <c r="M117" i="31"/>
  <c r="E117" i="31"/>
  <c r="N116" i="31"/>
  <c r="M116" i="31"/>
  <c r="E116" i="31"/>
  <c r="N115" i="31"/>
  <c r="M115" i="31"/>
  <c r="E115" i="31"/>
  <c r="N114" i="31"/>
  <c r="M114" i="31"/>
  <c r="E114" i="31"/>
  <c r="N113" i="31"/>
  <c r="M113" i="31"/>
  <c r="E113" i="31"/>
  <c r="N112" i="31"/>
  <c r="M112" i="31"/>
  <c r="E112" i="31"/>
  <c r="N111" i="31"/>
  <c r="M111" i="31"/>
  <c r="E111" i="31"/>
  <c r="N110" i="31"/>
  <c r="M110" i="31"/>
  <c r="E110" i="31"/>
  <c r="N109" i="31"/>
  <c r="M109" i="31"/>
  <c r="E109" i="31"/>
  <c r="N108" i="31"/>
  <c r="M108" i="31"/>
  <c r="E108" i="31"/>
  <c r="N107" i="31"/>
  <c r="M107" i="31"/>
  <c r="E107" i="31"/>
  <c r="N106" i="31"/>
  <c r="M106" i="31"/>
  <c r="E106" i="31"/>
  <c r="N105" i="31"/>
  <c r="M105" i="31"/>
  <c r="E105" i="31"/>
  <c r="N104" i="31"/>
  <c r="M104" i="31"/>
  <c r="E104" i="31"/>
  <c r="N103" i="31"/>
  <c r="M103" i="31"/>
  <c r="E103" i="31"/>
  <c r="N102" i="31"/>
  <c r="M102" i="31"/>
  <c r="E102" i="31"/>
  <c r="N101" i="31"/>
  <c r="M101" i="31"/>
  <c r="E101" i="31"/>
  <c r="N100" i="31"/>
  <c r="M100" i="31"/>
  <c r="E100" i="31"/>
  <c r="N99" i="31"/>
  <c r="M99" i="31"/>
  <c r="E99" i="31"/>
  <c r="N98" i="31"/>
  <c r="M98" i="31"/>
  <c r="E98" i="31"/>
  <c r="N97" i="31"/>
  <c r="M97" i="31"/>
  <c r="E97" i="31"/>
  <c r="N96" i="31"/>
  <c r="M96" i="31"/>
  <c r="E96" i="31"/>
  <c r="BD72" i="31"/>
  <c r="AY72" i="31"/>
  <c r="BD71" i="31"/>
  <c r="AY71" i="31"/>
  <c r="BD70" i="31"/>
  <c r="AY70" i="31"/>
  <c r="BD69" i="31"/>
  <c r="AY69" i="31"/>
  <c r="BD68" i="31"/>
  <c r="AY68" i="31"/>
  <c r="BD67" i="31"/>
  <c r="AY67" i="31"/>
  <c r="BD66" i="31"/>
  <c r="AY66" i="31"/>
  <c r="BD65" i="31"/>
  <c r="AY65" i="31"/>
  <c r="BD64" i="31"/>
  <c r="AY64" i="31"/>
  <c r="BD63" i="31"/>
  <c r="AY63" i="31"/>
  <c r="BD62" i="31"/>
  <c r="AY62" i="31"/>
  <c r="BD61" i="31"/>
  <c r="AY61" i="31"/>
  <c r="BD60" i="31"/>
  <c r="AY60" i="31"/>
  <c r="BD59" i="31"/>
  <c r="AY59" i="31"/>
  <c r="BD58" i="31"/>
  <c r="AY58" i="31"/>
  <c r="BD57" i="31"/>
  <c r="AY57" i="31"/>
  <c r="BD56" i="31"/>
  <c r="AY56" i="31"/>
  <c r="BD55" i="31"/>
  <c r="AY55" i="31"/>
  <c r="BD54" i="31"/>
  <c r="AY54" i="31"/>
  <c r="BD53" i="31"/>
  <c r="AY53" i="31"/>
  <c r="BD52" i="31"/>
  <c r="AY52" i="31"/>
  <c r="BD51" i="31"/>
  <c r="AY51" i="31"/>
  <c r="BD50" i="31"/>
  <c r="AY50" i="31"/>
  <c r="BD49" i="31"/>
  <c r="AY49" i="31"/>
  <c r="BD48" i="31"/>
  <c r="AY48" i="31"/>
  <c r="BD47" i="31"/>
  <c r="AY47" i="31"/>
  <c r="BD46" i="31"/>
  <c r="AY46" i="31"/>
  <c r="BD45" i="31"/>
  <c r="AY45" i="31"/>
  <c r="BD44" i="31"/>
  <c r="AY44" i="31"/>
  <c r="BD43" i="31"/>
  <c r="AY43" i="31"/>
  <c r="BD42" i="31"/>
  <c r="AY42" i="31"/>
  <c r="BD41" i="31"/>
  <c r="AY41" i="31"/>
  <c r="BD40" i="31"/>
  <c r="AY40" i="31"/>
  <c r="BD39" i="31"/>
  <c r="AY39" i="31"/>
  <c r="BD38" i="31"/>
  <c r="AY38" i="31"/>
  <c r="BD37" i="31"/>
  <c r="AY37" i="31"/>
  <c r="BD36" i="31"/>
  <c r="AY36" i="31"/>
  <c r="BD35" i="31"/>
  <c r="AY35" i="31"/>
  <c r="BD34" i="31"/>
  <c r="AY34" i="31"/>
  <c r="BD33" i="31"/>
  <c r="AY33" i="31"/>
  <c r="BD32" i="31"/>
  <c r="AY32" i="31"/>
  <c r="BD31" i="31"/>
  <c r="AY31" i="31"/>
  <c r="BD30" i="31"/>
  <c r="AY30" i="31"/>
  <c r="BD29" i="31"/>
  <c r="AY29" i="31"/>
  <c r="BD28" i="31"/>
  <c r="AY28" i="31"/>
  <c r="BD27" i="31"/>
  <c r="AY27" i="31"/>
  <c r="BD26" i="31"/>
  <c r="AY26" i="31"/>
  <c r="BD25" i="31"/>
  <c r="AY25" i="31"/>
  <c r="BD24" i="31"/>
  <c r="AY24" i="31"/>
  <c r="BD23" i="31"/>
  <c r="AY23" i="31"/>
  <c r="BD22" i="31"/>
  <c r="AY22" i="31"/>
  <c r="BD21" i="31"/>
  <c r="AY21" i="31"/>
  <c r="BD20" i="31"/>
  <c r="AY20" i="31"/>
  <c r="BD19" i="31"/>
  <c r="AY19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W4" i="31"/>
  <c r="AV4" i="31"/>
  <c r="AU4" i="31"/>
  <c r="AT4" i="31"/>
  <c r="AS4" i="31"/>
  <c r="AR4" i="31"/>
  <c r="AQ4" i="31"/>
  <c r="AP4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W3" i="31"/>
  <c r="AV3" i="31"/>
  <c r="AU3" i="31"/>
  <c r="AT3" i="31"/>
  <c r="AS3" i="31"/>
  <c r="AS75" i="31" s="1"/>
  <c r="AR3" i="31"/>
  <c r="AQ3" i="31"/>
  <c r="AP3" i="31"/>
  <c r="AO3" i="31"/>
  <c r="AO75" i="31" s="1"/>
  <c r="AN3" i="31"/>
  <c r="AM3" i="31"/>
  <c r="AL3" i="31"/>
  <c r="AK3" i="31"/>
  <c r="AK75" i="31" s="1"/>
  <c r="AJ3" i="31"/>
  <c r="AI3" i="31"/>
  <c r="AH3" i="31"/>
  <c r="AG3" i="31"/>
  <c r="AG75" i="31" s="1"/>
  <c r="AF3" i="31"/>
  <c r="AE3" i="31"/>
  <c r="AD3" i="31"/>
  <c r="AC3" i="31"/>
  <c r="AC75" i="31" s="1"/>
  <c r="AB3" i="31"/>
  <c r="AA3" i="31"/>
  <c r="Z3" i="31"/>
  <c r="Y3" i="31"/>
  <c r="Y75" i="31" s="1"/>
  <c r="X3" i="31"/>
  <c r="W3" i="31"/>
  <c r="V3" i="31"/>
  <c r="U3" i="31"/>
  <c r="T3" i="31"/>
  <c r="T75" i="31" s="1"/>
  <c r="S3" i="31"/>
  <c r="R3" i="31"/>
  <c r="Q3" i="31"/>
  <c r="Q75" i="31" s="1"/>
  <c r="P3" i="31"/>
  <c r="O3" i="31"/>
  <c r="N3" i="31"/>
  <c r="M3" i="31"/>
  <c r="M75" i="31" s="1"/>
  <c r="L3" i="31"/>
  <c r="K3" i="31"/>
  <c r="J3" i="31"/>
  <c r="I3" i="31"/>
  <c r="I75" i="31" s="1"/>
  <c r="H3" i="31"/>
  <c r="G3" i="31"/>
  <c r="F3" i="31"/>
  <c r="E3" i="31"/>
  <c r="E75" i="31" s="1"/>
  <c r="D3" i="31"/>
  <c r="C3" i="31"/>
  <c r="B3" i="31"/>
  <c r="B28" i="30"/>
  <c r="AA4" i="30"/>
  <c r="AA6" i="30" s="1"/>
  <c r="Z4" i="30"/>
  <c r="Z6" i="30" s="1"/>
  <c r="Y4" i="30"/>
  <c r="Y6" i="30" s="1"/>
  <c r="X4" i="30"/>
  <c r="X6" i="30" s="1"/>
  <c r="W4" i="30"/>
  <c r="W6" i="30" s="1"/>
  <c r="V4" i="30"/>
  <c r="V6" i="30" s="1"/>
  <c r="U4" i="30"/>
  <c r="U6" i="30" s="1"/>
  <c r="T4" i="30"/>
  <c r="T6" i="30" s="1"/>
  <c r="S4" i="30"/>
  <c r="S6" i="30" s="1"/>
  <c r="R4" i="30"/>
  <c r="R6" i="30" s="1"/>
  <c r="Q4" i="30"/>
  <c r="Q6" i="30" s="1"/>
  <c r="P4" i="30"/>
  <c r="P6" i="30" s="1"/>
  <c r="O4" i="30"/>
  <c r="O6" i="30" s="1"/>
  <c r="N4" i="30"/>
  <c r="N6" i="30" s="1"/>
  <c r="M4" i="30"/>
  <c r="M6" i="30" s="1"/>
  <c r="L4" i="30"/>
  <c r="L6" i="30" s="1"/>
  <c r="K4" i="30"/>
  <c r="K6" i="30" s="1"/>
  <c r="J4" i="30"/>
  <c r="J6" i="30" s="1"/>
  <c r="I4" i="30"/>
  <c r="I6" i="30" s="1"/>
  <c r="H4" i="30"/>
  <c r="H6" i="30" s="1"/>
  <c r="G4" i="30"/>
  <c r="G6" i="30" s="1"/>
  <c r="F4" i="30"/>
  <c r="F6" i="30" s="1"/>
  <c r="E4" i="30"/>
  <c r="E6" i="30" s="1"/>
  <c r="D4" i="30"/>
  <c r="D6" i="30" s="1"/>
  <c r="AB3" i="30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23" i="28"/>
  <c r="J23" i="28"/>
  <c r="I23" i="28"/>
  <c r="H23" i="28"/>
  <c r="G23" i="28"/>
  <c r="F23" i="28"/>
  <c r="E23" i="28"/>
  <c r="D23" i="28"/>
  <c r="C23" i="28"/>
  <c r="B23" i="28"/>
  <c r="K22" i="28"/>
  <c r="J22" i="28"/>
  <c r="I22" i="28"/>
  <c r="H22" i="28"/>
  <c r="G22" i="28"/>
  <c r="F22" i="28"/>
  <c r="E22" i="28"/>
  <c r="D22" i="28"/>
  <c r="C22" i="28"/>
  <c r="B22" i="28"/>
  <c r="K21" i="28"/>
  <c r="J21" i="28"/>
  <c r="I21" i="28"/>
  <c r="H21" i="28"/>
  <c r="G21" i="28"/>
  <c r="F21" i="28"/>
  <c r="E21" i="28"/>
  <c r="D21" i="28"/>
  <c r="C21" i="28"/>
  <c r="B21" i="28"/>
  <c r="K20" i="28"/>
  <c r="J20" i="28"/>
  <c r="I20" i="28"/>
  <c r="H20" i="28"/>
  <c r="G20" i="28"/>
  <c r="F20" i="28"/>
  <c r="E20" i="28"/>
  <c r="D20" i="28"/>
  <c r="C20" i="28"/>
  <c r="B20" i="28"/>
  <c r="K19" i="28"/>
  <c r="J19" i="28"/>
  <c r="I19" i="28"/>
  <c r="H19" i="28"/>
  <c r="G19" i="28"/>
  <c r="F19" i="28"/>
  <c r="E19" i="28"/>
  <c r="D19" i="28"/>
  <c r="C19" i="28"/>
  <c r="B19" i="28"/>
  <c r="K18" i="28"/>
  <c r="J18" i="28"/>
  <c r="I18" i="28"/>
  <c r="H18" i="28"/>
  <c r="G18" i="28"/>
  <c r="F18" i="28"/>
  <c r="E18" i="28"/>
  <c r="D18" i="28"/>
  <c r="C18" i="28"/>
  <c r="B18" i="28"/>
  <c r="K17" i="28"/>
  <c r="J17" i="28"/>
  <c r="I17" i="28"/>
  <c r="H17" i="28"/>
  <c r="G17" i="28"/>
  <c r="F17" i="28"/>
  <c r="E17" i="28"/>
  <c r="D17" i="28"/>
  <c r="C17" i="28"/>
  <c r="B17" i="28"/>
  <c r="K16" i="28"/>
  <c r="J16" i="28"/>
  <c r="I16" i="28"/>
  <c r="H16" i="28"/>
  <c r="G16" i="28"/>
  <c r="F16" i="28"/>
  <c r="E16" i="28"/>
  <c r="D16" i="28"/>
  <c r="C16" i="28"/>
  <c r="B16" i="28"/>
  <c r="K15" i="28"/>
  <c r="J15" i="28"/>
  <c r="I15" i="28"/>
  <c r="H15" i="28"/>
  <c r="G15" i="28"/>
  <c r="F15" i="28"/>
  <c r="E15" i="28"/>
  <c r="D15" i="28"/>
  <c r="C15" i="28"/>
  <c r="B15" i="28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2" i="28"/>
  <c r="J12" i="28"/>
  <c r="I12" i="28"/>
  <c r="H12" i="28"/>
  <c r="G12" i="28"/>
  <c r="F12" i="28"/>
  <c r="E12" i="28"/>
  <c r="D12" i="28"/>
  <c r="C12" i="28"/>
  <c r="B12" i="28"/>
  <c r="K11" i="28"/>
  <c r="J11" i="28"/>
  <c r="I11" i="28"/>
  <c r="H11" i="28"/>
  <c r="G11" i="28"/>
  <c r="F11" i="28"/>
  <c r="E11" i="28"/>
  <c r="D11" i="28"/>
  <c r="C11" i="28"/>
  <c r="B11" i="28"/>
  <c r="K10" i="28"/>
  <c r="J10" i="28"/>
  <c r="I10" i="28"/>
  <c r="H10" i="28"/>
  <c r="G10" i="28"/>
  <c r="F10" i="28"/>
  <c r="E10" i="28"/>
  <c r="D10" i="28"/>
  <c r="C10" i="28"/>
  <c r="B10" i="28"/>
  <c r="K9" i="28"/>
  <c r="J9" i="28"/>
  <c r="I9" i="28"/>
  <c r="H9" i="28"/>
  <c r="G9" i="28"/>
  <c r="F9" i="28"/>
  <c r="E9" i="28"/>
  <c r="D9" i="28"/>
  <c r="C9" i="28"/>
  <c r="B9" i="28"/>
  <c r="K8" i="28"/>
  <c r="J8" i="28"/>
  <c r="I8" i="28"/>
  <c r="H8" i="28"/>
  <c r="G8" i="28"/>
  <c r="F8" i="28"/>
  <c r="E8" i="28"/>
  <c r="D8" i="28"/>
  <c r="C8" i="28"/>
  <c r="B8" i="28"/>
  <c r="K7" i="28"/>
  <c r="J7" i="28"/>
  <c r="I7" i="28"/>
  <c r="H7" i="28"/>
  <c r="G7" i="28"/>
  <c r="F7" i="28"/>
  <c r="E7" i="28"/>
  <c r="D7" i="28"/>
  <c r="C7" i="28"/>
  <c r="B7" i="28"/>
  <c r="K6" i="28"/>
  <c r="J6" i="28"/>
  <c r="I6" i="28"/>
  <c r="H6" i="28"/>
  <c r="G6" i="28"/>
  <c r="F6" i="28"/>
  <c r="E6" i="28"/>
  <c r="D6" i="28"/>
  <c r="C6" i="28"/>
  <c r="B6" i="28"/>
  <c r="K5" i="28"/>
  <c r="J5" i="28"/>
  <c r="I5" i="28"/>
  <c r="H5" i="28"/>
  <c r="G5" i="28"/>
  <c r="F5" i="28"/>
  <c r="E5" i="28"/>
  <c r="D5" i="28"/>
  <c r="C5" i="28"/>
  <c r="B5" i="28"/>
  <c r="K4" i="28"/>
  <c r="J4" i="28"/>
  <c r="I4" i="28"/>
  <c r="H4" i="28"/>
  <c r="G4" i="28"/>
  <c r="F4" i="28"/>
  <c r="E4" i="28"/>
  <c r="D4" i="28"/>
  <c r="C4" i="28"/>
  <c r="B4" i="28"/>
  <c r="K3" i="28"/>
  <c r="J3" i="28"/>
  <c r="I3" i="28"/>
  <c r="H3" i="28"/>
  <c r="G3" i="28"/>
  <c r="F3" i="28"/>
  <c r="E3" i="28"/>
  <c r="D3" i="28"/>
  <c r="C3" i="28"/>
  <c r="B3" i="28"/>
  <c r="H41" i="27"/>
  <c r="J43" i="27" s="1"/>
  <c r="H43" i="27" s="1"/>
  <c r="L40" i="27"/>
  <c r="K40" i="27"/>
  <c r="M40" i="27" s="1"/>
  <c r="L39" i="27"/>
  <c r="N39" i="27" s="1"/>
  <c r="K39" i="27"/>
  <c r="L38" i="27"/>
  <c r="K38" i="27"/>
  <c r="L37" i="27"/>
  <c r="K37" i="27"/>
  <c r="I37" i="27"/>
  <c r="L36" i="27"/>
  <c r="K36" i="27"/>
  <c r="M36" i="27" s="1"/>
  <c r="L35" i="27"/>
  <c r="N35" i="27" s="1"/>
  <c r="K35" i="27"/>
  <c r="M35" i="27" s="1"/>
  <c r="L34" i="27"/>
  <c r="K34" i="27"/>
  <c r="I34" i="27"/>
  <c r="L33" i="27"/>
  <c r="K33" i="27"/>
  <c r="I33" i="27"/>
  <c r="L32" i="27"/>
  <c r="K32" i="27"/>
  <c r="M32" i="27" s="1"/>
  <c r="L31" i="27"/>
  <c r="N31" i="27" s="1"/>
  <c r="K31" i="27"/>
  <c r="M31" i="27" s="1"/>
  <c r="L30" i="27"/>
  <c r="K30" i="27"/>
  <c r="I30" i="27"/>
  <c r="L29" i="27"/>
  <c r="K29" i="27"/>
  <c r="I29" i="27"/>
  <c r="L28" i="27"/>
  <c r="K28" i="27"/>
  <c r="M28" i="27" s="1"/>
  <c r="L27" i="27"/>
  <c r="N27" i="27" s="1"/>
  <c r="K27" i="27"/>
  <c r="M27" i="27" s="1"/>
  <c r="L26" i="27"/>
  <c r="K26" i="27"/>
  <c r="I26" i="27"/>
  <c r="H21" i="27"/>
  <c r="E17" i="27"/>
  <c r="AW75" i="31" l="1"/>
  <c r="AY3" i="31"/>
  <c r="I38" i="27"/>
  <c r="M26" i="27"/>
  <c r="M30" i="27"/>
  <c r="M34" i="27"/>
  <c r="M38" i="27"/>
  <c r="N26" i="27"/>
  <c r="N29" i="27"/>
  <c r="N30" i="27"/>
  <c r="N33" i="27"/>
  <c r="N34" i="27"/>
  <c r="N37" i="27"/>
  <c r="N38" i="27"/>
  <c r="D9" i="30"/>
  <c r="T7" i="30" s="1"/>
  <c r="AY5" i="31"/>
  <c r="AY13" i="31"/>
  <c r="M39" i="27"/>
  <c r="I27" i="27"/>
  <c r="I28" i="27"/>
  <c r="N28" i="27"/>
  <c r="M29" i="27"/>
  <c r="I31" i="27"/>
  <c r="I32" i="27"/>
  <c r="N32" i="27"/>
  <c r="M33" i="27"/>
  <c r="I35" i="27"/>
  <c r="I36" i="27"/>
  <c r="N36" i="27"/>
  <c r="M37" i="27"/>
  <c r="I39" i="27"/>
  <c r="I40" i="27"/>
  <c r="N40" i="27"/>
  <c r="U75" i="31"/>
  <c r="D75" i="31"/>
  <c r="H75" i="31"/>
  <c r="L75" i="31"/>
  <c r="P75" i="31"/>
  <c r="X75" i="31"/>
  <c r="AB75" i="31"/>
  <c r="AF75" i="31"/>
  <c r="AJ75" i="31"/>
  <c r="AN75" i="31"/>
  <c r="AR75" i="31"/>
  <c r="AY6" i="31"/>
  <c r="AY10" i="31"/>
  <c r="AY14" i="31"/>
  <c r="AY4" i="31"/>
  <c r="AY8" i="31"/>
  <c r="C82" i="31"/>
  <c r="AY12" i="31"/>
  <c r="AY16" i="31"/>
  <c r="K74" i="31"/>
  <c r="S74" i="31"/>
  <c r="AA74" i="31"/>
  <c r="AI74" i="31"/>
  <c r="AQ74" i="31"/>
  <c r="AY7" i="31"/>
  <c r="AY11" i="31"/>
  <c r="AY15" i="31"/>
  <c r="AV75" i="31"/>
  <c r="P74" i="31"/>
  <c r="AY17" i="31"/>
  <c r="AF74" i="31"/>
  <c r="AV74" i="31"/>
  <c r="M74" i="31"/>
  <c r="AC74" i="31"/>
  <c r="AS74" i="31"/>
  <c r="E74" i="31"/>
  <c r="U74" i="31"/>
  <c r="AK74" i="31"/>
  <c r="K75" i="31"/>
  <c r="BD4" i="31"/>
  <c r="BD5" i="31"/>
  <c r="BD6" i="31"/>
  <c r="BD7" i="31"/>
  <c r="BD8" i="31"/>
  <c r="BD10" i="31"/>
  <c r="BD11" i="31"/>
  <c r="BD12" i="31"/>
  <c r="BD13" i="31"/>
  <c r="BD14" i="31"/>
  <c r="BD15" i="31"/>
  <c r="BD16" i="31"/>
  <c r="BD17" i="31"/>
  <c r="H74" i="31"/>
  <c r="X74" i="31"/>
  <c r="AN74" i="31"/>
  <c r="AQ75" i="31"/>
  <c r="F74" i="31"/>
  <c r="F75" i="31"/>
  <c r="N74" i="31"/>
  <c r="N75" i="31"/>
  <c r="Z74" i="31"/>
  <c r="Z75" i="31"/>
  <c r="O74" i="31"/>
  <c r="O75" i="31"/>
  <c r="W74" i="31"/>
  <c r="W75" i="31"/>
  <c r="B82" i="31"/>
  <c r="S75" i="31"/>
  <c r="AA75" i="31"/>
  <c r="B74" i="31"/>
  <c r="B75" i="31"/>
  <c r="J74" i="31"/>
  <c r="J90" i="31" s="1"/>
  <c r="J75" i="31"/>
  <c r="R74" i="31"/>
  <c r="R90" i="31" s="1"/>
  <c r="R75" i="31"/>
  <c r="V74" i="31"/>
  <c r="V75" i="31"/>
  <c r="AD74" i="31"/>
  <c r="AD75" i="31"/>
  <c r="AH74" i="31"/>
  <c r="AH75" i="31"/>
  <c r="AL74" i="31"/>
  <c r="AL75" i="31"/>
  <c r="AP74" i="31"/>
  <c r="AP90" i="31" s="1"/>
  <c r="AP75" i="31"/>
  <c r="AT74" i="31"/>
  <c r="AT75" i="31"/>
  <c r="C74" i="31"/>
  <c r="BD3" i="31"/>
  <c r="G74" i="31"/>
  <c r="G75" i="31"/>
  <c r="AE74" i="31"/>
  <c r="AE75" i="31"/>
  <c r="AM74" i="31"/>
  <c r="AM75" i="31"/>
  <c r="AU74" i="31"/>
  <c r="AU75" i="31"/>
  <c r="AY9" i="31"/>
  <c r="C75" i="31"/>
  <c r="AI75" i="31"/>
  <c r="I74" i="31"/>
  <c r="H90" i="31" s="1"/>
  <c r="Q74" i="31"/>
  <c r="P90" i="31" s="1"/>
  <c r="Y74" i="31"/>
  <c r="AG74" i="31"/>
  <c r="AO74" i="31"/>
  <c r="AW74" i="31"/>
  <c r="BD9" i="31"/>
  <c r="D74" i="31"/>
  <c r="D90" i="31" s="1"/>
  <c r="L74" i="31"/>
  <c r="L90" i="31" s="1"/>
  <c r="T74" i="31"/>
  <c r="AB74" i="31"/>
  <c r="AJ74" i="31"/>
  <c r="AR74" i="31"/>
  <c r="H7" i="30"/>
  <c r="P7" i="30"/>
  <c r="X7" i="30"/>
  <c r="L7" i="30"/>
  <c r="D7" i="30"/>
  <c r="F7" i="30"/>
  <c r="J7" i="30"/>
  <c r="N7" i="30"/>
  <c r="R7" i="30"/>
  <c r="V7" i="30"/>
  <c r="Z7" i="30"/>
  <c r="G7" i="30"/>
  <c r="K7" i="30"/>
  <c r="O7" i="30"/>
  <c r="S7" i="30"/>
  <c r="W7" i="30"/>
  <c r="AA7" i="30"/>
  <c r="E7" i="30"/>
  <c r="I7" i="30"/>
  <c r="M7" i="30"/>
  <c r="M8" i="30" s="1"/>
  <c r="Q7" i="30"/>
  <c r="U7" i="30"/>
  <c r="Y7" i="30"/>
  <c r="M41" i="27"/>
  <c r="L16" i="27"/>
  <c r="C15" i="27" s="1"/>
  <c r="M15" i="27"/>
  <c r="D14" i="27" s="1"/>
  <c r="M14" i="27"/>
  <c r="D13" i="27" s="1"/>
  <c r="M13" i="27"/>
  <c r="D12" i="27" s="1"/>
  <c r="M12" i="27"/>
  <c r="D11" i="27" s="1"/>
  <c r="M11" i="27"/>
  <c r="D10" i="27" s="1"/>
  <c r="M10" i="27"/>
  <c r="D9" i="27" s="1"/>
  <c r="M9" i="27"/>
  <c r="D8" i="27" s="1"/>
  <c r="M8" i="27"/>
  <c r="D7" i="27" s="1"/>
  <c r="M7" i="27"/>
  <c r="D6" i="27" s="1"/>
  <c r="M6" i="27"/>
  <c r="D5" i="27" s="1"/>
  <c r="M5" i="27"/>
  <c r="D4" i="27" s="1"/>
  <c r="M4" i="27"/>
  <c r="D3" i="27" s="1"/>
  <c r="M3" i="27"/>
  <c r="D2" i="27" s="1"/>
  <c r="L15" i="27"/>
  <c r="C14" i="27" s="1"/>
  <c r="L14" i="27"/>
  <c r="C13" i="27" s="1"/>
  <c r="L13" i="27"/>
  <c r="C12" i="27" s="1"/>
  <c r="L12" i="27"/>
  <c r="C11" i="27" s="1"/>
  <c r="L11" i="27"/>
  <c r="C10" i="27" s="1"/>
  <c r="L10" i="27"/>
  <c r="C9" i="27" s="1"/>
  <c r="L9" i="27"/>
  <c r="C8" i="27" s="1"/>
  <c r="L8" i="27"/>
  <c r="C7" i="27" s="1"/>
  <c r="L7" i="27"/>
  <c r="C6" i="27" s="1"/>
  <c r="L6" i="27"/>
  <c r="C5" i="27" s="1"/>
  <c r="L5" i="27"/>
  <c r="C4" i="27" s="1"/>
  <c r="L4" i="27"/>
  <c r="C3" i="27" s="1"/>
  <c r="L3" i="27"/>
  <c r="C2" i="27" s="1"/>
  <c r="M16" i="27"/>
  <c r="D15" i="27" s="1"/>
  <c r="M42" i="27"/>
  <c r="Z90" i="31" l="1"/>
  <c r="AJ90" i="31"/>
  <c r="AF90" i="31"/>
  <c r="AH90" i="31"/>
  <c r="AV90" i="31"/>
  <c r="AK24" i="30"/>
  <c r="AK16" i="30"/>
  <c r="AK21" i="30"/>
  <c r="AK13" i="30"/>
  <c r="AJ13" i="30"/>
  <c r="AJ12" i="30"/>
  <c r="AJ15" i="30"/>
  <c r="AJ14" i="30"/>
  <c r="AK22" i="30"/>
  <c r="AK14" i="30"/>
  <c r="AK19" i="30"/>
  <c r="AJ25" i="30"/>
  <c r="AJ24" i="30"/>
  <c r="T8" i="30"/>
  <c r="AJ26" i="30"/>
  <c r="AK26" i="30"/>
  <c r="AK20" i="30"/>
  <c r="AK12" i="30"/>
  <c r="AK17" i="30"/>
  <c r="AJ21" i="30"/>
  <c r="AJ20" i="30"/>
  <c r="AJ23" i="30"/>
  <c r="AJ22" i="30"/>
  <c r="AK25" i="30"/>
  <c r="AK18" i="30"/>
  <c r="AK23" i="30"/>
  <c r="AK15" i="30"/>
  <c r="AJ17" i="30"/>
  <c r="AJ16" i="30"/>
  <c r="AJ19" i="30"/>
  <c r="AJ18" i="30"/>
  <c r="I41" i="27"/>
  <c r="N41" i="27"/>
  <c r="N42" i="27" s="1"/>
  <c r="O42" i="27" s="1"/>
  <c r="T90" i="31"/>
  <c r="AT90" i="31"/>
  <c r="AD90" i="31"/>
  <c r="X90" i="31"/>
  <c r="AR90" i="31"/>
  <c r="AN90" i="31"/>
  <c r="AB90" i="31"/>
  <c r="V90" i="31"/>
  <c r="AL90" i="31"/>
  <c r="F90" i="31"/>
  <c r="B77" i="31"/>
  <c r="B90" i="31"/>
  <c r="B78" i="31"/>
  <c r="BF74" i="31"/>
  <c r="N90" i="31"/>
  <c r="AX74" i="31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E8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AN26" i="30"/>
  <c r="AN25" i="30"/>
  <c r="AN24" i="30"/>
  <c r="AN23" i="30"/>
  <c r="AN22" i="30"/>
  <c r="AN21" i="30"/>
  <c r="AN20" i="30"/>
  <c r="AN19" i="30"/>
  <c r="AN18" i="30"/>
  <c r="AN17" i="30"/>
  <c r="AN16" i="30"/>
  <c r="AN15" i="30"/>
  <c r="AN14" i="30"/>
  <c r="AN13" i="30"/>
  <c r="AN12" i="30"/>
  <c r="V8" i="30"/>
  <c r="AO24" i="30"/>
  <c r="AO20" i="30"/>
  <c r="AO16" i="30"/>
  <c r="AO12" i="30"/>
  <c r="AO23" i="30"/>
  <c r="AO19" i="30"/>
  <c r="AO15" i="30"/>
  <c r="AO26" i="30"/>
  <c r="AO22" i="30"/>
  <c r="AO18" i="30"/>
  <c r="AO14" i="30"/>
  <c r="AO25" i="30"/>
  <c r="AO21" i="30"/>
  <c r="AO17" i="30"/>
  <c r="AO13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B26" i="30"/>
  <c r="AB25" i="30"/>
  <c r="AB24" i="30"/>
  <c r="AB23" i="30"/>
  <c r="AB22" i="30"/>
  <c r="AB21" i="30"/>
  <c r="AB20" i="30"/>
  <c r="AB19" i="30"/>
  <c r="AB18" i="30"/>
  <c r="AB17" i="30"/>
  <c r="AB16" i="30"/>
  <c r="AB15" i="30"/>
  <c r="AB14" i="30"/>
  <c r="AB13" i="30"/>
  <c r="AB12" i="30"/>
  <c r="P8" i="30"/>
  <c r="AJ47" i="30"/>
  <c r="AJ66" i="30"/>
  <c r="AJ45" i="30"/>
  <c r="AJ64" i="30"/>
  <c r="AK55" i="30"/>
  <c r="AK36" i="30"/>
  <c r="AK28" i="30"/>
  <c r="AK69" i="30"/>
  <c r="AK50" i="30"/>
  <c r="AY26" i="30"/>
  <c r="AY25" i="30"/>
  <c r="AY24" i="30"/>
  <c r="AY23" i="30"/>
  <c r="AY22" i="30"/>
  <c r="AY21" i="30"/>
  <c r="AY20" i="30"/>
  <c r="AY19" i="30"/>
  <c r="AY18" i="30"/>
  <c r="AY17" i="30"/>
  <c r="AY16" i="30"/>
  <c r="AY15" i="30"/>
  <c r="AY14" i="30"/>
  <c r="AY13" i="30"/>
  <c r="AY12" i="30"/>
  <c r="AX26" i="30"/>
  <c r="AX25" i="30"/>
  <c r="AX24" i="30"/>
  <c r="AX23" i="30"/>
  <c r="AX22" i="30"/>
  <c r="AX21" i="30"/>
  <c r="AX20" i="30"/>
  <c r="AX19" i="30"/>
  <c r="AX18" i="30"/>
  <c r="AX17" i="30"/>
  <c r="AX16" i="30"/>
  <c r="AX15" i="30"/>
  <c r="AX14" i="30"/>
  <c r="AX13" i="30"/>
  <c r="AX12" i="30"/>
  <c r="AA8" i="30"/>
  <c r="AF26" i="30"/>
  <c r="AF23" i="30"/>
  <c r="AF21" i="30"/>
  <c r="AF19" i="30"/>
  <c r="AF17" i="30"/>
  <c r="AF15" i="30"/>
  <c r="AF13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AG12" i="30"/>
  <c r="R8" i="30"/>
  <c r="AF25" i="30"/>
  <c r="AF24" i="30"/>
  <c r="AF22" i="30"/>
  <c r="AF20" i="30"/>
  <c r="AF18" i="30"/>
  <c r="AF16" i="30"/>
  <c r="AF14" i="30"/>
  <c r="AF1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H8" i="30"/>
  <c r="AK62" i="30"/>
  <c r="AK43" i="30"/>
  <c r="AK65" i="30"/>
  <c r="AK46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W8" i="30"/>
  <c r="AP23" i="30"/>
  <c r="AP21" i="30"/>
  <c r="AP19" i="30"/>
  <c r="AP17" i="30"/>
  <c r="AP15" i="30"/>
  <c r="AP13" i="30"/>
  <c r="AP26" i="30"/>
  <c r="AP25" i="30"/>
  <c r="AP24" i="30"/>
  <c r="AP22" i="30"/>
  <c r="AP20" i="30"/>
  <c r="AP18" i="30"/>
  <c r="AP16" i="30"/>
  <c r="AP14" i="30"/>
  <c r="AP1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G8" i="30"/>
  <c r="J26" i="30"/>
  <c r="J23" i="30"/>
  <c r="J21" i="30"/>
  <c r="J19" i="30"/>
  <c r="J17" i="30"/>
  <c r="J15" i="30"/>
  <c r="J13" i="30"/>
  <c r="J25" i="30"/>
  <c r="J24" i="30"/>
  <c r="J22" i="30"/>
  <c r="J20" i="30"/>
  <c r="J18" i="30"/>
  <c r="J16" i="30"/>
  <c r="J14" i="30"/>
  <c r="J12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N8" i="30"/>
  <c r="Y23" i="30"/>
  <c r="Y19" i="30"/>
  <c r="Y15" i="30"/>
  <c r="Y26" i="30"/>
  <c r="Y22" i="30"/>
  <c r="Y18" i="30"/>
  <c r="Y14" i="30"/>
  <c r="Y25" i="30"/>
  <c r="Y21" i="30"/>
  <c r="Y17" i="30"/>
  <c r="Y13" i="30"/>
  <c r="Y24" i="30"/>
  <c r="Y20" i="30"/>
  <c r="Y16" i="30"/>
  <c r="Y12" i="30"/>
  <c r="U26" i="30"/>
  <c r="U23" i="30"/>
  <c r="U21" i="30"/>
  <c r="U19" i="30"/>
  <c r="U17" i="30"/>
  <c r="U15" i="30"/>
  <c r="U13" i="30"/>
  <c r="U25" i="30"/>
  <c r="U24" i="30"/>
  <c r="U22" i="30"/>
  <c r="U20" i="30"/>
  <c r="U18" i="30"/>
  <c r="U16" i="30"/>
  <c r="U14" i="30"/>
  <c r="U12" i="30"/>
  <c r="T24" i="30"/>
  <c r="T20" i="30"/>
  <c r="T16" i="30"/>
  <c r="T12" i="30"/>
  <c r="T23" i="30"/>
  <c r="T19" i="30"/>
  <c r="T15" i="30"/>
  <c r="T26" i="30"/>
  <c r="T22" i="30"/>
  <c r="T18" i="30"/>
  <c r="T14" i="30"/>
  <c r="T25" i="30"/>
  <c r="T21" i="30"/>
  <c r="T17" i="30"/>
  <c r="T13" i="30"/>
  <c r="L8" i="30"/>
  <c r="AJ57" i="30"/>
  <c r="AJ38" i="30"/>
  <c r="AJ58" i="30"/>
  <c r="AJ39" i="30"/>
  <c r="AJ55" i="30"/>
  <c r="AJ28" i="30"/>
  <c r="AJ29" i="30" s="1"/>
  <c r="AJ36" i="30"/>
  <c r="AJ56" i="30"/>
  <c r="AJ37" i="30"/>
  <c r="AK56" i="30"/>
  <c r="AK37" i="30"/>
  <c r="AK64" i="30"/>
  <c r="AK45" i="30"/>
  <c r="AK59" i="30"/>
  <c r="AK40" i="30"/>
  <c r="AK67" i="30"/>
  <c r="AK48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AM12" i="30"/>
  <c r="U8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O8" i="30"/>
  <c r="Z25" i="30"/>
  <c r="Z24" i="30"/>
  <c r="Z22" i="30"/>
  <c r="Z20" i="30"/>
  <c r="Z18" i="30"/>
  <c r="Z16" i="30"/>
  <c r="Z14" i="30"/>
  <c r="Z12" i="30"/>
  <c r="Z26" i="30"/>
  <c r="Z23" i="30"/>
  <c r="Z21" i="30"/>
  <c r="Z19" i="30"/>
  <c r="Z17" i="30"/>
  <c r="Z15" i="30"/>
  <c r="Z13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F8" i="30"/>
  <c r="I26" i="30"/>
  <c r="I22" i="30"/>
  <c r="I18" i="30"/>
  <c r="I14" i="30"/>
  <c r="I25" i="30"/>
  <c r="I21" i="30"/>
  <c r="I17" i="30"/>
  <c r="I13" i="30"/>
  <c r="I24" i="30"/>
  <c r="I20" i="30"/>
  <c r="I16" i="30"/>
  <c r="I12" i="30"/>
  <c r="I23" i="30"/>
  <c r="I19" i="30"/>
  <c r="I15" i="30"/>
  <c r="AJ46" i="30"/>
  <c r="AJ65" i="30"/>
  <c r="AJ44" i="30"/>
  <c r="AJ63" i="30"/>
  <c r="AK60" i="30"/>
  <c r="AK41" i="30"/>
  <c r="AK63" i="30"/>
  <c r="AK44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Q8" i="30"/>
  <c r="AD26" i="30"/>
  <c r="AD22" i="30"/>
  <c r="AD18" i="30"/>
  <c r="AD14" i="30"/>
  <c r="AD25" i="30"/>
  <c r="AD21" i="30"/>
  <c r="AD17" i="30"/>
  <c r="AD13" i="30"/>
  <c r="AD24" i="30"/>
  <c r="AD20" i="30"/>
  <c r="AD16" i="30"/>
  <c r="AD12" i="30"/>
  <c r="AD23" i="30"/>
  <c r="AD19" i="30"/>
  <c r="AD15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K8" i="30"/>
  <c r="E25" i="30"/>
  <c r="E24" i="30"/>
  <c r="E22" i="30"/>
  <c r="E20" i="30"/>
  <c r="E18" i="30"/>
  <c r="E16" i="30"/>
  <c r="E14" i="30"/>
  <c r="E12" i="30"/>
  <c r="E26" i="30"/>
  <c r="E23" i="30"/>
  <c r="E21" i="30"/>
  <c r="E19" i="30"/>
  <c r="E17" i="30"/>
  <c r="E15" i="30"/>
  <c r="E13" i="30"/>
  <c r="D23" i="30"/>
  <c r="V23" i="30" s="1"/>
  <c r="D19" i="30"/>
  <c r="V19" i="30" s="1"/>
  <c r="D15" i="30"/>
  <c r="V15" i="30" s="1"/>
  <c r="D26" i="30"/>
  <c r="V26" i="30" s="1"/>
  <c r="D22" i="30"/>
  <c r="V22" i="30" s="1"/>
  <c r="D18" i="30"/>
  <c r="V18" i="30" s="1"/>
  <c r="D14" i="30"/>
  <c r="V14" i="30" s="1"/>
  <c r="D8" i="30"/>
  <c r="D25" i="30"/>
  <c r="V25" i="30" s="1"/>
  <c r="D21" i="30"/>
  <c r="V21" i="30" s="1"/>
  <c r="D17" i="30"/>
  <c r="V17" i="30" s="1"/>
  <c r="D13" i="30"/>
  <c r="V13" i="30" s="1"/>
  <c r="D24" i="30"/>
  <c r="V24" i="30" s="1"/>
  <c r="D20" i="30"/>
  <c r="V20" i="30" s="1"/>
  <c r="D16" i="30"/>
  <c r="V16" i="30" s="1"/>
  <c r="D12" i="30"/>
  <c r="AJ50" i="30"/>
  <c r="AJ69" i="30"/>
  <c r="AJ48" i="30"/>
  <c r="AJ67" i="30"/>
  <c r="AJ49" i="30"/>
  <c r="AJ68" i="30"/>
  <c r="AK57" i="30"/>
  <c r="AK38" i="30"/>
  <c r="AU26" i="30"/>
  <c r="AU25" i="30"/>
  <c r="AU24" i="30"/>
  <c r="AU23" i="30"/>
  <c r="AU22" i="30"/>
  <c r="AU21" i="30"/>
  <c r="AU20" i="30"/>
  <c r="AU19" i="30"/>
  <c r="AU18" i="30"/>
  <c r="AU17" i="30"/>
  <c r="AU16" i="30"/>
  <c r="AU15" i="30"/>
  <c r="AU14" i="30"/>
  <c r="AU13" i="30"/>
  <c r="AU12" i="30"/>
  <c r="Y8" i="30"/>
  <c r="AT23" i="30"/>
  <c r="AT19" i="30"/>
  <c r="AT15" i="30"/>
  <c r="AT26" i="30"/>
  <c r="AT22" i="30"/>
  <c r="AT18" i="30"/>
  <c r="AT14" i="30"/>
  <c r="AT25" i="30"/>
  <c r="AT21" i="30"/>
  <c r="AT17" i="30"/>
  <c r="AT13" i="30"/>
  <c r="AT24" i="30"/>
  <c r="AT20" i="30"/>
  <c r="AT16" i="30"/>
  <c r="AT12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I8" i="30"/>
  <c r="N25" i="30"/>
  <c r="N21" i="30"/>
  <c r="N17" i="30"/>
  <c r="N13" i="30"/>
  <c r="N24" i="30"/>
  <c r="N20" i="30"/>
  <c r="N16" i="30"/>
  <c r="N12" i="30"/>
  <c r="N23" i="30"/>
  <c r="N19" i="30"/>
  <c r="N15" i="30"/>
  <c r="N26" i="30"/>
  <c r="N22" i="30"/>
  <c r="N18" i="30"/>
  <c r="N14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12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S8" i="30"/>
  <c r="AV26" i="30"/>
  <c r="AV25" i="30"/>
  <c r="AV22" i="30"/>
  <c r="AV20" i="30"/>
  <c r="AV18" i="30"/>
  <c r="AV16" i="30"/>
  <c r="AV14" i="30"/>
  <c r="AV12" i="30"/>
  <c r="AW26" i="30"/>
  <c r="AW25" i="30"/>
  <c r="AW24" i="30"/>
  <c r="AW23" i="30"/>
  <c r="AW22" i="30"/>
  <c r="AW21" i="30"/>
  <c r="AW20" i="30"/>
  <c r="AW19" i="30"/>
  <c r="AW18" i="30"/>
  <c r="AW17" i="30"/>
  <c r="AW16" i="30"/>
  <c r="AW15" i="30"/>
  <c r="AW14" i="30"/>
  <c r="AW13" i="30"/>
  <c r="AW12" i="30"/>
  <c r="Z8" i="30"/>
  <c r="AV24" i="30"/>
  <c r="AV23" i="30"/>
  <c r="AV21" i="30"/>
  <c r="AV19" i="30"/>
  <c r="AV17" i="30"/>
  <c r="AV15" i="30"/>
  <c r="AV13" i="30"/>
  <c r="P25" i="30"/>
  <c r="P24" i="30"/>
  <c r="P22" i="30"/>
  <c r="P20" i="30"/>
  <c r="P18" i="30"/>
  <c r="P16" i="30"/>
  <c r="P14" i="30"/>
  <c r="P12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J8" i="30"/>
  <c r="P26" i="30"/>
  <c r="P23" i="30"/>
  <c r="P21" i="30"/>
  <c r="P19" i="30"/>
  <c r="P17" i="30"/>
  <c r="P15" i="30"/>
  <c r="P13" i="30"/>
  <c r="AS26" i="30"/>
  <c r="AS25" i="30"/>
  <c r="AS24" i="30"/>
  <c r="AS23" i="30"/>
  <c r="AS22" i="30"/>
  <c r="AS21" i="30"/>
  <c r="AS20" i="30"/>
  <c r="AS19" i="30"/>
  <c r="AS18" i="30"/>
  <c r="AS17" i="30"/>
  <c r="AS16" i="30"/>
  <c r="AS15" i="30"/>
  <c r="AS14" i="30"/>
  <c r="AS13" i="30"/>
  <c r="AS12" i="30"/>
  <c r="AR26" i="30"/>
  <c r="AR25" i="30"/>
  <c r="AR24" i="30"/>
  <c r="AR23" i="30"/>
  <c r="AR22" i="30"/>
  <c r="AR21" i="30"/>
  <c r="AR20" i="30"/>
  <c r="AR19" i="30"/>
  <c r="AR18" i="30"/>
  <c r="AR17" i="30"/>
  <c r="AR16" i="30"/>
  <c r="AR15" i="30"/>
  <c r="AR14" i="30"/>
  <c r="AR13" i="30"/>
  <c r="AR12" i="30"/>
  <c r="X8" i="30"/>
  <c r="AJ61" i="30"/>
  <c r="AJ42" i="30"/>
  <c r="AJ62" i="30"/>
  <c r="AJ43" i="30"/>
  <c r="AJ59" i="30"/>
  <c r="AJ40" i="30"/>
  <c r="AJ60" i="30"/>
  <c r="AJ41" i="30"/>
  <c r="AK58" i="30"/>
  <c r="AK39" i="30"/>
  <c r="AK66" i="30"/>
  <c r="AK47" i="30"/>
  <c r="AK61" i="30"/>
  <c r="AK42" i="30"/>
  <c r="AK68" i="30"/>
  <c r="AK49" i="30"/>
  <c r="O41" i="27" l="1"/>
  <c r="BA8" i="31"/>
  <c r="BA13" i="31"/>
  <c r="BA17" i="31"/>
  <c r="BA56" i="31"/>
  <c r="BA28" i="31"/>
  <c r="BA60" i="31"/>
  <c r="BA36" i="31"/>
  <c r="BA32" i="31"/>
  <c r="BA64" i="31"/>
  <c r="BA31" i="31"/>
  <c r="BA51" i="31"/>
  <c r="BA30" i="31"/>
  <c r="BA46" i="31"/>
  <c r="BA62" i="31"/>
  <c r="BA67" i="31"/>
  <c r="BA29" i="31"/>
  <c r="BA45" i="31"/>
  <c r="BA61" i="31"/>
  <c r="BA5" i="31"/>
  <c r="BA15" i="31"/>
  <c r="BA40" i="31"/>
  <c r="BA72" i="31"/>
  <c r="BA19" i="31"/>
  <c r="BA70" i="31"/>
  <c r="BA47" i="31"/>
  <c r="BA37" i="31"/>
  <c r="BA53" i="31"/>
  <c r="BA12" i="31"/>
  <c r="BA43" i="31"/>
  <c r="BA26" i="31"/>
  <c r="BA42" i="31"/>
  <c r="BA55" i="31"/>
  <c r="BA25" i="31"/>
  <c r="BA41" i="31"/>
  <c r="BA3" i="31"/>
  <c r="BA10" i="31"/>
  <c r="BA14" i="31"/>
  <c r="BA4" i="31"/>
  <c r="BA52" i="31"/>
  <c r="BA35" i="31"/>
  <c r="BA59" i="31"/>
  <c r="BA34" i="31"/>
  <c r="BA50" i="31"/>
  <c r="BA66" i="31"/>
  <c r="BA23" i="31"/>
  <c r="BA71" i="31"/>
  <c r="BA33" i="31"/>
  <c r="BA49" i="31"/>
  <c r="BA65" i="31"/>
  <c r="BA11" i="31"/>
  <c r="BA7" i="31"/>
  <c r="BA20" i="31"/>
  <c r="BA68" i="31"/>
  <c r="BA44" i="31"/>
  <c r="BA48" i="31"/>
  <c r="BA39" i="31"/>
  <c r="BA63" i="31"/>
  <c r="BA22" i="31"/>
  <c r="BA38" i="31"/>
  <c r="BA54" i="31"/>
  <c r="BA21" i="31"/>
  <c r="BA69" i="31"/>
  <c r="BA6" i="31"/>
  <c r="BA16" i="31"/>
  <c r="BA24" i="31"/>
  <c r="BA27" i="31"/>
  <c r="BA58" i="31"/>
  <c r="BA57" i="31"/>
  <c r="BB68" i="31"/>
  <c r="BB52" i="31"/>
  <c r="BB44" i="31"/>
  <c r="BB40" i="31"/>
  <c r="BB36" i="31"/>
  <c r="BB32" i="31"/>
  <c r="BB28" i="31"/>
  <c r="BB71" i="31"/>
  <c r="BB67" i="31"/>
  <c r="BB63" i="31"/>
  <c r="BB59" i="31"/>
  <c r="BB55" i="31"/>
  <c r="BB51" i="31"/>
  <c r="BB47" i="31"/>
  <c r="BB43" i="31"/>
  <c r="BB39" i="31"/>
  <c r="BB35" i="31"/>
  <c r="BB31" i="31"/>
  <c r="BB27" i="31"/>
  <c r="BB72" i="31"/>
  <c r="BB64" i="31"/>
  <c r="BB60" i="31"/>
  <c r="BB56" i="31"/>
  <c r="BB48" i="31"/>
  <c r="BB24" i="31"/>
  <c r="BB20" i="31"/>
  <c r="BB69" i="31"/>
  <c r="BB53" i="31"/>
  <c r="BB37" i="31"/>
  <c r="BB21" i="31"/>
  <c r="BB29" i="31"/>
  <c r="BB57" i="31"/>
  <c r="BB41" i="31"/>
  <c r="BB65" i="31"/>
  <c r="BB49" i="31"/>
  <c r="BB33" i="31"/>
  <c r="BB61" i="31"/>
  <c r="BB45" i="31"/>
  <c r="BB25" i="31"/>
  <c r="BB46" i="31"/>
  <c r="BB13" i="31"/>
  <c r="BB8" i="31"/>
  <c r="BB34" i="31"/>
  <c r="BB10" i="31"/>
  <c r="BB4" i="31"/>
  <c r="BB5" i="31"/>
  <c r="BB50" i="31"/>
  <c r="BB30" i="31"/>
  <c r="BB6" i="31"/>
  <c r="BB58" i="31"/>
  <c r="BB15" i="31"/>
  <c r="BB62" i="31"/>
  <c r="BB12" i="31"/>
  <c r="BB66" i="31"/>
  <c r="BB17" i="31"/>
  <c r="BB38" i="31"/>
  <c r="BB70" i="31"/>
  <c r="BB7" i="31"/>
  <c r="BB14" i="31"/>
  <c r="BB42" i="31"/>
  <c r="BB11" i="31"/>
  <c r="BB16" i="31"/>
  <c r="BB19" i="31"/>
  <c r="BB23" i="31"/>
  <c r="BB22" i="31"/>
  <c r="BB54" i="31"/>
  <c r="BB26" i="31"/>
  <c r="BB3" i="31"/>
  <c r="BB9" i="31"/>
  <c r="BA9" i="31"/>
  <c r="AR61" i="30"/>
  <c r="AR42" i="30"/>
  <c r="AS58" i="30"/>
  <c r="AS39" i="30"/>
  <c r="AS66" i="30"/>
  <c r="AS47" i="30"/>
  <c r="P64" i="30"/>
  <c r="P45" i="30"/>
  <c r="Q59" i="30"/>
  <c r="Q40" i="30"/>
  <c r="Q67" i="30"/>
  <c r="Q48" i="30"/>
  <c r="P57" i="30"/>
  <c r="P38" i="30"/>
  <c r="AV58" i="30"/>
  <c r="AV39" i="30"/>
  <c r="AW56" i="30"/>
  <c r="AW37" i="30"/>
  <c r="AW64" i="30"/>
  <c r="AW45" i="30"/>
  <c r="AV59" i="30"/>
  <c r="AV40" i="30"/>
  <c r="AH56" i="30"/>
  <c r="AH37" i="30"/>
  <c r="AH64" i="30"/>
  <c r="AH45" i="30"/>
  <c r="AI57" i="30"/>
  <c r="AI38" i="30"/>
  <c r="AI46" i="30"/>
  <c r="AI65" i="30"/>
  <c r="N55" i="30"/>
  <c r="N36" i="30"/>
  <c r="N28" i="30"/>
  <c r="O58" i="30"/>
  <c r="O39" i="30"/>
  <c r="O66" i="30"/>
  <c r="O47" i="30"/>
  <c r="AT56" i="30"/>
  <c r="AT37" i="30"/>
  <c r="AU55" i="30"/>
  <c r="AU28" i="30"/>
  <c r="AU36" i="30"/>
  <c r="AU63" i="30"/>
  <c r="AU44" i="30"/>
  <c r="D60" i="30"/>
  <c r="D41" i="30"/>
  <c r="W17" i="30"/>
  <c r="D58" i="30"/>
  <c r="D39" i="30"/>
  <c r="W15" i="30"/>
  <c r="E58" i="30"/>
  <c r="E39" i="30"/>
  <c r="E59" i="30"/>
  <c r="E40" i="30"/>
  <c r="R56" i="30"/>
  <c r="R37" i="30"/>
  <c r="R64" i="30"/>
  <c r="R45" i="30"/>
  <c r="S57" i="30"/>
  <c r="S38" i="30"/>
  <c r="S46" i="30"/>
  <c r="S65" i="30"/>
  <c r="AD55" i="30"/>
  <c r="AD36" i="30"/>
  <c r="AD28" i="30"/>
  <c r="AD57" i="30"/>
  <c r="AD38" i="30"/>
  <c r="AE62" i="30"/>
  <c r="AE43" i="30"/>
  <c r="I59" i="30"/>
  <c r="I40" i="30"/>
  <c r="I42" i="30"/>
  <c r="I61" i="30"/>
  <c r="H59" i="30"/>
  <c r="H40" i="30"/>
  <c r="H67" i="30"/>
  <c r="H48" i="30"/>
  <c r="Z66" i="30"/>
  <c r="Z47" i="30"/>
  <c r="Z67" i="30"/>
  <c r="Z48" i="30"/>
  <c r="AA60" i="30"/>
  <c r="AA41" i="30"/>
  <c r="AA68" i="30"/>
  <c r="AA49" i="30"/>
  <c r="AL61" i="30"/>
  <c r="AL42" i="30"/>
  <c r="AL69" i="30"/>
  <c r="AL50" i="30"/>
  <c r="AM61" i="30"/>
  <c r="AM42" i="30"/>
  <c r="AM69" i="30"/>
  <c r="AM50" i="30"/>
  <c r="T61" i="30"/>
  <c r="T42" i="30"/>
  <c r="U59" i="30"/>
  <c r="U40" i="30"/>
  <c r="U60" i="30"/>
  <c r="U41" i="30"/>
  <c r="Y67" i="30"/>
  <c r="Y48" i="30"/>
  <c r="Y69" i="30"/>
  <c r="Y50" i="30"/>
  <c r="X58" i="30"/>
  <c r="X39" i="30"/>
  <c r="X66" i="30"/>
  <c r="X47" i="30"/>
  <c r="J63" i="30"/>
  <c r="J44" i="30"/>
  <c r="K55" i="30"/>
  <c r="K36" i="30"/>
  <c r="K28" i="30"/>
  <c r="K63" i="30"/>
  <c r="K44" i="30"/>
  <c r="AP57" i="30"/>
  <c r="AP38" i="30"/>
  <c r="AP56" i="30"/>
  <c r="AP37" i="30"/>
  <c r="AQ56" i="30"/>
  <c r="AQ37" i="30"/>
  <c r="AQ64" i="30"/>
  <c r="AQ45" i="30"/>
  <c r="L60" i="30"/>
  <c r="L41" i="30"/>
  <c r="L64" i="30"/>
  <c r="L45" i="30"/>
  <c r="M57" i="30"/>
  <c r="M38" i="30"/>
  <c r="M65" i="30"/>
  <c r="M46" i="30"/>
  <c r="AF61" i="30"/>
  <c r="AF42" i="30"/>
  <c r="AG57" i="30"/>
  <c r="AG38" i="30"/>
  <c r="AG65" i="30"/>
  <c r="AG46" i="30"/>
  <c r="AF62" i="30"/>
  <c r="AF43" i="30"/>
  <c r="AX39" i="30"/>
  <c r="AX58" i="30"/>
  <c r="AY36" i="30"/>
  <c r="AY28" i="30"/>
  <c r="AY44" i="30"/>
  <c r="AY63" i="30"/>
  <c r="AB62" i="30"/>
  <c r="AB43" i="30"/>
  <c r="AC55" i="30"/>
  <c r="AC36" i="30"/>
  <c r="AC28" i="30"/>
  <c r="AC63" i="30"/>
  <c r="AC44" i="30"/>
  <c r="AO41" i="30"/>
  <c r="AO60" i="30"/>
  <c r="AO43" i="30"/>
  <c r="AO62" i="30"/>
  <c r="AN56" i="30"/>
  <c r="AN37" i="30"/>
  <c r="AN64" i="30"/>
  <c r="AN45" i="30"/>
  <c r="F57" i="30"/>
  <c r="F38" i="30"/>
  <c r="F65" i="30"/>
  <c r="F46" i="30"/>
  <c r="G57" i="30"/>
  <c r="G38" i="30"/>
  <c r="G61" i="30"/>
  <c r="G42" i="30"/>
  <c r="G69" i="30"/>
  <c r="G50" i="30"/>
  <c r="AR58" i="30"/>
  <c r="AR39" i="30"/>
  <c r="AR62" i="30"/>
  <c r="AR43" i="30"/>
  <c r="AR66" i="30"/>
  <c r="AR47" i="30"/>
  <c r="AS59" i="30"/>
  <c r="AS40" i="30"/>
  <c r="AS63" i="30"/>
  <c r="AS44" i="30"/>
  <c r="P58" i="30"/>
  <c r="P39" i="30"/>
  <c r="Q64" i="30"/>
  <c r="Q45" i="30"/>
  <c r="P59" i="30"/>
  <c r="P40" i="30"/>
  <c r="AV67" i="30"/>
  <c r="AV48" i="30"/>
  <c r="AW42" i="30"/>
  <c r="AW61" i="30"/>
  <c r="AW69" i="30"/>
  <c r="AW50" i="30"/>
  <c r="AV69" i="30"/>
  <c r="AV50" i="30"/>
  <c r="AH57" i="30"/>
  <c r="AH38" i="30"/>
  <c r="AH65" i="30"/>
  <c r="AH46" i="30"/>
  <c r="AH69" i="30"/>
  <c r="AH50" i="30"/>
  <c r="AI62" i="30"/>
  <c r="AI43" i="30"/>
  <c r="N57" i="30"/>
  <c r="N38" i="30"/>
  <c r="N58" i="30"/>
  <c r="N39" i="30"/>
  <c r="N60" i="30"/>
  <c r="N41" i="30"/>
  <c r="O59" i="30"/>
  <c r="O40" i="30"/>
  <c r="O67" i="30"/>
  <c r="O48" i="30"/>
  <c r="AT60" i="30"/>
  <c r="AT41" i="30"/>
  <c r="AT62" i="30"/>
  <c r="AT43" i="30"/>
  <c r="AU60" i="30"/>
  <c r="AU41" i="30"/>
  <c r="AU68" i="30"/>
  <c r="AU49" i="30"/>
  <c r="D63" i="30"/>
  <c r="D44" i="30"/>
  <c r="W20" i="30"/>
  <c r="D61" i="30"/>
  <c r="D42" i="30"/>
  <c r="W18" i="30"/>
  <c r="E60" i="30"/>
  <c r="E41" i="30"/>
  <c r="E61" i="30"/>
  <c r="E42" i="30"/>
  <c r="R57" i="30"/>
  <c r="R38" i="30"/>
  <c r="R65" i="30"/>
  <c r="R46" i="30"/>
  <c r="R69" i="30"/>
  <c r="R50" i="30"/>
  <c r="S62" i="30"/>
  <c r="S43" i="30"/>
  <c r="AD58" i="30"/>
  <c r="AD39" i="30"/>
  <c r="AE55" i="30"/>
  <c r="AE36" i="30"/>
  <c r="AE28" i="30"/>
  <c r="AE63" i="30"/>
  <c r="AE44" i="30"/>
  <c r="I43" i="30"/>
  <c r="I62" i="30"/>
  <c r="I64" i="30"/>
  <c r="I45" i="30"/>
  <c r="H56" i="30"/>
  <c r="H37" i="30"/>
  <c r="H64" i="30"/>
  <c r="H45" i="30"/>
  <c r="Z41" i="30"/>
  <c r="Z60" i="30"/>
  <c r="Z61" i="30"/>
  <c r="Z42" i="30"/>
  <c r="AA57" i="30"/>
  <c r="AA38" i="30"/>
  <c r="AA65" i="30"/>
  <c r="AA46" i="30"/>
  <c r="AL62" i="30"/>
  <c r="AL43" i="30"/>
  <c r="AM58" i="30"/>
  <c r="AM39" i="30"/>
  <c r="AM66" i="30"/>
  <c r="AM47" i="30"/>
  <c r="T45" i="30"/>
  <c r="T64" i="30"/>
  <c r="T47" i="30"/>
  <c r="T66" i="30"/>
  <c r="T48" i="30"/>
  <c r="T67" i="30"/>
  <c r="U68" i="30"/>
  <c r="U49" i="30"/>
  <c r="Y55" i="30"/>
  <c r="Y36" i="30"/>
  <c r="Y28" i="30"/>
  <c r="Y57" i="30"/>
  <c r="Y38" i="30"/>
  <c r="X55" i="30"/>
  <c r="X36" i="30"/>
  <c r="X28" i="30"/>
  <c r="X63" i="30"/>
  <c r="X44" i="30"/>
  <c r="J57" i="30"/>
  <c r="J38" i="30"/>
  <c r="J58" i="30"/>
  <c r="J39" i="30"/>
  <c r="K56" i="30"/>
  <c r="K37" i="30"/>
  <c r="K64" i="30"/>
  <c r="K45" i="30"/>
  <c r="AP40" i="30"/>
  <c r="AP59" i="30"/>
  <c r="AP58" i="30"/>
  <c r="AP39" i="30"/>
  <c r="AP66" i="30"/>
  <c r="AP47" i="30"/>
  <c r="AQ61" i="30"/>
  <c r="AQ42" i="30"/>
  <c r="AQ69" i="30"/>
  <c r="AQ50" i="30"/>
  <c r="L57" i="30"/>
  <c r="L38" i="30"/>
  <c r="L65" i="30"/>
  <c r="L46" i="30"/>
  <c r="L69" i="30"/>
  <c r="L50" i="30"/>
  <c r="M62" i="30"/>
  <c r="M43" i="30"/>
  <c r="AF55" i="30"/>
  <c r="AF36" i="30"/>
  <c r="AF28" i="30"/>
  <c r="AG58" i="30"/>
  <c r="AG39" i="30"/>
  <c r="AG66" i="30"/>
  <c r="AG47" i="30"/>
  <c r="AF64" i="30"/>
  <c r="AF45" i="30"/>
  <c r="AX59" i="30"/>
  <c r="AX40" i="30"/>
  <c r="AY56" i="30"/>
  <c r="AY37" i="30"/>
  <c r="AY45" i="30"/>
  <c r="AY64" i="30"/>
  <c r="AY49" i="30"/>
  <c r="AY68" i="30"/>
  <c r="AB59" i="30"/>
  <c r="AB40" i="30"/>
  <c r="AB67" i="30"/>
  <c r="AB48" i="30"/>
  <c r="AC60" i="30"/>
  <c r="AC41" i="30"/>
  <c r="AC68" i="30"/>
  <c r="AC49" i="30"/>
  <c r="AO64" i="30"/>
  <c r="AO45" i="30"/>
  <c r="AO66" i="30"/>
  <c r="AO47" i="30"/>
  <c r="AO67" i="30"/>
  <c r="AO48" i="30"/>
  <c r="AN57" i="30"/>
  <c r="AN38" i="30"/>
  <c r="AN61" i="30"/>
  <c r="AN42" i="30"/>
  <c r="AN65" i="30"/>
  <c r="AN46" i="30"/>
  <c r="AN69" i="30"/>
  <c r="AN50" i="30"/>
  <c r="F58" i="30"/>
  <c r="F39" i="30"/>
  <c r="F62" i="30"/>
  <c r="F43" i="30"/>
  <c r="F66" i="30"/>
  <c r="F47" i="30"/>
  <c r="G58" i="30"/>
  <c r="G39" i="30"/>
  <c r="G66" i="30"/>
  <c r="G47" i="30"/>
  <c r="AR55" i="30"/>
  <c r="AR28" i="30"/>
  <c r="AR36" i="30"/>
  <c r="AR59" i="30"/>
  <c r="AR40" i="30"/>
  <c r="AR63" i="30"/>
  <c r="AR44" i="30"/>
  <c r="AR67" i="30"/>
  <c r="AR48" i="30"/>
  <c r="AS56" i="30"/>
  <c r="AS37" i="30"/>
  <c r="AS60" i="30"/>
  <c r="AS41" i="30"/>
  <c r="AS64" i="30"/>
  <c r="AS45" i="30"/>
  <c r="AS68" i="30"/>
  <c r="AS49" i="30"/>
  <c r="P60" i="30"/>
  <c r="P41" i="30"/>
  <c r="P69" i="30"/>
  <c r="P50" i="30"/>
  <c r="Q57" i="30"/>
  <c r="Q38" i="30"/>
  <c r="Q42" i="30"/>
  <c r="Q61" i="30"/>
  <c r="Q65" i="30"/>
  <c r="Q46" i="30"/>
  <c r="Q69" i="30"/>
  <c r="Q50" i="30"/>
  <c r="P61" i="30"/>
  <c r="P42" i="30"/>
  <c r="P68" i="30"/>
  <c r="P49" i="30"/>
  <c r="AV62" i="30"/>
  <c r="AV43" i="30"/>
  <c r="AW58" i="30"/>
  <c r="AW39" i="30"/>
  <c r="AW62" i="30"/>
  <c r="AW43" i="30"/>
  <c r="AW66" i="30"/>
  <c r="AW47" i="30"/>
  <c r="AV55" i="30"/>
  <c r="AV36" i="30"/>
  <c r="AV28" i="30"/>
  <c r="AV63" i="30"/>
  <c r="AV44" i="30"/>
  <c r="AH58" i="30"/>
  <c r="AH39" i="30"/>
  <c r="AH62" i="30"/>
  <c r="AH43" i="30"/>
  <c r="AH66" i="30"/>
  <c r="AH47" i="30"/>
  <c r="AI55" i="30"/>
  <c r="AI36" i="30"/>
  <c r="AI28" i="30"/>
  <c r="AI59" i="30"/>
  <c r="AI40" i="30"/>
  <c r="AI44" i="30"/>
  <c r="AI63" i="30"/>
  <c r="AI48" i="30"/>
  <c r="AI67" i="30"/>
  <c r="N61" i="30"/>
  <c r="N42" i="30"/>
  <c r="N62" i="30"/>
  <c r="N43" i="30"/>
  <c r="N63" i="30"/>
  <c r="N44" i="30"/>
  <c r="N64" i="30"/>
  <c r="N45" i="30"/>
  <c r="O56" i="30"/>
  <c r="O37" i="30"/>
  <c r="O60" i="30"/>
  <c r="O41" i="30"/>
  <c r="O64" i="30"/>
  <c r="O45" i="30"/>
  <c r="O68" i="30"/>
  <c r="O49" i="30"/>
  <c r="AT63" i="30"/>
  <c r="AT44" i="30"/>
  <c r="AT64" i="30"/>
  <c r="AT45" i="30"/>
  <c r="AT65" i="30"/>
  <c r="AT46" i="30"/>
  <c r="AT66" i="30"/>
  <c r="AT47" i="30"/>
  <c r="AU57" i="30"/>
  <c r="AU38" i="30"/>
  <c r="AU61" i="30"/>
  <c r="AU42" i="30"/>
  <c r="AU65" i="30"/>
  <c r="AU46" i="30"/>
  <c r="AU69" i="30"/>
  <c r="AU50" i="30"/>
  <c r="D48" i="30"/>
  <c r="D67" i="30"/>
  <c r="W24" i="30"/>
  <c r="D49" i="30"/>
  <c r="D68" i="30"/>
  <c r="W25" i="30"/>
  <c r="D46" i="30"/>
  <c r="D65" i="30"/>
  <c r="W22" i="30"/>
  <c r="D47" i="30"/>
  <c r="W23" i="30"/>
  <c r="D66" i="30"/>
  <c r="E62" i="30"/>
  <c r="E43" i="30"/>
  <c r="E55" i="30"/>
  <c r="E36" i="30"/>
  <c r="E28" i="30"/>
  <c r="E63" i="30"/>
  <c r="E44" i="30"/>
  <c r="R58" i="30"/>
  <c r="R39" i="30"/>
  <c r="R62" i="30"/>
  <c r="R43" i="30"/>
  <c r="R66" i="30"/>
  <c r="R47" i="30"/>
  <c r="S55" i="30"/>
  <c r="S36" i="30"/>
  <c r="S28" i="30"/>
  <c r="S59" i="30"/>
  <c r="S40" i="30"/>
  <c r="S63" i="30"/>
  <c r="S44" i="30"/>
  <c r="S48" i="30"/>
  <c r="S67" i="30"/>
  <c r="AD62" i="30"/>
  <c r="AD43" i="30"/>
  <c r="AD63" i="30"/>
  <c r="AD44" i="30"/>
  <c r="AD64" i="30"/>
  <c r="AD45" i="30"/>
  <c r="AD65" i="30"/>
  <c r="AD46" i="30"/>
  <c r="AE56" i="30"/>
  <c r="AE37" i="30"/>
  <c r="AE60" i="30"/>
  <c r="AE41" i="30"/>
  <c r="AE64" i="30"/>
  <c r="AE45" i="30"/>
  <c r="AE68" i="30"/>
  <c r="AE49" i="30"/>
  <c r="I66" i="30"/>
  <c r="I47" i="30"/>
  <c r="I67" i="30"/>
  <c r="I48" i="30"/>
  <c r="I68" i="30"/>
  <c r="I49" i="30"/>
  <c r="I69" i="30"/>
  <c r="I50" i="30"/>
  <c r="H57" i="30"/>
  <c r="H38" i="30"/>
  <c r="H61" i="30"/>
  <c r="H42" i="30"/>
  <c r="H65" i="30"/>
  <c r="H46" i="30"/>
  <c r="H69" i="30"/>
  <c r="H50" i="30"/>
  <c r="Z43" i="30"/>
  <c r="Z62" i="30"/>
  <c r="Z55" i="30"/>
  <c r="Z36" i="30"/>
  <c r="Z28" i="30"/>
  <c r="Z63" i="30"/>
  <c r="Z44" i="30"/>
  <c r="AA58" i="30"/>
  <c r="AA39" i="30"/>
  <c r="AA62" i="30"/>
  <c r="AA43" i="30"/>
  <c r="AA66" i="30"/>
  <c r="AA47" i="30"/>
  <c r="AL55" i="30"/>
  <c r="AL36" i="30"/>
  <c r="AL28" i="30"/>
  <c r="AL59" i="30"/>
  <c r="AL40" i="30"/>
  <c r="AL63" i="30"/>
  <c r="AL44" i="30"/>
  <c r="AL67" i="30"/>
  <c r="AL48" i="30"/>
  <c r="AM55" i="30"/>
  <c r="AM28" i="30"/>
  <c r="AM36" i="30"/>
  <c r="AM59" i="30"/>
  <c r="AM40" i="30"/>
  <c r="AM63" i="30"/>
  <c r="AM44" i="30"/>
  <c r="AM67" i="30"/>
  <c r="AM48" i="30"/>
  <c r="T49" i="30"/>
  <c r="T68" i="30"/>
  <c r="T50" i="30"/>
  <c r="T69" i="30"/>
  <c r="T55" i="30"/>
  <c r="T28" i="30"/>
  <c r="T36" i="30"/>
  <c r="U55" i="30"/>
  <c r="U36" i="30"/>
  <c r="U28" i="30"/>
  <c r="U63" i="30"/>
  <c r="U44" i="30"/>
  <c r="U56" i="30"/>
  <c r="U37" i="30"/>
  <c r="U64" i="30"/>
  <c r="U45" i="30"/>
  <c r="Y59" i="30"/>
  <c r="Y40" i="30"/>
  <c r="Y60" i="30"/>
  <c r="Y41" i="30"/>
  <c r="Y42" i="30"/>
  <c r="Y61" i="30"/>
  <c r="Y43" i="30"/>
  <c r="Y62" i="30"/>
  <c r="X56" i="30"/>
  <c r="X37" i="30"/>
  <c r="X60" i="30"/>
  <c r="X41" i="30"/>
  <c r="X64" i="30"/>
  <c r="X45" i="30"/>
  <c r="X68" i="30"/>
  <c r="X49" i="30"/>
  <c r="J59" i="30"/>
  <c r="J40" i="30"/>
  <c r="J67" i="30"/>
  <c r="J48" i="30"/>
  <c r="J60" i="30"/>
  <c r="J41" i="30"/>
  <c r="J69" i="30"/>
  <c r="J50" i="30"/>
  <c r="K57" i="30"/>
  <c r="K38" i="30"/>
  <c r="K61" i="30"/>
  <c r="K42" i="30"/>
  <c r="K65" i="30"/>
  <c r="K46" i="30"/>
  <c r="K69" i="30"/>
  <c r="K50" i="30"/>
  <c r="AP42" i="30"/>
  <c r="AP61" i="30"/>
  <c r="AP68" i="30"/>
  <c r="AP49" i="30"/>
  <c r="AP60" i="30"/>
  <c r="AP41" i="30"/>
  <c r="AQ58" i="30"/>
  <c r="AQ39" i="30"/>
  <c r="AQ62" i="30"/>
  <c r="AQ43" i="30"/>
  <c r="AQ66" i="30"/>
  <c r="AQ47" i="30"/>
  <c r="L58" i="30"/>
  <c r="L39" i="30"/>
  <c r="L62" i="30"/>
  <c r="L43" i="30"/>
  <c r="L66" i="30"/>
  <c r="L47" i="30"/>
  <c r="M55" i="30"/>
  <c r="M36" i="30"/>
  <c r="M28" i="30"/>
  <c r="M59" i="30"/>
  <c r="M40" i="30"/>
  <c r="M63" i="30"/>
  <c r="M44" i="30"/>
  <c r="M67" i="30"/>
  <c r="M48" i="30"/>
  <c r="AF57" i="30"/>
  <c r="AF38" i="30"/>
  <c r="AF65" i="30"/>
  <c r="AF46" i="30"/>
  <c r="AG55" i="30"/>
  <c r="AG36" i="30"/>
  <c r="AG28" i="30"/>
  <c r="AG59" i="30"/>
  <c r="AG40" i="30"/>
  <c r="AG63" i="30"/>
  <c r="AG44" i="30"/>
  <c r="AG67" i="30"/>
  <c r="AG48" i="30"/>
  <c r="AF58" i="30"/>
  <c r="AF39" i="30"/>
  <c r="AF66" i="30"/>
  <c r="AF47" i="30"/>
  <c r="AX56" i="30"/>
  <c r="AX37" i="30"/>
  <c r="AX60" i="30"/>
  <c r="AX41" i="30"/>
  <c r="AX64" i="30"/>
  <c r="AX45" i="30"/>
  <c r="AX68" i="30"/>
  <c r="AX49" i="30"/>
  <c r="AY57" i="30"/>
  <c r="AY38" i="30"/>
  <c r="AY61" i="30"/>
  <c r="AY42" i="30"/>
  <c r="AY46" i="30"/>
  <c r="AY65" i="30"/>
  <c r="AY50" i="30"/>
  <c r="AY69" i="30"/>
  <c r="AB56" i="30"/>
  <c r="AB37" i="30"/>
  <c r="AB60" i="30"/>
  <c r="AB41" i="30"/>
  <c r="AB64" i="30"/>
  <c r="AB45" i="30"/>
  <c r="AB68" i="30"/>
  <c r="AB49" i="30"/>
  <c r="AC57" i="30"/>
  <c r="AC38" i="30"/>
  <c r="AC61" i="30"/>
  <c r="AC42" i="30"/>
  <c r="AC65" i="30"/>
  <c r="AC46" i="30"/>
  <c r="AC69" i="30"/>
  <c r="AC50" i="30"/>
  <c r="AO68" i="30"/>
  <c r="AO49" i="30"/>
  <c r="AO69" i="30"/>
  <c r="AO50" i="30"/>
  <c r="AO55" i="30"/>
  <c r="AO36" i="30"/>
  <c r="AO28" i="30"/>
  <c r="AN39" i="30"/>
  <c r="AN58" i="30"/>
  <c r="AN62" i="30"/>
  <c r="AN43" i="30"/>
  <c r="AN66" i="30"/>
  <c r="AN47" i="30"/>
  <c r="F55" i="30"/>
  <c r="F36" i="30"/>
  <c r="F28" i="30"/>
  <c r="F59" i="30"/>
  <c r="F40" i="30"/>
  <c r="F63" i="30"/>
  <c r="F44" i="30"/>
  <c r="F67" i="30"/>
  <c r="F48" i="30"/>
  <c r="G55" i="30"/>
  <c r="G28" i="30"/>
  <c r="G36" i="30"/>
  <c r="G59" i="30"/>
  <c r="G40" i="30"/>
  <c r="G63" i="30"/>
  <c r="G44" i="30"/>
  <c r="G67" i="30"/>
  <c r="G48" i="30"/>
  <c r="AR57" i="30"/>
  <c r="AR38" i="30"/>
  <c r="AR65" i="30"/>
  <c r="AR46" i="30"/>
  <c r="AR69" i="30"/>
  <c r="AR50" i="30"/>
  <c r="AS62" i="30"/>
  <c r="AS43" i="30"/>
  <c r="P56" i="30"/>
  <c r="P37" i="30"/>
  <c r="Q55" i="30"/>
  <c r="Q36" i="30"/>
  <c r="Q28" i="30"/>
  <c r="Q63" i="30"/>
  <c r="Q44" i="30"/>
  <c r="P65" i="30"/>
  <c r="P46" i="30"/>
  <c r="AV66" i="30"/>
  <c r="AV47" i="30"/>
  <c r="AW41" i="30"/>
  <c r="AW60" i="30"/>
  <c r="AW68" i="30"/>
  <c r="AW49" i="30"/>
  <c r="AV68" i="30"/>
  <c r="AV49" i="30"/>
  <c r="AH60" i="30"/>
  <c r="AH41" i="30"/>
  <c r="AH68" i="30"/>
  <c r="AH49" i="30"/>
  <c r="AI61" i="30"/>
  <c r="AI42" i="30"/>
  <c r="AI50" i="30"/>
  <c r="AI69" i="30"/>
  <c r="N69" i="30"/>
  <c r="N50" i="30"/>
  <c r="N56" i="30"/>
  <c r="N37" i="30"/>
  <c r="O62" i="30"/>
  <c r="O43" i="30"/>
  <c r="AT55" i="30"/>
  <c r="AT36" i="30"/>
  <c r="AT28" i="30"/>
  <c r="AT57" i="30"/>
  <c r="AT38" i="30"/>
  <c r="AT58" i="30"/>
  <c r="AT39" i="30"/>
  <c r="AU59" i="30"/>
  <c r="AU40" i="30"/>
  <c r="AU67" i="30"/>
  <c r="AU48" i="30"/>
  <c r="D40" i="30"/>
  <c r="D59" i="30"/>
  <c r="W16" i="30"/>
  <c r="D57" i="30"/>
  <c r="D38" i="30"/>
  <c r="W14" i="30"/>
  <c r="E66" i="30"/>
  <c r="E47" i="30"/>
  <c r="E67" i="30"/>
  <c r="E48" i="30"/>
  <c r="R60" i="30"/>
  <c r="R41" i="30"/>
  <c r="R68" i="30"/>
  <c r="R49" i="30"/>
  <c r="S61" i="30"/>
  <c r="S42" i="30"/>
  <c r="S50" i="30"/>
  <c r="S69" i="30"/>
  <c r="AD56" i="30"/>
  <c r="AD37" i="30"/>
  <c r="AE58" i="30"/>
  <c r="AE39" i="30"/>
  <c r="AE66" i="30"/>
  <c r="AE47" i="30"/>
  <c r="I58" i="30"/>
  <c r="I39" i="30"/>
  <c r="I60" i="30"/>
  <c r="I41" i="30"/>
  <c r="H55" i="30"/>
  <c r="H36" i="30"/>
  <c r="H28" i="30"/>
  <c r="H63" i="30"/>
  <c r="H44" i="30"/>
  <c r="Z58" i="30"/>
  <c r="Z39" i="30"/>
  <c r="Z59" i="30"/>
  <c r="Z40" i="30"/>
  <c r="AA56" i="30"/>
  <c r="AA37" i="30"/>
  <c r="AA64" i="30"/>
  <c r="AA45" i="30"/>
  <c r="AL57" i="30"/>
  <c r="AL38" i="30"/>
  <c r="AL65" i="30"/>
  <c r="AL46" i="30"/>
  <c r="AM57" i="30"/>
  <c r="AM38" i="30"/>
  <c r="AM65" i="30"/>
  <c r="AM46" i="30"/>
  <c r="T60" i="30"/>
  <c r="T41" i="30"/>
  <c r="T62" i="30"/>
  <c r="T43" i="30"/>
  <c r="T44" i="30"/>
  <c r="T63" i="30"/>
  <c r="U67" i="30"/>
  <c r="U48" i="30"/>
  <c r="U69" i="30"/>
  <c r="U50" i="30"/>
  <c r="Y68" i="30"/>
  <c r="Y49" i="30"/>
  <c r="X62" i="30"/>
  <c r="X43" i="30"/>
  <c r="J55" i="30"/>
  <c r="J36" i="30"/>
  <c r="J28" i="30"/>
  <c r="J29" i="30" s="1"/>
  <c r="J37" i="30"/>
  <c r="J56" i="30"/>
  <c r="J64" i="30"/>
  <c r="J45" i="30"/>
  <c r="K59" i="30"/>
  <c r="K40" i="30"/>
  <c r="K67" i="30"/>
  <c r="K48" i="30"/>
  <c r="AP65" i="30"/>
  <c r="AP46" i="30"/>
  <c r="AP64" i="30"/>
  <c r="AP45" i="30"/>
  <c r="AQ60" i="30"/>
  <c r="AQ41" i="30"/>
  <c r="AQ68" i="30"/>
  <c r="AQ49" i="30"/>
  <c r="L56" i="30"/>
  <c r="L37" i="30"/>
  <c r="L68" i="30"/>
  <c r="L49" i="30"/>
  <c r="M61" i="30"/>
  <c r="M42" i="30"/>
  <c r="M69" i="30"/>
  <c r="M50" i="30"/>
  <c r="AF68" i="30"/>
  <c r="AF49" i="30"/>
  <c r="AG42" i="30"/>
  <c r="AG61" i="30"/>
  <c r="AG69" i="30"/>
  <c r="AG50" i="30"/>
  <c r="AX62" i="30"/>
  <c r="AX43" i="30"/>
  <c r="AX66" i="30"/>
  <c r="AX47" i="30"/>
  <c r="AY59" i="30"/>
  <c r="AY40" i="30"/>
  <c r="AY48" i="30"/>
  <c r="AY67" i="30"/>
  <c r="AB58" i="30"/>
  <c r="AB39" i="30"/>
  <c r="AB66" i="30"/>
  <c r="AB47" i="30"/>
  <c r="AC59" i="30"/>
  <c r="AC40" i="30"/>
  <c r="AC67" i="30"/>
  <c r="AC48" i="30"/>
  <c r="AO42" i="30"/>
  <c r="AO61" i="30"/>
  <c r="AO63" i="30"/>
  <c r="AO44" i="30"/>
  <c r="AN60" i="30"/>
  <c r="AN41" i="30"/>
  <c r="AN68" i="30"/>
  <c r="AN49" i="30"/>
  <c r="F61" i="30"/>
  <c r="F42" i="30"/>
  <c r="F69" i="30"/>
  <c r="F50" i="30"/>
  <c r="G65" i="30"/>
  <c r="G46" i="30"/>
  <c r="AS55" i="30"/>
  <c r="AS36" i="30"/>
  <c r="AS28" i="30"/>
  <c r="AS67" i="30"/>
  <c r="AS48" i="30"/>
  <c r="P66" i="30"/>
  <c r="P47" i="30"/>
  <c r="Q56" i="30"/>
  <c r="Q37" i="30"/>
  <c r="Q60" i="30"/>
  <c r="Q41" i="30"/>
  <c r="Q68" i="30"/>
  <c r="Q49" i="30"/>
  <c r="P67" i="30"/>
  <c r="P48" i="30"/>
  <c r="AV60" i="30"/>
  <c r="AV41" i="30"/>
  <c r="AW57" i="30"/>
  <c r="AW38" i="30"/>
  <c r="AW65" i="30"/>
  <c r="AW46" i="30"/>
  <c r="AV61" i="30"/>
  <c r="AV42" i="30"/>
  <c r="AH61" i="30"/>
  <c r="AH42" i="30"/>
  <c r="AI58" i="30"/>
  <c r="AI39" i="30"/>
  <c r="AI47" i="30"/>
  <c r="AI66" i="30"/>
  <c r="N40" i="30"/>
  <c r="N59" i="30"/>
  <c r="O55" i="30"/>
  <c r="O36" i="30"/>
  <c r="O28" i="30"/>
  <c r="O63" i="30"/>
  <c r="O44" i="30"/>
  <c r="AT59" i="30"/>
  <c r="AT40" i="30"/>
  <c r="AT61" i="30"/>
  <c r="AT42" i="30"/>
  <c r="AU56" i="30"/>
  <c r="AU37" i="30"/>
  <c r="AU64" i="30"/>
  <c r="AU45" i="30"/>
  <c r="D45" i="30"/>
  <c r="D64" i="30"/>
  <c r="W21" i="30"/>
  <c r="D62" i="30"/>
  <c r="D43" i="30"/>
  <c r="W19" i="30"/>
  <c r="E69" i="30"/>
  <c r="E50" i="30"/>
  <c r="E68" i="30"/>
  <c r="E49" i="30"/>
  <c r="R61" i="30"/>
  <c r="R42" i="30"/>
  <c r="S58" i="30"/>
  <c r="S39" i="30"/>
  <c r="S47" i="30"/>
  <c r="S66" i="30"/>
  <c r="AD59" i="30"/>
  <c r="AD40" i="30"/>
  <c r="AD60" i="30"/>
  <c r="AD41" i="30"/>
  <c r="AD61" i="30"/>
  <c r="AD42" i="30"/>
  <c r="AE59" i="30"/>
  <c r="AE40" i="30"/>
  <c r="AE67" i="30"/>
  <c r="AE48" i="30"/>
  <c r="I63" i="30"/>
  <c r="I44" i="30"/>
  <c r="I65" i="30"/>
  <c r="I46" i="30"/>
  <c r="H60" i="30"/>
  <c r="H41" i="30"/>
  <c r="H68" i="30"/>
  <c r="H49" i="30"/>
  <c r="Z69" i="30"/>
  <c r="Z50" i="30"/>
  <c r="Z68" i="30"/>
  <c r="Z49" i="30"/>
  <c r="AA61" i="30"/>
  <c r="AA42" i="30"/>
  <c r="AA69" i="30"/>
  <c r="AA50" i="30"/>
  <c r="AL58" i="30"/>
  <c r="AL39" i="30"/>
  <c r="AL66" i="30"/>
  <c r="AL47" i="30"/>
  <c r="AM62" i="30"/>
  <c r="AM43" i="30"/>
  <c r="T46" i="30"/>
  <c r="T65" i="30"/>
  <c r="U61" i="30"/>
  <c r="U42" i="30"/>
  <c r="U62" i="30"/>
  <c r="U43" i="30"/>
  <c r="Y56" i="30"/>
  <c r="Y37" i="30"/>
  <c r="Y58" i="30"/>
  <c r="Y39" i="30"/>
  <c r="X59" i="30"/>
  <c r="X40" i="30"/>
  <c r="X67" i="30"/>
  <c r="X48" i="30"/>
  <c r="J65" i="30"/>
  <c r="J46" i="30"/>
  <c r="J66" i="30"/>
  <c r="J47" i="30"/>
  <c r="K60" i="30"/>
  <c r="K41" i="30"/>
  <c r="K68" i="30"/>
  <c r="K49" i="30"/>
  <c r="AP67" i="30"/>
  <c r="AP48" i="30"/>
  <c r="AQ57" i="30"/>
  <c r="AQ38" i="30"/>
  <c r="AQ65" i="30"/>
  <c r="AQ46" i="30"/>
  <c r="L61" i="30"/>
  <c r="L42" i="30"/>
  <c r="M58" i="30"/>
  <c r="M39" i="30"/>
  <c r="M66" i="30"/>
  <c r="M47" i="30"/>
  <c r="AF63" i="30"/>
  <c r="AF44" i="30"/>
  <c r="AG43" i="30"/>
  <c r="AG62" i="30"/>
  <c r="AF56" i="30"/>
  <c r="AF37" i="30"/>
  <c r="AX36" i="30"/>
  <c r="AX28" i="30"/>
  <c r="AX55" i="30"/>
  <c r="AX63" i="30"/>
  <c r="AX44" i="30"/>
  <c r="AX67" i="30"/>
  <c r="AX48" i="30"/>
  <c r="AY60" i="30"/>
  <c r="AY41" i="30"/>
  <c r="AB55" i="30"/>
  <c r="AB28" i="30"/>
  <c r="AB29" i="30" s="1"/>
  <c r="AB36" i="30"/>
  <c r="AB63" i="30"/>
  <c r="AB44" i="30"/>
  <c r="AC56" i="30"/>
  <c r="AC37" i="30"/>
  <c r="AC64" i="30"/>
  <c r="AC45" i="30"/>
  <c r="AO65" i="30"/>
  <c r="AO46" i="30"/>
  <c r="G62" i="30"/>
  <c r="G43" i="30"/>
  <c r="AR56" i="30"/>
  <c r="AR37" i="30"/>
  <c r="AR60" i="30"/>
  <c r="AR41" i="30"/>
  <c r="AR64" i="30"/>
  <c r="AR45" i="30"/>
  <c r="AR68" i="30"/>
  <c r="AR49" i="30"/>
  <c r="AS57" i="30"/>
  <c r="AS38" i="30"/>
  <c r="AS61" i="30"/>
  <c r="AS42" i="30"/>
  <c r="AS65" i="30"/>
  <c r="AS46" i="30"/>
  <c r="AS69" i="30"/>
  <c r="AS50" i="30"/>
  <c r="P62" i="30"/>
  <c r="P43" i="30"/>
  <c r="Q58" i="30"/>
  <c r="Q39" i="30"/>
  <c r="Q43" i="30"/>
  <c r="Q62" i="30"/>
  <c r="Q66" i="30"/>
  <c r="Q47" i="30"/>
  <c r="P55" i="30"/>
  <c r="P36" i="30"/>
  <c r="P28" i="30"/>
  <c r="P29" i="30" s="1"/>
  <c r="P63" i="30"/>
  <c r="P44" i="30"/>
  <c r="AV56" i="30"/>
  <c r="AV37" i="30"/>
  <c r="AV64" i="30"/>
  <c r="AV45" i="30"/>
  <c r="AW55" i="30"/>
  <c r="AW36" i="30"/>
  <c r="AW28" i="30"/>
  <c r="AW59" i="30"/>
  <c r="AW40" i="30"/>
  <c r="AW63" i="30"/>
  <c r="AW44" i="30"/>
  <c r="AW67" i="30"/>
  <c r="AW48" i="30"/>
  <c r="AV57" i="30"/>
  <c r="AV38" i="30"/>
  <c r="AV65" i="30"/>
  <c r="AV46" i="30"/>
  <c r="AH36" i="30"/>
  <c r="AH28" i="30"/>
  <c r="AH29" i="30" s="1"/>
  <c r="AH55" i="30"/>
  <c r="AH59" i="30"/>
  <c r="AH40" i="30"/>
  <c r="AH63" i="30"/>
  <c r="AH44" i="30"/>
  <c r="AH67" i="30"/>
  <c r="AH48" i="30"/>
  <c r="AI56" i="30"/>
  <c r="AI37" i="30"/>
  <c r="AI60" i="30"/>
  <c r="AI41" i="30"/>
  <c r="AI45" i="30"/>
  <c r="AI64" i="30"/>
  <c r="AI49" i="30"/>
  <c r="AI68" i="30"/>
  <c r="N65" i="30"/>
  <c r="N46" i="30"/>
  <c r="N66" i="30"/>
  <c r="N47" i="30"/>
  <c r="N67" i="30"/>
  <c r="N48" i="30"/>
  <c r="N68" i="30"/>
  <c r="N49" i="30"/>
  <c r="O57" i="30"/>
  <c r="O38" i="30"/>
  <c r="O61" i="30"/>
  <c r="O42" i="30"/>
  <c r="O65" i="30"/>
  <c r="O46" i="30"/>
  <c r="O69" i="30"/>
  <c r="O50" i="30"/>
  <c r="AT67" i="30"/>
  <c r="AT48" i="30"/>
  <c r="AT68" i="30"/>
  <c r="AT49" i="30"/>
  <c r="AT69" i="30"/>
  <c r="AT50" i="30"/>
  <c r="AU58" i="30"/>
  <c r="AU39" i="30"/>
  <c r="AU62" i="30"/>
  <c r="AU43" i="30"/>
  <c r="AU66" i="30"/>
  <c r="AU47" i="30"/>
  <c r="D55" i="30"/>
  <c r="W12" i="30"/>
  <c r="V12" i="30"/>
  <c r="D28" i="30"/>
  <c r="D29" i="30" s="1"/>
  <c r="D36" i="30"/>
  <c r="D56" i="30"/>
  <c r="W13" i="30"/>
  <c r="D37" i="30"/>
  <c r="D50" i="30"/>
  <c r="D69" i="30"/>
  <c r="W26" i="30"/>
  <c r="E56" i="30"/>
  <c r="E37" i="30"/>
  <c r="E64" i="30"/>
  <c r="E45" i="30"/>
  <c r="E57" i="30"/>
  <c r="E38" i="30"/>
  <c r="E65" i="30"/>
  <c r="E46" i="30"/>
  <c r="R36" i="30"/>
  <c r="R28" i="30"/>
  <c r="R29" i="30" s="1"/>
  <c r="R55" i="30"/>
  <c r="R59" i="30"/>
  <c r="R40" i="30"/>
  <c r="R63" i="30"/>
  <c r="R44" i="30"/>
  <c r="R67" i="30"/>
  <c r="R48" i="30"/>
  <c r="S37" i="30"/>
  <c r="S56" i="30"/>
  <c r="S60" i="30"/>
  <c r="S41" i="30"/>
  <c r="S45" i="30"/>
  <c r="S64" i="30"/>
  <c r="S49" i="30"/>
  <c r="S68" i="30"/>
  <c r="AD66" i="30"/>
  <c r="AD47" i="30"/>
  <c r="AD67" i="30"/>
  <c r="AD48" i="30"/>
  <c r="AD68" i="30"/>
  <c r="AD49" i="30"/>
  <c r="AD69" i="30"/>
  <c r="AD50" i="30"/>
  <c r="AE57" i="30"/>
  <c r="AE38" i="30"/>
  <c r="AE61" i="30"/>
  <c r="AE42" i="30"/>
  <c r="AE65" i="30"/>
  <c r="AE46" i="30"/>
  <c r="AE69" i="30"/>
  <c r="AE50" i="30"/>
  <c r="I55" i="30"/>
  <c r="I36" i="30"/>
  <c r="I28" i="30"/>
  <c r="I56" i="30"/>
  <c r="I37" i="30"/>
  <c r="I57" i="30"/>
  <c r="I38" i="30"/>
  <c r="H58" i="30"/>
  <c r="H39" i="30"/>
  <c r="H62" i="30"/>
  <c r="H43" i="30"/>
  <c r="H66" i="30"/>
  <c r="H47" i="30"/>
  <c r="Z37" i="30"/>
  <c r="Z56" i="30"/>
  <c r="Z64" i="30"/>
  <c r="Z45" i="30"/>
  <c r="Z57" i="30"/>
  <c r="Z38" i="30"/>
  <c r="Z65" i="30"/>
  <c r="Z46" i="30"/>
  <c r="AA55" i="30"/>
  <c r="AA36" i="30"/>
  <c r="AA28" i="30"/>
  <c r="AA59" i="30"/>
  <c r="AA40" i="30"/>
  <c r="AA63" i="30"/>
  <c r="AA44" i="30"/>
  <c r="AA67" i="30"/>
  <c r="AA48" i="30"/>
  <c r="AL56" i="30"/>
  <c r="AL37" i="30"/>
  <c r="AL60" i="30"/>
  <c r="AL41" i="30"/>
  <c r="AL64" i="30"/>
  <c r="AL45" i="30"/>
  <c r="AL68" i="30"/>
  <c r="AL49" i="30"/>
  <c r="AM56" i="30"/>
  <c r="AM37" i="30"/>
  <c r="AM60" i="30"/>
  <c r="AM41" i="30"/>
  <c r="AM64" i="30"/>
  <c r="AM45" i="30"/>
  <c r="AM68" i="30"/>
  <c r="AM49" i="30"/>
  <c r="T56" i="30"/>
  <c r="T37" i="30"/>
  <c r="T57" i="30"/>
  <c r="T38" i="30"/>
  <c r="T39" i="30"/>
  <c r="T58" i="30"/>
  <c r="T59" i="30"/>
  <c r="T40" i="30"/>
  <c r="U57" i="30"/>
  <c r="U38" i="30"/>
  <c r="U65" i="30"/>
  <c r="U46" i="30"/>
  <c r="U58" i="30"/>
  <c r="U39" i="30"/>
  <c r="U66" i="30"/>
  <c r="U47" i="30"/>
  <c r="Y63" i="30"/>
  <c r="Y44" i="30"/>
  <c r="Y64" i="30"/>
  <c r="Y45" i="30"/>
  <c r="Y65" i="30"/>
  <c r="Y46" i="30"/>
  <c r="Y66" i="30"/>
  <c r="Y47" i="30"/>
  <c r="X57" i="30"/>
  <c r="X38" i="30"/>
  <c r="X61" i="30"/>
  <c r="X42" i="30"/>
  <c r="X65" i="30"/>
  <c r="X46" i="30"/>
  <c r="X69" i="30"/>
  <c r="X50" i="30"/>
  <c r="J42" i="30"/>
  <c r="J61" i="30"/>
  <c r="J68" i="30"/>
  <c r="J49" i="30"/>
  <c r="J62" i="30"/>
  <c r="J43" i="30"/>
  <c r="K58" i="30"/>
  <c r="K39" i="30"/>
  <c r="K62" i="30"/>
  <c r="K43" i="30"/>
  <c r="K66" i="30"/>
  <c r="K47" i="30"/>
  <c r="AP55" i="30"/>
  <c r="AP36" i="30"/>
  <c r="AP28" i="30"/>
  <c r="AP63" i="30"/>
  <c r="AP44" i="30"/>
  <c r="AP69" i="30"/>
  <c r="AP50" i="30"/>
  <c r="AP62" i="30"/>
  <c r="AP43" i="30"/>
  <c r="AQ55" i="30"/>
  <c r="AQ36" i="30"/>
  <c r="AQ28" i="30"/>
  <c r="AQ59" i="30"/>
  <c r="AQ40" i="30"/>
  <c r="AQ63" i="30"/>
  <c r="AQ44" i="30"/>
  <c r="AQ67" i="30"/>
  <c r="AQ48" i="30"/>
  <c r="L55" i="30"/>
  <c r="L28" i="30"/>
  <c r="L29" i="30" s="1"/>
  <c r="L36" i="30"/>
  <c r="L59" i="30"/>
  <c r="L40" i="30"/>
  <c r="L63" i="30"/>
  <c r="L44" i="30"/>
  <c r="L67" i="30"/>
  <c r="L48" i="30"/>
  <c r="M56" i="30"/>
  <c r="M37" i="30"/>
  <c r="M60" i="30"/>
  <c r="M41" i="30"/>
  <c r="M64" i="30"/>
  <c r="M45" i="30"/>
  <c r="M68" i="30"/>
  <c r="M49" i="30"/>
  <c r="AF59" i="30"/>
  <c r="AF40" i="30"/>
  <c r="AF67" i="30"/>
  <c r="AF48" i="30"/>
  <c r="AG56" i="30"/>
  <c r="AG37" i="30"/>
  <c r="AG41" i="30"/>
  <c r="AG60" i="30"/>
  <c r="AG64" i="30"/>
  <c r="AG45" i="30"/>
  <c r="AG68" i="30"/>
  <c r="AG49" i="30"/>
  <c r="AF60" i="30"/>
  <c r="AF41" i="30"/>
  <c r="AF69" i="30"/>
  <c r="AF50" i="30"/>
  <c r="AX57" i="30"/>
  <c r="AX38" i="30"/>
  <c r="AX61" i="30"/>
  <c r="AX42" i="30"/>
  <c r="AX65" i="30"/>
  <c r="AX46" i="30"/>
  <c r="AX69" i="30"/>
  <c r="AX50" i="30"/>
  <c r="AY58" i="30"/>
  <c r="AY39" i="30"/>
  <c r="AY62" i="30"/>
  <c r="AY43" i="30"/>
  <c r="AY47" i="30"/>
  <c r="AY66" i="30"/>
  <c r="AB57" i="30"/>
  <c r="AB38" i="30"/>
  <c r="AB61" i="30"/>
  <c r="AB42" i="30"/>
  <c r="AB65" i="30"/>
  <c r="AB46" i="30"/>
  <c r="AB69" i="30"/>
  <c r="AB50" i="30"/>
  <c r="AC39" i="30"/>
  <c r="AC58" i="30"/>
  <c r="AC62" i="30"/>
  <c r="AC43" i="30"/>
  <c r="AC66" i="30"/>
  <c r="AC47" i="30"/>
  <c r="AO56" i="30"/>
  <c r="AO37" i="30"/>
  <c r="AO57" i="30"/>
  <c r="AO38" i="30"/>
  <c r="AO39" i="30"/>
  <c r="AO58" i="30"/>
  <c r="AO59" i="30"/>
  <c r="AO40" i="30"/>
  <c r="AN55" i="30"/>
  <c r="AN36" i="30"/>
  <c r="AN28" i="30"/>
  <c r="AN59" i="30"/>
  <c r="AN40" i="30"/>
  <c r="AN63" i="30"/>
  <c r="AN44" i="30"/>
  <c r="AN67" i="30"/>
  <c r="AN48" i="30"/>
  <c r="F56" i="30"/>
  <c r="F37" i="30"/>
  <c r="F60" i="30"/>
  <c r="F41" i="30"/>
  <c r="F64" i="30"/>
  <c r="F45" i="30"/>
  <c r="F68" i="30"/>
  <c r="F49" i="30"/>
  <c r="G56" i="30"/>
  <c r="G37" i="30"/>
  <c r="G60" i="30"/>
  <c r="G41" i="30"/>
  <c r="G64" i="30"/>
  <c r="G45" i="30"/>
  <c r="G68" i="30"/>
  <c r="G49" i="30"/>
  <c r="AF29" i="30" l="1"/>
  <c r="N29" i="30"/>
  <c r="W69" i="30"/>
  <c r="W50" i="30"/>
  <c r="V56" i="30"/>
  <c r="V37" i="30"/>
  <c r="W64" i="30"/>
  <c r="W45" i="30"/>
  <c r="W57" i="30"/>
  <c r="W38" i="30"/>
  <c r="F29" i="30"/>
  <c r="V61" i="30"/>
  <c r="V42" i="30"/>
  <c r="AP29" i="30"/>
  <c r="W56" i="30"/>
  <c r="W37" i="30"/>
  <c r="V66" i="30"/>
  <c r="V47" i="30"/>
  <c r="V68" i="30"/>
  <c r="V49" i="30"/>
  <c r="W61" i="30"/>
  <c r="W42" i="30"/>
  <c r="AN29" i="30"/>
  <c r="W55" i="30"/>
  <c r="W28" i="30"/>
  <c r="W36" i="30"/>
  <c r="H29" i="30"/>
  <c r="T29" i="30"/>
  <c r="Z29" i="30"/>
  <c r="W65" i="30"/>
  <c r="W46" i="30"/>
  <c r="W68" i="30"/>
  <c r="W49" i="30"/>
  <c r="W67" i="30"/>
  <c r="W48" i="30"/>
  <c r="AV29" i="30"/>
  <c r="AD29" i="30"/>
  <c r="W58" i="30"/>
  <c r="W39" i="30"/>
  <c r="W60" i="30"/>
  <c r="W41" i="30"/>
  <c r="W62" i="30"/>
  <c r="W43" i="30"/>
  <c r="W59" i="30"/>
  <c r="W40" i="30"/>
  <c r="AR29" i="30"/>
  <c r="V63" i="30"/>
  <c r="V44" i="30"/>
  <c r="V55" i="30"/>
  <c r="V36" i="30"/>
  <c r="V28" i="30"/>
  <c r="V29" i="30" s="1"/>
  <c r="V65" i="30"/>
  <c r="V46" i="30"/>
  <c r="V67" i="30"/>
  <c r="V48" i="30"/>
  <c r="W63" i="30"/>
  <c r="W44" i="30"/>
  <c r="V58" i="30"/>
  <c r="V39" i="30"/>
  <c r="V60" i="30"/>
  <c r="V41" i="30"/>
  <c r="V69" i="30"/>
  <c r="V50" i="30"/>
  <c r="AX29" i="30"/>
  <c r="V62" i="30"/>
  <c r="V43" i="30"/>
  <c r="V64" i="30"/>
  <c r="V45" i="30"/>
  <c r="V57" i="30"/>
  <c r="V38" i="30"/>
  <c r="V59" i="30"/>
  <c r="V40" i="30"/>
  <c r="AT29" i="30"/>
  <c r="AL29" i="30"/>
  <c r="W66" i="30"/>
  <c r="W47" i="30"/>
  <c r="X29" i="30"/>
  <c r="O2" i="3" l="1"/>
  <c r="P2" i="3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" i="20"/>
</calcChain>
</file>

<file path=xl/comments1.xml><?xml version="1.0" encoding="utf-8"?>
<comments xmlns="http://schemas.openxmlformats.org/spreadsheetml/2006/main">
  <authors>
    <author>Abebe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R[p.u.]=R[ohm]/Zbase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Zbase=SQRT(3)*V^2/Sbase*1000 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Base current =1000*Sbase/sqrt(3)*Vbase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Administrador 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Administrador :</t>
        </r>
        <r>
          <rPr>
            <sz val="8"/>
            <color indexed="81"/>
            <rFont val="Tahoma"/>
            <family val="2"/>
          </rPr>
          <t xml:space="preserve">
Loading factor =Hourly demand/Max.load</t>
        </r>
      </text>
    </comment>
  </commentList>
</comments>
</file>

<file path=xl/comments3.xml><?xml version="1.0" encoding="utf-8"?>
<comments xmlns="http://schemas.openxmlformats.org/spreadsheetml/2006/main">
  <authors>
    <author>Abebe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Para insertar este dato como par de nodos conectados en el codigo GDX definirla como:
par=switch   rng=switch!a1:c11 rdim=2       
Pero en la parte de variables :
Sets
switch </t>
        </r>
      </text>
    </comment>
  </commentList>
</comments>
</file>

<file path=xl/sharedStrings.xml><?xml version="1.0" encoding="utf-8"?>
<sst xmlns="http://schemas.openxmlformats.org/spreadsheetml/2006/main" count="631" uniqueCount="299">
  <si>
    <t>Cdim</t>
  </si>
  <si>
    <t>Rdim</t>
  </si>
  <si>
    <t>Dim</t>
  </si>
  <si>
    <t>t</t>
  </si>
  <si>
    <t>sets!A2</t>
  </si>
  <si>
    <t>SET</t>
  </si>
  <si>
    <t xml:space="preserve">PVscen  </t>
  </si>
  <si>
    <t>Windscen</t>
  </si>
  <si>
    <t>PEVscen</t>
  </si>
  <si>
    <t>sets!b2</t>
  </si>
  <si>
    <t>sets!c2</t>
  </si>
  <si>
    <t>sets!d2</t>
  </si>
  <si>
    <t xml:space="preserve">PEVscen </t>
  </si>
  <si>
    <t>Wind</t>
  </si>
  <si>
    <t>PV</t>
  </si>
  <si>
    <t>RATE_EV</t>
  </si>
  <si>
    <t>FOR_PL</t>
  </si>
  <si>
    <t>PAR</t>
  </si>
  <si>
    <t>Scalar!A2</t>
  </si>
  <si>
    <t>Scalar!B2</t>
  </si>
  <si>
    <t>Scalar!C2</t>
  </si>
  <si>
    <t>Scalar!D2</t>
  </si>
  <si>
    <t xml:space="preserve">Tariff_EN_PL2V </t>
  </si>
  <si>
    <t>Penalty_Reg_Down</t>
  </si>
  <si>
    <t>Penalty_Reg_Up</t>
  </si>
  <si>
    <t>Penalty_Res</t>
  </si>
  <si>
    <t>DoD</t>
  </si>
  <si>
    <t>eta_charge_PL</t>
  </si>
  <si>
    <t>eta_Discharge_PL</t>
  </si>
  <si>
    <t>SOC_min</t>
  </si>
  <si>
    <t>SOC_max</t>
  </si>
  <si>
    <t>Tariff_En</t>
  </si>
  <si>
    <t>Stay_Tariff</t>
  </si>
  <si>
    <t>Cd_E</t>
  </si>
  <si>
    <t>Cd_Reg</t>
  </si>
  <si>
    <t>M</t>
  </si>
  <si>
    <t>TransCap</t>
  </si>
  <si>
    <t>Scalar!E2</t>
  </si>
  <si>
    <t>Scalar!F2</t>
  </si>
  <si>
    <t>Scalar!G2</t>
  </si>
  <si>
    <t>Scalar!H2</t>
  </si>
  <si>
    <t>Scalar!I2</t>
  </si>
  <si>
    <t>Scalar!K2</t>
  </si>
  <si>
    <t>Scalar!J2</t>
  </si>
  <si>
    <t>Scalar!L2</t>
  </si>
  <si>
    <t>Scalar!M2</t>
  </si>
  <si>
    <t>Scalar!N2</t>
  </si>
  <si>
    <t>Scalar!O2</t>
  </si>
  <si>
    <t>Scalar!P2</t>
  </si>
  <si>
    <t>Scalar!Q2</t>
  </si>
  <si>
    <t>Scalar!R2</t>
  </si>
  <si>
    <t>Scalar!S2</t>
  </si>
  <si>
    <t>Demand!A2</t>
  </si>
  <si>
    <t>Demand_P</t>
  </si>
  <si>
    <t>PL_Number</t>
  </si>
  <si>
    <t>PL_SOE</t>
  </si>
  <si>
    <t>PL_Cap</t>
  </si>
  <si>
    <t>Prob_PL</t>
  </si>
  <si>
    <t>Pvgen</t>
  </si>
  <si>
    <t>Prob_PV</t>
  </si>
  <si>
    <t>Windgen</t>
  </si>
  <si>
    <t>Prob_Wind</t>
  </si>
  <si>
    <t>Price_Energy</t>
  </si>
  <si>
    <t>PriceEnergy!A2</t>
  </si>
  <si>
    <t>Price_Reserve</t>
  </si>
  <si>
    <t>P_del_Res</t>
  </si>
  <si>
    <t>Price_Reg_Up</t>
  </si>
  <si>
    <t>P_del_Reg_Up</t>
  </si>
  <si>
    <t>P_del_Reg_Down</t>
  </si>
  <si>
    <t>Price_Reg_Down</t>
  </si>
  <si>
    <t>1 scenario PL</t>
  </si>
  <si>
    <t>10 scenario PL</t>
  </si>
  <si>
    <t>1 Scenario PV</t>
  </si>
  <si>
    <t>10 Scenario PV</t>
  </si>
  <si>
    <t>1 Scenario Wind</t>
  </si>
  <si>
    <t>10 Scenario Wind</t>
  </si>
  <si>
    <t>Probability!A3</t>
  </si>
  <si>
    <t>Probability!M3</t>
  </si>
  <si>
    <t>Probability!G3</t>
  </si>
  <si>
    <t>Price</t>
  </si>
  <si>
    <t>Probability</t>
  </si>
  <si>
    <t>Reserve!A2</t>
  </si>
  <si>
    <t>Reserve!E2</t>
  </si>
  <si>
    <t>Number of PEVS in the PL</t>
  </si>
  <si>
    <t>SOE of PEVS in the PL</t>
  </si>
  <si>
    <t>Capacity of PEVS in the PL</t>
  </si>
  <si>
    <t>PL!A2</t>
  </si>
  <si>
    <t>PL!W2</t>
  </si>
  <si>
    <t>PL!AS2</t>
  </si>
  <si>
    <t>PV Generation 10 scenarios</t>
  </si>
  <si>
    <t>Wind Generation 10 scenarios</t>
  </si>
  <si>
    <t>RegUp!A2</t>
  </si>
  <si>
    <t>RegUp!D2</t>
  </si>
  <si>
    <t>RegDown!A2</t>
  </si>
  <si>
    <t>RegDown!D2</t>
  </si>
  <si>
    <t>Demand</t>
  </si>
  <si>
    <t>Cap_payment_price</t>
  </si>
  <si>
    <t>Cap!A2</t>
  </si>
  <si>
    <t>Cap_Reg_Down</t>
  </si>
  <si>
    <t>Cap_Reg_Up</t>
  </si>
  <si>
    <t>Cap!D2</t>
  </si>
  <si>
    <t>Cap!G2</t>
  </si>
  <si>
    <t>PV expected</t>
  </si>
  <si>
    <t>WG expec</t>
  </si>
  <si>
    <t>Windexp</t>
  </si>
  <si>
    <t>PVexp</t>
  </si>
  <si>
    <t>S</t>
  </si>
  <si>
    <t>Generation!M2:W24</t>
  </si>
  <si>
    <t>Generation!A2:K26</t>
  </si>
  <si>
    <t>Generation!A31:B55</t>
  </si>
  <si>
    <t>Generation!E32:F56</t>
  </si>
  <si>
    <t>w</t>
  </si>
  <si>
    <t>sets!F2</t>
  </si>
  <si>
    <t>sets!E2</t>
  </si>
  <si>
    <t>N_PV</t>
  </si>
  <si>
    <t>sets!G2</t>
  </si>
  <si>
    <t>N</t>
  </si>
  <si>
    <t>N_DG</t>
  </si>
  <si>
    <t>N_SL</t>
  </si>
  <si>
    <t>PQ</t>
  </si>
  <si>
    <t>N_TN</t>
  </si>
  <si>
    <t>R</t>
  </si>
  <si>
    <t>N_REN</t>
  </si>
  <si>
    <t>set</t>
  </si>
  <si>
    <t xml:space="preserve">set </t>
  </si>
  <si>
    <t>SL</t>
  </si>
  <si>
    <t>Set</t>
  </si>
  <si>
    <t>conex</t>
  </si>
  <si>
    <t>par</t>
  </si>
  <si>
    <t>V0_2</t>
  </si>
  <si>
    <t xml:space="preserve">V0_2!A2:B71  </t>
  </si>
  <si>
    <t>PARL</t>
  </si>
  <si>
    <t>LineData!C1:E1</t>
  </si>
  <si>
    <t>LineData</t>
  </si>
  <si>
    <t>PDQ</t>
  </si>
  <si>
    <t>DM</t>
  </si>
  <si>
    <t>dem!A1:C1</t>
  </si>
  <si>
    <t>DEM</t>
  </si>
  <si>
    <t>dem!A1:C71</t>
  </si>
  <si>
    <t>sets2!a2:a71</t>
  </si>
  <si>
    <t>sets2!c2</t>
  </si>
  <si>
    <t>sets2!e2:e22</t>
  </si>
  <si>
    <t xml:space="preserve">voltage base </t>
  </si>
  <si>
    <t>Volts</t>
  </si>
  <si>
    <t>Voltage/sqrt(3)</t>
  </si>
  <si>
    <t>Apparent power (S)</t>
  </si>
  <si>
    <t>P (Real Power)</t>
  </si>
  <si>
    <t>Q (Reactive  Power)</t>
  </si>
  <si>
    <t>(BaseKVA)Load data</t>
  </si>
  <si>
    <t>Load</t>
  </si>
  <si>
    <t>KVA*cos(0,98)</t>
  </si>
  <si>
    <t>KVA*Sin(0,98)</t>
  </si>
  <si>
    <t>P [p.u.]</t>
  </si>
  <si>
    <t>Q [p.u.]</t>
  </si>
  <si>
    <t>KVA</t>
  </si>
  <si>
    <t>P.U.</t>
  </si>
  <si>
    <t>Nodes</t>
  </si>
  <si>
    <t>Sbase=</t>
  </si>
  <si>
    <t>Power factor = 0,7</t>
  </si>
  <si>
    <t>Zbase[Ohm]</t>
  </si>
  <si>
    <t>Current[A]</t>
  </si>
  <si>
    <t>KW</t>
  </si>
  <si>
    <t>ZbaseNote</t>
  </si>
  <si>
    <t>I base</t>
  </si>
  <si>
    <t>RL</t>
  </si>
  <si>
    <t>XL</t>
  </si>
  <si>
    <t>IMAX</t>
  </si>
  <si>
    <t>14-Bus distribution network</t>
  </si>
  <si>
    <t>Line No</t>
  </si>
  <si>
    <t>From node i</t>
  </si>
  <si>
    <t>To node j</t>
  </si>
  <si>
    <t>R[Ohm]</t>
  </si>
  <si>
    <t>X[Ohm]</t>
  </si>
  <si>
    <t>R[p.u.]</t>
  </si>
  <si>
    <t>X[p.u.]</t>
  </si>
  <si>
    <t>R[p.u]</t>
  </si>
  <si>
    <t>Wind Generation 1 scenario</t>
  </si>
  <si>
    <t xml:space="preserve"> load.profile</t>
  </si>
  <si>
    <t>Peak load</t>
  </si>
  <si>
    <t>Reference data</t>
  </si>
  <si>
    <t>Ref Load factor</t>
  </si>
  <si>
    <t>Hourly demands</t>
  </si>
  <si>
    <t>Loading factor</t>
  </si>
  <si>
    <t>Formula</t>
  </si>
  <si>
    <t>Maximum load</t>
  </si>
  <si>
    <t>Power Factor 0.95</t>
  </si>
  <si>
    <t>Node</t>
  </si>
  <si>
    <t>Trafo KVA</t>
  </si>
  <si>
    <t>Pt</t>
  </si>
  <si>
    <t>Qt</t>
  </si>
  <si>
    <t>Sbase</t>
  </si>
  <si>
    <t>Load per unit</t>
  </si>
  <si>
    <t>Bus load data</t>
  </si>
  <si>
    <t>New loading factor</t>
  </si>
  <si>
    <t>Variable demand</t>
  </si>
  <si>
    <t>AverageP</t>
  </si>
  <si>
    <t>AverageQ</t>
  </si>
  <si>
    <t>Period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</si>
  <si>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</si>
  <si>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</si>
  <si>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</si>
  <si>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</si>
  <si>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</si>
  <si>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</si>
  <si>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</si>
  <si>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</si>
  <si>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</si>
  <si>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</si>
  <si>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</si>
  <si>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</si>
  <si>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</si>
  <si>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</si>
  <si>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</si>
  <si>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</si>
  <si>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</si>
  <si>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</si>
  <si>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</si>
  <si>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</si>
  <si>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</si>
  <si>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</si>
  <si>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</si>
  <si>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</si>
  <si>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Total </t>
  </si>
  <si>
    <t>Maximum</t>
  </si>
  <si>
    <t>Units</t>
  </si>
  <si>
    <t>Type</t>
  </si>
  <si>
    <t>Average</t>
  </si>
  <si>
    <t>[MW]</t>
  </si>
  <si>
    <t>Active</t>
  </si>
  <si>
    <t>Demands</t>
  </si>
  <si>
    <t>Reactive</t>
  </si>
  <si>
    <t>0.4777</t>
  </si>
  <si>
    <t>Bus 62</t>
  </si>
  <si>
    <t xml:space="preserve">Active </t>
  </si>
  <si>
    <t>Rank</t>
  </si>
  <si>
    <t>Time</t>
  </si>
  <si>
    <t>Bus</t>
  </si>
  <si>
    <t>Demand  t1</t>
  </si>
  <si>
    <t>[kW]</t>
  </si>
  <si>
    <t>DG</t>
  </si>
  <si>
    <t>0.898</t>
  </si>
  <si>
    <t>ST</t>
  </si>
  <si>
    <t>Max t1</t>
  </si>
  <si>
    <t>295.91</t>
  </si>
  <si>
    <t>RN</t>
  </si>
  <si>
    <t>0.414667</t>
  </si>
  <si>
    <t>0.29591</t>
  </si>
  <si>
    <t>Min t1</t>
  </si>
  <si>
    <t>0.667</t>
  </si>
  <si>
    <t>0.000667</t>
  </si>
  <si>
    <t>0.024025</t>
  </si>
  <si>
    <t>Factor de pot</t>
  </si>
  <si>
    <t>Fac.Pot-Sub</t>
  </si>
  <si>
    <t>Hours</t>
  </si>
  <si>
    <t>P_load-Tot</t>
  </si>
  <si>
    <t>Q_load-Tot</t>
  </si>
  <si>
    <t>Fact-Pot</t>
  </si>
  <si>
    <t>P_wind-Tot</t>
  </si>
  <si>
    <t>Q_wind-Tot</t>
  </si>
  <si>
    <t>P_DG-Tot</t>
  </si>
  <si>
    <t>Q_DG-Tot</t>
  </si>
  <si>
    <t>Delta_P</t>
  </si>
  <si>
    <t>Delta_Q</t>
  </si>
  <si>
    <t>demand</t>
  </si>
  <si>
    <t>dem1!A1:AW17</t>
  </si>
  <si>
    <t>dem1!BA2:BB2</t>
  </si>
  <si>
    <t xml:space="preserve">conex!A2:B15 </t>
  </si>
  <si>
    <t>sets2!f2:f11</t>
  </si>
  <si>
    <t>sets2!d3:d16</t>
  </si>
  <si>
    <t>LineData!A1:E18</t>
  </si>
  <si>
    <t>SWITCH</t>
  </si>
  <si>
    <t>switch!a1:c10</t>
  </si>
  <si>
    <t>Sw_state</t>
  </si>
  <si>
    <t>tie-switch</t>
  </si>
  <si>
    <t>Switches</t>
  </si>
  <si>
    <t>conex_sin</t>
  </si>
  <si>
    <t>conex_sin!A2:B20</t>
  </si>
  <si>
    <t>N_REN2</t>
  </si>
  <si>
    <t>sets2!H2:H3</t>
  </si>
  <si>
    <t>sets2!G2:G3</t>
  </si>
  <si>
    <t>P_DG_MAX</t>
  </si>
  <si>
    <t>P_DG_MAX!a2:b16</t>
  </si>
  <si>
    <t>P_DG_MIN</t>
  </si>
  <si>
    <t>P_DG_MAX!e2:f16</t>
  </si>
  <si>
    <t>Probability!j3:k12</t>
  </si>
  <si>
    <t>Prob</t>
  </si>
  <si>
    <t>PV_S</t>
  </si>
  <si>
    <t>Wind_S</t>
  </si>
  <si>
    <t>Generation!M2:W26</t>
  </si>
  <si>
    <t>sets2!b2:b16</t>
  </si>
  <si>
    <t>DRA!A1:P25</t>
  </si>
  <si>
    <t>CONDR</t>
  </si>
  <si>
    <t>DREX!A2:B17</t>
  </si>
  <si>
    <t>NDR</t>
  </si>
  <si>
    <t>N_DR</t>
  </si>
  <si>
    <t>sets!H2:H16</t>
  </si>
  <si>
    <t>Lambda_DR</t>
  </si>
  <si>
    <t>N_ES</t>
  </si>
  <si>
    <t>sets!I2:I16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</si>
</sst>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"/>
    <numFmt numFmtId="165" formatCode="0.00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6" borderId="3" xfId="0" applyFill="1" applyBorder="1"/>
    <xf numFmtId="0" fontId="0" fillId="16" borderId="2" xfId="0" applyFill="1" applyBorder="1"/>
    <xf numFmtId="0" fontId="0" fillId="4" borderId="4" xfId="0" applyFill="1" applyBorder="1"/>
    <xf numFmtId="0" fontId="0" fillId="11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5" xfId="0" applyFill="1" applyBorder="1"/>
    <xf numFmtId="164" fontId="0" fillId="0" borderId="0" xfId="0" applyNumberFormat="1" applyBorder="1"/>
    <xf numFmtId="0" fontId="0" fillId="16" borderId="0" xfId="0" applyFill="1"/>
    <xf numFmtId="0" fontId="0" fillId="6" borderId="0" xfId="0" applyFill="1" applyAlignment="1">
      <alignment horizontal="center"/>
    </xf>
    <xf numFmtId="0" fontId="5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4" borderId="2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0" fillId="20" borderId="0" xfId="0" applyFill="1"/>
    <xf numFmtId="165" fontId="0" fillId="11" borderId="2" xfId="0" applyNumberFormat="1" applyFill="1" applyBorder="1"/>
    <xf numFmtId="0" fontId="9" fillId="18" borderId="2" xfId="0" applyFont="1" applyFill="1" applyBorder="1"/>
    <xf numFmtId="0" fontId="0" fillId="18" borderId="2" xfId="0" applyFill="1" applyBorder="1"/>
    <xf numFmtId="166" fontId="0" fillId="0" borderId="2" xfId="0" applyNumberFormat="1" applyBorder="1"/>
    <xf numFmtId="0" fontId="0" fillId="21" borderId="2" xfId="0" applyFill="1" applyBorder="1" applyAlignment="1">
      <alignment horizontal="center"/>
    </xf>
    <xf numFmtId="0" fontId="0" fillId="17" borderId="2" xfId="0" applyFill="1" applyBorder="1"/>
    <xf numFmtId="0" fontId="9" fillId="11" borderId="2" xfId="0" applyFont="1" applyFill="1" applyBorder="1"/>
    <xf numFmtId="166" fontId="0" fillId="11" borderId="2" xfId="0" applyNumberFormat="1" applyFill="1" applyBorder="1"/>
    <xf numFmtId="0" fontId="9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11" borderId="6" xfId="0" applyFill="1" applyBorder="1"/>
    <xf numFmtId="0" fontId="10" fillId="15" borderId="2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0" fillId="22" borderId="2" xfId="0" applyFill="1" applyBorder="1"/>
    <xf numFmtId="166" fontId="11" fillId="0" borderId="0" xfId="0" applyNumberFormat="1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0" fillId="0" borderId="0" xfId="0" applyNumberFormat="1"/>
    <xf numFmtId="0" fontId="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23" borderId="2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2" fillId="12" borderId="0" xfId="1"/>
    <xf numFmtId="0" fontId="11" fillId="0" borderId="2" xfId="0" applyFont="1" applyBorder="1"/>
    <xf numFmtId="0" fontId="11" fillId="0" borderId="0" xfId="0" applyFont="1" applyFill="1" applyBorder="1"/>
    <xf numFmtId="0" fontId="0" fillId="15" borderId="0" xfId="0" applyFill="1" applyAlignment="1">
      <alignment horizontal="center"/>
    </xf>
    <xf numFmtId="0" fontId="3" fillId="13" borderId="2" xfId="2" applyBorder="1"/>
    <xf numFmtId="165" fontId="0" fillId="11" borderId="8" xfId="0" applyNumberFormat="1" applyFill="1" applyBorder="1" applyAlignment="1">
      <alignment horizontal="center"/>
    </xf>
    <xf numFmtId="0" fontId="0" fillId="15" borderId="0" xfId="0" applyFill="1"/>
    <xf numFmtId="0" fontId="0" fillId="24" borderId="0" xfId="0" applyFill="1"/>
    <xf numFmtId="165" fontId="0" fillId="24" borderId="0" xfId="0" applyNumberFormat="1" applyFill="1"/>
    <xf numFmtId="0" fontId="0" fillId="24" borderId="2" xfId="0" applyFill="1" applyBorder="1"/>
    <xf numFmtId="0" fontId="0" fillId="0" borderId="0" xfId="0"/>
    <xf numFmtId="166" fontId="0" fillId="0" borderId="0" xfId="0" applyNumberFormat="1" applyAlignment="1">
      <alignment horizontal="center"/>
    </xf>
    <xf numFmtId="165" fontId="0" fillId="11" borderId="0" xfId="0" applyNumberFormat="1" applyFill="1"/>
    <xf numFmtId="165" fontId="0" fillId="16" borderId="0" xfId="0" applyNumberFormat="1" applyFill="1"/>
    <xf numFmtId="165" fontId="0" fillId="6" borderId="0" xfId="0" applyNumberFormat="1" applyFill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5" fillId="0" borderId="0" xfId="0" applyFont="1"/>
    <xf numFmtId="166" fontId="5" fillId="11" borderId="2" xfId="0" applyNumberFormat="1" applyFon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168" fontId="5" fillId="16" borderId="2" xfId="0" applyNumberFormat="1" applyFon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16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 vertical="center"/>
    </xf>
    <xf numFmtId="0" fontId="5" fillId="11" borderId="0" xfId="0" applyFont="1" applyFill="1"/>
    <xf numFmtId="166" fontId="0" fillId="15" borderId="2" xfId="0" applyNumberFormat="1" applyFill="1" applyBorder="1"/>
    <xf numFmtId="166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25" borderId="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6" borderId="6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8" xfId="0" applyFill="1" applyBorder="1"/>
    <xf numFmtId="0" fontId="0" fillId="0" borderId="0" xfId="0"/>
    <xf numFmtId="168" fontId="5" fillId="16" borderId="10" xfId="0" applyNumberFormat="1" applyFont="1" applyFill="1" applyBorder="1" applyAlignment="1">
      <alignment horizontal="center" vertical="center"/>
    </xf>
    <xf numFmtId="168" fontId="5" fillId="16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168" fontId="5" fillId="16" borderId="1" xfId="0" applyNumberFormat="1" applyFont="1" applyFill="1" applyBorder="1" applyAlignment="1">
      <alignment horizontal="center" vertical="center"/>
    </xf>
    <xf numFmtId="168" fontId="5" fillId="16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demands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83453132767958"/>
          <c:y val="0.12709924714984661"/>
          <c:w val="0.78694876751351128"/>
          <c:h val="0.722332234954115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[1]dem1!$B$3:$B$72</c:f>
              <c:numCache>
                <c:formatCode>General</c:formatCode>
                <c:ptCount val="70"/>
                <c:pt idx="0">
                  <c:v>0</c:v>
                </c:pt>
                <c:pt idx="1">
                  <c:v>1.7672336474792417E-2</c:v>
                </c:pt>
                <c:pt idx="2">
                  <c:v>2.8051327737765742E-2</c:v>
                </c:pt>
                <c:pt idx="3">
                  <c:v>5.6102655475531484E-2</c:v>
                </c:pt>
                <c:pt idx="4">
                  <c:v>1.7672336474792417E-2</c:v>
                </c:pt>
                <c:pt idx="5">
                  <c:v>5.6102655475531484E-2</c:v>
                </c:pt>
                <c:pt idx="6">
                  <c:v>5.6102655475531484E-2</c:v>
                </c:pt>
                <c:pt idx="7">
                  <c:v>2.8051327737765742E-2</c:v>
                </c:pt>
                <c:pt idx="8">
                  <c:v>2.8051327737765742E-2</c:v>
                </c:pt>
                <c:pt idx="9">
                  <c:v>1.7672336474792417E-2</c:v>
                </c:pt>
                <c:pt idx="10">
                  <c:v>5.6102655475531484E-2</c:v>
                </c:pt>
                <c:pt idx="11">
                  <c:v>2.8051327737765742E-2</c:v>
                </c:pt>
                <c:pt idx="12">
                  <c:v>1.7672336474792417E-2</c:v>
                </c:pt>
                <c:pt idx="13">
                  <c:v>2.8051327737765742E-2</c:v>
                </c:pt>
                <c:pt idx="14">
                  <c:v>5.6102655475531484E-2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9E3-9FA9-E9EB45A970F5}"/>
            </c:ext>
          </c:extLst>
        </c:ser>
        <c:ser>
          <c:idx val="1"/>
          <c:order val="1"/>
          <c:marker>
            <c:symbol val="none"/>
          </c:marker>
          <c:yVal>
            <c:numRef>
              <c:f>[1]dem1!$AR$3:$AR$72</c:f>
              <c:numCache>
                <c:formatCode>General</c:formatCode>
                <c:ptCount val="70"/>
                <c:pt idx="0">
                  <c:v>0</c:v>
                </c:pt>
                <c:pt idx="1">
                  <c:v>2.0684666555722941E-2</c:v>
                </c:pt>
                <c:pt idx="2">
                  <c:v>3.2832804056703087E-2</c:v>
                </c:pt>
                <c:pt idx="3">
                  <c:v>6.5665608113406174E-2</c:v>
                </c:pt>
                <c:pt idx="4">
                  <c:v>2.0684666555722941E-2</c:v>
                </c:pt>
                <c:pt idx="5">
                  <c:v>6.5665608113406174E-2</c:v>
                </c:pt>
                <c:pt idx="6">
                  <c:v>6.5665608113406174E-2</c:v>
                </c:pt>
                <c:pt idx="7">
                  <c:v>3.2832804056703087E-2</c:v>
                </c:pt>
                <c:pt idx="8">
                  <c:v>3.2832804056703087E-2</c:v>
                </c:pt>
                <c:pt idx="9">
                  <c:v>2.0684666555722941E-2</c:v>
                </c:pt>
                <c:pt idx="10">
                  <c:v>6.5665608113406174E-2</c:v>
                </c:pt>
                <c:pt idx="11">
                  <c:v>3.2832804056703087E-2</c:v>
                </c:pt>
                <c:pt idx="12">
                  <c:v>2.0684666555722941E-2</c:v>
                </c:pt>
                <c:pt idx="13">
                  <c:v>3.2832804056703087E-2</c:v>
                </c:pt>
                <c:pt idx="14">
                  <c:v>6.5665608113406174E-2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9E3-9FA9-E9EB45A970F5}"/>
            </c:ext>
          </c:extLst>
        </c:ser>
        <c:ser>
          <c:idx val="2"/>
          <c:order val="2"/>
          <c:marker>
            <c:symbol val="none"/>
          </c:marker>
          <c:yVal>
            <c:numRef>
              <c:f>[1]dem1!$AF$3:$AF$72</c:f>
              <c:numCache>
                <c:formatCode>General</c:formatCode>
                <c:ptCount val="70"/>
                <c:pt idx="0">
                  <c:v>0</c:v>
                </c:pt>
                <c:pt idx="1">
                  <c:v>2.0383433547629885E-2</c:v>
                </c:pt>
                <c:pt idx="2">
                  <c:v>3.235465642480935E-2</c:v>
                </c:pt>
                <c:pt idx="3">
                  <c:v>6.47093128496187E-2</c:v>
                </c:pt>
                <c:pt idx="4">
                  <c:v>2.0383433547629885E-2</c:v>
                </c:pt>
                <c:pt idx="5">
                  <c:v>6.47093128496187E-2</c:v>
                </c:pt>
                <c:pt idx="6">
                  <c:v>6.47093128496187E-2</c:v>
                </c:pt>
                <c:pt idx="7">
                  <c:v>3.235465642480935E-2</c:v>
                </c:pt>
                <c:pt idx="8">
                  <c:v>3.235465642480935E-2</c:v>
                </c:pt>
                <c:pt idx="9">
                  <c:v>2.0383433547629885E-2</c:v>
                </c:pt>
                <c:pt idx="10">
                  <c:v>6.47093128496187E-2</c:v>
                </c:pt>
                <c:pt idx="11">
                  <c:v>3.235465642480935E-2</c:v>
                </c:pt>
                <c:pt idx="12">
                  <c:v>2.0383433547629885E-2</c:v>
                </c:pt>
                <c:pt idx="13">
                  <c:v>3.235465642480935E-2</c:v>
                </c:pt>
                <c:pt idx="14">
                  <c:v>6.47093128496187E-2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7-49E3-9FA9-E9EB45A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38400"/>
        <c:axId val="226852864"/>
      </c:scatterChart>
      <c:valAx>
        <c:axId val="226838400"/>
        <c:scaling>
          <c:orientation val="minMax"/>
          <c:max val="7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852864"/>
        <c:crossesAt val="0"/>
        <c:crossBetween val="midCat"/>
      </c:valAx>
      <c:valAx>
        <c:axId val="226852864"/>
        <c:scaling>
          <c:orientation val="minMax"/>
          <c:min val="0"/>
        </c:scaling>
        <c:delete val="0"/>
        <c:axPos val="l"/>
        <c:majorGridlines/>
        <c:numFmt formatCode="0.000" sourceLinked="0"/>
        <c:majorTickMark val="none"/>
        <c:minorTickMark val="none"/>
        <c:tickLblPos val="nextTo"/>
        <c:crossAx val="22683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210605618742103"/>
          <c:y val="0.15117290026246719"/>
          <c:w val="0.20489185379605329"/>
          <c:h val="0.196161007217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75</xdr:row>
      <xdr:rowOff>123825</xdr:rowOff>
    </xdr:from>
    <xdr:to>
      <xdr:col>10</xdr:col>
      <xdr:colOff>419100</xdr:colOff>
      <xdr:row>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ropbox/distribusion%20GAMS/Model_6/Node14_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Case70"/>
      <sheetName val="sets"/>
      <sheetName val="Wind"/>
      <sheetName val="switch"/>
      <sheetName val="conex_sin"/>
      <sheetName val="conex"/>
      <sheetName val="LineData"/>
      <sheetName val="V0_2"/>
      <sheetName val="Loadprofile"/>
      <sheetName val="dem1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H41">
            <v>1752</v>
          </cell>
        </row>
      </sheetData>
      <sheetData sheetId="7"/>
      <sheetData sheetId="8"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D56">
            <v>1.7672336474792417E-2</v>
          </cell>
          <cell r="E56">
            <v>5.808616100636931E-3</v>
          </cell>
          <cell r="F56">
            <v>1.6166171434327154E-2</v>
          </cell>
          <cell r="G56">
            <v>5.3135635920599205E-3</v>
          </cell>
          <cell r="H56">
            <v>1.5212266908699154E-2</v>
          </cell>
          <cell r="I56">
            <v>5.0000303366278124E-3</v>
          </cell>
          <cell r="J56">
            <v>1.4760417396559575E-2</v>
          </cell>
          <cell r="K56">
            <v>4.8515145840547095E-3</v>
          </cell>
          <cell r="L56">
            <v>1.4860828399257259E-2</v>
          </cell>
          <cell r="M56">
            <v>4.8845180846265098E-3</v>
          </cell>
          <cell r="N56">
            <v>1.5463294415443366E-2</v>
          </cell>
          <cell r="O56">
            <v>5.0825390880573154E-3</v>
          </cell>
          <cell r="P56">
            <v>1.6517609943769045E-2</v>
          </cell>
          <cell r="Q56">
            <v>5.429075844061223E-3</v>
          </cell>
          <cell r="R56">
            <v>1.7371103466699366E-2</v>
          </cell>
          <cell r="S56">
            <v>5.7096055989215282E-3</v>
          </cell>
          <cell r="T56">
            <v>1.9981789536839153E-2</v>
          </cell>
          <cell r="U56">
            <v>6.5676966137883487E-3</v>
          </cell>
          <cell r="X56">
            <v>2.2190831596188204E-2</v>
          </cell>
          <cell r="Y56">
            <v>7.2937736263679635E-3</v>
          </cell>
          <cell r="Z56">
            <v>2.299411961776968E-2</v>
          </cell>
          <cell r="AA56">
            <v>7.5578016309423707E-3</v>
          </cell>
          <cell r="AB56">
            <v>2.3094530620467364E-2</v>
          </cell>
          <cell r="AC56">
            <v>7.5908051315141719E-3</v>
          </cell>
          <cell r="AD56">
            <v>2.2291242598885888E-2</v>
          </cell>
          <cell r="AE56">
            <v>7.3267771269397647E-3</v>
          </cell>
          <cell r="AF56">
            <v>2.0985899563815996E-2</v>
          </cell>
          <cell r="AG56">
            <v>6.8977316195063558E-3</v>
          </cell>
          <cell r="AH56">
            <v>2.0383433547629885E-2</v>
          </cell>
          <cell r="AI56">
            <v>6.6997106160755528E-3</v>
          </cell>
          <cell r="AJ56">
            <v>2.0634461054374099E-2</v>
          </cell>
          <cell r="AK56">
            <v>6.7822193675050532E-3</v>
          </cell>
          <cell r="AL56">
            <v>2.0785077558420621E-2</v>
          </cell>
          <cell r="AM56">
            <v>6.8317246183627542E-3</v>
          </cell>
          <cell r="AN56">
            <v>2.1588365580002097E-2</v>
          </cell>
          <cell r="AO56">
            <v>7.0957526229371605E-3</v>
          </cell>
          <cell r="AP56">
            <v>2.3897818642048835E-2</v>
          </cell>
          <cell r="AQ56">
            <v>7.8548331360885765E-3</v>
          </cell>
          <cell r="AR56">
            <v>2.299411961776968E-2</v>
          </cell>
          <cell r="AS56">
            <v>7.5578016309423707E-3</v>
          </cell>
          <cell r="AT56">
            <v>2.0684666555722941E-2</v>
          </cell>
          <cell r="AU56">
            <v>6.798721117790953E-3</v>
          </cell>
          <cell r="AV56">
            <v>1.8927474008513467E-2</v>
          </cell>
          <cell r="AW56">
            <v>6.2211598577844411E-3</v>
          </cell>
          <cell r="AX56">
            <v>1.7170281461303998E-2</v>
          </cell>
          <cell r="AY56">
            <v>5.6435985977779275E-3</v>
          </cell>
        </row>
        <row r="57">
          <cell r="D57">
            <v>2.8051327737765742E-2</v>
          </cell>
          <cell r="E57">
            <v>9.2200255565665565E-3</v>
          </cell>
          <cell r="F57">
            <v>2.5660589578297067E-2</v>
          </cell>
          <cell r="G57">
            <v>8.4342279239046358E-3</v>
          </cell>
          <cell r="H57">
            <v>2.414645541063358E-2</v>
          </cell>
          <cell r="I57">
            <v>7.9365560898854159E-3</v>
          </cell>
          <cell r="J57">
            <v>2.3429233962792978E-2</v>
          </cell>
          <cell r="K57">
            <v>7.7008168000868415E-3</v>
          </cell>
          <cell r="L57">
            <v>2.3588616506757556E-2</v>
          </cell>
          <cell r="M57">
            <v>7.7532033089309695E-3</v>
          </cell>
          <cell r="N57">
            <v>2.4544911770545026E-2</v>
          </cell>
          <cell r="O57">
            <v>8.0675223619957378E-3</v>
          </cell>
          <cell r="P57">
            <v>2.6218428482173092E-2</v>
          </cell>
          <cell r="Q57">
            <v>8.6175807048590857E-3</v>
          </cell>
          <cell r="R57">
            <v>2.7573180105872005E-2</v>
          </cell>
          <cell r="S57">
            <v>9.0628660300341741E-3</v>
          </cell>
          <cell r="T57">
            <v>3.1717126248951039E-2</v>
          </cell>
          <cell r="U57">
            <v>1.0424915259981505E-2</v>
          </cell>
          <cell r="X57">
            <v>3.5223542216171758E-2</v>
          </cell>
          <cell r="Y57">
            <v>1.1577418454552325E-2</v>
          </cell>
          <cell r="Z57">
            <v>3.6498602567888373E-2</v>
          </cell>
          <cell r="AA57">
            <v>1.1996510525305351E-2</v>
          </cell>
          <cell r="AB57">
            <v>3.6657985111852955E-2</v>
          </cell>
          <cell r="AC57">
            <v>1.204889703414948E-2</v>
          </cell>
          <cell r="AD57">
            <v>3.5382924760136339E-2</v>
          </cell>
          <cell r="AE57">
            <v>1.1629804963396453E-2</v>
          </cell>
          <cell r="AF57">
            <v>3.3310951688596824E-2</v>
          </cell>
          <cell r="AG57">
            <v>1.0948780348422787E-2</v>
          </cell>
          <cell r="AH57">
            <v>3.235465642480935E-2</v>
          </cell>
          <cell r="AI57">
            <v>1.0634461295358019E-2</v>
          </cell>
          <cell r="AJ57">
            <v>3.2753112784720803E-2</v>
          </cell>
          <cell r="AK57">
            <v>1.0765427567468339E-2</v>
          </cell>
          <cell r="AL57">
            <v>3.2992186600667661E-2</v>
          </cell>
          <cell r="AM57">
            <v>1.0844007330734531E-2</v>
          </cell>
          <cell r="AN57">
            <v>3.4267246952384284E-2</v>
          </cell>
          <cell r="AO57">
            <v>1.1263099401487557E-2</v>
          </cell>
          <cell r="AP57">
            <v>3.7933045463569584E-2</v>
          </cell>
          <cell r="AQ57">
            <v>1.2467989104902504E-2</v>
          </cell>
          <cell r="AR57">
            <v>3.6498602567888373E-2</v>
          </cell>
          <cell r="AS57">
            <v>1.1996510525305351E-2</v>
          </cell>
          <cell r="AT57">
            <v>3.2832804056703087E-2</v>
          </cell>
          <cell r="AU57">
            <v>1.0791620821890403E-2</v>
          </cell>
          <cell r="AV57">
            <v>3.0043609537322966E-2</v>
          </cell>
          <cell r="AW57">
            <v>9.8748569171181605E-3</v>
          </cell>
          <cell r="AX57">
            <v>2.7254415017942853E-2</v>
          </cell>
          <cell r="AY57">
            <v>8.9580930123459163E-3</v>
          </cell>
        </row>
        <row r="58">
          <cell r="D58">
            <v>5.6102655475531484E-2</v>
          </cell>
          <cell r="E58">
            <v>1.8440051113133113E-2</v>
          </cell>
          <cell r="F58">
            <v>5.1321179156594135E-2</v>
          </cell>
          <cell r="G58">
            <v>1.6868455847809272E-2</v>
          </cell>
          <cell r="H58">
            <v>4.829291082126716E-2</v>
          </cell>
          <cell r="I58">
            <v>1.5873112179770832E-2</v>
          </cell>
          <cell r="J58">
            <v>4.6858467925585956E-2</v>
          </cell>
          <cell r="K58">
            <v>1.5401633600173683E-2</v>
          </cell>
          <cell r="L58">
            <v>4.7177233013515112E-2</v>
          </cell>
          <cell r="M58">
            <v>1.5506406617861939E-2</v>
          </cell>
          <cell r="N58">
            <v>4.9089823541090052E-2</v>
          </cell>
          <cell r="O58">
            <v>1.6135044723991476E-2</v>
          </cell>
          <cell r="P58">
            <v>5.2436856964346183E-2</v>
          </cell>
          <cell r="Q58">
            <v>1.7235161409718171E-2</v>
          </cell>
          <cell r="R58">
            <v>5.514636021174401E-2</v>
          </cell>
          <cell r="S58">
            <v>1.8125732060068348E-2</v>
          </cell>
          <cell r="T58">
            <v>6.3434252497902077E-2</v>
          </cell>
          <cell r="U58">
            <v>2.084983051996301E-2</v>
          </cell>
          <cell r="X58">
            <v>7.0447084432343515E-2</v>
          </cell>
          <cell r="Y58">
            <v>2.3154836909104651E-2</v>
          </cell>
          <cell r="Z58">
            <v>7.2997205135776747E-2</v>
          </cell>
          <cell r="AA58">
            <v>2.3993021050610703E-2</v>
          </cell>
          <cell r="AB58">
            <v>7.3315970223705909E-2</v>
          </cell>
          <cell r="AC58">
            <v>2.4097794068298959E-2</v>
          </cell>
          <cell r="AD58">
            <v>7.0765849520272678E-2</v>
          </cell>
          <cell r="AE58">
            <v>2.3259609926792907E-2</v>
          </cell>
          <cell r="AF58">
            <v>6.6621903377193648E-2</v>
          </cell>
          <cell r="AG58">
            <v>2.1897560696845574E-2</v>
          </cell>
          <cell r="AH58">
            <v>6.47093128496187E-2</v>
          </cell>
          <cell r="AI58">
            <v>2.1268922590716038E-2</v>
          </cell>
          <cell r="AJ58">
            <v>6.5506225569441606E-2</v>
          </cell>
          <cell r="AK58">
            <v>2.1530855134936678E-2</v>
          </cell>
          <cell r="AL58">
            <v>6.5984373201335322E-2</v>
          </cell>
          <cell r="AM58">
            <v>2.1688014661469062E-2</v>
          </cell>
          <cell r="AN58">
            <v>6.8534493904768568E-2</v>
          </cell>
          <cell r="AO58">
            <v>2.2526198802975114E-2</v>
          </cell>
          <cell r="AP58">
            <v>7.5866090927139168E-2</v>
          </cell>
          <cell r="AQ58">
            <v>2.4935978209805008E-2</v>
          </cell>
          <cell r="AR58">
            <v>7.2997205135776747E-2</v>
          </cell>
          <cell r="AS58">
            <v>2.3993021050610703E-2</v>
          </cell>
          <cell r="AT58">
            <v>6.5665608113406174E-2</v>
          </cell>
          <cell r="AU58">
            <v>2.1583241643780806E-2</v>
          </cell>
          <cell r="AV58">
            <v>6.0087219074645933E-2</v>
          </cell>
          <cell r="AW58">
            <v>1.9749713834236321E-2</v>
          </cell>
          <cell r="AX58">
            <v>5.4508830035885705E-2</v>
          </cell>
          <cell r="AY58">
            <v>1.7916186024691833E-2</v>
          </cell>
        </row>
        <row r="59">
          <cell r="D59">
            <v>1.7672336474792417E-2</v>
          </cell>
          <cell r="E59">
            <v>5.808616100636931E-3</v>
          </cell>
          <cell r="F59">
            <v>1.6166171434327154E-2</v>
          </cell>
          <cell r="G59">
            <v>5.3135635920599205E-3</v>
          </cell>
          <cell r="H59">
            <v>1.5212266908699154E-2</v>
          </cell>
          <cell r="I59">
            <v>5.0000303366278124E-3</v>
          </cell>
          <cell r="J59">
            <v>1.4760417396559575E-2</v>
          </cell>
          <cell r="K59">
            <v>4.8515145840547095E-3</v>
          </cell>
          <cell r="L59">
            <v>1.4860828399257259E-2</v>
          </cell>
          <cell r="M59">
            <v>4.8845180846265098E-3</v>
          </cell>
          <cell r="N59">
            <v>1.5463294415443366E-2</v>
          </cell>
          <cell r="O59">
            <v>5.0825390880573154E-3</v>
          </cell>
          <cell r="P59">
            <v>1.6517609943769045E-2</v>
          </cell>
          <cell r="Q59">
            <v>5.429075844061223E-3</v>
          </cell>
          <cell r="R59">
            <v>1.7371103466699366E-2</v>
          </cell>
          <cell r="S59">
            <v>5.7096055989215282E-3</v>
          </cell>
          <cell r="T59">
            <v>1.9981789536839153E-2</v>
          </cell>
          <cell r="U59">
            <v>6.5676966137883487E-3</v>
          </cell>
          <cell r="X59">
            <v>2.2190831596188204E-2</v>
          </cell>
          <cell r="Y59">
            <v>7.2937736263679635E-3</v>
          </cell>
          <cell r="Z59">
            <v>2.299411961776968E-2</v>
          </cell>
          <cell r="AA59">
            <v>7.5578016309423707E-3</v>
          </cell>
          <cell r="AB59">
            <v>2.3094530620467364E-2</v>
          </cell>
          <cell r="AC59">
            <v>7.5908051315141719E-3</v>
          </cell>
          <cell r="AD59">
            <v>2.2291242598885888E-2</v>
          </cell>
          <cell r="AE59">
            <v>7.3267771269397647E-3</v>
          </cell>
          <cell r="AF59">
            <v>2.0985899563815996E-2</v>
          </cell>
          <cell r="AG59">
            <v>6.8977316195063558E-3</v>
          </cell>
          <cell r="AH59">
            <v>2.0383433547629885E-2</v>
          </cell>
          <cell r="AI59">
            <v>6.6997106160755528E-3</v>
          </cell>
          <cell r="AJ59">
            <v>2.0634461054374099E-2</v>
          </cell>
          <cell r="AK59">
            <v>6.7822193675050532E-3</v>
          </cell>
          <cell r="AL59">
            <v>2.0785077558420621E-2</v>
          </cell>
          <cell r="AM59">
            <v>6.8317246183627542E-3</v>
          </cell>
          <cell r="AN59">
            <v>2.1588365580002097E-2</v>
          </cell>
          <cell r="AO59">
            <v>7.0957526229371605E-3</v>
          </cell>
          <cell r="AP59">
            <v>2.3897818642048835E-2</v>
          </cell>
          <cell r="AQ59">
            <v>7.8548331360885765E-3</v>
          </cell>
          <cell r="AR59">
            <v>2.299411961776968E-2</v>
          </cell>
          <cell r="AS59">
            <v>7.5578016309423707E-3</v>
          </cell>
          <cell r="AT59">
            <v>2.0684666555722941E-2</v>
          </cell>
          <cell r="AU59">
            <v>6.798721117790953E-3</v>
          </cell>
          <cell r="AV59">
            <v>1.8927474008513467E-2</v>
          </cell>
          <cell r="AW59">
            <v>6.2211598577844411E-3</v>
          </cell>
          <cell r="AX59">
            <v>1.7170281461303998E-2</v>
          </cell>
          <cell r="AY59">
            <v>5.6435985977779275E-3</v>
          </cell>
        </row>
        <row r="60">
          <cell r="D60">
            <v>5.6102655475531484E-2</v>
          </cell>
          <cell r="E60">
            <v>1.8440051113133113E-2</v>
          </cell>
          <cell r="F60">
            <v>5.1321179156594135E-2</v>
          </cell>
          <cell r="G60">
            <v>1.6868455847809272E-2</v>
          </cell>
          <cell r="H60">
            <v>4.829291082126716E-2</v>
          </cell>
          <cell r="I60">
            <v>1.5873112179770832E-2</v>
          </cell>
          <cell r="J60">
            <v>4.6858467925585956E-2</v>
          </cell>
          <cell r="K60">
            <v>1.5401633600173683E-2</v>
          </cell>
          <cell r="L60">
            <v>4.7177233013515112E-2</v>
          </cell>
          <cell r="M60">
            <v>1.5506406617861939E-2</v>
          </cell>
          <cell r="N60">
            <v>4.9089823541090052E-2</v>
          </cell>
          <cell r="O60">
            <v>1.6135044723991476E-2</v>
          </cell>
          <cell r="P60">
            <v>5.2436856964346183E-2</v>
          </cell>
          <cell r="Q60">
            <v>1.7235161409718171E-2</v>
          </cell>
          <cell r="R60">
            <v>5.514636021174401E-2</v>
          </cell>
          <cell r="S60">
            <v>1.8125732060068348E-2</v>
          </cell>
          <cell r="T60">
            <v>6.3434252497902077E-2</v>
          </cell>
          <cell r="U60">
            <v>2.084983051996301E-2</v>
          </cell>
          <cell r="X60">
            <v>7.0447084432343515E-2</v>
          </cell>
          <cell r="Y60">
            <v>2.3154836909104651E-2</v>
          </cell>
          <cell r="Z60">
            <v>7.2997205135776747E-2</v>
          </cell>
          <cell r="AA60">
            <v>2.3993021050610703E-2</v>
          </cell>
          <cell r="AB60">
            <v>7.3315970223705909E-2</v>
          </cell>
          <cell r="AC60">
            <v>2.4097794068298959E-2</v>
          </cell>
          <cell r="AD60">
            <v>7.0765849520272678E-2</v>
          </cell>
          <cell r="AE60">
            <v>2.3259609926792907E-2</v>
          </cell>
          <cell r="AF60">
            <v>6.6621903377193648E-2</v>
          </cell>
          <cell r="AG60">
            <v>2.1897560696845574E-2</v>
          </cell>
          <cell r="AH60">
            <v>6.47093128496187E-2</v>
          </cell>
          <cell r="AI60">
            <v>2.1268922590716038E-2</v>
          </cell>
          <cell r="AJ60">
            <v>6.5506225569441606E-2</v>
          </cell>
          <cell r="AK60">
            <v>2.1530855134936678E-2</v>
          </cell>
          <cell r="AL60">
            <v>6.5984373201335322E-2</v>
          </cell>
          <cell r="AM60">
            <v>2.1688014661469062E-2</v>
          </cell>
          <cell r="AN60">
            <v>6.8534493904768568E-2</v>
          </cell>
          <cell r="AO60">
            <v>2.2526198802975114E-2</v>
          </cell>
          <cell r="AP60">
            <v>7.5866090927139168E-2</v>
          </cell>
          <cell r="AQ60">
            <v>2.4935978209805008E-2</v>
          </cell>
          <cell r="AR60">
            <v>7.2997205135776747E-2</v>
          </cell>
          <cell r="AS60">
            <v>2.3993021050610703E-2</v>
          </cell>
          <cell r="AT60">
            <v>6.5665608113406174E-2</v>
          </cell>
          <cell r="AU60">
            <v>2.1583241643780806E-2</v>
          </cell>
          <cell r="AV60">
            <v>6.0087219074645933E-2</v>
          </cell>
          <cell r="AW60">
            <v>1.9749713834236321E-2</v>
          </cell>
          <cell r="AX60">
            <v>5.4508830035885705E-2</v>
          </cell>
          <cell r="AY60">
            <v>1.7916186024691833E-2</v>
          </cell>
        </row>
        <row r="61">
          <cell r="D61">
            <v>5.6102655475531484E-2</v>
          </cell>
          <cell r="E61">
            <v>1.8440051113133113E-2</v>
          </cell>
          <cell r="F61">
            <v>5.1321179156594135E-2</v>
          </cell>
          <cell r="G61">
            <v>1.6868455847809272E-2</v>
          </cell>
          <cell r="H61">
            <v>4.829291082126716E-2</v>
          </cell>
          <cell r="I61">
            <v>1.5873112179770832E-2</v>
          </cell>
          <cell r="J61">
            <v>4.6858467925585956E-2</v>
          </cell>
          <cell r="K61">
            <v>1.5401633600173683E-2</v>
          </cell>
          <cell r="L61">
            <v>4.7177233013515112E-2</v>
          </cell>
          <cell r="M61">
            <v>1.5506406617861939E-2</v>
          </cell>
          <cell r="N61">
            <v>4.9089823541090052E-2</v>
          </cell>
          <cell r="O61">
            <v>1.6135044723991476E-2</v>
          </cell>
          <cell r="P61">
            <v>5.2436856964346183E-2</v>
          </cell>
          <cell r="Q61">
            <v>1.7235161409718171E-2</v>
          </cell>
          <cell r="R61">
            <v>5.514636021174401E-2</v>
          </cell>
          <cell r="S61">
            <v>1.8125732060068348E-2</v>
          </cell>
          <cell r="T61">
            <v>6.3434252497902077E-2</v>
          </cell>
          <cell r="U61">
            <v>2.084983051996301E-2</v>
          </cell>
          <cell r="X61">
            <v>7.0447084432343515E-2</v>
          </cell>
          <cell r="Y61">
            <v>2.3154836909104651E-2</v>
          </cell>
          <cell r="Z61">
            <v>7.2997205135776747E-2</v>
          </cell>
          <cell r="AA61">
            <v>2.3993021050610703E-2</v>
          </cell>
          <cell r="AB61">
            <v>7.3315970223705909E-2</v>
          </cell>
          <cell r="AC61">
            <v>2.4097794068298959E-2</v>
          </cell>
          <cell r="AD61">
            <v>7.0765849520272678E-2</v>
          </cell>
          <cell r="AE61">
            <v>2.3259609926792907E-2</v>
          </cell>
          <cell r="AF61">
            <v>6.6621903377193648E-2</v>
          </cell>
          <cell r="AG61">
            <v>2.1897560696845574E-2</v>
          </cell>
          <cell r="AH61">
            <v>6.47093128496187E-2</v>
          </cell>
          <cell r="AI61">
            <v>2.1268922590716038E-2</v>
          </cell>
          <cell r="AJ61">
            <v>6.5506225569441606E-2</v>
          </cell>
          <cell r="AK61">
            <v>2.1530855134936678E-2</v>
          </cell>
          <cell r="AL61">
            <v>6.5984373201335322E-2</v>
          </cell>
          <cell r="AM61">
            <v>2.1688014661469062E-2</v>
          </cell>
          <cell r="AN61">
            <v>6.8534493904768568E-2</v>
          </cell>
          <cell r="AO61">
            <v>2.2526198802975114E-2</v>
          </cell>
          <cell r="AP61">
            <v>7.5866090927139168E-2</v>
          </cell>
          <cell r="AQ61">
            <v>2.4935978209805008E-2</v>
          </cell>
          <cell r="AR61">
            <v>7.2997205135776747E-2</v>
          </cell>
          <cell r="AS61">
            <v>2.3993021050610703E-2</v>
          </cell>
          <cell r="AT61">
            <v>6.5665608113406174E-2</v>
          </cell>
          <cell r="AU61">
            <v>2.1583241643780806E-2</v>
          </cell>
          <cell r="AV61">
            <v>6.0087219074645933E-2</v>
          </cell>
          <cell r="AW61">
            <v>1.9749713834236321E-2</v>
          </cell>
          <cell r="AX61">
            <v>5.4508830035885705E-2</v>
          </cell>
          <cell r="AY61">
            <v>1.7916186024691833E-2</v>
          </cell>
        </row>
        <row r="62">
          <cell r="D62">
            <v>2.8051327737765742E-2</v>
          </cell>
          <cell r="E62">
            <v>9.2200255565665565E-3</v>
          </cell>
          <cell r="F62">
            <v>2.5660589578297067E-2</v>
          </cell>
          <cell r="G62">
            <v>8.4342279239046358E-3</v>
          </cell>
          <cell r="H62">
            <v>2.414645541063358E-2</v>
          </cell>
          <cell r="I62">
            <v>7.9365560898854159E-3</v>
          </cell>
          <cell r="J62">
            <v>2.3429233962792978E-2</v>
          </cell>
          <cell r="K62">
            <v>7.7008168000868415E-3</v>
          </cell>
          <cell r="L62">
            <v>2.3588616506757556E-2</v>
          </cell>
          <cell r="M62">
            <v>7.7532033089309695E-3</v>
          </cell>
          <cell r="N62">
            <v>2.4544911770545026E-2</v>
          </cell>
          <cell r="O62">
            <v>8.0675223619957378E-3</v>
          </cell>
          <cell r="P62">
            <v>2.6218428482173092E-2</v>
          </cell>
          <cell r="Q62">
            <v>8.6175807048590857E-3</v>
          </cell>
          <cell r="R62">
            <v>2.7573180105872005E-2</v>
          </cell>
          <cell r="S62">
            <v>9.0628660300341741E-3</v>
          </cell>
          <cell r="T62">
            <v>3.1717126248951039E-2</v>
          </cell>
          <cell r="U62">
            <v>1.0424915259981505E-2</v>
          </cell>
          <cell r="X62">
            <v>3.5223542216171758E-2</v>
          </cell>
          <cell r="Y62">
            <v>1.1577418454552325E-2</v>
          </cell>
          <cell r="Z62">
            <v>3.6498602567888373E-2</v>
          </cell>
          <cell r="AA62">
            <v>1.1996510525305351E-2</v>
          </cell>
          <cell r="AB62">
            <v>3.6657985111852955E-2</v>
          </cell>
          <cell r="AC62">
            <v>1.204889703414948E-2</v>
          </cell>
          <cell r="AD62">
            <v>3.5382924760136339E-2</v>
          </cell>
          <cell r="AE62">
            <v>1.1629804963396453E-2</v>
          </cell>
          <cell r="AF62">
            <v>3.3310951688596824E-2</v>
          </cell>
          <cell r="AG62">
            <v>1.0948780348422787E-2</v>
          </cell>
          <cell r="AH62">
            <v>3.235465642480935E-2</v>
          </cell>
          <cell r="AI62">
            <v>1.0634461295358019E-2</v>
          </cell>
          <cell r="AJ62">
            <v>3.2753112784720803E-2</v>
          </cell>
          <cell r="AK62">
            <v>1.0765427567468339E-2</v>
          </cell>
          <cell r="AL62">
            <v>3.2992186600667661E-2</v>
          </cell>
          <cell r="AM62">
            <v>1.0844007330734531E-2</v>
          </cell>
          <cell r="AN62">
            <v>3.4267246952384284E-2</v>
          </cell>
          <cell r="AO62">
            <v>1.1263099401487557E-2</v>
          </cell>
          <cell r="AP62">
            <v>3.7933045463569584E-2</v>
          </cell>
          <cell r="AQ62">
            <v>1.2467989104902504E-2</v>
          </cell>
          <cell r="AR62">
            <v>3.6498602567888373E-2</v>
          </cell>
          <cell r="AS62">
            <v>1.1996510525305351E-2</v>
          </cell>
          <cell r="AT62">
            <v>3.2832804056703087E-2</v>
          </cell>
          <cell r="AU62">
            <v>1.0791620821890403E-2</v>
          </cell>
          <cell r="AV62">
            <v>3.0043609537322966E-2</v>
          </cell>
          <cell r="AW62">
            <v>9.8748569171181605E-3</v>
          </cell>
          <cell r="AX62">
            <v>2.7254415017942853E-2</v>
          </cell>
          <cell r="AY62">
            <v>8.9580930123459163E-3</v>
          </cell>
        </row>
        <row r="63">
          <cell r="D63">
            <v>2.8051327737765742E-2</v>
          </cell>
          <cell r="E63">
            <v>9.2200255565665565E-3</v>
          </cell>
          <cell r="F63">
            <v>2.5660589578297067E-2</v>
          </cell>
          <cell r="G63">
            <v>8.4342279239046358E-3</v>
          </cell>
          <cell r="H63">
            <v>2.414645541063358E-2</v>
          </cell>
          <cell r="I63">
            <v>7.9365560898854159E-3</v>
          </cell>
          <cell r="J63">
            <v>2.3429233962792978E-2</v>
          </cell>
          <cell r="K63">
            <v>7.7008168000868415E-3</v>
          </cell>
          <cell r="L63">
            <v>2.3588616506757556E-2</v>
          </cell>
          <cell r="M63">
            <v>7.7532033089309695E-3</v>
          </cell>
          <cell r="N63">
            <v>2.4544911770545026E-2</v>
          </cell>
          <cell r="O63">
            <v>8.0675223619957378E-3</v>
          </cell>
          <cell r="P63">
            <v>2.6218428482173092E-2</v>
          </cell>
          <cell r="Q63">
            <v>8.6175807048590857E-3</v>
          </cell>
          <cell r="R63">
            <v>2.7573180105872005E-2</v>
          </cell>
          <cell r="S63">
            <v>9.0628660300341741E-3</v>
          </cell>
          <cell r="T63">
            <v>3.1717126248951039E-2</v>
          </cell>
          <cell r="U63">
            <v>1.0424915259981505E-2</v>
          </cell>
          <cell r="X63">
            <v>3.5223542216171758E-2</v>
          </cell>
          <cell r="Y63">
            <v>1.1577418454552325E-2</v>
          </cell>
          <cell r="Z63">
            <v>3.6498602567888373E-2</v>
          </cell>
          <cell r="AA63">
            <v>1.1996510525305351E-2</v>
          </cell>
          <cell r="AB63">
            <v>3.6657985111852955E-2</v>
          </cell>
          <cell r="AC63">
            <v>1.204889703414948E-2</v>
          </cell>
          <cell r="AD63">
            <v>3.5382924760136339E-2</v>
          </cell>
          <cell r="AE63">
            <v>1.1629804963396453E-2</v>
          </cell>
          <cell r="AF63">
            <v>3.3310951688596824E-2</v>
          </cell>
          <cell r="AG63">
            <v>1.0948780348422787E-2</v>
          </cell>
          <cell r="AH63">
            <v>3.235465642480935E-2</v>
          </cell>
          <cell r="AI63">
            <v>1.0634461295358019E-2</v>
          </cell>
          <cell r="AJ63">
            <v>3.2753112784720803E-2</v>
          </cell>
          <cell r="AK63">
            <v>1.0765427567468339E-2</v>
          </cell>
          <cell r="AL63">
            <v>3.2992186600667661E-2</v>
          </cell>
          <cell r="AM63">
            <v>1.0844007330734531E-2</v>
          </cell>
          <cell r="AN63">
            <v>3.4267246952384284E-2</v>
          </cell>
          <cell r="AO63">
            <v>1.1263099401487557E-2</v>
          </cell>
          <cell r="AP63">
            <v>3.7933045463569584E-2</v>
          </cell>
          <cell r="AQ63">
            <v>1.2467989104902504E-2</v>
          </cell>
          <cell r="AR63">
            <v>3.6498602567888373E-2</v>
          </cell>
          <cell r="AS63">
            <v>1.1996510525305351E-2</v>
          </cell>
          <cell r="AT63">
            <v>3.2832804056703087E-2</v>
          </cell>
          <cell r="AU63">
            <v>1.0791620821890403E-2</v>
          </cell>
          <cell r="AV63">
            <v>3.0043609537322966E-2</v>
          </cell>
          <cell r="AW63">
            <v>9.8748569171181605E-3</v>
          </cell>
          <cell r="AX63">
            <v>2.7254415017942853E-2</v>
          </cell>
          <cell r="AY63">
            <v>8.9580930123459163E-3</v>
          </cell>
        </row>
        <row r="64">
          <cell r="D64">
            <v>1.7672336474792417E-2</v>
          </cell>
          <cell r="E64">
            <v>5.808616100636931E-3</v>
          </cell>
          <cell r="F64">
            <v>1.6166171434327154E-2</v>
          </cell>
          <cell r="G64">
            <v>5.3135635920599205E-3</v>
          </cell>
          <cell r="H64">
            <v>1.5212266908699154E-2</v>
          </cell>
          <cell r="I64">
            <v>5.0000303366278124E-3</v>
          </cell>
          <cell r="J64">
            <v>1.4760417396559575E-2</v>
          </cell>
          <cell r="K64">
            <v>4.8515145840547095E-3</v>
          </cell>
          <cell r="L64">
            <v>1.4860828399257259E-2</v>
          </cell>
          <cell r="M64">
            <v>4.8845180846265098E-3</v>
          </cell>
          <cell r="N64">
            <v>1.5463294415443366E-2</v>
          </cell>
          <cell r="O64">
            <v>5.0825390880573154E-3</v>
          </cell>
          <cell r="P64">
            <v>1.6517609943769045E-2</v>
          </cell>
          <cell r="Q64">
            <v>5.429075844061223E-3</v>
          </cell>
          <cell r="R64">
            <v>1.7371103466699366E-2</v>
          </cell>
          <cell r="S64">
            <v>5.7096055989215282E-3</v>
          </cell>
          <cell r="T64">
            <v>1.9981789536839153E-2</v>
          </cell>
          <cell r="U64">
            <v>6.5676966137883487E-3</v>
          </cell>
          <cell r="X64">
            <v>2.2190831596188204E-2</v>
          </cell>
          <cell r="Y64">
            <v>7.2937736263679635E-3</v>
          </cell>
          <cell r="Z64">
            <v>2.299411961776968E-2</v>
          </cell>
          <cell r="AA64">
            <v>7.5578016309423707E-3</v>
          </cell>
          <cell r="AB64">
            <v>2.3094530620467364E-2</v>
          </cell>
          <cell r="AC64">
            <v>7.5908051315141719E-3</v>
          </cell>
          <cell r="AD64">
            <v>2.2291242598885888E-2</v>
          </cell>
          <cell r="AE64">
            <v>7.3267771269397647E-3</v>
          </cell>
          <cell r="AF64">
            <v>2.0985899563815996E-2</v>
          </cell>
          <cell r="AG64">
            <v>6.8977316195063558E-3</v>
          </cell>
          <cell r="AH64">
            <v>2.0383433547629885E-2</v>
          </cell>
          <cell r="AI64">
            <v>6.6997106160755528E-3</v>
          </cell>
          <cell r="AJ64">
            <v>2.0634461054374099E-2</v>
          </cell>
          <cell r="AK64">
            <v>6.7822193675050532E-3</v>
          </cell>
          <cell r="AL64">
            <v>2.0785077558420621E-2</v>
          </cell>
          <cell r="AM64">
            <v>6.8317246183627542E-3</v>
          </cell>
          <cell r="AN64">
            <v>2.1588365580002097E-2</v>
          </cell>
          <cell r="AO64">
            <v>7.0957526229371605E-3</v>
          </cell>
          <cell r="AP64">
            <v>2.3897818642048835E-2</v>
          </cell>
          <cell r="AQ64">
            <v>7.8548331360885765E-3</v>
          </cell>
          <cell r="AR64">
            <v>2.299411961776968E-2</v>
          </cell>
          <cell r="AS64">
            <v>7.5578016309423707E-3</v>
          </cell>
          <cell r="AT64">
            <v>2.0684666555722941E-2</v>
          </cell>
          <cell r="AU64">
            <v>6.798721117790953E-3</v>
          </cell>
          <cell r="AV64">
            <v>1.8927474008513467E-2</v>
          </cell>
          <cell r="AW64">
            <v>6.2211598577844411E-3</v>
          </cell>
          <cell r="AX64">
            <v>1.7170281461303998E-2</v>
          </cell>
          <cell r="AY64">
            <v>5.6435985977779275E-3</v>
          </cell>
        </row>
        <row r="65">
          <cell r="D65">
            <v>5.6102655475531484E-2</v>
          </cell>
          <cell r="E65">
            <v>1.8440051113133113E-2</v>
          </cell>
          <cell r="F65">
            <v>5.1321179156594135E-2</v>
          </cell>
          <cell r="G65">
            <v>1.6868455847809272E-2</v>
          </cell>
          <cell r="H65">
            <v>4.829291082126716E-2</v>
          </cell>
          <cell r="I65">
            <v>1.5873112179770832E-2</v>
          </cell>
          <cell r="J65">
            <v>4.6858467925585956E-2</v>
          </cell>
          <cell r="K65">
            <v>1.5401633600173683E-2</v>
          </cell>
          <cell r="L65">
            <v>4.7177233013515112E-2</v>
          </cell>
          <cell r="M65">
            <v>1.5506406617861939E-2</v>
          </cell>
          <cell r="N65">
            <v>4.9089823541090052E-2</v>
          </cell>
          <cell r="O65">
            <v>1.6135044723991476E-2</v>
          </cell>
          <cell r="P65">
            <v>5.2436856964346183E-2</v>
          </cell>
          <cell r="Q65">
            <v>1.7235161409718171E-2</v>
          </cell>
          <cell r="R65">
            <v>5.514636021174401E-2</v>
          </cell>
          <cell r="S65">
            <v>1.8125732060068348E-2</v>
          </cell>
          <cell r="T65">
            <v>6.3434252497902077E-2</v>
          </cell>
          <cell r="U65">
            <v>2.084983051996301E-2</v>
          </cell>
          <cell r="X65">
            <v>7.0447084432343515E-2</v>
          </cell>
          <cell r="Y65">
            <v>2.3154836909104651E-2</v>
          </cell>
          <cell r="Z65">
            <v>7.2997205135776747E-2</v>
          </cell>
          <cell r="AA65">
            <v>2.3993021050610703E-2</v>
          </cell>
          <cell r="AB65">
            <v>7.3315970223705909E-2</v>
          </cell>
          <cell r="AC65">
            <v>2.4097794068298959E-2</v>
          </cell>
          <cell r="AD65">
            <v>7.0765849520272678E-2</v>
          </cell>
          <cell r="AE65">
            <v>2.3259609926792907E-2</v>
          </cell>
          <cell r="AF65">
            <v>6.6621903377193648E-2</v>
          </cell>
          <cell r="AG65">
            <v>2.1897560696845574E-2</v>
          </cell>
          <cell r="AH65">
            <v>6.47093128496187E-2</v>
          </cell>
          <cell r="AI65">
            <v>2.1268922590716038E-2</v>
          </cell>
          <cell r="AJ65">
            <v>6.5506225569441606E-2</v>
          </cell>
          <cell r="AK65">
            <v>2.1530855134936678E-2</v>
          </cell>
          <cell r="AL65">
            <v>6.5984373201335322E-2</v>
          </cell>
          <cell r="AM65">
            <v>2.1688014661469062E-2</v>
          </cell>
          <cell r="AN65">
            <v>6.8534493904768568E-2</v>
          </cell>
          <cell r="AO65">
            <v>2.2526198802975114E-2</v>
          </cell>
          <cell r="AP65">
            <v>7.5866090927139168E-2</v>
          </cell>
          <cell r="AQ65">
            <v>2.4935978209805008E-2</v>
          </cell>
          <cell r="AR65">
            <v>7.2997205135776747E-2</v>
          </cell>
          <cell r="AS65">
            <v>2.3993021050610703E-2</v>
          </cell>
          <cell r="AT65">
            <v>6.5665608113406174E-2</v>
          </cell>
          <cell r="AU65">
            <v>2.1583241643780806E-2</v>
          </cell>
          <cell r="AV65">
            <v>6.0087219074645933E-2</v>
          </cell>
          <cell r="AW65">
            <v>1.9749713834236321E-2</v>
          </cell>
          <cell r="AX65">
            <v>5.4508830035885705E-2</v>
          </cell>
          <cell r="AY65">
            <v>1.7916186024691833E-2</v>
          </cell>
        </row>
        <row r="66">
          <cell r="D66">
            <v>2.8051327737765742E-2</v>
          </cell>
          <cell r="E66">
            <v>9.2200255565665565E-3</v>
          </cell>
          <cell r="F66">
            <v>2.5660589578297067E-2</v>
          </cell>
          <cell r="G66">
            <v>8.4342279239046358E-3</v>
          </cell>
          <cell r="H66">
            <v>2.414645541063358E-2</v>
          </cell>
          <cell r="I66">
            <v>7.9365560898854159E-3</v>
          </cell>
          <cell r="J66">
            <v>2.3429233962792978E-2</v>
          </cell>
          <cell r="K66">
            <v>7.7008168000868415E-3</v>
          </cell>
          <cell r="L66">
            <v>2.3588616506757556E-2</v>
          </cell>
          <cell r="M66">
            <v>7.7532033089309695E-3</v>
          </cell>
          <cell r="N66">
            <v>2.4544911770545026E-2</v>
          </cell>
          <cell r="O66">
            <v>8.0675223619957378E-3</v>
          </cell>
          <cell r="P66">
            <v>2.6218428482173092E-2</v>
          </cell>
          <cell r="Q66">
            <v>8.6175807048590857E-3</v>
          </cell>
          <cell r="R66">
            <v>2.7573180105872005E-2</v>
          </cell>
          <cell r="S66">
            <v>9.0628660300341741E-3</v>
          </cell>
          <cell r="T66">
            <v>3.1717126248951039E-2</v>
          </cell>
          <cell r="U66">
            <v>1.0424915259981505E-2</v>
          </cell>
          <cell r="X66">
            <v>3.5223542216171758E-2</v>
          </cell>
          <cell r="Y66">
            <v>1.1577418454552325E-2</v>
          </cell>
          <cell r="Z66">
            <v>3.6498602567888373E-2</v>
          </cell>
          <cell r="AA66">
            <v>1.1996510525305351E-2</v>
          </cell>
          <cell r="AB66">
            <v>3.6657985111852955E-2</v>
          </cell>
          <cell r="AC66">
            <v>1.204889703414948E-2</v>
          </cell>
          <cell r="AD66">
            <v>3.5382924760136339E-2</v>
          </cell>
          <cell r="AE66">
            <v>1.1629804963396453E-2</v>
          </cell>
          <cell r="AF66">
            <v>3.3310951688596824E-2</v>
          </cell>
          <cell r="AG66">
            <v>1.0948780348422787E-2</v>
          </cell>
          <cell r="AH66">
            <v>3.235465642480935E-2</v>
          </cell>
          <cell r="AI66">
            <v>1.0634461295358019E-2</v>
          </cell>
          <cell r="AJ66">
            <v>3.2753112784720803E-2</v>
          </cell>
          <cell r="AK66">
            <v>1.0765427567468339E-2</v>
          </cell>
          <cell r="AL66">
            <v>3.2992186600667661E-2</v>
          </cell>
          <cell r="AM66">
            <v>1.0844007330734531E-2</v>
          </cell>
          <cell r="AN66">
            <v>3.4267246952384284E-2</v>
          </cell>
          <cell r="AO66">
            <v>1.1263099401487557E-2</v>
          </cell>
          <cell r="AP66">
            <v>3.7933045463569584E-2</v>
          </cell>
          <cell r="AQ66">
            <v>1.2467989104902504E-2</v>
          </cell>
          <cell r="AR66">
            <v>3.6498602567888373E-2</v>
          </cell>
          <cell r="AS66">
            <v>1.1996510525305351E-2</v>
          </cell>
          <cell r="AT66">
            <v>3.2832804056703087E-2</v>
          </cell>
          <cell r="AU66">
            <v>1.0791620821890403E-2</v>
          </cell>
          <cell r="AV66">
            <v>3.0043609537322966E-2</v>
          </cell>
          <cell r="AW66">
            <v>9.8748569171181605E-3</v>
          </cell>
          <cell r="AX66">
            <v>2.7254415017942853E-2</v>
          </cell>
          <cell r="AY66">
            <v>8.9580930123459163E-3</v>
          </cell>
        </row>
        <row r="67">
          <cell r="D67">
            <v>1.7672336474792417E-2</v>
          </cell>
          <cell r="E67">
            <v>5.808616100636931E-3</v>
          </cell>
          <cell r="F67">
            <v>1.6166171434327154E-2</v>
          </cell>
          <cell r="G67">
            <v>5.3135635920599205E-3</v>
          </cell>
          <cell r="H67">
            <v>1.5212266908699154E-2</v>
          </cell>
          <cell r="I67">
            <v>5.0000303366278124E-3</v>
          </cell>
          <cell r="J67">
            <v>1.4760417396559575E-2</v>
          </cell>
          <cell r="K67">
            <v>4.8515145840547095E-3</v>
          </cell>
          <cell r="L67">
            <v>1.4860828399257259E-2</v>
          </cell>
          <cell r="M67">
            <v>4.8845180846265098E-3</v>
          </cell>
          <cell r="N67">
            <v>1.5463294415443366E-2</v>
          </cell>
          <cell r="O67">
            <v>5.0825390880573154E-3</v>
          </cell>
          <cell r="P67">
            <v>1.6517609943769045E-2</v>
          </cell>
          <cell r="Q67">
            <v>5.429075844061223E-3</v>
          </cell>
          <cell r="R67">
            <v>1.7371103466699366E-2</v>
          </cell>
          <cell r="S67">
            <v>5.7096055989215282E-3</v>
          </cell>
          <cell r="T67">
            <v>1.9981789536839153E-2</v>
          </cell>
          <cell r="U67">
            <v>6.5676966137883487E-3</v>
          </cell>
          <cell r="X67">
            <v>2.2190831596188204E-2</v>
          </cell>
          <cell r="Y67">
            <v>7.2937736263679635E-3</v>
          </cell>
          <cell r="Z67">
            <v>2.299411961776968E-2</v>
          </cell>
          <cell r="AA67">
            <v>7.5578016309423707E-3</v>
          </cell>
          <cell r="AB67">
            <v>2.3094530620467364E-2</v>
          </cell>
          <cell r="AC67">
            <v>7.5908051315141719E-3</v>
          </cell>
          <cell r="AD67">
            <v>2.2291242598885888E-2</v>
          </cell>
          <cell r="AE67">
            <v>7.3267771269397647E-3</v>
          </cell>
          <cell r="AF67">
            <v>2.0985899563815996E-2</v>
          </cell>
          <cell r="AG67">
            <v>6.8977316195063558E-3</v>
          </cell>
          <cell r="AH67">
            <v>2.0383433547629885E-2</v>
          </cell>
          <cell r="AI67">
            <v>6.6997106160755528E-3</v>
          </cell>
          <cell r="AJ67">
            <v>2.0634461054374099E-2</v>
          </cell>
          <cell r="AK67">
            <v>6.7822193675050532E-3</v>
          </cell>
          <cell r="AL67">
            <v>2.0785077558420621E-2</v>
          </cell>
          <cell r="AM67">
            <v>6.8317246183627542E-3</v>
          </cell>
          <cell r="AN67">
            <v>2.1588365580002097E-2</v>
          </cell>
          <cell r="AO67">
            <v>7.0957526229371605E-3</v>
          </cell>
          <cell r="AP67">
            <v>2.3897818642048835E-2</v>
          </cell>
          <cell r="AQ67">
            <v>7.8548331360885765E-3</v>
          </cell>
          <cell r="AR67">
            <v>2.299411961776968E-2</v>
          </cell>
          <cell r="AS67">
            <v>7.5578016309423707E-3</v>
          </cell>
          <cell r="AT67">
            <v>2.0684666555722941E-2</v>
          </cell>
          <cell r="AU67">
            <v>6.798721117790953E-3</v>
          </cell>
          <cell r="AV67">
            <v>1.8927474008513467E-2</v>
          </cell>
          <cell r="AW67">
            <v>6.2211598577844411E-3</v>
          </cell>
          <cell r="AX67">
            <v>1.7170281461303998E-2</v>
          </cell>
          <cell r="AY67">
            <v>5.6435985977779275E-3</v>
          </cell>
        </row>
        <row r="68">
          <cell r="D68">
            <v>2.8051327737765742E-2</v>
          </cell>
          <cell r="E68">
            <v>9.2200255565665565E-3</v>
          </cell>
          <cell r="F68">
            <v>2.5660589578297067E-2</v>
          </cell>
          <cell r="G68">
            <v>8.4342279239046358E-3</v>
          </cell>
          <cell r="H68">
            <v>2.414645541063358E-2</v>
          </cell>
          <cell r="I68">
            <v>7.9365560898854159E-3</v>
          </cell>
          <cell r="J68">
            <v>2.3429233962792978E-2</v>
          </cell>
          <cell r="K68">
            <v>7.7008168000868415E-3</v>
          </cell>
          <cell r="L68">
            <v>2.3588616506757556E-2</v>
          </cell>
          <cell r="M68">
            <v>7.7532033089309695E-3</v>
          </cell>
          <cell r="N68">
            <v>2.4544911770545026E-2</v>
          </cell>
          <cell r="O68">
            <v>8.0675223619957378E-3</v>
          </cell>
          <cell r="P68">
            <v>2.6218428482173092E-2</v>
          </cell>
          <cell r="Q68">
            <v>8.6175807048590857E-3</v>
          </cell>
          <cell r="R68">
            <v>2.7573180105872005E-2</v>
          </cell>
          <cell r="S68">
            <v>9.0628660300341741E-3</v>
          </cell>
          <cell r="T68">
            <v>3.1717126248951039E-2</v>
          </cell>
          <cell r="U68">
            <v>1.0424915259981505E-2</v>
          </cell>
          <cell r="X68">
            <v>3.5223542216171758E-2</v>
          </cell>
          <cell r="Y68">
            <v>1.1577418454552325E-2</v>
          </cell>
          <cell r="Z68">
            <v>3.6498602567888373E-2</v>
          </cell>
          <cell r="AA68">
            <v>1.1996510525305351E-2</v>
          </cell>
          <cell r="AB68">
            <v>3.6657985111852955E-2</v>
          </cell>
          <cell r="AC68">
            <v>1.204889703414948E-2</v>
          </cell>
          <cell r="AD68">
            <v>3.5382924760136339E-2</v>
          </cell>
          <cell r="AE68">
            <v>1.1629804963396453E-2</v>
          </cell>
          <cell r="AF68">
            <v>3.3310951688596824E-2</v>
          </cell>
          <cell r="AG68">
            <v>1.0948780348422787E-2</v>
          </cell>
          <cell r="AH68">
            <v>3.235465642480935E-2</v>
          </cell>
          <cell r="AI68">
            <v>1.0634461295358019E-2</v>
          </cell>
          <cell r="AJ68">
            <v>3.2753112784720803E-2</v>
          </cell>
          <cell r="AK68">
            <v>1.0765427567468339E-2</v>
          </cell>
          <cell r="AL68">
            <v>3.2992186600667661E-2</v>
          </cell>
          <cell r="AM68">
            <v>1.0844007330734531E-2</v>
          </cell>
          <cell r="AN68">
            <v>3.4267246952384284E-2</v>
          </cell>
          <cell r="AO68">
            <v>1.1263099401487557E-2</v>
          </cell>
          <cell r="AP68">
            <v>3.7933045463569584E-2</v>
          </cell>
          <cell r="AQ68">
            <v>1.2467989104902504E-2</v>
          </cell>
          <cell r="AR68">
            <v>3.6498602567888373E-2</v>
          </cell>
          <cell r="AS68">
            <v>1.1996510525305351E-2</v>
          </cell>
          <cell r="AT68">
            <v>3.2832804056703087E-2</v>
          </cell>
          <cell r="AU68">
            <v>1.0791620821890403E-2</v>
          </cell>
          <cell r="AV68">
            <v>3.0043609537322966E-2</v>
          </cell>
          <cell r="AW68">
            <v>9.8748569171181605E-3</v>
          </cell>
          <cell r="AX68">
            <v>2.7254415017942853E-2</v>
          </cell>
          <cell r="AY68">
            <v>8.9580930123459163E-3</v>
          </cell>
        </row>
        <row r="69">
          <cell r="D69">
            <v>5.6102655475531484E-2</v>
          </cell>
          <cell r="E69">
            <v>1.8440051113133113E-2</v>
          </cell>
          <cell r="F69">
            <v>5.1321179156594135E-2</v>
          </cell>
          <cell r="G69">
            <v>1.6868455847809272E-2</v>
          </cell>
          <cell r="H69">
            <v>4.829291082126716E-2</v>
          </cell>
          <cell r="I69">
            <v>1.5873112179770832E-2</v>
          </cell>
          <cell r="J69">
            <v>4.6858467925585956E-2</v>
          </cell>
          <cell r="K69">
            <v>1.5401633600173683E-2</v>
          </cell>
          <cell r="L69">
            <v>4.7177233013515112E-2</v>
          </cell>
          <cell r="M69">
            <v>1.5506406617861939E-2</v>
          </cell>
          <cell r="N69">
            <v>4.9089823541090052E-2</v>
          </cell>
          <cell r="O69">
            <v>1.6135044723991476E-2</v>
          </cell>
          <cell r="P69">
            <v>5.2436856964346183E-2</v>
          </cell>
          <cell r="Q69">
            <v>1.7235161409718171E-2</v>
          </cell>
          <cell r="R69">
            <v>5.514636021174401E-2</v>
          </cell>
          <cell r="S69">
            <v>1.8125732060068348E-2</v>
          </cell>
          <cell r="T69">
            <v>6.3434252497902077E-2</v>
          </cell>
          <cell r="U69">
            <v>2.084983051996301E-2</v>
          </cell>
          <cell r="X69">
            <v>7.0447084432343515E-2</v>
          </cell>
          <cell r="Y69">
            <v>2.3154836909104651E-2</v>
          </cell>
          <cell r="Z69">
            <v>7.2997205135776747E-2</v>
          </cell>
          <cell r="AA69">
            <v>2.3993021050610703E-2</v>
          </cell>
          <cell r="AB69">
            <v>7.3315970223705909E-2</v>
          </cell>
          <cell r="AC69">
            <v>2.4097794068298959E-2</v>
          </cell>
          <cell r="AD69">
            <v>7.0765849520272678E-2</v>
          </cell>
          <cell r="AE69">
            <v>2.3259609926792907E-2</v>
          </cell>
          <cell r="AF69">
            <v>6.6621903377193648E-2</v>
          </cell>
          <cell r="AG69">
            <v>2.1897560696845574E-2</v>
          </cell>
          <cell r="AH69">
            <v>6.47093128496187E-2</v>
          </cell>
          <cell r="AI69">
            <v>2.1268922590716038E-2</v>
          </cell>
          <cell r="AJ69">
            <v>6.5506225569441606E-2</v>
          </cell>
          <cell r="AK69">
            <v>2.1530855134936678E-2</v>
          </cell>
          <cell r="AL69">
            <v>6.5984373201335322E-2</v>
          </cell>
          <cell r="AM69">
            <v>2.1688014661469062E-2</v>
          </cell>
          <cell r="AN69">
            <v>6.8534493904768568E-2</v>
          </cell>
          <cell r="AO69">
            <v>2.2526198802975114E-2</v>
          </cell>
          <cell r="AP69">
            <v>7.5866090927139168E-2</v>
          </cell>
          <cell r="AQ69">
            <v>2.4935978209805008E-2</v>
          </cell>
          <cell r="AR69">
            <v>7.2997205135776747E-2</v>
          </cell>
          <cell r="AS69">
            <v>2.3993021050610703E-2</v>
          </cell>
          <cell r="AT69">
            <v>6.5665608113406174E-2</v>
          </cell>
          <cell r="AU69">
            <v>2.1583241643780806E-2</v>
          </cell>
          <cell r="AV69">
            <v>6.0087219074645933E-2</v>
          </cell>
          <cell r="AW69">
            <v>1.9749713834236321E-2</v>
          </cell>
          <cell r="AX69">
            <v>5.4508830035885705E-2</v>
          </cell>
          <cell r="AY69">
            <v>1.7916186024691833E-2</v>
          </cell>
        </row>
      </sheetData>
      <sheetData sheetId="9">
        <row r="3">
          <cell r="B3">
            <v>0</v>
          </cell>
          <cell r="AF3">
            <v>0</v>
          </cell>
          <cell r="AR3">
            <v>0</v>
          </cell>
        </row>
        <row r="4">
          <cell r="B4">
            <v>1.7672336474792417E-2</v>
          </cell>
          <cell r="AF4">
            <v>2.0383433547629885E-2</v>
          </cell>
          <cell r="AR4">
            <v>2.0684666555722941E-2</v>
          </cell>
        </row>
        <row r="5">
          <cell r="B5">
            <v>2.8051327737765742E-2</v>
          </cell>
          <cell r="AF5">
            <v>3.235465642480935E-2</v>
          </cell>
          <cell r="AR5">
            <v>3.2832804056703087E-2</v>
          </cell>
        </row>
        <row r="6">
          <cell r="B6">
            <v>5.6102655475531484E-2</v>
          </cell>
          <cell r="AF6">
            <v>6.47093128496187E-2</v>
          </cell>
          <cell r="AR6">
            <v>6.5665608113406174E-2</v>
          </cell>
        </row>
        <row r="7">
          <cell r="B7">
            <v>1.7672336474792417E-2</v>
          </cell>
          <cell r="AF7">
            <v>2.0383433547629885E-2</v>
          </cell>
          <cell r="AR7">
            <v>2.0684666555722941E-2</v>
          </cell>
        </row>
        <row r="8">
          <cell r="B8">
            <v>5.6102655475531484E-2</v>
          </cell>
          <cell r="AF8">
            <v>6.47093128496187E-2</v>
          </cell>
          <cell r="AR8">
            <v>6.5665608113406174E-2</v>
          </cell>
        </row>
        <row r="9">
          <cell r="B9">
            <v>5.6102655475531484E-2</v>
          </cell>
          <cell r="AF9">
            <v>6.47093128496187E-2</v>
          </cell>
          <cell r="AR9">
            <v>6.5665608113406174E-2</v>
          </cell>
        </row>
        <row r="10">
          <cell r="B10">
            <v>2.8051327737765742E-2</v>
          </cell>
          <cell r="AF10">
            <v>3.235465642480935E-2</v>
          </cell>
          <cell r="AR10">
            <v>3.2832804056703087E-2</v>
          </cell>
        </row>
        <row r="11">
          <cell r="B11">
            <v>2.8051327737765742E-2</v>
          </cell>
          <cell r="AF11">
            <v>3.235465642480935E-2</v>
          </cell>
          <cell r="AR11">
            <v>3.2832804056703087E-2</v>
          </cell>
        </row>
        <row r="12">
          <cell r="B12">
            <v>1.7672336474792417E-2</v>
          </cell>
          <cell r="AF12">
            <v>2.0383433547629885E-2</v>
          </cell>
          <cell r="AR12">
            <v>2.0684666555722941E-2</v>
          </cell>
        </row>
        <row r="13">
          <cell r="B13">
            <v>5.6102655475531484E-2</v>
          </cell>
          <cell r="AF13">
            <v>6.47093128496187E-2</v>
          </cell>
          <cell r="AR13">
            <v>6.5665608113406174E-2</v>
          </cell>
        </row>
        <row r="14">
          <cell r="B14">
            <v>2.8051327737765742E-2</v>
          </cell>
          <cell r="AF14">
            <v>3.235465642480935E-2</v>
          </cell>
          <cell r="AR14">
            <v>3.2832804056703087E-2</v>
          </cell>
        </row>
        <row r="15">
          <cell r="B15">
            <v>1.7672336474792417E-2</v>
          </cell>
          <cell r="AF15">
            <v>2.0383433547629885E-2</v>
          </cell>
          <cell r="AR15">
            <v>2.0684666555722941E-2</v>
          </cell>
        </row>
        <row r="16">
          <cell r="B16">
            <v>2.8051327737765742E-2</v>
          </cell>
          <cell r="AF16">
            <v>3.235465642480935E-2</v>
          </cell>
          <cell r="AR16">
            <v>3.2832804056703087E-2</v>
          </cell>
        </row>
        <row r="17">
          <cell r="B17">
            <v>5.6102655475531484E-2</v>
          </cell>
          <cell r="AF17">
            <v>6.47093128496187E-2</v>
          </cell>
          <cell r="AR17">
            <v>6.5665608113406174E-2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1" workbookViewId="0">
      <selection activeCell="C75" sqref="C75"/>
    </sheetView>
  </sheetViews>
  <sheetFormatPr defaultRowHeight="14.5" x14ac:dyDescent="0.35"/>
  <sheetData>
    <row r="1" spans="1:6" x14ac:dyDescent="0.35">
      <c r="D1" t="s">
        <v>2</v>
      </c>
      <c r="E1" t="s">
        <v>1</v>
      </c>
      <c r="F1" t="s">
        <v>0</v>
      </c>
    </row>
    <row r="2" spans="1:6" x14ac:dyDescent="0.35">
      <c r="A2" s="1" t="s">
        <v>5</v>
      </c>
      <c r="B2" s="1" t="s">
        <v>3</v>
      </c>
      <c r="C2" s="1" t="s">
        <v>4</v>
      </c>
      <c r="D2" s="1"/>
      <c r="E2" s="1">
        <v>1</v>
      </c>
      <c r="F2" s="1"/>
    </row>
    <row r="3" spans="1:6" x14ac:dyDescent="0.35">
      <c r="A3" s="1" t="s">
        <v>5</v>
      </c>
      <c r="B3" s="1" t="s">
        <v>8</v>
      </c>
      <c r="C3" s="1" t="s">
        <v>9</v>
      </c>
      <c r="D3" s="1"/>
      <c r="E3" s="1">
        <v>1</v>
      </c>
      <c r="F3" s="1"/>
    </row>
    <row r="4" spans="1:6" x14ac:dyDescent="0.35">
      <c r="A4" s="1" t="s">
        <v>5</v>
      </c>
      <c r="B4" s="1" t="s">
        <v>7</v>
      </c>
      <c r="C4" s="1" t="s">
        <v>10</v>
      </c>
      <c r="D4" s="1"/>
      <c r="E4" s="1">
        <v>1</v>
      </c>
      <c r="F4" s="1"/>
    </row>
    <row r="5" spans="1:6" x14ac:dyDescent="0.35">
      <c r="A5" s="1" t="s">
        <v>5</v>
      </c>
      <c r="B5" s="1" t="s">
        <v>6</v>
      </c>
      <c r="C5" s="1" t="s">
        <v>11</v>
      </c>
      <c r="D5" s="1"/>
      <c r="E5" s="1">
        <v>1</v>
      </c>
      <c r="F5" s="1"/>
    </row>
    <row r="6" spans="1:6" x14ac:dyDescent="0.35">
      <c r="A6" s="2" t="s">
        <v>17</v>
      </c>
      <c r="B6" s="2" t="s">
        <v>13</v>
      </c>
      <c r="C6" s="2" t="s">
        <v>18</v>
      </c>
      <c r="D6" s="2">
        <v>0</v>
      </c>
      <c r="E6" s="2"/>
      <c r="F6" s="2"/>
    </row>
    <row r="7" spans="1:6" x14ac:dyDescent="0.35">
      <c r="A7" s="2" t="s">
        <v>17</v>
      </c>
      <c r="B7" s="2" t="s">
        <v>14</v>
      </c>
      <c r="C7" s="2" t="s">
        <v>19</v>
      </c>
      <c r="D7" s="2">
        <v>0</v>
      </c>
      <c r="E7" s="2"/>
      <c r="F7" s="2"/>
    </row>
    <row r="8" spans="1:6" x14ac:dyDescent="0.35">
      <c r="A8" s="2" t="s">
        <v>17</v>
      </c>
      <c r="B8" s="2" t="s">
        <v>15</v>
      </c>
      <c r="C8" s="2" t="s">
        <v>20</v>
      </c>
      <c r="D8" s="2">
        <v>0</v>
      </c>
      <c r="E8" s="2"/>
      <c r="F8" s="2"/>
    </row>
    <row r="9" spans="1:6" x14ac:dyDescent="0.35">
      <c r="A9" s="2" t="s">
        <v>17</v>
      </c>
      <c r="B9" s="2" t="s">
        <v>16</v>
      </c>
      <c r="C9" s="2" t="s">
        <v>21</v>
      </c>
      <c r="D9" s="2">
        <v>0</v>
      </c>
      <c r="E9" s="2"/>
      <c r="F9" s="2"/>
    </row>
    <row r="10" spans="1:6" x14ac:dyDescent="0.35">
      <c r="A10" s="2" t="s">
        <v>17</v>
      </c>
      <c r="B10" s="2" t="s">
        <v>23</v>
      </c>
      <c r="C10" s="2" t="s">
        <v>37</v>
      </c>
      <c r="D10" s="2">
        <v>0</v>
      </c>
      <c r="E10" s="2"/>
      <c r="F10" s="2"/>
    </row>
    <row r="11" spans="1:6" x14ac:dyDescent="0.35">
      <c r="A11" s="2" t="s">
        <v>17</v>
      </c>
      <c r="B11" s="2" t="s">
        <v>24</v>
      </c>
      <c r="C11" s="2" t="s">
        <v>38</v>
      </c>
      <c r="D11" s="2">
        <v>0</v>
      </c>
      <c r="E11" s="2"/>
      <c r="F11" s="2"/>
    </row>
    <row r="12" spans="1:6" x14ac:dyDescent="0.35">
      <c r="A12" s="2" t="s">
        <v>17</v>
      </c>
      <c r="B12" s="2" t="s">
        <v>25</v>
      </c>
      <c r="C12" s="2" t="s">
        <v>39</v>
      </c>
      <c r="D12" s="2">
        <v>0</v>
      </c>
      <c r="E12" s="2"/>
      <c r="F12" s="2"/>
    </row>
    <row r="13" spans="1:6" x14ac:dyDescent="0.35">
      <c r="A13" s="2" t="s">
        <v>17</v>
      </c>
      <c r="B13" s="2" t="s">
        <v>26</v>
      </c>
      <c r="C13" s="2" t="s">
        <v>40</v>
      </c>
      <c r="D13" s="2">
        <v>0</v>
      </c>
      <c r="E13" s="2"/>
      <c r="F13" s="2"/>
    </row>
    <row r="14" spans="1:6" x14ac:dyDescent="0.35">
      <c r="A14" s="2" t="s">
        <v>17</v>
      </c>
      <c r="B14" s="2" t="s">
        <v>27</v>
      </c>
      <c r="C14" s="2" t="s">
        <v>41</v>
      </c>
      <c r="D14" s="2">
        <v>0</v>
      </c>
      <c r="E14" s="2"/>
      <c r="F14" s="2"/>
    </row>
    <row r="15" spans="1:6" x14ac:dyDescent="0.35">
      <c r="A15" s="2" t="s">
        <v>17</v>
      </c>
      <c r="B15" s="2" t="s">
        <v>28</v>
      </c>
      <c r="C15" s="2" t="s">
        <v>43</v>
      </c>
      <c r="D15" s="2">
        <v>0</v>
      </c>
      <c r="E15" s="2"/>
      <c r="F15" s="2"/>
    </row>
    <row r="16" spans="1:6" x14ac:dyDescent="0.35">
      <c r="A16" s="2" t="s">
        <v>17</v>
      </c>
      <c r="B16" s="2" t="s">
        <v>29</v>
      </c>
      <c r="C16" s="2" t="s">
        <v>42</v>
      </c>
      <c r="D16" s="2">
        <v>0</v>
      </c>
      <c r="E16" s="2"/>
      <c r="F16" s="2"/>
    </row>
    <row r="17" spans="1:6" x14ac:dyDescent="0.35">
      <c r="A17" s="2" t="s">
        <v>17</v>
      </c>
      <c r="B17" s="2" t="s">
        <v>30</v>
      </c>
      <c r="C17" s="2" t="s">
        <v>44</v>
      </c>
      <c r="D17" s="2">
        <v>0</v>
      </c>
      <c r="E17" s="2"/>
      <c r="F17" s="2"/>
    </row>
    <row r="18" spans="1:6" x14ac:dyDescent="0.35">
      <c r="A18" s="2" t="s">
        <v>17</v>
      </c>
      <c r="B18" s="2" t="s">
        <v>31</v>
      </c>
      <c r="C18" s="2" t="s">
        <v>45</v>
      </c>
      <c r="D18" s="2">
        <v>0</v>
      </c>
      <c r="E18" s="2"/>
      <c r="F18" s="2"/>
    </row>
    <row r="19" spans="1:6" x14ac:dyDescent="0.35">
      <c r="A19" s="2" t="s">
        <v>17</v>
      </c>
      <c r="B19" s="2" t="s">
        <v>32</v>
      </c>
      <c r="C19" s="2" t="s">
        <v>46</v>
      </c>
      <c r="D19" s="2">
        <v>0</v>
      </c>
      <c r="E19" s="2"/>
      <c r="F19" s="2"/>
    </row>
    <row r="20" spans="1:6" x14ac:dyDescent="0.35">
      <c r="A20" s="2" t="s">
        <v>17</v>
      </c>
      <c r="B20" s="2" t="s">
        <v>33</v>
      </c>
      <c r="C20" s="2" t="s">
        <v>47</v>
      </c>
      <c r="D20" s="2">
        <v>0</v>
      </c>
      <c r="E20" s="2"/>
      <c r="F20" s="2"/>
    </row>
    <row r="21" spans="1:6" x14ac:dyDescent="0.35">
      <c r="A21" s="2" t="s">
        <v>17</v>
      </c>
      <c r="B21" s="2" t="s">
        <v>34</v>
      </c>
      <c r="C21" s="2" t="s">
        <v>48</v>
      </c>
      <c r="D21" s="2">
        <v>0</v>
      </c>
      <c r="E21" s="2"/>
      <c r="F21" s="2"/>
    </row>
    <row r="22" spans="1:6" x14ac:dyDescent="0.35">
      <c r="A22" s="2" t="s">
        <v>17</v>
      </c>
      <c r="B22" s="2" t="s">
        <v>35</v>
      </c>
      <c r="C22" s="2" t="s">
        <v>49</v>
      </c>
      <c r="D22" s="2">
        <v>0</v>
      </c>
      <c r="E22" s="2"/>
      <c r="F22" s="2"/>
    </row>
    <row r="23" spans="1:6" x14ac:dyDescent="0.35">
      <c r="A23" s="2" t="s">
        <v>17</v>
      </c>
      <c r="B23" s="2" t="s">
        <v>36</v>
      </c>
      <c r="C23" s="2" t="s">
        <v>50</v>
      </c>
      <c r="D23" s="2">
        <v>0</v>
      </c>
      <c r="E23" s="2"/>
      <c r="F23" s="2"/>
    </row>
    <row r="24" spans="1:6" x14ac:dyDescent="0.35">
      <c r="A24" s="2" t="s">
        <v>17</v>
      </c>
      <c r="B24" s="2" t="s">
        <v>22</v>
      </c>
      <c r="C24" s="2" t="s">
        <v>51</v>
      </c>
      <c r="D24" s="2">
        <v>0</v>
      </c>
      <c r="E24" s="2"/>
      <c r="F24" s="2"/>
    </row>
    <row r="25" spans="1:6" x14ac:dyDescent="0.35">
      <c r="A25" s="3" t="s">
        <v>17</v>
      </c>
      <c r="B25" s="3" t="s">
        <v>53</v>
      </c>
      <c r="C25" s="3" t="s">
        <v>52</v>
      </c>
      <c r="D25" s="3"/>
      <c r="E25" s="3">
        <v>1</v>
      </c>
      <c r="F25" s="3"/>
    </row>
    <row r="26" spans="1:6" x14ac:dyDescent="0.35">
      <c r="A26" s="5" t="s">
        <v>17</v>
      </c>
      <c r="B26" s="5" t="s">
        <v>54</v>
      </c>
      <c r="C26" s="5" t="s">
        <v>86</v>
      </c>
      <c r="D26" s="5"/>
      <c r="E26" s="5">
        <v>1</v>
      </c>
      <c r="F26" s="5">
        <v>1</v>
      </c>
    </row>
    <row r="27" spans="1:6" x14ac:dyDescent="0.35">
      <c r="A27" s="5" t="s">
        <v>17</v>
      </c>
      <c r="B27" s="5" t="s">
        <v>55</v>
      </c>
      <c r="C27" s="5" t="s">
        <v>87</v>
      </c>
      <c r="D27" s="5"/>
      <c r="E27" s="5">
        <v>1</v>
      </c>
      <c r="F27" s="5">
        <v>1</v>
      </c>
    </row>
    <row r="28" spans="1:6" x14ac:dyDescent="0.35">
      <c r="A28" s="5" t="s">
        <v>17</v>
      </c>
      <c r="B28" s="5" t="s">
        <v>56</v>
      </c>
      <c r="C28" s="5" t="s">
        <v>88</v>
      </c>
      <c r="D28" s="5"/>
      <c r="E28" s="5">
        <v>1</v>
      </c>
      <c r="F28" s="5">
        <v>1</v>
      </c>
    </row>
    <row r="29" spans="1:6" x14ac:dyDescent="0.35">
      <c r="A29" s="4" t="s">
        <v>17</v>
      </c>
      <c r="B29" s="4" t="s">
        <v>60</v>
      </c>
      <c r="C29" s="4" t="s">
        <v>107</v>
      </c>
      <c r="D29" s="4"/>
      <c r="E29" s="4">
        <v>1</v>
      </c>
      <c r="F29" s="4">
        <v>1</v>
      </c>
    </row>
    <row r="30" spans="1:6" x14ac:dyDescent="0.35">
      <c r="A30" s="4" t="s">
        <v>17</v>
      </c>
      <c r="B30" s="4" t="s">
        <v>58</v>
      </c>
      <c r="C30" s="4" t="s">
        <v>108</v>
      </c>
      <c r="D30" s="4"/>
      <c r="E30" s="4">
        <v>1</v>
      </c>
      <c r="F30" s="4">
        <v>1</v>
      </c>
    </row>
    <row r="31" spans="1:6" x14ac:dyDescent="0.35">
      <c r="A31" s="6" t="s">
        <v>17</v>
      </c>
      <c r="B31" s="6" t="s">
        <v>59</v>
      </c>
      <c r="C31" s="6" t="s">
        <v>77</v>
      </c>
      <c r="D31" s="6"/>
      <c r="E31" s="6">
        <v>1</v>
      </c>
      <c r="F31" s="6"/>
    </row>
    <row r="32" spans="1:6" x14ac:dyDescent="0.35">
      <c r="A32" s="6" t="s">
        <v>17</v>
      </c>
      <c r="B32" s="6" t="s">
        <v>57</v>
      </c>
      <c r="C32" s="6" t="s">
        <v>76</v>
      </c>
      <c r="D32" s="6"/>
      <c r="E32" s="6">
        <v>1</v>
      </c>
      <c r="F32" s="6"/>
    </row>
    <row r="33" spans="1:6" x14ac:dyDescent="0.35">
      <c r="A33" s="6" t="s">
        <v>17</v>
      </c>
      <c r="B33" s="6" t="s">
        <v>61</v>
      </c>
      <c r="C33" s="6" t="s">
        <v>78</v>
      </c>
      <c r="D33" s="6"/>
      <c r="E33" s="6">
        <v>1</v>
      </c>
      <c r="F33" s="6"/>
    </row>
    <row r="34" spans="1:6" x14ac:dyDescent="0.35">
      <c r="A34" s="8" t="s">
        <v>17</v>
      </c>
      <c r="B34" s="8" t="s">
        <v>62</v>
      </c>
      <c r="C34" s="8" t="s">
        <v>63</v>
      </c>
      <c r="D34" s="8"/>
      <c r="E34" s="8">
        <v>1</v>
      </c>
      <c r="F34" s="8"/>
    </row>
    <row r="35" spans="1:6" x14ac:dyDescent="0.35">
      <c r="A35" s="10" t="s">
        <v>17</v>
      </c>
      <c r="B35" s="10" t="s">
        <v>64</v>
      </c>
      <c r="C35" s="10" t="s">
        <v>81</v>
      </c>
      <c r="D35" s="10"/>
      <c r="E35" s="10">
        <v>1</v>
      </c>
      <c r="F35" s="10"/>
    </row>
    <row r="36" spans="1:6" x14ac:dyDescent="0.35">
      <c r="A36" s="10" t="s">
        <v>17</v>
      </c>
      <c r="B36" s="10" t="s">
        <v>65</v>
      </c>
      <c r="C36" s="10" t="s">
        <v>82</v>
      </c>
      <c r="D36" s="10"/>
      <c r="E36" s="10">
        <v>1</v>
      </c>
      <c r="F36" s="10"/>
    </row>
    <row r="37" spans="1:6" x14ac:dyDescent="0.35">
      <c r="A37" s="9" t="s">
        <v>17</v>
      </c>
      <c r="B37" s="9" t="s">
        <v>66</v>
      </c>
      <c r="C37" s="9" t="s">
        <v>91</v>
      </c>
      <c r="D37" s="9"/>
      <c r="E37" s="9">
        <v>1</v>
      </c>
      <c r="F37" s="9"/>
    </row>
    <row r="38" spans="1:6" x14ac:dyDescent="0.35">
      <c r="A38" s="9" t="s">
        <v>17</v>
      </c>
      <c r="B38" s="9" t="s">
        <v>67</v>
      </c>
      <c r="C38" s="9" t="s">
        <v>92</v>
      </c>
      <c r="D38" s="9"/>
      <c r="E38" s="9">
        <v>1</v>
      </c>
      <c r="F38" s="9"/>
    </row>
    <row r="39" spans="1:6" x14ac:dyDescent="0.35">
      <c r="A39" s="7" t="s">
        <v>17</v>
      </c>
      <c r="B39" s="7" t="s">
        <v>69</v>
      </c>
      <c r="C39" s="7" t="s">
        <v>93</v>
      </c>
      <c r="D39" s="7"/>
      <c r="E39" s="7">
        <v>1</v>
      </c>
      <c r="F39" s="7"/>
    </row>
    <row r="40" spans="1:6" x14ac:dyDescent="0.35">
      <c r="A40" s="7" t="s">
        <v>17</v>
      </c>
      <c r="B40" s="7" t="s">
        <v>68</v>
      </c>
      <c r="C40" s="7" t="s">
        <v>94</v>
      </c>
      <c r="D40" s="7"/>
      <c r="E40" s="7">
        <v>1</v>
      </c>
      <c r="F40" s="7"/>
    </row>
    <row r="41" spans="1:6" x14ac:dyDescent="0.35">
      <c r="A41" t="s">
        <v>17</v>
      </c>
      <c r="B41" t="s">
        <v>96</v>
      </c>
      <c r="C41" t="s">
        <v>97</v>
      </c>
      <c r="E41">
        <v>1</v>
      </c>
    </row>
    <row r="42" spans="1:6" x14ac:dyDescent="0.35">
      <c r="A42" t="s">
        <v>17</v>
      </c>
      <c r="B42" t="s">
        <v>98</v>
      </c>
      <c r="C42" t="s">
        <v>100</v>
      </c>
      <c r="E42">
        <v>1</v>
      </c>
    </row>
    <row r="43" spans="1:6" x14ac:dyDescent="0.35">
      <c r="A43" t="s">
        <v>17</v>
      </c>
      <c r="B43" t="s">
        <v>99</v>
      </c>
      <c r="C43" t="s">
        <v>101</v>
      </c>
      <c r="E43">
        <v>1</v>
      </c>
    </row>
    <row r="44" spans="1:6" x14ac:dyDescent="0.35">
      <c r="A44" t="s">
        <v>17</v>
      </c>
      <c r="B44" t="s">
        <v>104</v>
      </c>
      <c r="C44" t="s">
        <v>110</v>
      </c>
      <c r="E44">
        <v>1</v>
      </c>
      <c r="F44">
        <v>1</v>
      </c>
    </row>
    <row r="45" spans="1:6" x14ac:dyDescent="0.35">
      <c r="A45" t="s">
        <v>17</v>
      </c>
      <c r="B45" t="s">
        <v>105</v>
      </c>
      <c r="C45" t="s">
        <v>109</v>
      </c>
      <c r="E45">
        <v>1</v>
      </c>
      <c r="F45">
        <v>1</v>
      </c>
    </row>
    <row r="46" spans="1:6" x14ac:dyDescent="0.35">
      <c r="A46" t="s">
        <v>5</v>
      </c>
      <c r="B46" t="s">
        <v>111</v>
      </c>
      <c r="C46" t="s">
        <v>112</v>
      </c>
      <c r="E46">
        <v>1</v>
      </c>
    </row>
    <row r="47" spans="1:6" x14ac:dyDescent="0.35">
      <c r="A47" t="s">
        <v>5</v>
      </c>
      <c r="B47" t="s">
        <v>106</v>
      </c>
      <c r="C47" t="s">
        <v>113</v>
      </c>
      <c r="E47">
        <v>1</v>
      </c>
    </row>
    <row r="48" spans="1:6" x14ac:dyDescent="0.35">
      <c r="A48" t="s">
        <v>5</v>
      </c>
      <c r="B48" t="s">
        <v>114</v>
      </c>
      <c r="C48" t="s">
        <v>115</v>
      </c>
      <c r="E48">
        <v>1</v>
      </c>
    </row>
    <row r="49" spans="1:7" x14ac:dyDescent="0.35">
      <c r="A49" s="15" t="s">
        <v>123</v>
      </c>
      <c r="B49" s="17" t="s">
        <v>116</v>
      </c>
      <c r="C49" s="17" t="s">
        <v>139</v>
      </c>
      <c r="D49" s="17"/>
      <c r="E49" s="17">
        <v>1</v>
      </c>
      <c r="F49" s="17"/>
      <c r="G49" s="17"/>
    </row>
    <row r="50" spans="1:7" x14ac:dyDescent="0.35">
      <c r="A50" s="15" t="s">
        <v>123</v>
      </c>
      <c r="B50" s="17" t="s">
        <v>117</v>
      </c>
      <c r="C50" s="17" t="s">
        <v>289</v>
      </c>
      <c r="D50" s="17"/>
      <c r="E50" s="17">
        <v>1</v>
      </c>
      <c r="F50" s="17"/>
      <c r="G50" s="17"/>
    </row>
    <row r="51" spans="1:7" x14ac:dyDescent="0.35">
      <c r="A51" s="15" t="s">
        <v>124</v>
      </c>
      <c r="B51" s="23" t="s">
        <v>125</v>
      </c>
      <c r="C51" s="17" t="s">
        <v>140</v>
      </c>
      <c r="D51" s="17"/>
      <c r="E51" s="23">
        <v>1</v>
      </c>
      <c r="F51" s="17"/>
      <c r="G51" s="17"/>
    </row>
    <row r="52" spans="1:7" x14ac:dyDescent="0.35">
      <c r="A52" s="15" t="s">
        <v>123</v>
      </c>
      <c r="B52" s="23" t="s">
        <v>119</v>
      </c>
      <c r="C52" s="17" t="s">
        <v>268</v>
      </c>
      <c r="D52" s="17"/>
      <c r="E52" s="23">
        <v>1</v>
      </c>
      <c r="F52" s="17"/>
      <c r="G52" s="17"/>
    </row>
    <row r="53" spans="1:7" x14ac:dyDescent="0.35">
      <c r="A53" s="15" t="s">
        <v>123</v>
      </c>
      <c r="B53" s="17" t="s">
        <v>120</v>
      </c>
      <c r="C53" s="17" t="s">
        <v>141</v>
      </c>
      <c r="D53" s="17"/>
      <c r="E53" s="17">
        <v>1</v>
      </c>
      <c r="F53" s="17"/>
      <c r="G53" s="17"/>
    </row>
    <row r="54" spans="1:7" x14ac:dyDescent="0.35">
      <c r="A54" s="15" t="s">
        <v>126</v>
      </c>
      <c r="B54" s="23" t="s">
        <v>121</v>
      </c>
      <c r="C54" s="17" t="s">
        <v>267</v>
      </c>
      <c r="D54" s="17"/>
      <c r="E54" s="17">
        <v>1</v>
      </c>
      <c r="F54" s="17"/>
      <c r="G54" s="17"/>
    </row>
    <row r="55" spans="1:7" x14ac:dyDescent="0.35">
      <c r="A55" s="15" t="s">
        <v>123</v>
      </c>
      <c r="B55" s="17" t="s">
        <v>122</v>
      </c>
      <c r="C55" s="17" t="s">
        <v>279</v>
      </c>
      <c r="D55" s="17"/>
      <c r="E55" s="17">
        <v>1</v>
      </c>
      <c r="F55" s="17"/>
      <c r="G55" s="17"/>
    </row>
    <row r="56" spans="1:7" x14ac:dyDescent="0.35">
      <c r="A56" s="15" t="s">
        <v>123</v>
      </c>
      <c r="B56" s="21" t="s">
        <v>127</v>
      </c>
      <c r="C56" s="21" t="s">
        <v>266</v>
      </c>
      <c r="D56" s="21"/>
      <c r="E56" s="21">
        <v>2</v>
      </c>
      <c r="F56" s="21"/>
      <c r="G56" s="21"/>
    </row>
    <row r="57" spans="1:7" x14ac:dyDescent="0.35">
      <c r="A57" s="15" t="s">
        <v>128</v>
      </c>
      <c r="B57" s="23" t="s">
        <v>129</v>
      </c>
      <c r="C57" s="17" t="s">
        <v>130</v>
      </c>
      <c r="D57" s="17"/>
      <c r="E57" s="23">
        <v>1</v>
      </c>
      <c r="F57" s="17"/>
      <c r="G57" s="17"/>
    </row>
    <row r="58" spans="1:7" x14ac:dyDescent="0.35">
      <c r="A58" s="15" t="s">
        <v>123</v>
      </c>
      <c r="B58" s="23" t="s">
        <v>131</v>
      </c>
      <c r="C58" s="23" t="s">
        <v>132</v>
      </c>
      <c r="D58" s="17"/>
      <c r="E58" s="17"/>
      <c r="F58" s="23">
        <v>1</v>
      </c>
      <c r="G58" s="17"/>
    </row>
    <row r="59" spans="1:7" x14ac:dyDescent="0.35">
      <c r="A59" s="15" t="s">
        <v>128</v>
      </c>
      <c r="B59" s="21" t="s">
        <v>133</v>
      </c>
      <c r="C59" s="21" t="s">
        <v>269</v>
      </c>
      <c r="D59" s="21"/>
      <c r="E59" s="21">
        <v>2</v>
      </c>
      <c r="F59" s="21">
        <v>1</v>
      </c>
      <c r="G59" s="21"/>
    </row>
    <row r="60" spans="1:7" x14ac:dyDescent="0.35">
      <c r="A60" s="15" t="s">
        <v>123</v>
      </c>
      <c r="B60" s="17" t="s">
        <v>135</v>
      </c>
      <c r="C60" s="17" t="s">
        <v>136</v>
      </c>
      <c r="D60" s="17"/>
      <c r="E60" s="17"/>
      <c r="F60" s="17">
        <v>1</v>
      </c>
      <c r="G60" s="17"/>
    </row>
    <row r="61" spans="1:7" x14ac:dyDescent="0.35">
      <c r="A61" s="15" t="s">
        <v>128</v>
      </c>
      <c r="B61" s="17" t="s">
        <v>137</v>
      </c>
      <c r="C61" s="17" t="s">
        <v>138</v>
      </c>
      <c r="D61" s="17"/>
      <c r="E61" s="17">
        <v>1</v>
      </c>
      <c r="F61" s="17">
        <v>1</v>
      </c>
      <c r="G61" s="17"/>
    </row>
    <row r="62" spans="1:7" x14ac:dyDescent="0.35">
      <c r="A62" s="15" t="s">
        <v>128</v>
      </c>
      <c r="B62" s="21" t="s">
        <v>263</v>
      </c>
      <c r="C62" s="21" t="s">
        <v>264</v>
      </c>
      <c r="D62" s="21"/>
      <c r="E62" s="21">
        <v>1</v>
      </c>
      <c r="F62" s="21">
        <v>2</v>
      </c>
      <c r="G62" s="21"/>
    </row>
    <row r="63" spans="1:7" x14ac:dyDescent="0.35">
      <c r="A63" s="15" t="s">
        <v>123</v>
      </c>
      <c r="B63" s="21" t="s">
        <v>134</v>
      </c>
      <c r="C63" s="21" t="s">
        <v>265</v>
      </c>
      <c r="D63" s="21"/>
      <c r="E63" s="21"/>
      <c r="F63" s="21">
        <v>1</v>
      </c>
      <c r="G63" s="21"/>
    </row>
    <row r="64" spans="1:7" x14ac:dyDescent="0.35">
      <c r="A64" s="15" t="s">
        <v>123</v>
      </c>
      <c r="B64" s="21" t="s">
        <v>270</v>
      </c>
      <c r="C64" s="21" t="s">
        <v>271</v>
      </c>
      <c r="D64" s="21"/>
      <c r="E64" s="21">
        <v>2</v>
      </c>
      <c r="F64" s="21"/>
      <c r="G64" s="21"/>
    </row>
    <row r="65" spans="1:7" x14ac:dyDescent="0.35">
      <c r="A65" s="15" t="s">
        <v>123</v>
      </c>
      <c r="B65" s="21" t="s">
        <v>275</v>
      </c>
      <c r="C65" s="21" t="s">
        <v>276</v>
      </c>
      <c r="D65" s="21"/>
      <c r="E65" s="21">
        <v>2</v>
      </c>
      <c r="F65" s="21"/>
      <c r="G65" s="21"/>
    </row>
    <row r="66" spans="1:7" x14ac:dyDescent="0.35">
      <c r="A66" s="15" t="s">
        <v>123</v>
      </c>
      <c r="B66" s="17" t="s">
        <v>277</v>
      </c>
      <c r="C66" s="17" t="s">
        <v>278</v>
      </c>
      <c r="D66" s="17"/>
      <c r="E66" s="17">
        <v>1</v>
      </c>
      <c r="F66" s="17"/>
      <c r="G66" s="17"/>
    </row>
    <row r="67" spans="1:7" x14ac:dyDescent="0.35">
      <c r="A67" s="104" t="s">
        <v>128</v>
      </c>
      <c r="B67" t="s">
        <v>280</v>
      </c>
      <c r="C67" t="s">
        <v>281</v>
      </c>
      <c r="E67" s="54">
        <v>1</v>
      </c>
      <c r="F67">
        <v>1</v>
      </c>
    </row>
    <row r="68" spans="1:7" x14ac:dyDescent="0.35">
      <c r="A68" s="104" t="s">
        <v>128</v>
      </c>
      <c r="B68" s="78" t="s">
        <v>282</v>
      </c>
      <c r="C68" t="s">
        <v>283</v>
      </c>
      <c r="E68" s="54">
        <v>1</v>
      </c>
      <c r="F68">
        <v>1</v>
      </c>
    </row>
    <row r="69" spans="1:7" x14ac:dyDescent="0.35">
      <c r="A69" s="104" t="s">
        <v>128</v>
      </c>
      <c r="B69" s="98" t="s">
        <v>285</v>
      </c>
      <c r="C69" t="s">
        <v>284</v>
      </c>
      <c r="E69" s="54">
        <v>1</v>
      </c>
      <c r="F69">
        <v>1</v>
      </c>
    </row>
    <row r="70" spans="1:7" x14ac:dyDescent="0.35">
      <c r="A70" s="104" t="s">
        <v>128</v>
      </c>
      <c r="B70" s="98" t="s">
        <v>286</v>
      </c>
      <c r="C70" t="s">
        <v>108</v>
      </c>
      <c r="E70" s="54">
        <v>1</v>
      </c>
      <c r="F70">
        <v>1</v>
      </c>
    </row>
    <row r="71" spans="1:7" x14ac:dyDescent="0.35">
      <c r="A71" s="104" t="s">
        <v>128</v>
      </c>
      <c r="B71" s="98" t="s">
        <v>287</v>
      </c>
      <c r="C71" t="s">
        <v>288</v>
      </c>
      <c r="E71" s="54">
        <v>1</v>
      </c>
      <c r="F71">
        <v>1</v>
      </c>
    </row>
    <row r="72" spans="1:7" x14ac:dyDescent="0.35">
      <c r="A72" s="104" t="s">
        <v>128</v>
      </c>
      <c r="B72" s="98" t="s">
        <v>296</v>
      </c>
      <c r="C72" t="s">
        <v>290</v>
      </c>
      <c r="E72" s="54">
        <v>1</v>
      </c>
      <c r="F72">
        <v>1</v>
      </c>
    </row>
    <row r="73" spans="1:7" x14ac:dyDescent="0.35">
      <c r="A73" s="104" t="s">
        <v>123</v>
      </c>
      <c r="B73" s="98" t="s">
        <v>291</v>
      </c>
      <c r="C73" t="s">
        <v>292</v>
      </c>
      <c r="E73" s="54">
        <v>2</v>
      </c>
    </row>
    <row r="74" spans="1:7" x14ac:dyDescent="0.35">
      <c r="A74" s="15" t="s">
        <v>123</v>
      </c>
      <c r="B74" s="17" t="s">
        <v>294</v>
      </c>
      <c r="C74" s="17" t="s">
        <v>295</v>
      </c>
      <c r="D74" s="17"/>
      <c r="E74" s="17">
        <v>1</v>
      </c>
    </row>
    <row r="75" spans="1:7" x14ac:dyDescent="0.35">
      <c r="A75" s="104" t="s">
        <v>123</v>
      </c>
      <c r="B75" s="110" t="s">
        <v>297</v>
      </c>
      <c r="C75" s="17" t="s">
        <v>298</v>
      </c>
      <c r="D75" s="17"/>
      <c r="E75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69"/>
  <sheetViews>
    <sheetView topLeftCell="C1" workbookViewId="0">
      <selection activeCell="V13" sqref="V13"/>
    </sheetView>
  </sheetViews>
  <sheetFormatPr defaultColWidth="11.453125" defaultRowHeight="14.5" x14ac:dyDescent="0.35"/>
  <cols>
    <col min="1" max="1" width="11.453125" customWidth="1"/>
    <col min="2" max="2" width="13" customWidth="1"/>
    <col min="3" max="3" width="17.81640625" customWidth="1"/>
    <col min="257" max="257" width="11.453125" customWidth="1"/>
    <col min="258" max="258" width="13" customWidth="1"/>
    <col min="259" max="259" width="17.81640625" customWidth="1"/>
    <col min="513" max="513" width="11.453125" customWidth="1"/>
    <col min="514" max="514" width="13" customWidth="1"/>
    <col min="515" max="515" width="17.81640625" customWidth="1"/>
    <col min="769" max="769" width="11.453125" customWidth="1"/>
    <col min="770" max="770" width="13" customWidth="1"/>
    <col min="771" max="771" width="17.81640625" customWidth="1"/>
    <col min="1025" max="1025" width="11.453125" customWidth="1"/>
    <col min="1026" max="1026" width="13" customWidth="1"/>
    <col min="1027" max="1027" width="17.81640625" customWidth="1"/>
    <col min="1281" max="1281" width="11.453125" customWidth="1"/>
    <col min="1282" max="1282" width="13" customWidth="1"/>
    <col min="1283" max="1283" width="17.81640625" customWidth="1"/>
    <col min="1537" max="1537" width="11.453125" customWidth="1"/>
    <col min="1538" max="1538" width="13" customWidth="1"/>
    <col min="1539" max="1539" width="17.81640625" customWidth="1"/>
    <col min="1793" max="1793" width="11.453125" customWidth="1"/>
    <col min="1794" max="1794" width="13" customWidth="1"/>
    <col min="1795" max="1795" width="17.81640625" customWidth="1"/>
    <col min="2049" max="2049" width="11.453125" customWidth="1"/>
    <col min="2050" max="2050" width="13" customWidth="1"/>
    <col min="2051" max="2051" width="17.81640625" customWidth="1"/>
    <col min="2305" max="2305" width="11.453125" customWidth="1"/>
    <col min="2306" max="2306" width="13" customWidth="1"/>
    <col min="2307" max="2307" width="17.81640625" customWidth="1"/>
    <col min="2561" max="2561" width="11.453125" customWidth="1"/>
    <col min="2562" max="2562" width="13" customWidth="1"/>
    <col min="2563" max="2563" width="17.81640625" customWidth="1"/>
    <col min="2817" max="2817" width="11.453125" customWidth="1"/>
    <col min="2818" max="2818" width="13" customWidth="1"/>
    <col min="2819" max="2819" width="17.81640625" customWidth="1"/>
    <col min="3073" max="3073" width="11.453125" customWidth="1"/>
    <col min="3074" max="3074" width="13" customWidth="1"/>
    <col min="3075" max="3075" width="17.81640625" customWidth="1"/>
    <col min="3329" max="3329" width="11.453125" customWidth="1"/>
    <col min="3330" max="3330" width="13" customWidth="1"/>
    <col min="3331" max="3331" width="17.81640625" customWidth="1"/>
    <col min="3585" max="3585" width="11.453125" customWidth="1"/>
    <col min="3586" max="3586" width="13" customWidth="1"/>
    <col min="3587" max="3587" width="17.81640625" customWidth="1"/>
    <col min="3841" max="3841" width="11.453125" customWidth="1"/>
    <col min="3842" max="3842" width="13" customWidth="1"/>
    <col min="3843" max="3843" width="17.81640625" customWidth="1"/>
    <col min="4097" max="4097" width="11.453125" customWidth="1"/>
    <col min="4098" max="4098" width="13" customWidth="1"/>
    <col min="4099" max="4099" width="17.81640625" customWidth="1"/>
    <col min="4353" max="4353" width="11.453125" customWidth="1"/>
    <col min="4354" max="4354" width="13" customWidth="1"/>
    <col min="4355" max="4355" width="17.81640625" customWidth="1"/>
    <col min="4609" max="4609" width="11.453125" customWidth="1"/>
    <col min="4610" max="4610" width="13" customWidth="1"/>
    <col min="4611" max="4611" width="17.81640625" customWidth="1"/>
    <col min="4865" max="4865" width="11.453125" customWidth="1"/>
    <col min="4866" max="4866" width="13" customWidth="1"/>
    <col min="4867" max="4867" width="17.81640625" customWidth="1"/>
    <col min="5121" max="5121" width="11.453125" customWidth="1"/>
    <col min="5122" max="5122" width="13" customWidth="1"/>
    <col min="5123" max="5123" width="17.81640625" customWidth="1"/>
    <col min="5377" max="5377" width="11.453125" customWidth="1"/>
    <col min="5378" max="5378" width="13" customWidth="1"/>
    <col min="5379" max="5379" width="17.81640625" customWidth="1"/>
    <col min="5633" max="5633" width="11.453125" customWidth="1"/>
    <col min="5634" max="5634" width="13" customWidth="1"/>
    <col min="5635" max="5635" width="17.81640625" customWidth="1"/>
    <col min="5889" max="5889" width="11.453125" customWidth="1"/>
    <col min="5890" max="5890" width="13" customWidth="1"/>
    <col min="5891" max="5891" width="17.81640625" customWidth="1"/>
    <col min="6145" max="6145" width="11.453125" customWidth="1"/>
    <col min="6146" max="6146" width="13" customWidth="1"/>
    <col min="6147" max="6147" width="17.81640625" customWidth="1"/>
    <col min="6401" max="6401" width="11.453125" customWidth="1"/>
    <col min="6402" max="6402" width="13" customWidth="1"/>
    <col min="6403" max="6403" width="17.81640625" customWidth="1"/>
    <col min="6657" max="6657" width="11.453125" customWidth="1"/>
    <col min="6658" max="6658" width="13" customWidth="1"/>
    <col min="6659" max="6659" width="17.81640625" customWidth="1"/>
    <col min="6913" max="6913" width="11.453125" customWidth="1"/>
    <col min="6914" max="6914" width="13" customWidth="1"/>
    <col min="6915" max="6915" width="17.81640625" customWidth="1"/>
    <col min="7169" max="7169" width="11.453125" customWidth="1"/>
    <col min="7170" max="7170" width="13" customWidth="1"/>
    <col min="7171" max="7171" width="17.81640625" customWidth="1"/>
    <col min="7425" max="7425" width="11.453125" customWidth="1"/>
    <col min="7426" max="7426" width="13" customWidth="1"/>
    <col min="7427" max="7427" width="17.81640625" customWidth="1"/>
    <col min="7681" max="7681" width="11.453125" customWidth="1"/>
    <col min="7682" max="7682" width="13" customWidth="1"/>
    <col min="7683" max="7683" width="17.81640625" customWidth="1"/>
    <col min="7937" max="7937" width="11.453125" customWidth="1"/>
    <col min="7938" max="7938" width="13" customWidth="1"/>
    <col min="7939" max="7939" width="17.81640625" customWidth="1"/>
    <col min="8193" max="8193" width="11.453125" customWidth="1"/>
    <col min="8194" max="8194" width="13" customWidth="1"/>
    <col min="8195" max="8195" width="17.81640625" customWidth="1"/>
    <col min="8449" max="8449" width="11.453125" customWidth="1"/>
    <col min="8450" max="8450" width="13" customWidth="1"/>
    <col min="8451" max="8451" width="17.81640625" customWidth="1"/>
    <col min="8705" max="8705" width="11.453125" customWidth="1"/>
    <col min="8706" max="8706" width="13" customWidth="1"/>
    <col min="8707" max="8707" width="17.81640625" customWidth="1"/>
    <col min="8961" max="8961" width="11.453125" customWidth="1"/>
    <col min="8962" max="8962" width="13" customWidth="1"/>
    <col min="8963" max="8963" width="17.81640625" customWidth="1"/>
    <col min="9217" max="9217" width="11.453125" customWidth="1"/>
    <col min="9218" max="9218" width="13" customWidth="1"/>
    <col min="9219" max="9219" width="17.81640625" customWidth="1"/>
    <col min="9473" max="9473" width="11.453125" customWidth="1"/>
    <col min="9474" max="9474" width="13" customWidth="1"/>
    <col min="9475" max="9475" width="17.81640625" customWidth="1"/>
    <col min="9729" max="9729" width="11.453125" customWidth="1"/>
    <col min="9730" max="9730" width="13" customWidth="1"/>
    <col min="9731" max="9731" width="17.81640625" customWidth="1"/>
    <col min="9985" max="9985" width="11.453125" customWidth="1"/>
    <col min="9986" max="9986" width="13" customWidth="1"/>
    <col min="9987" max="9987" width="17.81640625" customWidth="1"/>
    <col min="10241" max="10241" width="11.453125" customWidth="1"/>
    <col min="10242" max="10242" width="13" customWidth="1"/>
    <col min="10243" max="10243" width="17.81640625" customWidth="1"/>
    <col min="10497" max="10497" width="11.453125" customWidth="1"/>
    <col min="10498" max="10498" width="13" customWidth="1"/>
    <col min="10499" max="10499" width="17.81640625" customWidth="1"/>
    <col min="10753" max="10753" width="11.453125" customWidth="1"/>
    <col min="10754" max="10754" width="13" customWidth="1"/>
    <col min="10755" max="10755" width="17.81640625" customWidth="1"/>
    <col min="11009" max="11009" width="11.453125" customWidth="1"/>
    <col min="11010" max="11010" width="13" customWidth="1"/>
    <col min="11011" max="11011" width="17.81640625" customWidth="1"/>
    <col min="11265" max="11265" width="11.453125" customWidth="1"/>
    <col min="11266" max="11266" width="13" customWidth="1"/>
    <col min="11267" max="11267" width="17.81640625" customWidth="1"/>
    <col min="11521" max="11521" width="11.453125" customWidth="1"/>
    <col min="11522" max="11522" width="13" customWidth="1"/>
    <col min="11523" max="11523" width="17.81640625" customWidth="1"/>
    <col min="11777" max="11777" width="11.453125" customWidth="1"/>
    <col min="11778" max="11778" width="13" customWidth="1"/>
    <col min="11779" max="11779" width="17.81640625" customWidth="1"/>
    <col min="12033" max="12033" width="11.453125" customWidth="1"/>
    <col min="12034" max="12034" width="13" customWidth="1"/>
    <col min="12035" max="12035" width="17.81640625" customWidth="1"/>
    <col min="12289" max="12289" width="11.453125" customWidth="1"/>
    <col min="12290" max="12290" width="13" customWidth="1"/>
    <col min="12291" max="12291" width="17.81640625" customWidth="1"/>
    <col min="12545" max="12545" width="11.453125" customWidth="1"/>
    <col min="12546" max="12546" width="13" customWidth="1"/>
    <col min="12547" max="12547" width="17.81640625" customWidth="1"/>
    <col min="12801" max="12801" width="11.453125" customWidth="1"/>
    <col min="12802" max="12802" width="13" customWidth="1"/>
    <col min="12803" max="12803" width="17.81640625" customWidth="1"/>
    <col min="13057" max="13057" width="11.453125" customWidth="1"/>
    <col min="13058" max="13058" width="13" customWidth="1"/>
    <col min="13059" max="13059" width="17.81640625" customWidth="1"/>
    <col min="13313" max="13313" width="11.453125" customWidth="1"/>
    <col min="13314" max="13314" width="13" customWidth="1"/>
    <col min="13315" max="13315" width="17.81640625" customWidth="1"/>
    <col min="13569" max="13569" width="11.453125" customWidth="1"/>
    <col min="13570" max="13570" width="13" customWidth="1"/>
    <col min="13571" max="13571" width="17.81640625" customWidth="1"/>
    <col min="13825" max="13825" width="11.453125" customWidth="1"/>
    <col min="13826" max="13826" width="13" customWidth="1"/>
    <col min="13827" max="13827" width="17.81640625" customWidth="1"/>
    <col min="14081" max="14081" width="11.453125" customWidth="1"/>
    <col min="14082" max="14082" width="13" customWidth="1"/>
    <col min="14083" max="14083" width="17.81640625" customWidth="1"/>
    <col min="14337" max="14337" width="11.453125" customWidth="1"/>
    <col min="14338" max="14338" width="13" customWidth="1"/>
    <col min="14339" max="14339" width="17.81640625" customWidth="1"/>
    <col min="14593" max="14593" width="11.453125" customWidth="1"/>
    <col min="14594" max="14594" width="13" customWidth="1"/>
    <col min="14595" max="14595" width="17.81640625" customWidth="1"/>
    <col min="14849" max="14849" width="11.453125" customWidth="1"/>
    <col min="14850" max="14850" width="13" customWidth="1"/>
    <col min="14851" max="14851" width="17.81640625" customWidth="1"/>
    <col min="15105" max="15105" width="11.453125" customWidth="1"/>
    <col min="15106" max="15106" width="13" customWidth="1"/>
    <col min="15107" max="15107" width="17.81640625" customWidth="1"/>
    <col min="15361" max="15361" width="11.453125" customWidth="1"/>
    <col min="15362" max="15362" width="13" customWidth="1"/>
    <col min="15363" max="15363" width="17.81640625" customWidth="1"/>
    <col min="15617" max="15617" width="11.453125" customWidth="1"/>
    <col min="15618" max="15618" width="13" customWidth="1"/>
    <col min="15619" max="15619" width="17.81640625" customWidth="1"/>
    <col min="15873" max="15873" width="11.453125" customWidth="1"/>
    <col min="15874" max="15874" width="13" customWidth="1"/>
    <col min="15875" max="15875" width="17.81640625" customWidth="1"/>
    <col min="16129" max="16129" width="11.453125" customWidth="1"/>
    <col min="16130" max="16130" width="13" customWidth="1"/>
    <col min="16131" max="16131" width="17.81640625" customWidth="1"/>
  </cols>
  <sheetData>
    <row r="2" spans="1:51" x14ac:dyDescent="0.35">
      <c r="C2" s="47" t="s">
        <v>177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17">
        <v>17</v>
      </c>
      <c r="U2" s="17">
        <v>18</v>
      </c>
      <c r="V2" s="17">
        <v>19</v>
      </c>
      <c r="W2" s="17">
        <v>20</v>
      </c>
      <c r="X2" s="17">
        <v>21</v>
      </c>
      <c r="Y2" s="17">
        <v>22</v>
      </c>
      <c r="Z2" s="17">
        <v>23</v>
      </c>
      <c r="AA2" s="17">
        <v>24</v>
      </c>
      <c r="AB2" s="30" t="s">
        <v>178</v>
      </c>
    </row>
    <row r="3" spans="1:51" x14ac:dyDescent="0.35">
      <c r="C3" s="63" t="s">
        <v>179</v>
      </c>
      <c r="D3" s="17">
        <v>352</v>
      </c>
      <c r="E3" s="17">
        <v>322</v>
      </c>
      <c r="F3" s="17">
        <v>303</v>
      </c>
      <c r="G3" s="17">
        <v>294</v>
      </c>
      <c r="H3" s="17">
        <v>296</v>
      </c>
      <c r="I3" s="17">
        <v>308</v>
      </c>
      <c r="J3" s="17">
        <v>329</v>
      </c>
      <c r="K3" s="17">
        <v>346</v>
      </c>
      <c r="L3" s="17">
        <v>398</v>
      </c>
      <c r="M3" s="17">
        <v>434</v>
      </c>
      <c r="N3" s="17">
        <v>442</v>
      </c>
      <c r="O3" s="17">
        <v>458</v>
      </c>
      <c r="P3" s="17">
        <v>460</v>
      </c>
      <c r="Q3" s="17">
        <v>444</v>
      </c>
      <c r="R3" s="17">
        <v>418</v>
      </c>
      <c r="S3" s="17">
        <v>406</v>
      </c>
      <c r="T3" s="17">
        <v>411</v>
      </c>
      <c r="U3" s="17">
        <v>414</v>
      </c>
      <c r="V3" s="17">
        <v>430</v>
      </c>
      <c r="W3" s="17">
        <v>476</v>
      </c>
      <c r="X3" s="17">
        <v>458</v>
      </c>
      <c r="Y3" s="17">
        <v>412</v>
      </c>
      <c r="Z3" s="17">
        <v>377</v>
      </c>
      <c r="AA3" s="17">
        <v>342</v>
      </c>
      <c r="AB3" s="31">
        <f>MAX(D3:AA3)</f>
        <v>476</v>
      </c>
    </row>
    <row r="4" spans="1:51" x14ac:dyDescent="0.35">
      <c r="C4" s="64" t="s">
        <v>180</v>
      </c>
      <c r="D4" s="17">
        <f>D3/476</f>
        <v>0.73949579831932777</v>
      </c>
      <c r="E4" s="17">
        <f t="shared" ref="E4:AA4" si="0">E3/476</f>
        <v>0.67647058823529416</v>
      </c>
      <c r="F4" s="17">
        <f t="shared" si="0"/>
        <v>0.63655462184873945</v>
      </c>
      <c r="G4" s="17">
        <f t="shared" si="0"/>
        <v>0.61764705882352944</v>
      </c>
      <c r="H4" s="17">
        <f t="shared" si="0"/>
        <v>0.62184873949579833</v>
      </c>
      <c r="I4" s="17">
        <f t="shared" si="0"/>
        <v>0.6470588235294118</v>
      </c>
      <c r="J4" s="17">
        <f t="shared" si="0"/>
        <v>0.69117647058823528</v>
      </c>
      <c r="K4" s="17">
        <f t="shared" si="0"/>
        <v>0.72689075630252098</v>
      </c>
      <c r="L4" s="17">
        <f t="shared" si="0"/>
        <v>0.83613445378151263</v>
      </c>
      <c r="M4" s="17">
        <f t="shared" si="0"/>
        <v>0.91176470588235292</v>
      </c>
      <c r="N4" s="17">
        <f t="shared" si="0"/>
        <v>0.9285714285714286</v>
      </c>
      <c r="O4" s="17">
        <f t="shared" si="0"/>
        <v>0.96218487394957986</v>
      </c>
      <c r="P4" s="17">
        <f t="shared" si="0"/>
        <v>0.96638655462184875</v>
      </c>
      <c r="Q4" s="17">
        <f t="shared" si="0"/>
        <v>0.9327731092436975</v>
      </c>
      <c r="R4" s="17">
        <f t="shared" si="0"/>
        <v>0.87815126050420167</v>
      </c>
      <c r="S4" s="17">
        <f t="shared" si="0"/>
        <v>0.8529411764705882</v>
      </c>
      <c r="T4" s="17">
        <f t="shared" si="0"/>
        <v>0.86344537815126055</v>
      </c>
      <c r="U4" s="17">
        <f t="shared" si="0"/>
        <v>0.86974789915966388</v>
      </c>
      <c r="V4" s="17">
        <f t="shared" si="0"/>
        <v>0.90336134453781514</v>
      </c>
      <c r="W4" s="17">
        <f t="shared" si="0"/>
        <v>1</v>
      </c>
      <c r="X4" s="17">
        <f t="shared" si="0"/>
        <v>0.96218487394957986</v>
      </c>
      <c r="Y4" s="17">
        <f t="shared" si="0"/>
        <v>0.86554621848739499</v>
      </c>
      <c r="Z4" s="17">
        <f t="shared" si="0"/>
        <v>0.79201680672268904</v>
      </c>
      <c r="AA4" s="17">
        <f t="shared" si="0"/>
        <v>0.71848739495798319</v>
      </c>
      <c r="AB4" s="11"/>
    </row>
    <row r="5" spans="1:51" x14ac:dyDescent="0.35">
      <c r="AB5" s="30" t="s">
        <v>178</v>
      </c>
    </row>
    <row r="6" spans="1:51" x14ac:dyDescent="0.35">
      <c r="C6" s="21" t="s">
        <v>181</v>
      </c>
      <c r="D6" s="17">
        <f>D4*$AB$6</f>
        <v>1189.8487394957983</v>
      </c>
      <c r="E6" s="17">
        <f>E4*$AB$6</f>
        <v>1088.4411764705883</v>
      </c>
      <c r="F6" s="17">
        <f>F4*$AB$6</f>
        <v>1024.2163865546217</v>
      </c>
      <c r="G6" s="17">
        <f t="shared" ref="G6:AA6" si="1">G4*$AB$6</f>
        <v>993.7941176470589</v>
      </c>
      <c r="H6" s="17">
        <f t="shared" si="1"/>
        <v>1000.5546218487395</v>
      </c>
      <c r="I6" s="17">
        <f t="shared" si="1"/>
        <v>1041.1176470588236</v>
      </c>
      <c r="J6" s="17">
        <f t="shared" si="1"/>
        <v>1112.1029411764705</v>
      </c>
      <c r="K6" s="17">
        <f t="shared" si="1"/>
        <v>1169.5672268907563</v>
      </c>
      <c r="L6" s="17">
        <f t="shared" si="1"/>
        <v>1345.3403361344538</v>
      </c>
      <c r="M6" s="17">
        <f t="shared" si="1"/>
        <v>1467.0294117647059</v>
      </c>
      <c r="N6" s="17">
        <f t="shared" si="1"/>
        <v>1494.0714285714287</v>
      </c>
      <c r="O6" s="17">
        <f t="shared" si="1"/>
        <v>1548.1554621848741</v>
      </c>
      <c r="P6" s="17">
        <f t="shared" si="1"/>
        <v>1554.9159663865546</v>
      </c>
      <c r="Q6" s="17">
        <f t="shared" si="1"/>
        <v>1500.8319327731092</v>
      </c>
      <c r="R6" s="17">
        <f t="shared" si="1"/>
        <v>1412.9453781512605</v>
      </c>
      <c r="S6" s="17">
        <f t="shared" si="1"/>
        <v>1372.3823529411764</v>
      </c>
      <c r="T6" s="17">
        <f t="shared" si="1"/>
        <v>1389.2836134453783</v>
      </c>
      <c r="U6" s="17">
        <f t="shared" si="1"/>
        <v>1399.4243697478992</v>
      </c>
      <c r="V6" s="17">
        <f t="shared" si="1"/>
        <v>1453.5084033613446</v>
      </c>
      <c r="W6" s="17">
        <f t="shared" si="1"/>
        <v>1609</v>
      </c>
      <c r="X6" s="17">
        <f t="shared" si="1"/>
        <v>1548.1554621848741</v>
      </c>
      <c r="Y6" s="17">
        <f t="shared" si="1"/>
        <v>1392.6638655462186</v>
      </c>
      <c r="Z6" s="17">
        <f t="shared" si="1"/>
        <v>1274.3550420168067</v>
      </c>
      <c r="AA6" s="17">
        <f t="shared" si="1"/>
        <v>1156.046218487395</v>
      </c>
      <c r="AB6" s="65">
        <v>1609</v>
      </c>
    </row>
    <row r="7" spans="1:51" x14ac:dyDescent="0.35">
      <c r="C7" s="47" t="s">
        <v>182</v>
      </c>
      <c r="D7" s="17">
        <f>(D6/$D$9)</f>
        <v>0.73949579831932777</v>
      </c>
      <c r="E7" s="17">
        <f>E6/$D$9</f>
        <v>0.67647058823529416</v>
      </c>
      <c r="F7" s="17">
        <f t="shared" ref="E7:AA8" si="2">F6/$D$9</f>
        <v>0.63655462184873945</v>
      </c>
      <c r="G7" s="17">
        <f t="shared" si="2"/>
        <v>0.61764705882352944</v>
      </c>
      <c r="H7" s="17">
        <f t="shared" si="2"/>
        <v>0.62184873949579833</v>
      </c>
      <c r="I7" s="17">
        <f t="shared" si="2"/>
        <v>0.6470588235294118</v>
      </c>
      <c r="J7" s="17">
        <f t="shared" si="2"/>
        <v>0.69117647058823528</v>
      </c>
      <c r="K7" s="17">
        <f t="shared" si="2"/>
        <v>0.72689075630252098</v>
      </c>
      <c r="L7" s="17">
        <f t="shared" si="2"/>
        <v>0.83613445378151263</v>
      </c>
      <c r="M7" s="17">
        <f t="shared" si="2"/>
        <v>0.91176470588235292</v>
      </c>
      <c r="N7" s="17">
        <f t="shared" si="2"/>
        <v>0.9285714285714286</v>
      </c>
      <c r="O7" s="17">
        <f t="shared" si="2"/>
        <v>0.96218487394957986</v>
      </c>
      <c r="P7" s="17">
        <f t="shared" si="2"/>
        <v>0.96638655462184875</v>
      </c>
      <c r="Q7" s="17">
        <f t="shared" si="2"/>
        <v>0.9327731092436975</v>
      </c>
      <c r="R7" s="17">
        <f t="shared" si="2"/>
        <v>0.87815126050420167</v>
      </c>
      <c r="S7" s="17">
        <f t="shared" si="2"/>
        <v>0.8529411764705882</v>
      </c>
      <c r="T7" s="17">
        <f t="shared" si="2"/>
        <v>0.86344537815126055</v>
      </c>
      <c r="U7" s="17">
        <f t="shared" si="2"/>
        <v>0.86974789915966388</v>
      </c>
      <c r="V7" s="17">
        <f t="shared" si="2"/>
        <v>0.90336134453781514</v>
      </c>
      <c r="W7" s="17">
        <f t="shared" si="2"/>
        <v>1</v>
      </c>
      <c r="X7" s="17">
        <f t="shared" si="2"/>
        <v>0.96218487394957986</v>
      </c>
      <c r="Y7" s="17">
        <f t="shared" si="2"/>
        <v>0.86554621848739499</v>
      </c>
      <c r="Z7" s="17">
        <f t="shared" si="2"/>
        <v>0.79201680672268904</v>
      </c>
      <c r="AA7" s="17">
        <f t="shared" si="2"/>
        <v>0.71848739495798319</v>
      </c>
      <c r="AB7" s="11"/>
    </row>
    <row r="8" spans="1:51" x14ac:dyDescent="0.35">
      <c r="C8" s="10" t="s">
        <v>183</v>
      </c>
      <c r="D8" s="17">
        <f>D7/$D$9</f>
        <v>4.5959962605303156E-4</v>
      </c>
      <c r="E8" s="17">
        <f t="shared" si="2"/>
        <v>4.2042920337805728E-4</v>
      </c>
      <c r="F8" s="17">
        <f t="shared" si="2"/>
        <v>3.9562126901724021E-4</v>
      </c>
      <c r="G8" s="17">
        <f t="shared" si="2"/>
        <v>3.8387014221474792E-4</v>
      </c>
      <c r="H8" s="17">
        <f t="shared" si="2"/>
        <v>3.8648150372641289E-4</v>
      </c>
      <c r="I8" s="17">
        <f t="shared" si="2"/>
        <v>4.021496727964026E-4</v>
      </c>
      <c r="J8" s="17">
        <f t="shared" si="2"/>
        <v>4.295689686688846E-4</v>
      </c>
      <c r="K8" s="17">
        <f t="shared" si="2"/>
        <v>4.5176554151803665E-4</v>
      </c>
      <c r="L8" s="17">
        <f t="shared" si="2"/>
        <v>5.1966094082132549E-4</v>
      </c>
      <c r="M8" s="17">
        <f t="shared" si="2"/>
        <v>5.6666544803129452E-4</v>
      </c>
      <c r="N8" s="17">
        <f t="shared" si="2"/>
        <v>5.7711089407795439E-4</v>
      </c>
      <c r="O8" s="17">
        <f t="shared" si="2"/>
        <v>5.9800178617127405E-4</v>
      </c>
      <c r="P8" s="17">
        <f t="shared" si="2"/>
        <v>6.0061314768293896E-4</v>
      </c>
      <c r="Q8" s="17">
        <f t="shared" si="2"/>
        <v>5.7972225558961931E-4</v>
      </c>
      <c r="R8" s="17">
        <f t="shared" si="2"/>
        <v>5.4577455593797497E-4</v>
      </c>
      <c r="S8" s="17">
        <f t="shared" si="2"/>
        <v>5.3010638686798526E-4</v>
      </c>
      <c r="T8" s="17">
        <f t="shared" si="2"/>
        <v>5.3663479064714761E-4</v>
      </c>
      <c r="U8" s="17">
        <f t="shared" si="2"/>
        <v>5.4055183291464503E-4</v>
      </c>
      <c r="V8" s="17">
        <f t="shared" si="2"/>
        <v>5.6144272500796468E-4</v>
      </c>
      <c r="W8" s="17">
        <f t="shared" si="2"/>
        <v>6.215040397762585E-4</v>
      </c>
      <c r="X8" s="17">
        <f t="shared" si="2"/>
        <v>5.9800178617127405E-4</v>
      </c>
      <c r="Y8" s="17">
        <f t="shared" si="2"/>
        <v>5.3794047140298012E-4</v>
      </c>
      <c r="Z8" s="17">
        <f t="shared" si="2"/>
        <v>4.9224164494884339E-4</v>
      </c>
      <c r="AA8" s="17">
        <f t="shared" si="2"/>
        <v>4.4654281849470677E-4</v>
      </c>
    </row>
    <row r="9" spans="1:51" x14ac:dyDescent="0.35">
      <c r="C9" s="26" t="s">
        <v>184</v>
      </c>
      <c r="D9">
        <f>MAX(C6:Z6)</f>
        <v>1609</v>
      </c>
    </row>
    <row r="10" spans="1:51" x14ac:dyDescent="0.35">
      <c r="C10" t="s">
        <v>185</v>
      </c>
      <c r="D10" s="66">
        <v>1</v>
      </c>
      <c r="E10" s="66">
        <v>1</v>
      </c>
      <c r="F10" s="66">
        <v>2</v>
      </c>
      <c r="G10" s="66">
        <v>2</v>
      </c>
      <c r="H10" s="66">
        <v>3</v>
      </c>
      <c r="I10" s="66">
        <v>3</v>
      </c>
      <c r="J10" s="66">
        <v>4</v>
      </c>
      <c r="K10" s="66">
        <v>4</v>
      </c>
      <c r="L10" s="66">
        <v>5</v>
      </c>
      <c r="M10" s="66">
        <v>5</v>
      </c>
      <c r="N10" s="66">
        <v>6</v>
      </c>
      <c r="O10" s="66">
        <v>6</v>
      </c>
      <c r="P10" s="66">
        <v>7</v>
      </c>
      <c r="Q10" s="66">
        <v>7</v>
      </c>
      <c r="R10" s="66">
        <v>8</v>
      </c>
      <c r="S10" s="66">
        <v>8</v>
      </c>
      <c r="T10" s="66">
        <v>9</v>
      </c>
      <c r="U10" s="66">
        <v>9</v>
      </c>
      <c r="V10" s="66">
        <v>10</v>
      </c>
      <c r="W10" s="66">
        <v>10</v>
      </c>
      <c r="X10" s="66">
        <v>11</v>
      </c>
      <c r="Y10" s="66">
        <v>11</v>
      </c>
      <c r="Z10" s="66">
        <v>12</v>
      </c>
      <c r="AA10" s="66">
        <v>12</v>
      </c>
      <c r="AB10" s="66">
        <v>13</v>
      </c>
      <c r="AC10" s="66">
        <v>13</v>
      </c>
      <c r="AD10" s="66">
        <v>14</v>
      </c>
      <c r="AE10" s="66">
        <v>14</v>
      </c>
      <c r="AF10" s="66">
        <v>15</v>
      </c>
      <c r="AG10" s="66">
        <v>15</v>
      </c>
      <c r="AH10" s="66">
        <v>16</v>
      </c>
      <c r="AI10" s="66">
        <v>16</v>
      </c>
      <c r="AJ10" s="66">
        <v>17</v>
      </c>
      <c r="AK10" s="66">
        <v>17</v>
      </c>
      <c r="AL10" s="66">
        <v>18</v>
      </c>
      <c r="AM10" s="66">
        <v>18</v>
      </c>
      <c r="AN10" s="66">
        <v>19</v>
      </c>
      <c r="AO10" s="66">
        <v>19</v>
      </c>
      <c r="AP10" s="66">
        <v>20</v>
      </c>
      <c r="AQ10" s="66">
        <v>20</v>
      </c>
      <c r="AR10" s="66">
        <v>21</v>
      </c>
      <c r="AS10" s="66">
        <v>21</v>
      </c>
      <c r="AT10" s="66">
        <v>22</v>
      </c>
      <c r="AU10" s="66">
        <v>22</v>
      </c>
      <c r="AV10" s="66">
        <v>23</v>
      </c>
      <c r="AW10" s="66">
        <v>23</v>
      </c>
      <c r="AX10" s="66">
        <v>24</v>
      </c>
      <c r="AY10" s="66">
        <v>24</v>
      </c>
    </row>
    <row r="11" spans="1:51" x14ac:dyDescent="0.35">
      <c r="A11" s="30" t="s">
        <v>186</v>
      </c>
      <c r="B11" s="21" t="s">
        <v>187</v>
      </c>
      <c r="C11" s="12"/>
      <c r="D11" s="67" t="s">
        <v>188</v>
      </c>
      <c r="E11" s="67" t="s">
        <v>189</v>
      </c>
      <c r="F11" s="67" t="s">
        <v>188</v>
      </c>
      <c r="G11" s="67" t="s">
        <v>189</v>
      </c>
      <c r="H11" s="67" t="s">
        <v>188</v>
      </c>
      <c r="I11" s="67" t="s">
        <v>189</v>
      </c>
      <c r="J11" s="67" t="s">
        <v>188</v>
      </c>
      <c r="K11" s="67" t="s">
        <v>189</v>
      </c>
      <c r="L11" s="67" t="s">
        <v>188</v>
      </c>
      <c r="M11" s="67" t="s">
        <v>189</v>
      </c>
      <c r="N11" s="67" t="s">
        <v>188</v>
      </c>
      <c r="O11" s="67" t="s">
        <v>189</v>
      </c>
      <c r="P11" s="67" t="s">
        <v>188</v>
      </c>
      <c r="Q11" s="67" t="s">
        <v>189</v>
      </c>
      <c r="R11" s="67" t="s">
        <v>188</v>
      </c>
      <c r="S11" s="67" t="s">
        <v>189</v>
      </c>
      <c r="T11" s="67" t="s">
        <v>188</v>
      </c>
      <c r="U11" s="67" t="s">
        <v>189</v>
      </c>
      <c r="V11" s="67" t="s">
        <v>188</v>
      </c>
      <c r="W11" s="67" t="s">
        <v>189</v>
      </c>
      <c r="X11" s="67" t="s">
        <v>188</v>
      </c>
      <c r="Y11" s="67" t="s">
        <v>189</v>
      </c>
      <c r="Z11" s="67" t="s">
        <v>188</v>
      </c>
      <c r="AA11" s="67" t="s">
        <v>189</v>
      </c>
      <c r="AB11" s="67" t="s">
        <v>188</v>
      </c>
      <c r="AC11" s="67" t="s">
        <v>189</v>
      </c>
      <c r="AD11" s="67" t="s">
        <v>188</v>
      </c>
      <c r="AE11" s="67" t="s">
        <v>189</v>
      </c>
      <c r="AF11" s="67" t="s">
        <v>188</v>
      </c>
      <c r="AG11" s="67" t="s">
        <v>189</v>
      </c>
      <c r="AH11" s="67" t="s">
        <v>188</v>
      </c>
      <c r="AI11" s="67" t="s">
        <v>189</v>
      </c>
      <c r="AJ11" s="67" t="s">
        <v>188</v>
      </c>
      <c r="AK11" s="67" t="s">
        <v>189</v>
      </c>
      <c r="AL11" s="67" t="s">
        <v>188</v>
      </c>
      <c r="AM11" s="67" t="s">
        <v>189</v>
      </c>
      <c r="AN11" s="67" t="s">
        <v>188</v>
      </c>
      <c r="AO11" s="67" t="s">
        <v>189</v>
      </c>
      <c r="AP11" s="67" t="s">
        <v>188</v>
      </c>
      <c r="AQ11" s="67" t="s">
        <v>189</v>
      </c>
      <c r="AR11" s="67" t="s">
        <v>188</v>
      </c>
      <c r="AS11" s="67" t="s">
        <v>189</v>
      </c>
      <c r="AT11" s="67" t="s">
        <v>188</v>
      </c>
      <c r="AU11" s="67" t="s">
        <v>189</v>
      </c>
      <c r="AV11" s="67" t="s">
        <v>188</v>
      </c>
      <c r="AW11" s="67" t="s">
        <v>189</v>
      </c>
      <c r="AX11" s="67" t="s">
        <v>188</v>
      </c>
      <c r="AY11" s="67" t="s">
        <v>189</v>
      </c>
    </row>
    <row r="12" spans="1:51" x14ac:dyDescent="0.35">
      <c r="A12" s="36">
        <v>1</v>
      </c>
      <c r="B12" s="36">
        <v>0</v>
      </c>
      <c r="C12" s="68">
        <v>1</v>
      </c>
      <c r="D12" s="69">
        <f>($B$12*0.95)*$D$7</f>
        <v>0</v>
      </c>
      <c r="E12" s="69">
        <f>($B$12*SIN(ACOS(0.95)))*$D$7</f>
        <v>0</v>
      </c>
      <c r="F12" s="69">
        <f>(B12*0.95)*$E$7</f>
        <v>0</v>
      </c>
      <c r="G12" s="69">
        <f>(B12*SIN(ACOS(0.95)))*$E$7</f>
        <v>0</v>
      </c>
      <c r="H12" s="69">
        <f>(B12*0.95)*$F$7</f>
        <v>0</v>
      </c>
      <c r="I12" s="69">
        <f>(B12*SIN(ACOS(0.95)))*$F$7</f>
        <v>0</v>
      </c>
      <c r="J12" s="69">
        <f>(B12*0.95)*$G$7</f>
        <v>0</v>
      </c>
      <c r="K12" s="69">
        <f>(B12*SIN(ACOS(0.95)))*$G$7</f>
        <v>0</v>
      </c>
      <c r="L12" s="69">
        <f>(B12*0.95)*$H$7</f>
        <v>0</v>
      </c>
      <c r="M12" s="69">
        <f>(B12*SIN(ACOS(0.95)))*$H$7</f>
        <v>0</v>
      </c>
      <c r="N12" s="69">
        <f>(B12*0.95)*$I$7</f>
        <v>0</v>
      </c>
      <c r="O12" s="69">
        <f>(B12*SIN(ACOS(0.95)))*$I$7</f>
        <v>0</v>
      </c>
      <c r="P12" s="69">
        <f>(B12*0.95)*$J$7</f>
        <v>0</v>
      </c>
      <c r="Q12" s="69">
        <f>(B12*SIN(ACOS(0.95)))*$J$7</f>
        <v>0</v>
      </c>
      <c r="R12" s="69">
        <f>(B12*0.95)*$K$7</f>
        <v>0</v>
      </c>
      <c r="S12" s="69">
        <f>(B12*SIN(ACOS(0.95)))*$K$7</f>
        <v>0</v>
      </c>
      <c r="T12" s="69">
        <f>(B12*0.95)*$L$7</f>
        <v>0</v>
      </c>
      <c r="U12" s="69">
        <f>(B12*SIN(ACOS(0.95)))*$L$7</f>
        <v>0</v>
      </c>
      <c r="V12" s="69">
        <f>(D12*0.95)*$M$7</f>
        <v>0</v>
      </c>
      <c r="W12" s="69">
        <f>(D12*SIN(ACOS(0.95)))*$M$7</f>
        <v>0</v>
      </c>
      <c r="X12" s="69">
        <f>(B12*0.95)*$N$7</f>
        <v>0</v>
      </c>
      <c r="Y12" s="69">
        <f>(B12*SIN(ACOS(0.95)))*$N$7</f>
        <v>0</v>
      </c>
      <c r="Z12" s="69">
        <f>(B12*0.95)*$O$7</f>
        <v>0</v>
      </c>
      <c r="AA12" s="69">
        <f>(B12*SIN(ACOS(0.95)))*$O$7</f>
        <v>0</v>
      </c>
      <c r="AB12" s="69">
        <f>(B12*0.95)*$P$7</f>
        <v>0</v>
      </c>
      <c r="AC12" s="69">
        <f>(B12*SIN(ACOS(0.95)))*$P$7</f>
        <v>0</v>
      </c>
      <c r="AD12" s="69">
        <f>(B12*0.95)*$Q$7</f>
        <v>0</v>
      </c>
      <c r="AE12" s="69">
        <f>(B12*SIN(ACOS(0.95)))*$Q$7</f>
        <v>0</v>
      </c>
      <c r="AF12" s="69">
        <f>(B12*0.95)*$R$7</f>
        <v>0</v>
      </c>
      <c r="AG12" s="69">
        <f>(B12*SIN(ACOS(0.95)))*$R$7</f>
        <v>0</v>
      </c>
      <c r="AH12" s="69">
        <f>(B12*0.95)*$S$7</f>
        <v>0</v>
      </c>
      <c r="AI12" s="69">
        <f>(B12*SIN(ACOS(0.95)))*$S$7</f>
        <v>0</v>
      </c>
      <c r="AJ12" s="69">
        <f>(B12*0.95)*$T$7</f>
        <v>0</v>
      </c>
      <c r="AK12" s="69">
        <f>(B12*SIN(ACOS(0.95)))*$T$7</f>
        <v>0</v>
      </c>
      <c r="AL12" s="69">
        <f>(B12*0.95)*$U$7</f>
        <v>0</v>
      </c>
      <c r="AM12" s="69">
        <f>(B12*SIN(ACOS(0.95)))*$U$7</f>
        <v>0</v>
      </c>
      <c r="AN12" s="69">
        <f>(B12*0.95)*$V$7</f>
        <v>0</v>
      </c>
      <c r="AO12" s="69">
        <f>(B12*SIN(ACOS(0.95)))*$V$7</f>
        <v>0</v>
      </c>
      <c r="AP12" s="69">
        <f>(B12*0.95)*$W$7</f>
        <v>0</v>
      </c>
      <c r="AQ12" s="69">
        <f>(B12*SIN(ACOS(0.95)))*$W$7</f>
        <v>0</v>
      </c>
      <c r="AR12" s="69">
        <f>(B12*0.95)*$X$7</f>
        <v>0</v>
      </c>
      <c r="AS12" s="69">
        <f>(B12*SIN(ACOS(0.95)))*$X$7</f>
        <v>0</v>
      </c>
      <c r="AT12" s="69">
        <f>(B12*0.95)*$Y$7</f>
        <v>0</v>
      </c>
      <c r="AU12" s="69">
        <f>(B12*SIN(ACOS(0.95)))*$Y$7</f>
        <v>0</v>
      </c>
      <c r="AV12" s="69">
        <f>(B12*0.95)*$Z$7</f>
        <v>0</v>
      </c>
      <c r="AW12" s="69">
        <f>(B12*SIN(ACOS(0.95)))*$Z$7</f>
        <v>0</v>
      </c>
      <c r="AX12" s="69">
        <f>(B12*0.95)*$AA$7</f>
        <v>0</v>
      </c>
      <c r="AY12" s="69">
        <f>(B12*SIN(ACOS(0.95)))*$AA$7</f>
        <v>0</v>
      </c>
    </row>
    <row r="13" spans="1:51" x14ac:dyDescent="0.35">
      <c r="A13" s="36">
        <v>2</v>
      </c>
      <c r="B13" s="36">
        <v>63</v>
      </c>
      <c r="C13" s="68">
        <v>2</v>
      </c>
      <c r="D13" s="69">
        <f>($B$13*0.95)*$D$7</f>
        <v>44.258823529411764</v>
      </c>
      <c r="E13" s="69">
        <f>($B$13*SIN(ACOS(0.95)))*$D$7</f>
        <v>14.547171808033923</v>
      </c>
      <c r="F13" s="69">
        <f>(B13*0.95)*$E$7</f>
        <v>40.486764705882351</v>
      </c>
      <c r="G13" s="69">
        <f t="shared" ref="G13:G26" si="3">(B13*SIN(ACOS(0.95)))*$E$7</f>
        <v>13.307356028940122</v>
      </c>
      <c r="H13" s="69">
        <f t="shared" ref="H13:H26" si="4">(B13*0.95)*$F$7</f>
        <v>38.097794117647055</v>
      </c>
      <c r="I13" s="69">
        <f t="shared" ref="I13:I26" si="5">(B13*SIN(ACOS(0.95)))*$F$7</f>
        <v>12.52213936884738</v>
      </c>
      <c r="J13" s="69">
        <f t="shared" ref="J13:J26" si="6">(B13*0.95)*$G$7</f>
        <v>36.966176470588231</v>
      </c>
      <c r="K13" s="69">
        <f>(B13*SIN(ACOS(0.95)))*$G$7</f>
        <v>12.150194635119242</v>
      </c>
      <c r="L13" s="69">
        <f t="shared" ref="L13:L26" si="7">(B13*0.95)*$H$7</f>
        <v>37.217647058823523</v>
      </c>
      <c r="M13" s="69">
        <f t="shared" ref="M13:M26" si="8">(B13*SIN(ACOS(0.95)))*$H$7</f>
        <v>12.232849020392162</v>
      </c>
      <c r="N13" s="69">
        <f t="shared" ref="N13:N26" si="9">(B13*0.95)*$I$7</f>
        <v>38.726470588235294</v>
      </c>
      <c r="O13" s="69">
        <f t="shared" ref="O13:O26" si="10">(B13*SIN(ACOS(0.95)))*$I$7</f>
        <v>12.728775332029683</v>
      </c>
      <c r="P13" s="69">
        <f t="shared" ref="P13:P26" si="11">(B13*0.95)*$J$7</f>
        <v>41.366911764705875</v>
      </c>
      <c r="Q13" s="69">
        <f t="shared" ref="Q13:Q26" si="12">(B13*SIN(ACOS(0.95)))*$J$7</f>
        <v>13.596646377395341</v>
      </c>
      <c r="R13" s="69">
        <f t="shared" ref="R13:R26" si="13">(B13*0.95)*$K$7</f>
        <v>43.504411764705878</v>
      </c>
      <c r="S13" s="69">
        <f t="shared" ref="S13:S26" si="14">(B13*SIN(ACOS(0.95)))*$K$7</f>
        <v>14.29920865221516</v>
      </c>
      <c r="T13" s="69">
        <f t="shared" ref="T13:T26" si="15">(B13*0.95)*$L$7</f>
        <v>50.042647058823526</v>
      </c>
      <c r="U13" s="69">
        <f t="shared" ref="U13:U26" si="16">(B13*SIN(ACOS(0.95)))*$L$7</f>
        <v>16.448222669311082</v>
      </c>
      <c r="V13" s="69">
        <f>(D13*0.95)*$M$7</f>
        <v>38.335951557093416</v>
      </c>
      <c r="W13" s="69">
        <f t="shared" ref="W13:W26" si="17">(D13*SIN(ACOS(0.95)))*$M$7</f>
        <v>12.600417933723499</v>
      </c>
      <c r="X13" s="69">
        <f t="shared" ref="X13:X26" si="18">(B13*0.95)*$N$7</f>
        <v>55.574999999999996</v>
      </c>
      <c r="Y13" s="69">
        <f t="shared" ref="Y13:Y26" si="19">(B13*SIN(ACOS(0.95)))*$N$7</f>
        <v>18.266619145315321</v>
      </c>
      <c r="Z13" s="69">
        <f t="shared" ref="Z13:Z26" si="20">(B13*0.95)*$O$7</f>
        <v>57.586764705882352</v>
      </c>
      <c r="AA13" s="69">
        <f t="shared" ref="AA13:AA26" si="21">(B13*SIN(ACOS(0.95)))*$O$7</f>
        <v>18.927854227498681</v>
      </c>
      <c r="AB13" s="69">
        <f t="shared" ref="AB13:AB26" si="22">(B13*0.95)*$P$7</f>
        <v>57.838235294117645</v>
      </c>
      <c r="AC13" s="69">
        <f t="shared" ref="AC13:AC26" si="23">(B13*SIN(ACOS(0.95)))*$P$7</f>
        <v>19.010508612771602</v>
      </c>
      <c r="AD13" s="69">
        <f t="shared" ref="AD13:AD26" si="24">(B13*0.95)*$Q$7</f>
        <v>55.826470588235289</v>
      </c>
      <c r="AE13" s="69">
        <f t="shared" ref="AE13:AE26" si="25">(B13*SIN(ACOS(0.95)))*$Q$7</f>
        <v>18.349273530588242</v>
      </c>
      <c r="AF13" s="69">
        <f t="shared" ref="AF13:AF26" si="26">(B13*0.95)*$R$7</f>
        <v>52.557352941176468</v>
      </c>
      <c r="AG13" s="69">
        <f t="shared" ref="AG13:AG26" si="27">(B13*SIN(ACOS(0.95)))*$R$7</f>
        <v>17.274766522040281</v>
      </c>
      <c r="AH13" s="69">
        <f t="shared" ref="AH13:AH26" si="28">(B13*0.95)*$S$7</f>
        <v>51.048529411764697</v>
      </c>
      <c r="AI13" s="69">
        <f t="shared" ref="AI13:AI26" si="29">(B13*SIN(ACOS(0.95)))*$S$7</f>
        <v>16.778840210402763</v>
      </c>
      <c r="AJ13" s="69">
        <f t="shared" ref="AJ13:AJ26" si="30">(B13*0.95)*$T$7</f>
        <v>51.677205882352936</v>
      </c>
      <c r="AK13" s="69">
        <f t="shared" ref="AK13:AK26" si="31">(B13*SIN(ACOS(0.95)))*$T$7</f>
        <v>16.985476173585063</v>
      </c>
      <c r="AL13" s="69">
        <f t="shared" ref="AL13:AL26" si="32">(B13*0.95)*$U$7</f>
        <v>52.054411764705875</v>
      </c>
      <c r="AM13" s="69">
        <f t="shared" ref="AM13:AM26" si="33">(B13*SIN(ACOS(0.95)))*$U$7</f>
        <v>17.109457751494443</v>
      </c>
      <c r="AN13" s="69">
        <f t="shared" ref="AN13:AN26" si="34">(B13*0.95)*$V$7</f>
        <v>54.066176470588232</v>
      </c>
      <c r="AO13" s="69">
        <f t="shared" ref="AO13:AO26" si="35">(B13*SIN(ACOS(0.95)))*$V$7</f>
        <v>17.770692833677803</v>
      </c>
      <c r="AP13" s="69">
        <f t="shared" ref="AP13:AP26" si="36">(B13*0.95)*$W$7</f>
        <v>59.849999999999994</v>
      </c>
      <c r="AQ13" s="69">
        <f t="shared" ref="AQ13:AQ26" si="37">(B13*SIN(ACOS(0.95)))*$W$7</f>
        <v>19.671743694954962</v>
      </c>
      <c r="AR13" s="69">
        <f t="shared" ref="AR13:AR26" si="38">(B13*0.95)*$X$7</f>
        <v>57.586764705882352</v>
      </c>
      <c r="AS13" s="69">
        <f t="shared" ref="AS13:AS26" si="39">(B13*SIN(ACOS(0.95)))*$X$7</f>
        <v>18.927854227498681</v>
      </c>
      <c r="AT13" s="69">
        <f t="shared" ref="AT13:AT26" si="40">(B13*0.95)*$Y$7</f>
        <v>51.802941176470583</v>
      </c>
      <c r="AU13" s="69">
        <f t="shared" ref="AU13:AU26" si="41">(B13*SIN(ACOS(0.95)))*$Y$7</f>
        <v>17.026803366221522</v>
      </c>
      <c r="AV13" s="69">
        <f t="shared" ref="AV13:AV26" si="42">(B13*0.95)*$Z$7</f>
        <v>47.402205882352938</v>
      </c>
      <c r="AW13" s="69">
        <f t="shared" ref="AW13:AW26" si="43">(B13*SIN(ACOS(0.95)))*$Z$7</f>
        <v>15.580351623945422</v>
      </c>
      <c r="AX13" s="69">
        <f t="shared" ref="AX13:AX26" si="44">(B13*0.95)*$AA$7</f>
        <v>43.001470588235293</v>
      </c>
      <c r="AY13" s="69">
        <f t="shared" ref="AY13:AY26" si="45">(B13*SIN(ACOS(0.95)))*$AA$7</f>
        <v>14.133899881669322</v>
      </c>
    </row>
    <row r="14" spans="1:51" x14ac:dyDescent="0.35">
      <c r="A14" s="36">
        <v>3</v>
      </c>
      <c r="B14" s="36">
        <v>100</v>
      </c>
      <c r="C14" s="68">
        <v>3</v>
      </c>
      <c r="D14" s="69">
        <f>($B$14*0.95)*$D$7</f>
        <v>70.252100840336141</v>
      </c>
      <c r="E14" s="69">
        <f>($B$14*SIN(ACOS(0.95)))*$D$7</f>
        <v>23.090748901641145</v>
      </c>
      <c r="F14" s="69">
        <f t="shared" ref="F14:F26" si="46">(B14*0.95)*$E$7</f>
        <v>64.264705882352942</v>
      </c>
      <c r="G14" s="69">
        <f t="shared" si="3"/>
        <v>21.122787347524003</v>
      </c>
      <c r="H14" s="69">
        <f t="shared" si="4"/>
        <v>60.47268907563025</v>
      </c>
      <c r="I14" s="69">
        <f t="shared" si="5"/>
        <v>19.876411696583144</v>
      </c>
      <c r="J14" s="69">
        <f t="shared" si="6"/>
        <v>58.676470588235297</v>
      </c>
      <c r="K14" s="69">
        <f t="shared" ref="K14:K26" si="47">(B14*SIN(ACOS(0.95)))*$G$7</f>
        <v>19.286023230348004</v>
      </c>
      <c r="L14" s="69">
        <f t="shared" si="7"/>
        <v>59.075630252100844</v>
      </c>
      <c r="M14" s="69">
        <f t="shared" si="8"/>
        <v>19.417220667289147</v>
      </c>
      <c r="N14" s="69">
        <f t="shared" si="9"/>
        <v>61.470588235294123</v>
      </c>
      <c r="O14" s="69">
        <f t="shared" si="10"/>
        <v>20.204405288936005</v>
      </c>
      <c r="P14" s="69">
        <f t="shared" si="11"/>
        <v>65.661764705882348</v>
      </c>
      <c r="Q14" s="69">
        <f t="shared" si="12"/>
        <v>21.581978376818004</v>
      </c>
      <c r="R14" s="69">
        <f t="shared" si="13"/>
        <v>69.054621848739487</v>
      </c>
      <c r="S14" s="69">
        <f t="shared" si="14"/>
        <v>22.697156590817716</v>
      </c>
      <c r="T14" s="69">
        <f t="shared" si="15"/>
        <v>79.432773109243698</v>
      </c>
      <c r="U14" s="69">
        <f t="shared" si="16"/>
        <v>26.108289951287432</v>
      </c>
      <c r="V14" s="69">
        <f t="shared" ref="V14:V26" si="48">(D14*0.95)*$M$7</f>
        <v>60.850716757291146</v>
      </c>
      <c r="W14" s="69">
        <f t="shared" si="17"/>
        <v>20.000663386862698</v>
      </c>
      <c r="X14" s="69">
        <f t="shared" si="18"/>
        <v>88.214285714285722</v>
      </c>
      <c r="Y14" s="69">
        <f t="shared" si="19"/>
        <v>28.994633563992576</v>
      </c>
      <c r="Z14" s="69">
        <f t="shared" si="20"/>
        <v>91.407563025210081</v>
      </c>
      <c r="AA14" s="69">
        <f t="shared" si="21"/>
        <v>30.04421305952172</v>
      </c>
      <c r="AB14" s="69">
        <f t="shared" si="22"/>
        <v>91.806722689075627</v>
      </c>
      <c r="AC14" s="69">
        <f t="shared" si="23"/>
        <v>30.17541049646286</v>
      </c>
      <c r="AD14" s="69">
        <f t="shared" si="24"/>
        <v>88.613445378151269</v>
      </c>
      <c r="AE14" s="69">
        <f t="shared" si="25"/>
        <v>29.125831000933719</v>
      </c>
      <c r="AF14" s="69">
        <f t="shared" si="26"/>
        <v>83.424369747899163</v>
      </c>
      <c r="AG14" s="69">
        <f t="shared" si="27"/>
        <v>27.420264320698859</v>
      </c>
      <c r="AH14" s="69">
        <f t="shared" si="28"/>
        <v>81.029411764705884</v>
      </c>
      <c r="AI14" s="69">
        <f t="shared" si="29"/>
        <v>26.633079699052001</v>
      </c>
      <c r="AJ14" s="69">
        <f t="shared" si="30"/>
        <v>82.027310924369758</v>
      </c>
      <c r="AK14" s="69">
        <f t="shared" si="31"/>
        <v>26.961073291404862</v>
      </c>
      <c r="AL14" s="69">
        <f t="shared" si="32"/>
        <v>82.62605042016807</v>
      </c>
      <c r="AM14" s="69">
        <f t="shared" si="33"/>
        <v>27.157869446816576</v>
      </c>
      <c r="AN14" s="69">
        <f t="shared" si="34"/>
        <v>85.819327731092443</v>
      </c>
      <c r="AO14" s="69">
        <f t="shared" si="35"/>
        <v>28.207448942345717</v>
      </c>
      <c r="AP14" s="69">
        <f t="shared" si="36"/>
        <v>95</v>
      </c>
      <c r="AQ14" s="69">
        <f t="shared" si="37"/>
        <v>31.224989991992004</v>
      </c>
      <c r="AR14" s="69">
        <f t="shared" si="38"/>
        <v>91.407563025210081</v>
      </c>
      <c r="AS14" s="69">
        <f t="shared" si="39"/>
        <v>30.04421305952172</v>
      </c>
      <c r="AT14" s="69">
        <f t="shared" si="40"/>
        <v>82.226890756302524</v>
      </c>
      <c r="AU14" s="69">
        <f t="shared" si="41"/>
        <v>27.026672009875433</v>
      </c>
      <c r="AV14" s="69">
        <f t="shared" si="42"/>
        <v>75.241596638655452</v>
      </c>
      <c r="AW14" s="69">
        <f t="shared" si="43"/>
        <v>24.73071686340543</v>
      </c>
      <c r="AX14" s="69">
        <f t="shared" si="44"/>
        <v>68.256302521008408</v>
      </c>
      <c r="AY14" s="69">
        <f t="shared" si="45"/>
        <v>22.43476171693543</v>
      </c>
    </row>
    <row r="15" spans="1:51" x14ac:dyDescent="0.35">
      <c r="A15" s="36">
        <v>4</v>
      </c>
      <c r="B15" s="36">
        <v>200</v>
      </c>
      <c r="C15" s="68">
        <v>4</v>
      </c>
      <c r="D15" s="69">
        <f>($B$15*0.95)*$D$7</f>
        <v>140.50420168067228</v>
      </c>
      <c r="E15" s="69">
        <f>($B$15*SIN(ACOS(0.95)))*$D$7</f>
        <v>46.181497803282291</v>
      </c>
      <c r="F15" s="69">
        <f t="shared" si="46"/>
        <v>128.52941176470588</v>
      </c>
      <c r="G15" s="69">
        <f t="shared" si="3"/>
        <v>42.245574695048006</v>
      </c>
      <c r="H15" s="69">
        <f t="shared" si="4"/>
        <v>120.9453781512605</v>
      </c>
      <c r="I15" s="69">
        <f t="shared" si="5"/>
        <v>39.752823393166288</v>
      </c>
      <c r="J15" s="69">
        <f t="shared" si="6"/>
        <v>117.35294117647059</v>
      </c>
      <c r="K15" s="69">
        <f t="shared" si="47"/>
        <v>38.572046460696008</v>
      </c>
      <c r="L15" s="69">
        <f t="shared" si="7"/>
        <v>118.15126050420169</v>
      </c>
      <c r="M15" s="69">
        <f t="shared" si="8"/>
        <v>38.834441334578294</v>
      </c>
      <c r="N15" s="69">
        <f t="shared" si="9"/>
        <v>122.94117647058825</v>
      </c>
      <c r="O15" s="69">
        <f t="shared" si="10"/>
        <v>40.408810577872011</v>
      </c>
      <c r="P15" s="69">
        <f t="shared" si="11"/>
        <v>131.3235294117647</v>
      </c>
      <c r="Q15" s="69">
        <f t="shared" si="12"/>
        <v>43.163956753636008</v>
      </c>
      <c r="R15" s="69">
        <f t="shared" si="13"/>
        <v>138.10924369747897</v>
      </c>
      <c r="S15" s="69">
        <f t="shared" si="14"/>
        <v>45.394313181635432</v>
      </c>
      <c r="T15" s="69">
        <f t="shared" si="15"/>
        <v>158.8655462184874</v>
      </c>
      <c r="U15" s="69">
        <f t="shared" si="16"/>
        <v>52.216579902574864</v>
      </c>
      <c r="V15" s="69">
        <f t="shared" si="48"/>
        <v>121.70143351458229</v>
      </c>
      <c r="W15" s="69">
        <f t="shared" si="17"/>
        <v>40.001326773725395</v>
      </c>
      <c r="X15" s="69">
        <f t="shared" si="18"/>
        <v>176.42857142857144</v>
      </c>
      <c r="Y15" s="69">
        <f t="shared" si="19"/>
        <v>57.989267127985151</v>
      </c>
      <c r="Z15" s="69">
        <f t="shared" si="20"/>
        <v>182.81512605042016</v>
      </c>
      <c r="AA15" s="69">
        <f t="shared" si="21"/>
        <v>60.08842611904344</v>
      </c>
      <c r="AB15" s="69">
        <f t="shared" si="22"/>
        <v>183.61344537815125</v>
      </c>
      <c r="AC15" s="69">
        <f t="shared" si="23"/>
        <v>60.350820992925719</v>
      </c>
      <c r="AD15" s="69">
        <f t="shared" si="24"/>
        <v>177.22689075630254</v>
      </c>
      <c r="AE15" s="69">
        <f t="shared" si="25"/>
        <v>58.251662001867437</v>
      </c>
      <c r="AF15" s="69">
        <f t="shared" si="26"/>
        <v>166.84873949579833</v>
      </c>
      <c r="AG15" s="69">
        <f t="shared" si="27"/>
        <v>54.840528641397718</v>
      </c>
      <c r="AH15" s="69">
        <f t="shared" si="28"/>
        <v>162.05882352941177</v>
      </c>
      <c r="AI15" s="69">
        <f t="shared" si="29"/>
        <v>53.266159398104001</v>
      </c>
      <c r="AJ15" s="69">
        <f t="shared" si="30"/>
        <v>164.05462184873952</v>
      </c>
      <c r="AK15" s="69">
        <f t="shared" si="31"/>
        <v>53.922146582809724</v>
      </c>
      <c r="AL15" s="69">
        <f t="shared" si="32"/>
        <v>165.25210084033614</v>
      </c>
      <c r="AM15" s="69">
        <f t="shared" si="33"/>
        <v>54.315738893633153</v>
      </c>
      <c r="AN15" s="69">
        <f t="shared" si="34"/>
        <v>171.63865546218489</v>
      </c>
      <c r="AO15" s="69">
        <f t="shared" si="35"/>
        <v>56.414897884691435</v>
      </c>
      <c r="AP15" s="69">
        <f t="shared" si="36"/>
        <v>190</v>
      </c>
      <c r="AQ15" s="69">
        <f t="shared" si="37"/>
        <v>62.449979983984008</v>
      </c>
      <c r="AR15" s="69">
        <f t="shared" si="38"/>
        <v>182.81512605042016</v>
      </c>
      <c r="AS15" s="69">
        <f t="shared" si="39"/>
        <v>60.08842611904344</v>
      </c>
      <c r="AT15" s="69">
        <f t="shared" si="40"/>
        <v>164.45378151260505</v>
      </c>
      <c r="AU15" s="69">
        <f t="shared" si="41"/>
        <v>54.053344019750867</v>
      </c>
      <c r="AV15" s="69">
        <f t="shared" si="42"/>
        <v>150.4831932773109</v>
      </c>
      <c r="AW15" s="69">
        <f t="shared" si="43"/>
        <v>49.46143372681086</v>
      </c>
      <c r="AX15" s="69">
        <f t="shared" si="44"/>
        <v>136.51260504201682</v>
      </c>
      <c r="AY15" s="69">
        <f t="shared" si="45"/>
        <v>44.86952343387086</v>
      </c>
    </row>
    <row r="16" spans="1:51" x14ac:dyDescent="0.35">
      <c r="A16" s="36">
        <v>5</v>
      </c>
      <c r="B16" s="36">
        <v>63</v>
      </c>
      <c r="C16" s="68">
        <v>5</v>
      </c>
      <c r="D16" s="69">
        <f>($B$16*0.95)*$D$7</f>
        <v>44.258823529411764</v>
      </c>
      <c r="E16" s="69">
        <f>($B$16*SIN(ACOS(0.95)))*$D$7</f>
        <v>14.547171808033923</v>
      </c>
      <c r="F16" s="69">
        <f t="shared" si="46"/>
        <v>40.486764705882351</v>
      </c>
      <c r="G16" s="69">
        <f t="shared" si="3"/>
        <v>13.307356028940122</v>
      </c>
      <c r="H16" s="69">
        <f t="shared" si="4"/>
        <v>38.097794117647055</v>
      </c>
      <c r="I16" s="69">
        <f t="shared" si="5"/>
        <v>12.52213936884738</v>
      </c>
      <c r="J16" s="69">
        <f t="shared" si="6"/>
        <v>36.966176470588231</v>
      </c>
      <c r="K16" s="69">
        <f t="shared" si="47"/>
        <v>12.150194635119242</v>
      </c>
      <c r="L16" s="69">
        <f t="shared" si="7"/>
        <v>37.217647058823523</v>
      </c>
      <c r="M16" s="69">
        <f t="shared" si="8"/>
        <v>12.232849020392162</v>
      </c>
      <c r="N16" s="69">
        <f t="shared" si="9"/>
        <v>38.726470588235294</v>
      </c>
      <c r="O16" s="69">
        <f t="shared" si="10"/>
        <v>12.728775332029683</v>
      </c>
      <c r="P16" s="69">
        <f t="shared" si="11"/>
        <v>41.366911764705875</v>
      </c>
      <c r="Q16" s="69">
        <f t="shared" si="12"/>
        <v>13.596646377395341</v>
      </c>
      <c r="R16" s="69">
        <f t="shared" si="13"/>
        <v>43.504411764705878</v>
      </c>
      <c r="S16" s="69">
        <f t="shared" si="14"/>
        <v>14.29920865221516</v>
      </c>
      <c r="T16" s="69">
        <f t="shared" si="15"/>
        <v>50.042647058823526</v>
      </c>
      <c r="U16" s="69">
        <f t="shared" si="16"/>
        <v>16.448222669311082</v>
      </c>
      <c r="V16" s="69">
        <f t="shared" si="48"/>
        <v>38.335951557093416</v>
      </c>
      <c r="W16" s="69">
        <f t="shared" si="17"/>
        <v>12.600417933723499</v>
      </c>
      <c r="X16" s="69">
        <f t="shared" si="18"/>
        <v>55.574999999999996</v>
      </c>
      <c r="Y16" s="69">
        <f t="shared" si="19"/>
        <v>18.266619145315321</v>
      </c>
      <c r="Z16" s="69">
        <f t="shared" si="20"/>
        <v>57.586764705882352</v>
      </c>
      <c r="AA16" s="69">
        <f t="shared" si="21"/>
        <v>18.927854227498681</v>
      </c>
      <c r="AB16" s="69">
        <f t="shared" si="22"/>
        <v>57.838235294117645</v>
      </c>
      <c r="AC16" s="69">
        <f t="shared" si="23"/>
        <v>19.010508612771602</v>
      </c>
      <c r="AD16" s="69">
        <f t="shared" si="24"/>
        <v>55.826470588235289</v>
      </c>
      <c r="AE16" s="69">
        <f t="shared" si="25"/>
        <v>18.349273530588242</v>
      </c>
      <c r="AF16" s="69">
        <f t="shared" si="26"/>
        <v>52.557352941176468</v>
      </c>
      <c r="AG16" s="69">
        <f t="shared" si="27"/>
        <v>17.274766522040281</v>
      </c>
      <c r="AH16" s="69">
        <f t="shared" si="28"/>
        <v>51.048529411764697</v>
      </c>
      <c r="AI16" s="69">
        <f t="shared" si="29"/>
        <v>16.778840210402763</v>
      </c>
      <c r="AJ16" s="69">
        <f t="shared" si="30"/>
        <v>51.677205882352936</v>
      </c>
      <c r="AK16" s="69">
        <f t="shared" si="31"/>
        <v>16.985476173585063</v>
      </c>
      <c r="AL16" s="69">
        <f t="shared" si="32"/>
        <v>52.054411764705875</v>
      </c>
      <c r="AM16" s="69">
        <f t="shared" si="33"/>
        <v>17.109457751494443</v>
      </c>
      <c r="AN16" s="69">
        <f t="shared" si="34"/>
        <v>54.066176470588232</v>
      </c>
      <c r="AO16" s="69">
        <f t="shared" si="35"/>
        <v>17.770692833677803</v>
      </c>
      <c r="AP16" s="69">
        <f t="shared" si="36"/>
        <v>59.849999999999994</v>
      </c>
      <c r="AQ16" s="69">
        <f t="shared" si="37"/>
        <v>19.671743694954962</v>
      </c>
      <c r="AR16" s="69">
        <f t="shared" si="38"/>
        <v>57.586764705882352</v>
      </c>
      <c r="AS16" s="69">
        <f t="shared" si="39"/>
        <v>18.927854227498681</v>
      </c>
      <c r="AT16" s="69">
        <f t="shared" si="40"/>
        <v>51.802941176470583</v>
      </c>
      <c r="AU16" s="69">
        <f t="shared" si="41"/>
        <v>17.026803366221522</v>
      </c>
      <c r="AV16" s="69">
        <f t="shared" si="42"/>
        <v>47.402205882352938</v>
      </c>
      <c r="AW16" s="69">
        <f t="shared" si="43"/>
        <v>15.580351623945422</v>
      </c>
      <c r="AX16" s="69">
        <f t="shared" si="44"/>
        <v>43.001470588235293</v>
      </c>
      <c r="AY16" s="69">
        <f t="shared" si="45"/>
        <v>14.133899881669322</v>
      </c>
    </row>
    <row r="17" spans="1:51" x14ac:dyDescent="0.35">
      <c r="A17" s="36">
        <v>6</v>
      </c>
      <c r="B17" s="36">
        <v>200</v>
      </c>
      <c r="C17" s="68">
        <v>6</v>
      </c>
      <c r="D17" s="69">
        <f>($B$17*0.95)*$D$7</f>
        <v>140.50420168067228</v>
      </c>
      <c r="E17" s="69">
        <f>($B$17*SIN(ACOS(0.95)))*$D$7</f>
        <v>46.181497803282291</v>
      </c>
      <c r="F17" s="69">
        <f t="shared" si="46"/>
        <v>128.52941176470588</v>
      </c>
      <c r="G17" s="69">
        <f t="shared" si="3"/>
        <v>42.245574695048006</v>
      </c>
      <c r="H17" s="69">
        <f t="shared" si="4"/>
        <v>120.9453781512605</v>
      </c>
      <c r="I17" s="69">
        <f t="shared" si="5"/>
        <v>39.752823393166288</v>
      </c>
      <c r="J17" s="69">
        <f t="shared" si="6"/>
        <v>117.35294117647059</v>
      </c>
      <c r="K17" s="69">
        <f t="shared" si="47"/>
        <v>38.572046460696008</v>
      </c>
      <c r="L17" s="69">
        <f t="shared" si="7"/>
        <v>118.15126050420169</v>
      </c>
      <c r="M17" s="69">
        <f t="shared" si="8"/>
        <v>38.834441334578294</v>
      </c>
      <c r="N17" s="69">
        <f t="shared" si="9"/>
        <v>122.94117647058825</v>
      </c>
      <c r="O17" s="69">
        <f t="shared" si="10"/>
        <v>40.408810577872011</v>
      </c>
      <c r="P17" s="69">
        <f t="shared" si="11"/>
        <v>131.3235294117647</v>
      </c>
      <c r="Q17" s="69">
        <f t="shared" si="12"/>
        <v>43.163956753636008</v>
      </c>
      <c r="R17" s="69">
        <f t="shared" si="13"/>
        <v>138.10924369747897</v>
      </c>
      <c r="S17" s="69">
        <f t="shared" si="14"/>
        <v>45.394313181635432</v>
      </c>
      <c r="T17" s="69">
        <f t="shared" si="15"/>
        <v>158.8655462184874</v>
      </c>
      <c r="U17" s="69">
        <f t="shared" si="16"/>
        <v>52.216579902574864</v>
      </c>
      <c r="V17" s="69">
        <f t="shared" si="48"/>
        <v>121.70143351458229</v>
      </c>
      <c r="W17" s="69">
        <f t="shared" si="17"/>
        <v>40.001326773725395</v>
      </c>
      <c r="X17" s="69">
        <f t="shared" si="18"/>
        <v>176.42857142857144</v>
      </c>
      <c r="Y17" s="69">
        <f t="shared" si="19"/>
        <v>57.989267127985151</v>
      </c>
      <c r="Z17" s="69">
        <f t="shared" si="20"/>
        <v>182.81512605042016</v>
      </c>
      <c r="AA17" s="69">
        <f t="shared" si="21"/>
        <v>60.08842611904344</v>
      </c>
      <c r="AB17" s="69">
        <f t="shared" si="22"/>
        <v>183.61344537815125</v>
      </c>
      <c r="AC17" s="69">
        <f t="shared" si="23"/>
        <v>60.350820992925719</v>
      </c>
      <c r="AD17" s="69">
        <f t="shared" si="24"/>
        <v>177.22689075630254</v>
      </c>
      <c r="AE17" s="69">
        <f t="shared" si="25"/>
        <v>58.251662001867437</v>
      </c>
      <c r="AF17" s="69">
        <f t="shared" si="26"/>
        <v>166.84873949579833</v>
      </c>
      <c r="AG17" s="69">
        <f t="shared" si="27"/>
        <v>54.840528641397718</v>
      </c>
      <c r="AH17" s="69">
        <f t="shared" si="28"/>
        <v>162.05882352941177</v>
      </c>
      <c r="AI17" s="69">
        <f t="shared" si="29"/>
        <v>53.266159398104001</v>
      </c>
      <c r="AJ17" s="69">
        <f t="shared" si="30"/>
        <v>164.05462184873952</v>
      </c>
      <c r="AK17" s="69">
        <f t="shared" si="31"/>
        <v>53.922146582809724</v>
      </c>
      <c r="AL17" s="69">
        <f t="shared" si="32"/>
        <v>165.25210084033614</v>
      </c>
      <c r="AM17" s="69">
        <f t="shared" si="33"/>
        <v>54.315738893633153</v>
      </c>
      <c r="AN17" s="69">
        <f t="shared" si="34"/>
        <v>171.63865546218489</v>
      </c>
      <c r="AO17" s="69">
        <f t="shared" si="35"/>
        <v>56.414897884691435</v>
      </c>
      <c r="AP17" s="69">
        <f t="shared" si="36"/>
        <v>190</v>
      </c>
      <c r="AQ17" s="69">
        <f t="shared" si="37"/>
        <v>62.449979983984008</v>
      </c>
      <c r="AR17" s="69">
        <f t="shared" si="38"/>
        <v>182.81512605042016</v>
      </c>
      <c r="AS17" s="69">
        <f t="shared" si="39"/>
        <v>60.08842611904344</v>
      </c>
      <c r="AT17" s="69">
        <f t="shared" si="40"/>
        <v>164.45378151260505</v>
      </c>
      <c r="AU17" s="69">
        <f t="shared" si="41"/>
        <v>54.053344019750867</v>
      </c>
      <c r="AV17" s="69">
        <f t="shared" si="42"/>
        <v>150.4831932773109</v>
      </c>
      <c r="AW17" s="69">
        <f t="shared" si="43"/>
        <v>49.46143372681086</v>
      </c>
      <c r="AX17" s="69">
        <f t="shared" si="44"/>
        <v>136.51260504201682</v>
      </c>
      <c r="AY17" s="69">
        <f t="shared" si="45"/>
        <v>44.86952343387086</v>
      </c>
    </row>
    <row r="18" spans="1:51" x14ac:dyDescent="0.35">
      <c r="A18" s="36">
        <v>7</v>
      </c>
      <c r="B18" s="36">
        <v>200</v>
      </c>
      <c r="C18" s="68">
        <v>7</v>
      </c>
      <c r="D18" s="69">
        <f>($B$18*0.95)*$D$7</f>
        <v>140.50420168067228</v>
      </c>
      <c r="E18" s="69">
        <f>($B$18*SIN(ACOS(0.95)))*$D$7</f>
        <v>46.181497803282291</v>
      </c>
      <c r="F18" s="69">
        <f t="shared" si="46"/>
        <v>128.52941176470588</v>
      </c>
      <c r="G18" s="69">
        <f t="shared" si="3"/>
        <v>42.245574695048006</v>
      </c>
      <c r="H18" s="69">
        <f t="shared" si="4"/>
        <v>120.9453781512605</v>
      </c>
      <c r="I18" s="69">
        <f t="shared" si="5"/>
        <v>39.752823393166288</v>
      </c>
      <c r="J18" s="69">
        <f t="shared" si="6"/>
        <v>117.35294117647059</v>
      </c>
      <c r="K18" s="69">
        <f t="shared" si="47"/>
        <v>38.572046460696008</v>
      </c>
      <c r="L18" s="69">
        <f t="shared" si="7"/>
        <v>118.15126050420169</v>
      </c>
      <c r="M18" s="69">
        <f t="shared" si="8"/>
        <v>38.834441334578294</v>
      </c>
      <c r="N18" s="69">
        <f t="shared" si="9"/>
        <v>122.94117647058825</v>
      </c>
      <c r="O18" s="69">
        <f t="shared" si="10"/>
        <v>40.408810577872011</v>
      </c>
      <c r="P18" s="69">
        <f t="shared" si="11"/>
        <v>131.3235294117647</v>
      </c>
      <c r="Q18" s="69">
        <f t="shared" si="12"/>
        <v>43.163956753636008</v>
      </c>
      <c r="R18" s="69">
        <f t="shared" si="13"/>
        <v>138.10924369747897</v>
      </c>
      <c r="S18" s="69">
        <f t="shared" si="14"/>
        <v>45.394313181635432</v>
      </c>
      <c r="T18" s="69">
        <f t="shared" si="15"/>
        <v>158.8655462184874</v>
      </c>
      <c r="U18" s="69">
        <f t="shared" si="16"/>
        <v>52.216579902574864</v>
      </c>
      <c r="V18" s="69">
        <f t="shared" si="48"/>
        <v>121.70143351458229</v>
      </c>
      <c r="W18" s="69">
        <f t="shared" si="17"/>
        <v>40.001326773725395</v>
      </c>
      <c r="X18" s="69">
        <f t="shared" si="18"/>
        <v>176.42857142857144</v>
      </c>
      <c r="Y18" s="69">
        <f t="shared" si="19"/>
        <v>57.989267127985151</v>
      </c>
      <c r="Z18" s="69">
        <f t="shared" si="20"/>
        <v>182.81512605042016</v>
      </c>
      <c r="AA18" s="69">
        <f t="shared" si="21"/>
        <v>60.08842611904344</v>
      </c>
      <c r="AB18" s="69">
        <f t="shared" si="22"/>
        <v>183.61344537815125</v>
      </c>
      <c r="AC18" s="69">
        <f t="shared" si="23"/>
        <v>60.350820992925719</v>
      </c>
      <c r="AD18" s="69">
        <f t="shared" si="24"/>
        <v>177.22689075630254</v>
      </c>
      <c r="AE18" s="69">
        <f t="shared" si="25"/>
        <v>58.251662001867437</v>
      </c>
      <c r="AF18" s="69">
        <f t="shared" si="26"/>
        <v>166.84873949579833</v>
      </c>
      <c r="AG18" s="69">
        <f t="shared" si="27"/>
        <v>54.840528641397718</v>
      </c>
      <c r="AH18" s="69">
        <f t="shared" si="28"/>
        <v>162.05882352941177</v>
      </c>
      <c r="AI18" s="69">
        <f t="shared" si="29"/>
        <v>53.266159398104001</v>
      </c>
      <c r="AJ18" s="69">
        <f t="shared" si="30"/>
        <v>164.05462184873952</v>
      </c>
      <c r="AK18" s="69">
        <f t="shared" si="31"/>
        <v>53.922146582809724</v>
      </c>
      <c r="AL18" s="69">
        <f t="shared" si="32"/>
        <v>165.25210084033614</v>
      </c>
      <c r="AM18" s="69">
        <f t="shared" si="33"/>
        <v>54.315738893633153</v>
      </c>
      <c r="AN18" s="69">
        <f t="shared" si="34"/>
        <v>171.63865546218489</v>
      </c>
      <c r="AO18" s="69">
        <f t="shared" si="35"/>
        <v>56.414897884691435</v>
      </c>
      <c r="AP18" s="69">
        <f t="shared" si="36"/>
        <v>190</v>
      </c>
      <c r="AQ18" s="69">
        <f t="shared" si="37"/>
        <v>62.449979983984008</v>
      </c>
      <c r="AR18" s="69">
        <f t="shared" si="38"/>
        <v>182.81512605042016</v>
      </c>
      <c r="AS18" s="69">
        <f t="shared" si="39"/>
        <v>60.08842611904344</v>
      </c>
      <c r="AT18" s="69">
        <f t="shared" si="40"/>
        <v>164.45378151260505</v>
      </c>
      <c r="AU18" s="69">
        <f t="shared" si="41"/>
        <v>54.053344019750867</v>
      </c>
      <c r="AV18" s="69">
        <f t="shared" si="42"/>
        <v>150.4831932773109</v>
      </c>
      <c r="AW18" s="69">
        <f t="shared" si="43"/>
        <v>49.46143372681086</v>
      </c>
      <c r="AX18" s="69">
        <f t="shared" si="44"/>
        <v>136.51260504201682</v>
      </c>
      <c r="AY18" s="69">
        <f t="shared" si="45"/>
        <v>44.86952343387086</v>
      </c>
    </row>
    <row r="19" spans="1:51" x14ac:dyDescent="0.35">
      <c r="A19" s="36">
        <v>8</v>
      </c>
      <c r="B19" s="36">
        <v>100</v>
      </c>
      <c r="C19" s="68">
        <v>8</v>
      </c>
      <c r="D19" s="69">
        <f>($B$19*0.95)*$D$7</f>
        <v>70.252100840336141</v>
      </c>
      <c r="E19" s="69">
        <f>($B$19*SIN(ACOS(0.95)))*$D$7</f>
        <v>23.090748901641145</v>
      </c>
      <c r="F19" s="69">
        <f t="shared" si="46"/>
        <v>64.264705882352942</v>
      </c>
      <c r="G19" s="69">
        <f t="shared" si="3"/>
        <v>21.122787347524003</v>
      </c>
      <c r="H19" s="69">
        <f t="shared" si="4"/>
        <v>60.47268907563025</v>
      </c>
      <c r="I19" s="69">
        <f t="shared" si="5"/>
        <v>19.876411696583144</v>
      </c>
      <c r="J19" s="69">
        <f t="shared" si="6"/>
        <v>58.676470588235297</v>
      </c>
      <c r="K19" s="69">
        <f t="shared" si="47"/>
        <v>19.286023230348004</v>
      </c>
      <c r="L19" s="69">
        <f t="shared" si="7"/>
        <v>59.075630252100844</v>
      </c>
      <c r="M19" s="69">
        <f t="shared" si="8"/>
        <v>19.417220667289147</v>
      </c>
      <c r="N19" s="69">
        <f t="shared" si="9"/>
        <v>61.470588235294123</v>
      </c>
      <c r="O19" s="69">
        <f t="shared" si="10"/>
        <v>20.204405288936005</v>
      </c>
      <c r="P19" s="69">
        <f t="shared" si="11"/>
        <v>65.661764705882348</v>
      </c>
      <c r="Q19" s="69">
        <f t="shared" si="12"/>
        <v>21.581978376818004</v>
      </c>
      <c r="R19" s="69">
        <f t="shared" si="13"/>
        <v>69.054621848739487</v>
      </c>
      <c r="S19" s="69">
        <f t="shared" si="14"/>
        <v>22.697156590817716</v>
      </c>
      <c r="T19" s="69">
        <f t="shared" si="15"/>
        <v>79.432773109243698</v>
      </c>
      <c r="U19" s="69">
        <f t="shared" si="16"/>
        <v>26.108289951287432</v>
      </c>
      <c r="V19" s="69">
        <f t="shared" si="48"/>
        <v>60.850716757291146</v>
      </c>
      <c r="W19" s="69">
        <f t="shared" si="17"/>
        <v>20.000663386862698</v>
      </c>
      <c r="X19" s="69">
        <f t="shared" si="18"/>
        <v>88.214285714285722</v>
      </c>
      <c r="Y19" s="69">
        <f t="shared" si="19"/>
        <v>28.994633563992576</v>
      </c>
      <c r="Z19" s="69">
        <f t="shared" si="20"/>
        <v>91.407563025210081</v>
      </c>
      <c r="AA19" s="69">
        <f t="shared" si="21"/>
        <v>30.04421305952172</v>
      </c>
      <c r="AB19" s="69">
        <f t="shared" si="22"/>
        <v>91.806722689075627</v>
      </c>
      <c r="AC19" s="69">
        <f t="shared" si="23"/>
        <v>30.17541049646286</v>
      </c>
      <c r="AD19" s="69">
        <f t="shared" si="24"/>
        <v>88.613445378151269</v>
      </c>
      <c r="AE19" s="69">
        <f t="shared" si="25"/>
        <v>29.125831000933719</v>
      </c>
      <c r="AF19" s="69">
        <f t="shared" si="26"/>
        <v>83.424369747899163</v>
      </c>
      <c r="AG19" s="69">
        <f t="shared" si="27"/>
        <v>27.420264320698859</v>
      </c>
      <c r="AH19" s="69">
        <f t="shared" si="28"/>
        <v>81.029411764705884</v>
      </c>
      <c r="AI19" s="69">
        <f t="shared" si="29"/>
        <v>26.633079699052001</v>
      </c>
      <c r="AJ19" s="69">
        <f t="shared" si="30"/>
        <v>82.027310924369758</v>
      </c>
      <c r="AK19" s="69">
        <f t="shared" si="31"/>
        <v>26.961073291404862</v>
      </c>
      <c r="AL19" s="69">
        <f t="shared" si="32"/>
        <v>82.62605042016807</v>
      </c>
      <c r="AM19" s="69">
        <f t="shared" si="33"/>
        <v>27.157869446816576</v>
      </c>
      <c r="AN19" s="69">
        <f t="shared" si="34"/>
        <v>85.819327731092443</v>
      </c>
      <c r="AO19" s="69">
        <f t="shared" si="35"/>
        <v>28.207448942345717</v>
      </c>
      <c r="AP19" s="69">
        <f t="shared" si="36"/>
        <v>95</v>
      </c>
      <c r="AQ19" s="69">
        <f t="shared" si="37"/>
        <v>31.224989991992004</v>
      </c>
      <c r="AR19" s="69">
        <f t="shared" si="38"/>
        <v>91.407563025210081</v>
      </c>
      <c r="AS19" s="69">
        <f t="shared" si="39"/>
        <v>30.04421305952172</v>
      </c>
      <c r="AT19" s="69">
        <f t="shared" si="40"/>
        <v>82.226890756302524</v>
      </c>
      <c r="AU19" s="69">
        <f t="shared" si="41"/>
        <v>27.026672009875433</v>
      </c>
      <c r="AV19" s="69">
        <f t="shared" si="42"/>
        <v>75.241596638655452</v>
      </c>
      <c r="AW19" s="69">
        <f t="shared" si="43"/>
        <v>24.73071686340543</v>
      </c>
      <c r="AX19" s="69">
        <f t="shared" si="44"/>
        <v>68.256302521008408</v>
      </c>
      <c r="AY19" s="69">
        <f t="shared" si="45"/>
        <v>22.43476171693543</v>
      </c>
    </row>
    <row r="20" spans="1:51" x14ac:dyDescent="0.35">
      <c r="A20" s="36">
        <v>9</v>
      </c>
      <c r="B20" s="36">
        <v>100</v>
      </c>
      <c r="C20" s="68">
        <v>9</v>
      </c>
      <c r="D20" s="69">
        <f>($B$20*0.95)*$D$7</f>
        <v>70.252100840336141</v>
      </c>
      <c r="E20" s="69">
        <f>($B$20*SIN(ACOS(0.95)))*$D$7</f>
        <v>23.090748901641145</v>
      </c>
      <c r="F20" s="69">
        <f t="shared" si="46"/>
        <v>64.264705882352942</v>
      </c>
      <c r="G20" s="69">
        <f t="shared" si="3"/>
        <v>21.122787347524003</v>
      </c>
      <c r="H20" s="69">
        <f t="shared" si="4"/>
        <v>60.47268907563025</v>
      </c>
      <c r="I20" s="69">
        <f t="shared" si="5"/>
        <v>19.876411696583144</v>
      </c>
      <c r="J20" s="69">
        <f t="shared" si="6"/>
        <v>58.676470588235297</v>
      </c>
      <c r="K20" s="69">
        <f t="shared" si="47"/>
        <v>19.286023230348004</v>
      </c>
      <c r="L20" s="69">
        <f t="shared" si="7"/>
        <v>59.075630252100844</v>
      </c>
      <c r="M20" s="69">
        <f t="shared" si="8"/>
        <v>19.417220667289147</v>
      </c>
      <c r="N20" s="69">
        <f t="shared" si="9"/>
        <v>61.470588235294123</v>
      </c>
      <c r="O20" s="69">
        <f t="shared" si="10"/>
        <v>20.204405288936005</v>
      </c>
      <c r="P20" s="69">
        <f t="shared" si="11"/>
        <v>65.661764705882348</v>
      </c>
      <c r="Q20" s="69">
        <f t="shared" si="12"/>
        <v>21.581978376818004</v>
      </c>
      <c r="R20" s="69">
        <f t="shared" si="13"/>
        <v>69.054621848739487</v>
      </c>
      <c r="S20" s="69">
        <f t="shared" si="14"/>
        <v>22.697156590817716</v>
      </c>
      <c r="T20" s="69">
        <f t="shared" si="15"/>
        <v>79.432773109243698</v>
      </c>
      <c r="U20" s="69">
        <f t="shared" si="16"/>
        <v>26.108289951287432</v>
      </c>
      <c r="V20" s="69">
        <f t="shared" si="48"/>
        <v>60.850716757291146</v>
      </c>
      <c r="W20" s="69">
        <f t="shared" si="17"/>
        <v>20.000663386862698</v>
      </c>
      <c r="X20" s="69">
        <f t="shared" si="18"/>
        <v>88.214285714285722</v>
      </c>
      <c r="Y20" s="69">
        <f t="shared" si="19"/>
        <v>28.994633563992576</v>
      </c>
      <c r="Z20" s="69">
        <f t="shared" si="20"/>
        <v>91.407563025210081</v>
      </c>
      <c r="AA20" s="69">
        <f t="shared" si="21"/>
        <v>30.04421305952172</v>
      </c>
      <c r="AB20" s="69">
        <f t="shared" si="22"/>
        <v>91.806722689075627</v>
      </c>
      <c r="AC20" s="69">
        <f t="shared" si="23"/>
        <v>30.17541049646286</v>
      </c>
      <c r="AD20" s="69">
        <f t="shared" si="24"/>
        <v>88.613445378151269</v>
      </c>
      <c r="AE20" s="69">
        <f t="shared" si="25"/>
        <v>29.125831000933719</v>
      </c>
      <c r="AF20" s="69">
        <f t="shared" si="26"/>
        <v>83.424369747899163</v>
      </c>
      <c r="AG20" s="69">
        <f t="shared" si="27"/>
        <v>27.420264320698859</v>
      </c>
      <c r="AH20" s="69">
        <f t="shared" si="28"/>
        <v>81.029411764705884</v>
      </c>
      <c r="AI20" s="69">
        <f t="shared" si="29"/>
        <v>26.633079699052001</v>
      </c>
      <c r="AJ20" s="69">
        <f t="shared" si="30"/>
        <v>82.027310924369758</v>
      </c>
      <c r="AK20" s="69">
        <f t="shared" si="31"/>
        <v>26.961073291404862</v>
      </c>
      <c r="AL20" s="69">
        <f t="shared" si="32"/>
        <v>82.62605042016807</v>
      </c>
      <c r="AM20" s="69">
        <f t="shared" si="33"/>
        <v>27.157869446816576</v>
      </c>
      <c r="AN20" s="69">
        <f t="shared" si="34"/>
        <v>85.819327731092443</v>
      </c>
      <c r="AO20" s="69">
        <f t="shared" si="35"/>
        <v>28.207448942345717</v>
      </c>
      <c r="AP20" s="69">
        <f t="shared" si="36"/>
        <v>95</v>
      </c>
      <c r="AQ20" s="69">
        <f t="shared" si="37"/>
        <v>31.224989991992004</v>
      </c>
      <c r="AR20" s="69">
        <f t="shared" si="38"/>
        <v>91.407563025210081</v>
      </c>
      <c r="AS20" s="69">
        <f t="shared" si="39"/>
        <v>30.04421305952172</v>
      </c>
      <c r="AT20" s="69">
        <f t="shared" si="40"/>
        <v>82.226890756302524</v>
      </c>
      <c r="AU20" s="69">
        <f t="shared" si="41"/>
        <v>27.026672009875433</v>
      </c>
      <c r="AV20" s="69">
        <f t="shared" si="42"/>
        <v>75.241596638655452</v>
      </c>
      <c r="AW20" s="69">
        <f t="shared" si="43"/>
        <v>24.73071686340543</v>
      </c>
      <c r="AX20" s="69">
        <f t="shared" si="44"/>
        <v>68.256302521008408</v>
      </c>
      <c r="AY20" s="69">
        <f t="shared" si="45"/>
        <v>22.43476171693543</v>
      </c>
    </row>
    <row r="21" spans="1:51" x14ac:dyDescent="0.35">
      <c r="A21" s="36">
        <v>10</v>
      </c>
      <c r="B21" s="36">
        <v>63</v>
      </c>
      <c r="C21" s="68">
        <v>10</v>
      </c>
      <c r="D21" s="69">
        <f>($B$21*0.95)*$D$7</f>
        <v>44.258823529411764</v>
      </c>
      <c r="E21" s="69">
        <f>($B$21*SIN(ACOS(0.95)))*$D$7</f>
        <v>14.547171808033923</v>
      </c>
      <c r="F21" s="69">
        <f t="shared" si="46"/>
        <v>40.486764705882351</v>
      </c>
      <c r="G21" s="69">
        <f t="shared" si="3"/>
        <v>13.307356028940122</v>
      </c>
      <c r="H21" s="69">
        <f t="shared" si="4"/>
        <v>38.097794117647055</v>
      </c>
      <c r="I21" s="69">
        <f t="shared" si="5"/>
        <v>12.52213936884738</v>
      </c>
      <c r="J21" s="69">
        <f t="shared" si="6"/>
        <v>36.966176470588231</v>
      </c>
      <c r="K21" s="69">
        <f t="shared" si="47"/>
        <v>12.150194635119242</v>
      </c>
      <c r="L21" s="69">
        <f t="shared" si="7"/>
        <v>37.217647058823523</v>
      </c>
      <c r="M21" s="69">
        <f t="shared" si="8"/>
        <v>12.232849020392162</v>
      </c>
      <c r="N21" s="69">
        <f t="shared" si="9"/>
        <v>38.726470588235294</v>
      </c>
      <c r="O21" s="69">
        <f t="shared" si="10"/>
        <v>12.728775332029683</v>
      </c>
      <c r="P21" s="69">
        <f t="shared" si="11"/>
        <v>41.366911764705875</v>
      </c>
      <c r="Q21" s="69">
        <f t="shared" si="12"/>
        <v>13.596646377395341</v>
      </c>
      <c r="R21" s="69">
        <f t="shared" si="13"/>
        <v>43.504411764705878</v>
      </c>
      <c r="S21" s="69">
        <f t="shared" si="14"/>
        <v>14.29920865221516</v>
      </c>
      <c r="T21" s="69">
        <f t="shared" si="15"/>
        <v>50.042647058823526</v>
      </c>
      <c r="U21" s="69">
        <f t="shared" si="16"/>
        <v>16.448222669311082</v>
      </c>
      <c r="V21" s="69">
        <f t="shared" si="48"/>
        <v>38.335951557093416</v>
      </c>
      <c r="W21" s="69">
        <f t="shared" si="17"/>
        <v>12.600417933723499</v>
      </c>
      <c r="X21" s="69">
        <f t="shared" si="18"/>
        <v>55.574999999999996</v>
      </c>
      <c r="Y21" s="69">
        <f t="shared" si="19"/>
        <v>18.266619145315321</v>
      </c>
      <c r="Z21" s="69">
        <f t="shared" si="20"/>
        <v>57.586764705882352</v>
      </c>
      <c r="AA21" s="69">
        <f t="shared" si="21"/>
        <v>18.927854227498681</v>
      </c>
      <c r="AB21" s="69">
        <f t="shared" si="22"/>
        <v>57.838235294117645</v>
      </c>
      <c r="AC21" s="69">
        <f t="shared" si="23"/>
        <v>19.010508612771602</v>
      </c>
      <c r="AD21" s="69">
        <f t="shared" si="24"/>
        <v>55.826470588235289</v>
      </c>
      <c r="AE21" s="69">
        <f t="shared" si="25"/>
        <v>18.349273530588242</v>
      </c>
      <c r="AF21" s="69">
        <f t="shared" si="26"/>
        <v>52.557352941176468</v>
      </c>
      <c r="AG21" s="69">
        <f t="shared" si="27"/>
        <v>17.274766522040281</v>
      </c>
      <c r="AH21" s="69">
        <f t="shared" si="28"/>
        <v>51.048529411764697</v>
      </c>
      <c r="AI21" s="69">
        <f t="shared" si="29"/>
        <v>16.778840210402763</v>
      </c>
      <c r="AJ21" s="69">
        <f t="shared" si="30"/>
        <v>51.677205882352936</v>
      </c>
      <c r="AK21" s="69">
        <f t="shared" si="31"/>
        <v>16.985476173585063</v>
      </c>
      <c r="AL21" s="69">
        <f t="shared" si="32"/>
        <v>52.054411764705875</v>
      </c>
      <c r="AM21" s="69">
        <f t="shared" si="33"/>
        <v>17.109457751494443</v>
      </c>
      <c r="AN21" s="69">
        <f t="shared" si="34"/>
        <v>54.066176470588232</v>
      </c>
      <c r="AO21" s="69">
        <f t="shared" si="35"/>
        <v>17.770692833677803</v>
      </c>
      <c r="AP21" s="69">
        <f t="shared" si="36"/>
        <v>59.849999999999994</v>
      </c>
      <c r="AQ21" s="69">
        <f t="shared" si="37"/>
        <v>19.671743694954962</v>
      </c>
      <c r="AR21" s="69">
        <f t="shared" si="38"/>
        <v>57.586764705882352</v>
      </c>
      <c r="AS21" s="69">
        <f t="shared" si="39"/>
        <v>18.927854227498681</v>
      </c>
      <c r="AT21" s="69">
        <f t="shared" si="40"/>
        <v>51.802941176470583</v>
      </c>
      <c r="AU21" s="69">
        <f t="shared" si="41"/>
        <v>17.026803366221522</v>
      </c>
      <c r="AV21" s="69">
        <f t="shared" si="42"/>
        <v>47.402205882352938</v>
      </c>
      <c r="AW21" s="69">
        <f t="shared" si="43"/>
        <v>15.580351623945422</v>
      </c>
      <c r="AX21" s="69">
        <f t="shared" si="44"/>
        <v>43.001470588235293</v>
      </c>
      <c r="AY21" s="69">
        <f t="shared" si="45"/>
        <v>14.133899881669322</v>
      </c>
    </row>
    <row r="22" spans="1:51" x14ac:dyDescent="0.35">
      <c r="A22" s="36">
        <v>11</v>
      </c>
      <c r="B22" s="36">
        <v>200</v>
      </c>
      <c r="C22" s="68">
        <v>11</v>
      </c>
      <c r="D22" s="69">
        <f>($B$22*0.95)*$D$7</f>
        <v>140.50420168067228</v>
      </c>
      <c r="E22" s="69">
        <f>($B$22*SIN(ACOS(0.95)))*$D$7</f>
        <v>46.181497803282291</v>
      </c>
      <c r="F22" s="69">
        <f t="shared" si="46"/>
        <v>128.52941176470588</v>
      </c>
      <c r="G22" s="69">
        <f t="shared" si="3"/>
        <v>42.245574695048006</v>
      </c>
      <c r="H22" s="69">
        <f t="shared" si="4"/>
        <v>120.9453781512605</v>
      </c>
      <c r="I22" s="69">
        <f t="shared" si="5"/>
        <v>39.752823393166288</v>
      </c>
      <c r="J22" s="69">
        <f t="shared" si="6"/>
        <v>117.35294117647059</v>
      </c>
      <c r="K22" s="69">
        <f t="shared" si="47"/>
        <v>38.572046460696008</v>
      </c>
      <c r="L22" s="69">
        <f t="shared" si="7"/>
        <v>118.15126050420169</v>
      </c>
      <c r="M22" s="69">
        <f t="shared" si="8"/>
        <v>38.834441334578294</v>
      </c>
      <c r="N22" s="69">
        <f t="shared" si="9"/>
        <v>122.94117647058825</v>
      </c>
      <c r="O22" s="69">
        <f t="shared" si="10"/>
        <v>40.408810577872011</v>
      </c>
      <c r="P22" s="69">
        <f t="shared" si="11"/>
        <v>131.3235294117647</v>
      </c>
      <c r="Q22" s="69">
        <f t="shared" si="12"/>
        <v>43.163956753636008</v>
      </c>
      <c r="R22" s="69">
        <f t="shared" si="13"/>
        <v>138.10924369747897</v>
      </c>
      <c r="S22" s="69">
        <f t="shared" si="14"/>
        <v>45.394313181635432</v>
      </c>
      <c r="T22" s="69">
        <f t="shared" si="15"/>
        <v>158.8655462184874</v>
      </c>
      <c r="U22" s="69">
        <f t="shared" si="16"/>
        <v>52.216579902574864</v>
      </c>
      <c r="V22" s="69">
        <f t="shared" si="48"/>
        <v>121.70143351458229</v>
      </c>
      <c r="W22" s="69">
        <f t="shared" si="17"/>
        <v>40.001326773725395</v>
      </c>
      <c r="X22" s="69">
        <f t="shared" si="18"/>
        <v>176.42857142857144</v>
      </c>
      <c r="Y22" s="69">
        <f t="shared" si="19"/>
        <v>57.989267127985151</v>
      </c>
      <c r="Z22" s="69">
        <f t="shared" si="20"/>
        <v>182.81512605042016</v>
      </c>
      <c r="AA22" s="69">
        <f t="shared" si="21"/>
        <v>60.08842611904344</v>
      </c>
      <c r="AB22" s="69">
        <f t="shared" si="22"/>
        <v>183.61344537815125</v>
      </c>
      <c r="AC22" s="69">
        <f t="shared" si="23"/>
        <v>60.350820992925719</v>
      </c>
      <c r="AD22" s="69">
        <f t="shared" si="24"/>
        <v>177.22689075630254</v>
      </c>
      <c r="AE22" s="69">
        <f t="shared" si="25"/>
        <v>58.251662001867437</v>
      </c>
      <c r="AF22" s="69">
        <f t="shared" si="26"/>
        <v>166.84873949579833</v>
      </c>
      <c r="AG22" s="69">
        <f t="shared" si="27"/>
        <v>54.840528641397718</v>
      </c>
      <c r="AH22" s="69">
        <f t="shared" si="28"/>
        <v>162.05882352941177</v>
      </c>
      <c r="AI22" s="69">
        <f t="shared" si="29"/>
        <v>53.266159398104001</v>
      </c>
      <c r="AJ22" s="69">
        <f t="shared" si="30"/>
        <v>164.05462184873952</v>
      </c>
      <c r="AK22" s="69">
        <f t="shared" si="31"/>
        <v>53.922146582809724</v>
      </c>
      <c r="AL22" s="69">
        <f t="shared" si="32"/>
        <v>165.25210084033614</v>
      </c>
      <c r="AM22" s="69">
        <f t="shared" si="33"/>
        <v>54.315738893633153</v>
      </c>
      <c r="AN22" s="69">
        <f t="shared" si="34"/>
        <v>171.63865546218489</v>
      </c>
      <c r="AO22" s="69">
        <f t="shared" si="35"/>
        <v>56.414897884691435</v>
      </c>
      <c r="AP22" s="69">
        <f t="shared" si="36"/>
        <v>190</v>
      </c>
      <c r="AQ22" s="69">
        <f t="shared" si="37"/>
        <v>62.449979983984008</v>
      </c>
      <c r="AR22" s="69">
        <f t="shared" si="38"/>
        <v>182.81512605042016</v>
      </c>
      <c r="AS22" s="69">
        <f t="shared" si="39"/>
        <v>60.08842611904344</v>
      </c>
      <c r="AT22" s="69">
        <f t="shared" si="40"/>
        <v>164.45378151260505</v>
      </c>
      <c r="AU22" s="69">
        <f t="shared" si="41"/>
        <v>54.053344019750867</v>
      </c>
      <c r="AV22" s="69">
        <f t="shared" si="42"/>
        <v>150.4831932773109</v>
      </c>
      <c r="AW22" s="69">
        <f t="shared" si="43"/>
        <v>49.46143372681086</v>
      </c>
      <c r="AX22" s="69">
        <f t="shared" si="44"/>
        <v>136.51260504201682</v>
      </c>
      <c r="AY22" s="69">
        <f t="shared" si="45"/>
        <v>44.86952343387086</v>
      </c>
    </row>
    <row r="23" spans="1:51" x14ac:dyDescent="0.35">
      <c r="A23" s="36">
        <v>12</v>
      </c>
      <c r="B23" s="36">
        <v>100</v>
      </c>
      <c r="C23" s="68">
        <v>12</v>
      </c>
      <c r="D23" s="69">
        <f>($B$23*0.95)*$D$7</f>
        <v>70.252100840336141</v>
      </c>
      <c r="E23" s="69">
        <f>($B$23*SIN(ACOS(0.95)))*$D$7</f>
        <v>23.090748901641145</v>
      </c>
      <c r="F23" s="69">
        <f t="shared" si="46"/>
        <v>64.264705882352942</v>
      </c>
      <c r="G23" s="69">
        <f t="shared" si="3"/>
        <v>21.122787347524003</v>
      </c>
      <c r="H23" s="69">
        <f t="shared" si="4"/>
        <v>60.47268907563025</v>
      </c>
      <c r="I23" s="69">
        <f t="shared" si="5"/>
        <v>19.876411696583144</v>
      </c>
      <c r="J23" s="69">
        <f t="shared" si="6"/>
        <v>58.676470588235297</v>
      </c>
      <c r="K23" s="69">
        <f t="shared" si="47"/>
        <v>19.286023230348004</v>
      </c>
      <c r="L23" s="69">
        <f t="shared" si="7"/>
        <v>59.075630252100844</v>
      </c>
      <c r="M23" s="69">
        <f t="shared" si="8"/>
        <v>19.417220667289147</v>
      </c>
      <c r="N23" s="69">
        <f t="shared" si="9"/>
        <v>61.470588235294123</v>
      </c>
      <c r="O23" s="69">
        <f t="shared" si="10"/>
        <v>20.204405288936005</v>
      </c>
      <c r="P23" s="69">
        <f t="shared" si="11"/>
        <v>65.661764705882348</v>
      </c>
      <c r="Q23" s="69">
        <f t="shared" si="12"/>
        <v>21.581978376818004</v>
      </c>
      <c r="R23" s="69">
        <f t="shared" si="13"/>
        <v>69.054621848739487</v>
      </c>
      <c r="S23" s="69">
        <f t="shared" si="14"/>
        <v>22.697156590817716</v>
      </c>
      <c r="T23" s="69">
        <f t="shared" si="15"/>
        <v>79.432773109243698</v>
      </c>
      <c r="U23" s="69">
        <f t="shared" si="16"/>
        <v>26.108289951287432</v>
      </c>
      <c r="V23" s="69">
        <f t="shared" si="48"/>
        <v>60.850716757291146</v>
      </c>
      <c r="W23" s="69">
        <f t="shared" si="17"/>
        <v>20.000663386862698</v>
      </c>
      <c r="X23" s="69">
        <f t="shared" si="18"/>
        <v>88.214285714285722</v>
      </c>
      <c r="Y23" s="69">
        <f t="shared" si="19"/>
        <v>28.994633563992576</v>
      </c>
      <c r="Z23" s="69">
        <f t="shared" si="20"/>
        <v>91.407563025210081</v>
      </c>
      <c r="AA23" s="69">
        <f t="shared" si="21"/>
        <v>30.04421305952172</v>
      </c>
      <c r="AB23" s="69">
        <f t="shared" si="22"/>
        <v>91.806722689075627</v>
      </c>
      <c r="AC23" s="69">
        <f t="shared" si="23"/>
        <v>30.17541049646286</v>
      </c>
      <c r="AD23" s="69">
        <f t="shared" si="24"/>
        <v>88.613445378151269</v>
      </c>
      <c r="AE23" s="69">
        <f t="shared" si="25"/>
        <v>29.125831000933719</v>
      </c>
      <c r="AF23" s="69">
        <f t="shared" si="26"/>
        <v>83.424369747899163</v>
      </c>
      <c r="AG23" s="69">
        <f t="shared" si="27"/>
        <v>27.420264320698859</v>
      </c>
      <c r="AH23" s="69">
        <f t="shared" si="28"/>
        <v>81.029411764705884</v>
      </c>
      <c r="AI23" s="69">
        <f t="shared" si="29"/>
        <v>26.633079699052001</v>
      </c>
      <c r="AJ23" s="69">
        <f t="shared" si="30"/>
        <v>82.027310924369758</v>
      </c>
      <c r="AK23" s="69">
        <f t="shared" si="31"/>
        <v>26.961073291404862</v>
      </c>
      <c r="AL23" s="69">
        <f t="shared" si="32"/>
        <v>82.62605042016807</v>
      </c>
      <c r="AM23" s="69">
        <f t="shared" si="33"/>
        <v>27.157869446816576</v>
      </c>
      <c r="AN23" s="69">
        <f t="shared" si="34"/>
        <v>85.819327731092443</v>
      </c>
      <c r="AO23" s="69">
        <f t="shared" si="35"/>
        <v>28.207448942345717</v>
      </c>
      <c r="AP23" s="69">
        <f t="shared" si="36"/>
        <v>95</v>
      </c>
      <c r="AQ23" s="69">
        <f t="shared" si="37"/>
        <v>31.224989991992004</v>
      </c>
      <c r="AR23" s="69">
        <f t="shared" si="38"/>
        <v>91.407563025210081</v>
      </c>
      <c r="AS23" s="69">
        <f t="shared" si="39"/>
        <v>30.04421305952172</v>
      </c>
      <c r="AT23" s="69">
        <f t="shared" si="40"/>
        <v>82.226890756302524</v>
      </c>
      <c r="AU23" s="69">
        <f t="shared" si="41"/>
        <v>27.026672009875433</v>
      </c>
      <c r="AV23" s="69">
        <f t="shared" si="42"/>
        <v>75.241596638655452</v>
      </c>
      <c r="AW23" s="69">
        <f t="shared" si="43"/>
        <v>24.73071686340543</v>
      </c>
      <c r="AX23" s="69">
        <f t="shared" si="44"/>
        <v>68.256302521008408</v>
      </c>
      <c r="AY23" s="69">
        <f t="shared" si="45"/>
        <v>22.43476171693543</v>
      </c>
    </row>
    <row r="24" spans="1:51" x14ac:dyDescent="0.35">
      <c r="A24" s="36">
        <v>13</v>
      </c>
      <c r="B24" s="36">
        <v>63</v>
      </c>
      <c r="C24" s="68">
        <v>13</v>
      </c>
      <c r="D24" s="69">
        <f>($B$24*0.95)*$D$7</f>
        <v>44.258823529411764</v>
      </c>
      <c r="E24" s="69">
        <f>($B$24*SIN(ACOS(0.95)))*$D$7</f>
        <v>14.547171808033923</v>
      </c>
      <c r="F24" s="69">
        <f t="shared" si="46"/>
        <v>40.486764705882351</v>
      </c>
      <c r="G24" s="69">
        <f t="shared" si="3"/>
        <v>13.307356028940122</v>
      </c>
      <c r="H24" s="69">
        <f t="shared" si="4"/>
        <v>38.097794117647055</v>
      </c>
      <c r="I24" s="69">
        <f t="shared" si="5"/>
        <v>12.52213936884738</v>
      </c>
      <c r="J24" s="69">
        <f t="shared" si="6"/>
        <v>36.966176470588231</v>
      </c>
      <c r="K24" s="69">
        <f t="shared" si="47"/>
        <v>12.150194635119242</v>
      </c>
      <c r="L24" s="69">
        <f t="shared" si="7"/>
        <v>37.217647058823523</v>
      </c>
      <c r="M24" s="69">
        <f t="shared" si="8"/>
        <v>12.232849020392162</v>
      </c>
      <c r="N24" s="69">
        <f t="shared" si="9"/>
        <v>38.726470588235294</v>
      </c>
      <c r="O24" s="69">
        <f t="shared" si="10"/>
        <v>12.728775332029683</v>
      </c>
      <c r="P24" s="69">
        <f t="shared" si="11"/>
        <v>41.366911764705875</v>
      </c>
      <c r="Q24" s="69">
        <f t="shared" si="12"/>
        <v>13.596646377395341</v>
      </c>
      <c r="R24" s="69">
        <f t="shared" si="13"/>
        <v>43.504411764705878</v>
      </c>
      <c r="S24" s="69">
        <f t="shared" si="14"/>
        <v>14.29920865221516</v>
      </c>
      <c r="T24" s="69">
        <f t="shared" si="15"/>
        <v>50.042647058823526</v>
      </c>
      <c r="U24" s="69">
        <f t="shared" si="16"/>
        <v>16.448222669311082</v>
      </c>
      <c r="V24" s="69">
        <f t="shared" si="48"/>
        <v>38.335951557093416</v>
      </c>
      <c r="W24" s="69">
        <f t="shared" si="17"/>
        <v>12.600417933723499</v>
      </c>
      <c r="X24" s="69">
        <f t="shared" si="18"/>
        <v>55.574999999999996</v>
      </c>
      <c r="Y24" s="69">
        <f t="shared" si="19"/>
        <v>18.266619145315321</v>
      </c>
      <c r="Z24" s="69">
        <f t="shared" si="20"/>
        <v>57.586764705882352</v>
      </c>
      <c r="AA24" s="69">
        <f t="shared" si="21"/>
        <v>18.927854227498681</v>
      </c>
      <c r="AB24" s="69">
        <f t="shared" si="22"/>
        <v>57.838235294117645</v>
      </c>
      <c r="AC24" s="69">
        <f t="shared" si="23"/>
        <v>19.010508612771602</v>
      </c>
      <c r="AD24" s="69">
        <f t="shared" si="24"/>
        <v>55.826470588235289</v>
      </c>
      <c r="AE24" s="69">
        <f t="shared" si="25"/>
        <v>18.349273530588242</v>
      </c>
      <c r="AF24" s="69">
        <f t="shared" si="26"/>
        <v>52.557352941176468</v>
      </c>
      <c r="AG24" s="69">
        <f t="shared" si="27"/>
        <v>17.274766522040281</v>
      </c>
      <c r="AH24" s="69">
        <f t="shared" si="28"/>
        <v>51.048529411764697</v>
      </c>
      <c r="AI24" s="69">
        <f t="shared" si="29"/>
        <v>16.778840210402763</v>
      </c>
      <c r="AJ24" s="69">
        <f t="shared" si="30"/>
        <v>51.677205882352936</v>
      </c>
      <c r="AK24" s="69">
        <f t="shared" si="31"/>
        <v>16.985476173585063</v>
      </c>
      <c r="AL24" s="69">
        <f t="shared" si="32"/>
        <v>52.054411764705875</v>
      </c>
      <c r="AM24" s="69">
        <f t="shared" si="33"/>
        <v>17.109457751494443</v>
      </c>
      <c r="AN24" s="69">
        <f t="shared" si="34"/>
        <v>54.066176470588232</v>
      </c>
      <c r="AO24" s="69">
        <f t="shared" si="35"/>
        <v>17.770692833677803</v>
      </c>
      <c r="AP24" s="69">
        <f t="shared" si="36"/>
        <v>59.849999999999994</v>
      </c>
      <c r="AQ24" s="69">
        <f t="shared" si="37"/>
        <v>19.671743694954962</v>
      </c>
      <c r="AR24" s="69">
        <f t="shared" si="38"/>
        <v>57.586764705882352</v>
      </c>
      <c r="AS24" s="69">
        <f t="shared" si="39"/>
        <v>18.927854227498681</v>
      </c>
      <c r="AT24" s="69">
        <f t="shared" si="40"/>
        <v>51.802941176470583</v>
      </c>
      <c r="AU24" s="69">
        <f t="shared" si="41"/>
        <v>17.026803366221522</v>
      </c>
      <c r="AV24" s="69">
        <f t="shared" si="42"/>
        <v>47.402205882352938</v>
      </c>
      <c r="AW24" s="69">
        <f t="shared" si="43"/>
        <v>15.580351623945422</v>
      </c>
      <c r="AX24" s="69">
        <f t="shared" si="44"/>
        <v>43.001470588235293</v>
      </c>
      <c r="AY24" s="69">
        <f t="shared" si="45"/>
        <v>14.133899881669322</v>
      </c>
    </row>
    <row r="25" spans="1:51" x14ac:dyDescent="0.35">
      <c r="A25" s="36">
        <v>14</v>
      </c>
      <c r="B25" s="36">
        <v>100</v>
      </c>
      <c r="C25" s="68">
        <v>14</v>
      </c>
      <c r="D25" s="69">
        <f>($B$25*0.95)*$D$7</f>
        <v>70.252100840336141</v>
      </c>
      <c r="E25" s="69">
        <f>($B$25*SIN(ACOS(0.95)))*$D$7</f>
        <v>23.090748901641145</v>
      </c>
      <c r="F25" s="69">
        <f t="shared" si="46"/>
        <v>64.264705882352942</v>
      </c>
      <c r="G25" s="69">
        <f t="shared" si="3"/>
        <v>21.122787347524003</v>
      </c>
      <c r="H25" s="69">
        <f t="shared" si="4"/>
        <v>60.47268907563025</v>
      </c>
      <c r="I25" s="69">
        <f t="shared" si="5"/>
        <v>19.876411696583144</v>
      </c>
      <c r="J25" s="69">
        <f t="shared" si="6"/>
        <v>58.676470588235297</v>
      </c>
      <c r="K25" s="69">
        <f t="shared" si="47"/>
        <v>19.286023230348004</v>
      </c>
      <c r="L25" s="69">
        <f t="shared" si="7"/>
        <v>59.075630252100844</v>
      </c>
      <c r="M25" s="69">
        <f t="shared" si="8"/>
        <v>19.417220667289147</v>
      </c>
      <c r="N25" s="69">
        <f t="shared" si="9"/>
        <v>61.470588235294123</v>
      </c>
      <c r="O25" s="69">
        <f t="shared" si="10"/>
        <v>20.204405288936005</v>
      </c>
      <c r="P25" s="69">
        <f t="shared" si="11"/>
        <v>65.661764705882348</v>
      </c>
      <c r="Q25" s="69">
        <f t="shared" si="12"/>
        <v>21.581978376818004</v>
      </c>
      <c r="R25" s="69">
        <f t="shared" si="13"/>
        <v>69.054621848739487</v>
      </c>
      <c r="S25" s="69">
        <f t="shared" si="14"/>
        <v>22.697156590817716</v>
      </c>
      <c r="T25" s="69">
        <f t="shared" si="15"/>
        <v>79.432773109243698</v>
      </c>
      <c r="U25" s="69">
        <f t="shared" si="16"/>
        <v>26.108289951287432</v>
      </c>
      <c r="V25" s="69">
        <f t="shared" si="48"/>
        <v>60.850716757291146</v>
      </c>
      <c r="W25" s="69">
        <f t="shared" si="17"/>
        <v>20.000663386862698</v>
      </c>
      <c r="X25" s="69">
        <f t="shared" si="18"/>
        <v>88.214285714285722</v>
      </c>
      <c r="Y25" s="69">
        <f t="shared" si="19"/>
        <v>28.994633563992576</v>
      </c>
      <c r="Z25" s="69">
        <f t="shared" si="20"/>
        <v>91.407563025210081</v>
      </c>
      <c r="AA25" s="69">
        <f t="shared" si="21"/>
        <v>30.04421305952172</v>
      </c>
      <c r="AB25" s="69">
        <f t="shared" si="22"/>
        <v>91.806722689075627</v>
      </c>
      <c r="AC25" s="69">
        <f t="shared" si="23"/>
        <v>30.17541049646286</v>
      </c>
      <c r="AD25" s="69">
        <f t="shared" si="24"/>
        <v>88.613445378151269</v>
      </c>
      <c r="AE25" s="69">
        <f t="shared" si="25"/>
        <v>29.125831000933719</v>
      </c>
      <c r="AF25" s="69">
        <f t="shared" si="26"/>
        <v>83.424369747899163</v>
      </c>
      <c r="AG25" s="69">
        <f t="shared" si="27"/>
        <v>27.420264320698859</v>
      </c>
      <c r="AH25" s="69">
        <f t="shared" si="28"/>
        <v>81.029411764705884</v>
      </c>
      <c r="AI25" s="69">
        <f t="shared" si="29"/>
        <v>26.633079699052001</v>
      </c>
      <c r="AJ25" s="69">
        <f t="shared" si="30"/>
        <v>82.027310924369758</v>
      </c>
      <c r="AK25" s="69">
        <f t="shared" si="31"/>
        <v>26.961073291404862</v>
      </c>
      <c r="AL25" s="69">
        <f t="shared" si="32"/>
        <v>82.62605042016807</v>
      </c>
      <c r="AM25" s="69">
        <f t="shared" si="33"/>
        <v>27.157869446816576</v>
      </c>
      <c r="AN25" s="69">
        <f t="shared" si="34"/>
        <v>85.819327731092443</v>
      </c>
      <c r="AO25" s="69">
        <f t="shared" si="35"/>
        <v>28.207448942345717</v>
      </c>
      <c r="AP25" s="69">
        <f t="shared" si="36"/>
        <v>95</v>
      </c>
      <c r="AQ25" s="69">
        <f t="shared" si="37"/>
        <v>31.224989991992004</v>
      </c>
      <c r="AR25" s="69">
        <f t="shared" si="38"/>
        <v>91.407563025210081</v>
      </c>
      <c r="AS25" s="69">
        <f t="shared" si="39"/>
        <v>30.04421305952172</v>
      </c>
      <c r="AT25" s="69">
        <f t="shared" si="40"/>
        <v>82.226890756302524</v>
      </c>
      <c r="AU25" s="69">
        <f t="shared" si="41"/>
        <v>27.026672009875433</v>
      </c>
      <c r="AV25" s="69">
        <f t="shared" si="42"/>
        <v>75.241596638655452</v>
      </c>
      <c r="AW25" s="69">
        <f t="shared" si="43"/>
        <v>24.73071686340543</v>
      </c>
      <c r="AX25" s="69">
        <f t="shared" si="44"/>
        <v>68.256302521008408</v>
      </c>
      <c r="AY25" s="69">
        <f t="shared" si="45"/>
        <v>22.43476171693543</v>
      </c>
    </row>
    <row r="26" spans="1:51" x14ac:dyDescent="0.35">
      <c r="A26" s="36">
        <v>15</v>
      </c>
      <c r="B26" s="36">
        <v>200</v>
      </c>
      <c r="C26" s="68">
        <v>15</v>
      </c>
      <c r="D26" s="69">
        <f>($B$26*0.95)*$D$7</f>
        <v>140.50420168067228</v>
      </c>
      <c r="E26" s="69">
        <f>($B$26*SIN(ACOS(0.95)))*$D$7</f>
        <v>46.181497803282291</v>
      </c>
      <c r="F26" s="69">
        <f t="shared" si="46"/>
        <v>128.52941176470588</v>
      </c>
      <c r="G26" s="69">
        <f t="shared" si="3"/>
        <v>42.245574695048006</v>
      </c>
      <c r="H26" s="69">
        <f t="shared" si="4"/>
        <v>120.9453781512605</v>
      </c>
      <c r="I26" s="69">
        <f t="shared" si="5"/>
        <v>39.752823393166288</v>
      </c>
      <c r="J26" s="69">
        <f t="shared" si="6"/>
        <v>117.35294117647059</v>
      </c>
      <c r="K26" s="69">
        <f t="shared" si="47"/>
        <v>38.572046460696008</v>
      </c>
      <c r="L26" s="69">
        <f t="shared" si="7"/>
        <v>118.15126050420169</v>
      </c>
      <c r="M26" s="69">
        <f t="shared" si="8"/>
        <v>38.834441334578294</v>
      </c>
      <c r="N26" s="69">
        <f t="shared" si="9"/>
        <v>122.94117647058825</v>
      </c>
      <c r="O26" s="69">
        <f t="shared" si="10"/>
        <v>40.408810577872011</v>
      </c>
      <c r="P26" s="69">
        <f t="shared" si="11"/>
        <v>131.3235294117647</v>
      </c>
      <c r="Q26" s="69">
        <f t="shared" si="12"/>
        <v>43.163956753636008</v>
      </c>
      <c r="R26" s="69">
        <f t="shared" si="13"/>
        <v>138.10924369747897</v>
      </c>
      <c r="S26" s="69">
        <f t="shared" si="14"/>
        <v>45.394313181635432</v>
      </c>
      <c r="T26" s="69">
        <f t="shared" si="15"/>
        <v>158.8655462184874</v>
      </c>
      <c r="U26" s="69">
        <f t="shared" si="16"/>
        <v>52.216579902574864</v>
      </c>
      <c r="V26" s="69">
        <f t="shared" si="48"/>
        <v>121.70143351458229</v>
      </c>
      <c r="W26" s="69">
        <f t="shared" si="17"/>
        <v>40.001326773725395</v>
      </c>
      <c r="X26" s="69">
        <f t="shared" si="18"/>
        <v>176.42857142857144</v>
      </c>
      <c r="Y26" s="69">
        <f t="shared" si="19"/>
        <v>57.989267127985151</v>
      </c>
      <c r="Z26" s="69">
        <f t="shared" si="20"/>
        <v>182.81512605042016</v>
      </c>
      <c r="AA26" s="69">
        <f t="shared" si="21"/>
        <v>60.08842611904344</v>
      </c>
      <c r="AB26" s="69">
        <f t="shared" si="22"/>
        <v>183.61344537815125</v>
      </c>
      <c r="AC26" s="69">
        <f t="shared" si="23"/>
        <v>60.350820992925719</v>
      </c>
      <c r="AD26" s="69">
        <f t="shared" si="24"/>
        <v>177.22689075630254</v>
      </c>
      <c r="AE26" s="69">
        <f t="shared" si="25"/>
        <v>58.251662001867437</v>
      </c>
      <c r="AF26" s="69">
        <f t="shared" si="26"/>
        <v>166.84873949579833</v>
      </c>
      <c r="AG26" s="69">
        <f t="shared" si="27"/>
        <v>54.840528641397718</v>
      </c>
      <c r="AH26" s="69">
        <f t="shared" si="28"/>
        <v>162.05882352941177</v>
      </c>
      <c r="AI26" s="69">
        <f t="shared" si="29"/>
        <v>53.266159398104001</v>
      </c>
      <c r="AJ26" s="69">
        <f t="shared" si="30"/>
        <v>164.05462184873952</v>
      </c>
      <c r="AK26" s="69">
        <f t="shared" si="31"/>
        <v>53.922146582809724</v>
      </c>
      <c r="AL26" s="69">
        <f t="shared" si="32"/>
        <v>165.25210084033614</v>
      </c>
      <c r="AM26" s="69">
        <f t="shared" si="33"/>
        <v>54.315738893633153</v>
      </c>
      <c r="AN26" s="69">
        <f t="shared" si="34"/>
        <v>171.63865546218489</v>
      </c>
      <c r="AO26" s="69">
        <f t="shared" si="35"/>
        <v>56.414897884691435</v>
      </c>
      <c r="AP26" s="69">
        <f t="shared" si="36"/>
        <v>190</v>
      </c>
      <c r="AQ26" s="69">
        <f t="shared" si="37"/>
        <v>62.449979983984008</v>
      </c>
      <c r="AR26" s="69">
        <f t="shared" si="38"/>
        <v>182.81512605042016</v>
      </c>
      <c r="AS26" s="69">
        <f t="shared" si="39"/>
        <v>60.08842611904344</v>
      </c>
      <c r="AT26" s="69">
        <f t="shared" si="40"/>
        <v>164.45378151260505</v>
      </c>
      <c r="AU26" s="69">
        <f t="shared" si="41"/>
        <v>54.053344019750867</v>
      </c>
      <c r="AV26" s="69">
        <f t="shared" si="42"/>
        <v>150.4831932773109</v>
      </c>
      <c r="AW26" s="69">
        <f t="shared" si="43"/>
        <v>49.46143372681086</v>
      </c>
      <c r="AX26" s="69">
        <f t="shared" si="44"/>
        <v>136.51260504201682</v>
      </c>
      <c r="AY26" s="69">
        <f t="shared" si="45"/>
        <v>44.86952343387086</v>
      </c>
    </row>
    <row r="28" spans="1:51" x14ac:dyDescent="0.35">
      <c r="B28">
        <f>SUM(B12:B26)</f>
        <v>1752</v>
      </c>
      <c r="D28" s="70">
        <f>SUM(D12:D26)</f>
        <v>1230.8168067226893</v>
      </c>
      <c r="E28" s="70">
        <f t="shared" ref="E28:AY28" si="49">SUM(E12:E26)</f>
        <v>404.54992075675284</v>
      </c>
      <c r="F28" s="70">
        <f t="shared" si="49"/>
        <v>1125.9176470588234</v>
      </c>
      <c r="G28" s="70">
        <f t="shared" si="49"/>
        <v>370.07123432862056</v>
      </c>
      <c r="H28" s="70">
        <f t="shared" si="49"/>
        <v>1059.4815126050419</v>
      </c>
      <c r="I28" s="70">
        <f t="shared" si="49"/>
        <v>348.23473292413672</v>
      </c>
      <c r="J28" s="70">
        <f t="shared" si="49"/>
        <v>1028.0117647058823</v>
      </c>
      <c r="K28" s="70">
        <f t="shared" si="49"/>
        <v>337.89112699569705</v>
      </c>
      <c r="L28" s="70">
        <f t="shared" si="49"/>
        <v>1035.0050420168068</v>
      </c>
      <c r="M28" s="70">
        <f t="shared" si="49"/>
        <v>340.18970609090582</v>
      </c>
      <c r="N28" s="70">
        <f t="shared" si="49"/>
        <v>1076.9647058823532</v>
      </c>
      <c r="O28" s="70">
        <f t="shared" si="49"/>
        <v>353.98118066215886</v>
      </c>
      <c r="P28" s="70">
        <f t="shared" si="49"/>
        <v>1150.3941176470587</v>
      </c>
      <c r="Q28" s="70">
        <f t="shared" si="49"/>
        <v>378.11626116185147</v>
      </c>
      <c r="R28" s="70">
        <f t="shared" si="49"/>
        <v>1209.836974789916</v>
      </c>
      <c r="S28" s="70">
        <f t="shared" si="49"/>
        <v>397.65418347112637</v>
      </c>
      <c r="T28" s="70">
        <f t="shared" si="49"/>
        <v>1391.6621848739499</v>
      </c>
      <c r="U28" s="70">
        <f t="shared" si="49"/>
        <v>457.41723994655581</v>
      </c>
      <c r="V28" s="70">
        <f t="shared" si="49"/>
        <v>1066.1045575877408</v>
      </c>
      <c r="W28" s="70">
        <f t="shared" si="49"/>
        <v>350.41162253783443</v>
      </c>
      <c r="X28" s="70">
        <f t="shared" si="49"/>
        <v>1545.514285714286</v>
      </c>
      <c r="Y28" s="70">
        <f t="shared" si="49"/>
        <v>507.9859800411499</v>
      </c>
      <c r="Z28" s="70">
        <f t="shared" si="49"/>
        <v>1601.4605042016804</v>
      </c>
      <c r="AA28" s="70">
        <f t="shared" si="49"/>
        <v>526.37461280282059</v>
      </c>
      <c r="AB28" s="70">
        <f t="shared" si="49"/>
        <v>1608.4537815126052</v>
      </c>
      <c r="AC28" s="70">
        <f t="shared" si="49"/>
        <v>528.67319189802936</v>
      </c>
      <c r="AD28" s="70">
        <f t="shared" si="49"/>
        <v>1552.5075630252102</v>
      </c>
      <c r="AE28" s="70">
        <f t="shared" si="49"/>
        <v>510.28455913635867</v>
      </c>
      <c r="AF28" s="70">
        <f t="shared" si="49"/>
        <v>1461.5949579831934</v>
      </c>
      <c r="AG28" s="70">
        <f t="shared" si="49"/>
        <v>480.40303089864398</v>
      </c>
      <c r="AH28" s="70">
        <f t="shared" si="49"/>
        <v>1419.6352941176469</v>
      </c>
      <c r="AI28" s="70">
        <f t="shared" si="49"/>
        <v>466.61155632739104</v>
      </c>
      <c r="AJ28" s="70">
        <f t="shared" si="49"/>
        <v>1437.1184873949578</v>
      </c>
      <c r="AK28" s="70">
        <f t="shared" si="49"/>
        <v>472.35800406541324</v>
      </c>
      <c r="AL28" s="70">
        <f t="shared" si="49"/>
        <v>1447.6084033613445</v>
      </c>
      <c r="AM28" s="70">
        <f t="shared" si="49"/>
        <v>475.80587270822639</v>
      </c>
      <c r="AN28" s="70">
        <f t="shared" si="49"/>
        <v>1503.55462184874</v>
      </c>
      <c r="AO28" s="70">
        <f t="shared" si="49"/>
        <v>494.19450546989691</v>
      </c>
      <c r="AP28" s="70">
        <f>SUM(AP12:AP26)</f>
        <v>1664.3999999999999</v>
      </c>
      <c r="AQ28" s="70">
        <f t="shared" si="49"/>
        <v>547.06182465969982</v>
      </c>
      <c r="AR28" s="70">
        <f t="shared" si="49"/>
        <v>1601.4605042016804</v>
      </c>
      <c r="AS28" s="70">
        <f t="shared" si="49"/>
        <v>526.37461280282059</v>
      </c>
      <c r="AT28" s="70">
        <f t="shared" si="49"/>
        <v>1440.61512605042</v>
      </c>
      <c r="AU28" s="70">
        <f t="shared" si="49"/>
        <v>473.50729361301757</v>
      </c>
      <c r="AV28" s="70">
        <f t="shared" si="49"/>
        <v>1318.2327731092435</v>
      </c>
      <c r="AW28" s="70">
        <f t="shared" si="49"/>
        <v>433.28215944686309</v>
      </c>
      <c r="AX28" s="70">
        <f t="shared" si="49"/>
        <v>1195.8504201680671</v>
      </c>
      <c r="AY28" s="70">
        <f t="shared" si="49"/>
        <v>393.05702528070879</v>
      </c>
    </row>
    <row r="29" spans="1:51" x14ac:dyDescent="0.35">
      <c r="D29">
        <f>SQRT(D28^2+E28^2)</f>
        <v>1295.5966386554624</v>
      </c>
      <c r="F29">
        <f>SQRT(F28^2+G28^2)</f>
        <v>1185.1764705882351</v>
      </c>
      <c r="H29">
        <f>SQRT(H28^2+I28^2)</f>
        <v>1115.2436974789914</v>
      </c>
      <c r="J29">
        <f>SQRT(J28^2+K28^2)</f>
        <v>1082.1176470588236</v>
      </c>
      <c r="L29">
        <f>SQRT(L28^2+M28^2)</f>
        <v>1089.4789915966387</v>
      </c>
      <c r="N29">
        <f>SQRT(N28^2+O28^2)</f>
        <v>1133.6470588235297</v>
      </c>
      <c r="P29">
        <f>SQRT(P28^2+Q28^2)</f>
        <v>1210.9411764705883</v>
      </c>
      <c r="R29">
        <f>SQRT(R28^2+S28^2)</f>
        <v>1273.512605042017</v>
      </c>
      <c r="T29">
        <f>SQRT(T28^2+U28^2)</f>
        <v>1464.9075630252105</v>
      </c>
      <c r="V29">
        <f>SQRT(V28^2+W28^2)</f>
        <v>1122.2153237765694</v>
      </c>
      <c r="X29">
        <f>SQRT(X28^2+Y28^2)</f>
        <v>1626.8571428571433</v>
      </c>
      <c r="Z29">
        <f>SQRT(Z28^2+AA28^2)</f>
        <v>1685.7478991596636</v>
      </c>
      <c r="AB29">
        <f>SQRT(AB28^2+AC28^2)</f>
        <v>1693.1092436974793</v>
      </c>
      <c r="AD29">
        <f>SQRT(AD28^2+AE28^2)</f>
        <v>1634.2184873949579</v>
      </c>
      <c r="AF29">
        <f>SQRT(AF28^2+AG28^2)</f>
        <v>1538.5210084033613</v>
      </c>
      <c r="AH29">
        <f>SQRT(AH28^2+AI28^2)</f>
        <v>1494.3529411764705</v>
      </c>
      <c r="AJ29">
        <f>SQRT(AJ28^2+AK28^2)</f>
        <v>1512.7563025210084</v>
      </c>
      <c r="AL29">
        <f>SQRT(AL28^2+AM28^2)</f>
        <v>1523.7983193277312</v>
      </c>
      <c r="AN29">
        <f>SQRT(AN28^2+AO28^2)</f>
        <v>1582.6890756302525</v>
      </c>
      <c r="AP29">
        <f>SQRT(AP28^2+AQ28^2)</f>
        <v>1751.9999999999998</v>
      </c>
      <c r="AR29">
        <f>SQRT(AR28^2+AS28^2)</f>
        <v>1685.7478991596636</v>
      </c>
      <c r="AT29">
        <f>SQRT(AT28^2+AU28^2)</f>
        <v>1516.4369747899159</v>
      </c>
      <c r="AV29">
        <f>SQRT(AV28^2+AW28^2)</f>
        <v>1387.613445378151</v>
      </c>
      <c r="AX29">
        <f>SQRT(AX28^2+AY28^2)</f>
        <v>1258.7899159663864</v>
      </c>
    </row>
    <row r="30" spans="1:51" x14ac:dyDescent="0.35">
      <c r="C30" s="15" t="s">
        <v>190</v>
      </c>
      <c r="D30" s="17">
        <v>2300</v>
      </c>
    </row>
    <row r="32" spans="1:51" x14ac:dyDescent="0.35">
      <c r="C32" s="71" t="s">
        <v>191</v>
      </c>
    </row>
    <row r="34" spans="2:51" x14ac:dyDescent="0.35">
      <c r="C34" t="s">
        <v>185</v>
      </c>
      <c r="D34" s="66">
        <v>1</v>
      </c>
      <c r="E34" s="66">
        <v>1</v>
      </c>
      <c r="F34" s="66">
        <v>2</v>
      </c>
      <c r="G34" s="66">
        <v>2</v>
      </c>
      <c r="H34" s="66">
        <v>3</v>
      </c>
      <c r="I34" s="66">
        <v>3</v>
      </c>
      <c r="J34" s="66">
        <v>4</v>
      </c>
      <c r="K34" s="66">
        <v>4</v>
      </c>
      <c r="L34" s="66">
        <v>5</v>
      </c>
      <c r="M34" s="66">
        <v>5</v>
      </c>
      <c r="N34" s="66">
        <v>6</v>
      </c>
      <c r="O34" s="66">
        <v>6</v>
      </c>
      <c r="P34" s="66">
        <v>7</v>
      </c>
      <c r="Q34" s="66">
        <v>7</v>
      </c>
      <c r="R34" s="66">
        <v>8</v>
      </c>
      <c r="S34" s="66">
        <v>8</v>
      </c>
      <c r="T34" s="66">
        <v>9</v>
      </c>
      <c r="U34" s="66">
        <v>9</v>
      </c>
      <c r="V34" s="66">
        <v>10</v>
      </c>
      <c r="W34" s="66">
        <v>10</v>
      </c>
      <c r="X34" s="66">
        <v>11</v>
      </c>
      <c r="Y34" s="66">
        <v>11</v>
      </c>
      <c r="Z34" s="66">
        <v>12</v>
      </c>
      <c r="AA34" s="66">
        <v>12</v>
      </c>
      <c r="AB34" s="66">
        <v>13</v>
      </c>
      <c r="AC34" s="66">
        <v>13</v>
      </c>
      <c r="AD34" s="66">
        <v>14</v>
      </c>
      <c r="AE34" s="66">
        <v>14</v>
      </c>
      <c r="AF34" s="66">
        <v>15</v>
      </c>
      <c r="AG34" s="66">
        <v>15</v>
      </c>
      <c r="AH34" s="66">
        <v>16</v>
      </c>
      <c r="AI34" s="66">
        <v>16</v>
      </c>
      <c r="AJ34" s="66">
        <v>17</v>
      </c>
      <c r="AK34" s="66">
        <v>17</v>
      </c>
      <c r="AL34" s="66">
        <v>18</v>
      </c>
      <c r="AM34" s="66">
        <v>18</v>
      </c>
      <c r="AN34" s="66">
        <v>19</v>
      </c>
      <c r="AO34" s="66">
        <v>19</v>
      </c>
      <c r="AP34" s="66">
        <v>20</v>
      </c>
      <c r="AQ34" s="66">
        <v>20</v>
      </c>
      <c r="AR34" s="66">
        <v>21</v>
      </c>
      <c r="AS34" s="66">
        <v>21</v>
      </c>
      <c r="AT34" s="66">
        <v>22</v>
      </c>
      <c r="AU34" s="66">
        <v>22</v>
      </c>
      <c r="AV34" s="66">
        <v>23</v>
      </c>
      <c r="AW34" s="66">
        <v>23</v>
      </c>
      <c r="AX34" s="66">
        <v>24</v>
      </c>
      <c r="AY34" s="66">
        <v>24</v>
      </c>
    </row>
    <row r="35" spans="2:51" x14ac:dyDescent="0.35">
      <c r="B35" t="s">
        <v>192</v>
      </c>
      <c r="C35" s="12"/>
      <c r="D35" s="67" t="s">
        <v>188</v>
      </c>
      <c r="E35" s="67" t="s">
        <v>189</v>
      </c>
      <c r="F35" s="67" t="s">
        <v>188</v>
      </c>
      <c r="G35" s="67" t="s">
        <v>189</v>
      </c>
      <c r="H35" s="67" t="s">
        <v>188</v>
      </c>
      <c r="I35" s="67" t="s">
        <v>189</v>
      </c>
      <c r="J35" s="67" t="s">
        <v>188</v>
      </c>
      <c r="K35" s="67" t="s">
        <v>189</v>
      </c>
      <c r="L35" s="67" t="s">
        <v>188</v>
      </c>
      <c r="M35" s="67" t="s">
        <v>189</v>
      </c>
      <c r="N35" s="67" t="s">
        <v>188</v>
      </c>
      <c r="O35" s="67" t="s">
        <v>189</v>
      </c>
      <c r="P35" s="67" t="s">
        <v>188</v>
      </c>
      <c r="Q35" s="67" t="s">
        <v>189</v>
      </c>
      <c r="R35" s="67" t="s">
        <v>188</v>
      </c>
      <c r="S35" s="67" t="s">
        <v>189</v>
      </c>
      <c r="T35" s="67" t="s">
        <v>188</v>
      </c>
      <c r="U35" s="67" t="s">
        <v>189</v>
      </c>
      <c r="V35" s="67" t="s">
        <v>188</v>
      </c>
      <c r="W35" s="67" t="s">
        <v>189</v>
      </c>
      <c r="X35" s="67" t="s">
        <v>188</v>
      </c>
      <c r="Y35" s="67" t="s">
        <v>189</v>
      </c>
      <c r="Z35" s="67" t="s">
        <v>188</v>
      </c>
      <c r="AA35" s="67" t="s">
        <v>189</v>
      </c>
      <c r="AB35" s="67" t="s">
        <v>188</v>
      </c>
      <c r="AC35" s="67" t="s">
        <v>189</v>
      </c>
      <c r="AD35" s="67" t="s">
        <v>188</v>
      </c>
      <c r="AE35" s="67" t="s">
        <v>189</v>
      </c>
      <c r="AF35" s="67" t="s">
        <v>188</v>
      </c>
      <c r="AG35" s="67" t="s">
        <v>189</v>
      </c>
      <c r="AH35" s="67" t="s">
        <v>188</v>
      </c>
      <c r="AI35" s="67" t="s">
        <v>189</v>
      </c>
      <c r="AJ35" s="67" t="s">
        <v>188</v>
      </c>
      <c r="AK35" s="67" t="s">
        <v>189</v>
      </c>
      <c r="AL35" s="67" t="s">
        <v>188</v>
      </c>
      <c r="AM35" s="67" t="s">
        <v>189</v>
      </c>
      <c r="AN35" s="67" t="s">
        <v>188</v>
      </c>
      <c r="AO35" s="67" t="s">
        <v>189</v>
      </c>
      <c r="AP35" s="67" t="s">
        <v>188</v>
      </c>
      <c r="AQ35" s="67" t="s">
        <v>189</v>
      </c>
      <c r="AR35" s="67" t="s">
        <v>188</v>
      </c>
      <c r="AS35" s="67" t="s">
        <v>189</v>
      </c>
      <c r="AT35" s="67" t="s">
        <v>188</v>
      </c>
      <c r="AU35" s="67" t="s">
        <v>189</v>
      </c>
      <c r="AV35" s="67" t="s">
        <v>188</v>
      </c>
      <c r="AW35" s="67" t="s">
        <v>189</v>
      </c>
      <c r="AX35" s="67" t="s">
        <v>188</v>
      </c>
      <c r="AY35" s="67" t="s">
        <v>189</v>
      </c>
    </row>
    <row r="36" spans="2:51" x14ac:dyDescent="0.35">
      <c r="B36" s="36">
        <v>0</v>
      </c>
      <c r="C36" s="72">
        <v>1</v>
      </c>
      <c r="D36" s="69">
        <f t="shared" ref="D36:AY41" si="50">D12/$D$30</f>
        <v>0</v>
      </c>
      <c r="E36" s="69">
        <f t="shared" si="50"/>
        <v>0</v>
      </c>
      <c r="F36" s="69">
        <f t="shared" si="50"/>
        <v>0</v>
      </c>
      <c r="G36" s="69">
        <f t="shared" si="50"/>
        <v>0</v>
      </c>
      <c r="H36" s="69">
        <f t="shared" si="50"/>
        <v>0</v>
      </c>
      <c r="I36" s="69">
        <f t="shared" si="50"/>
        <v>0</v>
      </c>
      <c r="J36" s="69">
        <f t="shared" si="50"/>
        <v>0</v>
      </c>
      <c r="K36" s="69">
        <f t="shared" si="50"/>
        <v>0</v>
      </c>
      <c r="L36" s="69">
        <f t="shared" si="50"/>
        <v>0</v>
      </c>
      <c r="M36" s="69">
        <f t="shared" si="50"/>
        <v>0</v>
      </c>
      <c r="N36" s="69">
        <f t="shared" si="50"/>
        <v>0</v>
      </c>
      <c r="O36" s="69">
        <f t="shared" si="50"/>
        <v>0</v>
      </c>
      <c r="P36" s="69">
        <f t="shared" si="50"/>
        <v>0</v>
      </c>
      <c r="Q36" s="69">
        <f t="shared" si="50"/>
        <v>0</v>
      </c>
      <c r="R36" s="69">
        <f t="shared" si="50"/>
        <v>0</v>
      </c>
      <c r="S36" s="69">
        <f t="shared" si="50"/>
        <v>0</v>
      </c>
      <c r="T36" s="69">
        <f t="shared" si="50"/>
        <v>0</v>
      </c>
      <c r="U36" s="69">
        <f t="shared" si="50"/>
        <v>0</v>
      </c>
      <c r="V36" s="69">
        <f t="shared" si="50"/>
        <v>0</v>
      </c>
      <c r="W36" s="69">
        <f t="shared" si="50"/>
        <v>0</v>
      </c>
      <c r="X36" s="69">
        <f t="shared" si="50"/>
        <v>0</v>
      </c>
      <c r="Y36" s="69">
        <f t="shared" si="50"/>
        <v>0</v>
      </c>
      <c r="Z36" s="69">
        <f t="shared" si="50"/>
        <v>0</v>
      </c>
      <c r="AA36" s="69">
        <f t="shared" si="50"/>
        <v>0</v>
      </c>
      <c r="AB36" s="69">
        <f t="shared" si="50"/>
        <v>0</v>
      </c>
      <c r="AC36" s="69">
        <f t="shared" si="50"/>
        <v>0</v>
      </c>
      <c r="AD36" s="69">
        <f t="shared" si="50"/>
        <v>0</v>
      </c>
      <c r="AE36" s="69">
        <f t="shared" si="50"/>
        <v>0</v>
      </c>
      <c r="AF36" s="69">
        <f t="shared" si="50"/>
        <v>0</v>
      </c>
      <c r="AG36" s="69">
        <f t="shared" si="50"/>
        <v>0</v>
      </c>
      <c r="AH36" s="69">
        <f t="shared" si="50"/>
        <v>0</v>
      </c>
      <c r="AI36" s="69">
        <f t="shared" si="50"/>
        <v>0</v>
      </c>
      <c r="AJ36" s="69">
        <f t="shared" si="50"/>
        <v>0</v>
      </c>
      <c r="AK36" s="69">
        <f t="shared" si="50"/>
        <v>0</v>
      </c>
      <c r="AL36" s="69">
        <f t="shared" si="50"/>
        <v>0</v>
      </c>
      <c r="AM36" s="69">
        <f t="shared" si="50"/>
        <v>0</v>
      </c>
      <c r="AN36" s="69">
        <f t="shared" si="50"/>
        <v>0</v>
      </c>
      <c r="AO36" s="69">
        <f t="shared" si="50"/>
        <v>0</v>
      </c>
      <c r="AP36" s="69">
        <f t="shared" si="50"/>
        <v>0</v>
      </c>
      <c r="AQ36" s="69">
        <f t="shared" si="50"/>
        <v>0</v>
      </c>
      <c r="AR36" s="69">
        <f t="shared" si="50"/>
        <v>0</v>
      </c>
      <c r="AS36" s="69">
        <f t="shared" si="50"/>
        <v>0</v>
      </c>
      <c r="AT36" s="69">
        <f t="shared" si="50"/>
        <v>0</v>
      </c>
      <c r="AU36" s="69">
        <f t="shared" si="50"/>
        <v>0</v>
      </c>
      <c r="AV36" s="69">
        <f t="shared" si="50"/>
        <v>0</v>
      </c>
      <c r="AW36" s="69">
        <f t="shared" si="50"/>
        <v>0</v>
      </c>
      <c r="AX36" s="69">
        <f t="shared" si="50"/>
        <v>0</v>
      </c>
      <c r="AY36" s="69">
        <f t="shared" si="50"/>
        <v>0</v>
      </c>
    </row>
    <row r="37" spans="2:51" x14ac:dyDescent="0.35">
      <c r="B37" s="36">
        <v>63</v>
      </c>
      <c r="C37" s="72">
        <v>2</v>
      </c>
      <c r="D37" s="69">
        <f>D13/$D$30</f>
        <v>1.9242966751918156E-2</v>
      </c>
      <c r="E37" s="69">
        <f t="shared" si="50"/>
        <v>6.3248573078408359E-3</v>
      </c>
      <c r="F37" s="69">
        <f t="shared" si="50"/>
        <v>1.7602941176470589E-2</v>
      </c>
      <c r="G37" s="69">
        <f t="shared" si="50"/>
        <v>5.785806969104401E-3</v>
      </c>
      <c r="H37" s="69">
        <f t="shared" si="50"/>
        <v>1.656425831202046E-2</v>
      </c>
      <c r="I37" s="69">
        <f t="shared" si="50"/>
        <v>5.4444084212379911E-3</v>
      </c>
      <c r="J37" s="69">
        <f t="shared" si="50"/>
        <v>1.6072250639386186E-2</v>
      </c>
      <c r="K37" s="69">
        <f t="shared" si="50"/>
        <v>5.2826933196170617E-3</v>
      </c>
      <c r="L37" s="69">
        <f t="shared" si="50"/>
        <v>1.6181585677749358E-2</v>
      </c>
      <c r="M37" s="69">
        <f t="shared" si="50"/>
        <v>5.3186300088661573E-3</v>
      </c>
      <c r="N37" s="69">
        <f t="shared" si="50"/>
        <v>1.6837595907928389E-2</v>
      </c>
      <c r="O37" s="69">
        <f t="shared" si="50"/>
        <v>5.5342501443607318E-3</v>
      </c>
      <c r="P37" s="69">
        <f t="shared" si="50"/>
        <v>1.7985613810741687E-2</v>
      </c>
      <c r="Q37" s="69">
        <f t="shared" si="50"/>
        <v>5.9115853814762356E-3</v>
      </c>
      <c r="R37" s="69">
        <f t="shared" si="50"/>
        <v>1.8914961636828643E-2</v>
      </c>
      <c r="S37" s="69">
        <f t="shared" si="50"/>
        <v>6.2170472400935482E-3</v>
      </c>
      <c r="T37" s="69">
        <f t="shared" si="50"/>
        <v>2.17576726342711E-2</v>
      </c>
      <c r="U37" s="69">
        <f t="shared" si="50"/>
        <v>7.1514011605700355E-3</v>
      </c>
      <c r="V37" s="69">
        <f t="shared" si="50"/>
        <v>1.6667805024823224E-2</v>
      </c>
      <c r="W37" s="69">
        <f t="shared" si="50"/>
        <v>5.4784425798797822E-3</v>
      </c>
      <c r="X37" s="69">
        <f t="shared" si="50"/>
        <v>2.4163043478260867E-2</v>
      </c>
      <c r="Y37" s="69">
        <f t="shared" si="50"/>
        <v>7.9420083240501396E-3</v>
      </c>
      <c r="Z37" s="69">
        <f t="shared" si="50"/>
        <v>2.5037723785166239E-2</v>
      </c>
      <c r="AA37" s="69">
        <f t="shared" si="50"/>
        <v>8.2295018380429043E-3</v>
      </c>
      <c r="AB37" s="69">
        <f t="shared" si="50"/>
        <v>2.5147058823529411E-2</v>
      </c>
      <c r="AC37" s="69">
        <f t="shared" si="50"/>
        <v>8.2654385272920017E-3</v>
      </c>
      <c r="AD37" s="69">
        <f t="shared" si="50"/>
        <v>2.4272378516624039E-2</v>
      </c>
      <c r="AE37" s="69">
        <f t="shared" si="50"/>
        <v>7.9779450132992352E-3</v>
      </c>
      <c r="AF37" s="69">
        <f t="shared" si="50"/>
        <v>2.2851023017902813E-2</v>
      </c>
      <c r="AG37" s="69">
        <f t="shared" si="50"/>
        <v>7.5107680530609915E-3</v>
      </c>
      <c r="AH37" s="69">
        <f t="shared" si="50"/>
        <v>2.2195012787723782E-2</v>
      </c>
      <c r="AI37" s="69">
        <f t="shared" si="50"/>
        <v>7.2951479175664188E-3</v>
      </c>
      <c r="AJ37" s="69">
        <f t="shared" si="50"/>
        <v>2.2468350383631711E-2</v>
      </c>
      <c r="AK37" s="69">
        <f t="shared" si="50"/>
        <v>7.3849896406891578E-3</v>
      </c>
      <c r="AL37" s="69">
        <f t="shared" si="50"/>
        <v>2.2632352941176468E-2</v>
      </c>
      <c r="AM37" s="69">
        <f t="shared" si="50"/>
        <v>7.4388946745628012E-3</v>
      </c>
      <c r="AN37" s="69">
        <f t="shared" si="50"/>
        <v>2.350703324808184E-2</v>
      </c>
      <c r="AO37" s="69">
        <f t="shared" si="50"/>
        <v>7.7263881885555668E-3</v>
      </c>
      <c r="AP37" s="69">
        <f>AP13/$D$30</f>
        <v>2.602173913043478E-2</v>
      </c>
      <c r="AQ37" s="69">
        <f t="shared" si="50"/>
        <v>8.5529320412847665E-3</v>
      </c>
      <c r="AR37" s="69">
        <f t="shared" si="50"/>
        <v>2.5037723785166239E-2</v>
      </c>
      <c r="AS37" s="69">
        <f t="shared" si="50"/>
        <v>8.2295018380429043E-3</v>
      </c>
      <c r="AT37" s="69">
        <f t="shared" si="50"/>
        <v>2.2523017902813296E-2</v>
      </c>
      <c r="AU37" s="69">
        <f t="shared" si="50"/>
        <v>7.4029579853137047E-3</v>
      </c>
      <c r="AV37" s="69">
        <f t="shared" si="50"/>
        <v>2.0609654731457799E-2</v>
      </c>
      <c r="AW37" s="69">
        <f t="shared" si="50"/>
        <v>6.7740659234545308E-3</v>
      </c>
      <c r="AX37" s="69">
        <f t="shared" si="50"/>
        <v>1.8696291560102302E-2</v>
      </c>
      <c r="AY37" s="69">
        <f t="shared" si="50"/>
        <v>6.145173861595357E-3</v>
      </c>
    </row>
    <row r="38" spans="2:51" x14ac:dyDescent="0.35">
      <c r="B38" s="36">
        <v>100</v>
      </c>
      <c r="C38" s="72">
        <v>3</v>
      </c>
      <c r="D38" s="69">
        <f t="shared" si="50"/>
        <v>3.0544391669711367E-2</v>
      </c>
      <c r="E38" s="69">
        <f t="shared" si="50"/>
        <v>1.0039456044191802E-2</v>
      </c>
      <c r="F38" s="69">
        <f>F14/$D$30</f>
        <v>2.7941176470588237E-2</v>
      </c>
      <c r="G38" s="69">
        <f t="shared" si="50"/>
        <v>9.1838205858800013E-3</v>
      </c>
      <c r="H38" s="69">
        <f t="shared" si="50"/>
        <v>2.6292473511143586E-2</v>
      </c>
      <c r="I38" s="69">
        <f t="shared" si="50"/>
        <v>8.6419181289491935E-3</v>
      </c>
      <c r="J38" s="69">
        <f t="shared" si="50"/>
        <v>2.551150895140665E-2</v>
      </c>
      <c r="K38" s="69">
        <f t="shared" si="50"/>
        <v>8.3852274914556543E-3</v>
      </c>
      <c r="L38" s="69">
        <f t="shared" si="50"/>
        <v>2.5685056631348194E-2</v>
      </c>
      <c r="M38" s="69">
        <f t="shared" si="50"/>
        <v>8.4422698553431076E-3</v>
      </c>
      <c r="N38" s="69">
        <f t="shared" si="50"/>
        <v>2.6726342710997445E-2</v>
      </c>
      <c r="O38" s="69">
        <f t="shared" si="50"/>
        <v>8.7845240386678278E-3</v>
      </c>
      <c r="P38" s="69">
        <f t="shared" si="50"/>
        <v>2.8548593350383629E-2</v>
      </c>
      <c r="Q38" s="69">
        <f t="shared" si="50"/>
        <v>9.3834688594860889E-3</v>
      </c>
      <c r="R38" s="69">
        <f t="shared" si="50"/>
        <v>3.0023748629886732E-2</v>
      </c>
      <c r="S38" s="69">
        <f t="shared" si="50"/>
        <v>9.8683289525294416E-3</v>
      </c>
      <c r="T38" s="69">
        <f t="shared" si="50"/>
        <v>3.4535988308366822E-2</v>
      </c>
      <c r="U38" s="69">
        <f t="shared" si="50"/>
        <v>1.1351430413603231E-2</v>
      </c>
      <c r="V38" s="69">
        <f t="shared" si="50"/>
        <v>2.6456833372735279E-2</v>
      </c>
      <c r="W38" s="69">
        <f t="shared" si="50"/>
        <v>8.6959406029837819E-3</v>
      </c>
      <c r="X38" s="69">
        <f t="shared" si="50"/>
        <v>3.8354037267080747E-2</v>
      </c>
      <c r="Y38" s="69">
        <f t="shared" si="50"/>
        <v>1.2606362419127206E-2</v>
      </c>
      <c r="Z38" s="69">
        <f t="shared" si="50"/>
        <v>3.9742418706613075E-2</v>
      </c>
      <c r="AA38" s="69">
        <f t="shared" si="50"/>
        <v>1.3062701330226835E-2</v>
      </c>
      <c r="AB38" s="69">
        <f t="shared" si="50"/>
        <v>3.9915966386554619E-2</v>
      </c>
      <c r="AC38" s="69">
        <f t="shared" si="50"/>
        <v>1.3119743694114287E-2</v>
      </c>
      <c r="AD38" s="69">
        <f t="shared" si="50"/>
        <v>3.8527584947022291E-2</v>
      </c>
      <c r="AE38" s="69">
        <f t="shared" si="50"/>
        <v>1.266340478301466E-2</v>
      </c>
      <c r="AF38" s="69">
        <f t="shared" si="50"/>
        <v>3.6271465107782244E-2</v>
      </c>
      <c r="AG38" s="69">
        <f t="shared" si="50"/>
        <v>1.1921854052477764E-2</v>
      </c>
      <c r="AH38" s="69">
        <f t="shared" si="50"/>
        <v>3.5230179028132996E-2</v>
      </c>
      <c r="AI38" s="69">
        <f t="shared" si="50"/>
        <v>1.1579599869153044E-2</v>
      </c>
      <c r="AJ38" s="69">
        <f t="shared" si="50"/>
        <v>3.5664048227986848E-2</v>
      </c>
      <c r="AK38" s="69">
        <f t="shared" si="50"/>
        <v>1.1722205778871678E-2</v>
      </c>
      <c r="AL38" s="69">
        <f t="shared" si="50"/>
        <v>3.5924369747899164E-2</v>
      </c>
      <c r="AM38" s="69">
        <f t="shared" si="50"/>
        <v>1.1807769324702859E-2</v>
      </c>
      <c r="AN38" s="69">
        <f t="shared" si="50"/>
        <v>3.7312751187431499E-2</v>
      </c>
      <c r="AO38" s="69">
        <f t="shared" si="50"/>
        <v>1.2264108235802486E-2</v>
      </c>
      <c r="AP38" s="69">
        <f t="shared" si="50"/>
        <v>4.1304347826086954E-2</v>
      </c>
      <c r="AQ38" s="69">
        <f t="shared" si="50"/>
        <v>1.3576082605213915E-2</v>
      </c>
      <c r="AR38" s="69">
        <f t="shared" si="50"/>
        <v>3.9742418706613075E-2</v>
      </c>
      <c r="AS38" s="69">
        <f t="shared" si="50"/>
        <v>1.3062701330226835E-2</v>
      </c>
      <c r="AT38" s="69">
        <f t="shared" si="50"/>
        <v>3.575082206795762E-2</v>
      </c>
      <c r="AU38" s="69">
        <f t="shared" si="50"/>
        <v>1.1750726960815406E-2</v>
      </c>
      <c r="AV38" s="69">
        <f t="shared" si="50"/>
        <v>3.2713737668980634E-2</v>
      </c>
      <c r="AW38" s="69">
        <f t="shared" si="50"/>
        <v>1.075248559278497E-2</v>
      </c>
      <c r="AX38" s="69">
        <f t="shared" si="50"/>
        <v>2.9676653270003656E-2</v>
      </c>
      <c r="AY38" s="69">
        <f t="shared" si="50"/>
        <v>9.7542442247545349E-3</v>
      </c>
    </row>
    <row r="39" spans="2:51" x14ac:dyDescent="0.35">
      <c r="B39" s="36">
        <v>200</v>
      </c>
      <c r="C39" s="72">
        <v>4</v>
      </c>
      <c r="D39" s="69">
        <f t="shared" si="50"/>
        <v>6.1088783339422734E-2</v>
      </c>
      <c r="E39" s="69">
        <f t="shared" si="50"/>
        <v>2.0078912088383603E-2</v>
      </c>
      <c r="F39" s="69">
        <f t="shared" si="50"/>
        <v>5.5882352941176473E-2</v>
      </c>
      <c r="G39" s="69">
        <f t="shared" si="50"/>
        <v>1.8367641171760003E-2</v>
      </c>
      <c r="H39" s="69">
        <f t="shared" si="50"/>
        <v>5.2584947022287172E-2</v>
      </c>
      <c r="I39" s="69">
        <f t="shared" si="50"/>
        <v>1.7283836257898387E-2</v>
      </c>
      <c r="J39" s="69">
        <f t="shared" si="50"/>
        <v>5.10230179028133E-2</v>
      </c>
      <c r="K39" s="69">
        <f t="shared" si="50"/>
        <v>1.6770454982911309E-2</v>
      </c>
      <c r="L39" s="69">
        <f t="shared" si="50"/>
        <v>5.1370113262696387E-2</v>
      </c>
      <c r="M39" s="69">
        <f t="shared" si="50"/>
        <v>1.6884539710686215E-2</v>
      </c>
      <c r="N39" s="69">
        <f t="shared" si="50"/>
        <v>5.345268542199489E-2</v>
      </c>
      <c r="O39" s="69">
        <f t="shared" si="50"/>
        <v>1.7569048077335656E-2</v>
      </c>
      <c r="P39" s="69">
        <f t="shared" si="50"/>
        <v>5.7097186700767258E-2</v>
      </c>
      <c r="Q39" s="69">
        <f t="shared" si="50"/>
        <v>1.8766937718972178E-2</v>
      </c>
      <c r="R39" s="69">
        <f t="shared" si="50"/>
        <v>6.0047497259773465E-2</v>
      </c>
      <c r="S39" s="69">
        <f t="shared" si="50"/>
        <v>1.9736657905058883E-2</v>
      </c>
      <c r="T39" s="69">
        <f t="shared" si="50"/>
        <v>6.9071976616733644E-2</v>
      </c>
      <c r="U39" s="69">
        <f t="shared" si="50"/>
        <v>2.2702860827206461E-2</v>
      </c>
      <c r="V39" s="69">
        <f t="shared" si="50"/>
        <v>5.2913666745470558E-2</v>
      </c>
      <c r="W39" s="69">
        <f t="shared" si="50"/>
        <v>1.7391881205967564E-2</v>
      </c>
      <c r="X39" s="69">
        <f t="shared" si="50"/>
        <v>7.6708074534161494E-2</v>
      </c>
      <c r="Y39" s="69">
        <f t="shared" si="50"/>
        <v>2.5212724838254413E-2</v>
      </c>
      <c r="Z39" s="69">
        <f t="shared" si="50"/>
        <v>7.948483741322615E-2</v>
      </c>
      <c r="AA39" s="69">
        <f t="shared" si="50"/>
        <v>2.612540266045367E-2</v>
      </c>
      <c r="AB39" s="69">
        <f t="shared" si="50"/>
        <v>7.9831932773109238E-2</v>
      </c>
      <c r="AC39" s="69">
        <f t="shared" si="50"/>
        <v>2.6239487388228573E-2</v>
      </c>
      <c r="AD39" s="69">
        <f t="shared" si="50"/>
        <v>7.7055169894044581E-2</v>
      </c>
      <c r="AE39" s="69">
        <f t="shared" si="50"/>
        <v>2.5326809566029319E-2</v>
      </c>
      <c r="AF39" s="69">
        <f t="shared" si="50"/>
        <v>7.2542930215564488E-2</v>
      </c>
      <c r="AG39" s="69">
        <f t="shared" si="50"/>
        <v>2.3843708104955529E-2</v>
      </c>
      <c r="AH39" s="69">
        <f t="shared" si="50"/>
        <v>7.0460358056265993E-2</v>
      </c>
      <c r="AI39" s="69">
        <f t="shared" si="50"/>
        <v>2.3159199738306088E-2</v>
      </c>
      <c r="AJ39" s="69">
        <f t="shared" si="50"/>
        <v>7.1328096455973697E-2</v>
      </c>
      <c r="AK39" s="69">
        <f t="shared" si="50"/>
        <v>2.3444411557743357E-2</v>
      </c>
      <c r="AL39" s="69">
        <f t="shared" si="50"/>
        <v>7.1848739495798328E-2</v>
      </c>
      <c r="AM39" s="69">
        <f t="shared" si="50"/>
        <v>2.3615538649405719E-2</v>
      </c>
      <c r="AN39" s="69">
        <f t="shared" si="50"/>
        <v>7.4625502374862998E-2</v>
      </c>
      <c r="AO39" s="69">
        <f t="shared" si="50"/>
        <v>2.4528216471604972E-2</v>
      </c>
      <c r="AP39" s="69">
        <f t="shared" si="50"/>
        <v>8.2608695652173908E-2</v>
      </c>
      <c r="AQ39" s="69">
        <f t="shared" si="50"/>
        <v>2.715216521042783E-2</v>
      </c>
      <c r="AR39" s="69">
        <f t="shared" si="50"/>
        <v>7.948483741322615E-2</v>
      </c>
      <c r="AS39" s="69">
        <f t="shared" si="50"/>
        <v>2.612540266045367E-2</v>
      </c>
      <c r="AT39" s="69">
        <f t="shared" si="50"/>
        <v>7.150164413591524E-2</v>
      </c>
      <c r="AU39" s="69">
        <f t="shared" si="50"/>
        <v>2.3501453921630812E-2</v>
      </c>
      <c r="AV39" s="69">
        <f t="shared" si="50"/>
        <v>6.5427475337961269E-2</v>
      </c>
      <c r="AW39" s="69">
        <f t="shared" si="50"/>
        <v>2.1504971185569939E-2</v>
      </c>
      <c r="AX39" s="69">
        <f t="shared" si="50"/>
        <v>5.9353306540007311E-2</v>
      </c>
      <c r="AY39" s="69">
        <f t="shared" si="50"/>
        <v>1.950848844950907E-2</v>
      </c>
    </row>
    <row r="40" spans="2:51" x14ac:dyDescent="0.35">
      <c r="B40" s="36">
        <v>63</v>
      </c>
      <c r="C40" s="72">
        <v>5</v>
      </c>
      <c r="D40" s="69">
        <f t="shared" si="50"/>
        <v>1.9242966751918156E-2</v>
      </c>
      <c r="E40" s="69">
        <f t="shared" si="50"/>
        <v>6.3248573078408359E-3</v>
      </c>
      <c r="F40" s="69">
        <f t="shared" si="50"/>
        <v>1.7602941176470589E-2</v>
      </c>
      <c r="G40" s="69">
        <f t="shared" si="50"/>
        <v>5.785806969104401E-3</v>
      </c>
      <c r="H40" s="69">
        <f t="shared" si="50"/>
        <v>1.656425831202046E-2</v>
      </c>
      <c r="I40" s="69">
        <f t="shared" si="50"/>
        <v>5.4444084212379911E-3</v>
      </c>
      <c r="J40" s="69">
        <f t="shared" si="50"/>
        <v>1.6072250639386186E-2</v>
      </c>
      <c r="K40" s="69">
        <f t="shared" si="50"/>
        <v>5.2826933196170617E-3</v>
      </c>
      <c r="L40" s="69">
        <f t="shared" si="50"/>
        <v>1.6181585677749358E-2</v>
      </c>
      <c r="M40" s="69">
        <f t="shared" si="50"/>
        <v>5.3186300088661573E-3</v>
      </c>
      <c r="N40" s="69">
        <f t="shared" si="50"/>
        <v>1.6837595907928389E-2</v>
      </c>
      <c r="O40" s="69">
        <f t="shared" si="50"/>
        <v>5.5342501443607318E-3</v>
      </c>
      <c r="P40" s="69">
        <f t="shared" si="50"/>
        <v>1.7985613810741687E-2</v>
      </c>
      <c r="Q40" s="69">
        <f t="shared" si="50"/>
        <v>5.9115853814762356E-3</v>
      </c>
      <c r="R40" s="69">
        <f t="shared" si="50"/>
        <v>1.8914961636828643E-2</v>
      </c>
      <c r="S40" s="69">
        <f t="shared" si="50"/>
        <v>6.2170472400935482E-3</v>
      </c>
      <c r="T40" s="69">
        <f t="shared" si="50"/>
        <v>2.17576726342711E-2</v>
      </c>
      <c r="U40" s="69">
        <f t="shared" si="50"/>
        <v>7.1514011605700355E-3</v>
      </c>
      <c r="V40" s="69">
        <f t="shared" si="50"/>
        <v>1.6667805024823224E-2</v>
      </c>
      <c r="W40" s="69">
        <f t="shared" si="50"/>
        <v>5.4784425798797822E-3</v>
      </c>
      <c r="X40" s="69">
        <f t="shared" si="50"/>
        <v>2.4163043478260867E-2</v>
      </c>
      <c r="Y40" s="69">
        <f t="shared" si="50"/>
        <v>7.9420083240501396E-3</v>
      </c>
      <c r="Z40" s="69">
        <f t="shared" si="50"/>
        <v>2.5037723785166239E-2</v>
      </c>
      <c r="AA40" s="69">
        <f t="shared" si="50"/>
        <v>8.2295018380429043E-3</v>
      </c>
      <c r="AB40" s="69">
        <f t="shared" si="50"/>
        <v>2.5147058823529411E-2</v>
      </c>
      <c r="AC40" s="69">
        <f t="shared" si="50"/>
        <v>8.2654385272920017E-3</v>
      </c>
      <c r="AD40" s="69">
        <f t="shared" si="50"/>
        <v>2.4272378516624039E-2</v>
      </c>
      <c r="AE40" s="69">
        <f t="shared" si="50"/>
        <v>7.9779450132992352E-3</v>
      </c>
      <c r="AF40" s="69">
        <f t="shared" si="50"/>
        <v>2.2851023017902813E-2</v>
      </c>
      <c r="AG40" s="69">
        <f t="shared" si="50"/>
        <v>7.5107680530609915E-3</v>
      </c>
      <c r="AH40" s="69">
        <f t="shared" si="50"/>
        <v>2.2195012787723782E-2</v>
      </c>
      <c r="AI40" s="69">
        <f t="shared" si="50"/>
        <v>7.2951479175664188E-3</v>
      </c>
      <c r="AJ40" s="69">
        <f t="shared" si="50"/>
        <v>2.2468350383631711E-2</v>
      </c>
      <c r="AK40" s="69">
        <f t="shared" si="50"/>
        <v>7.3849896406891578E-3</v>
      </c>
      <c r="AL40" s="69">
        <f t="shared" si="50"/>
        <v>2.2632352941176468E-2</v>
      </c>
      <c r="AM40" s="69">
        <f t="shared" si="50"/>
        <v>7.4388946745628012E-3</v>
      </c>
      <c r="AN40" s="69">
        <f t="shared" si="50"/>
        <v>2.350703324808184E-2</v>
      </c>
      <c r="AO40" s="69">
        <f t="shared" si="50"/>
        <v>7.7263881885555668E-3</v>
      </c>
      <c r="AP40" s="69">
        <f t="shared" si="50"/>
        <v>2.602173913043478E-2</v>
      </c>
      <c r="AQ40" s="69">
        <f t="shared" si="50"/>
        <v>8.5529320412847665E-3</v>
      </c>
      <c r="AR40" s="69">
        <f t="shared" si="50"/>
        <v>2.5037723785166239E-2</v>
      </c>
      <c r="AS40" s="69">
        <f t="shared" si="50"/>
        <v>8.2295018380429043E-3</v>
      </c>
      <c r="AT40" s="69">
        <f t="shared" si="50"/>
        <v>2.2523017902813296E-2</v>
      </c>
      <c r="AU40" s="69">
        <f t="shared" si="50"/>
        <v>7.4029579853137047E-3</v>
      </c>
      <c r="AV40" s="69">
        <f t="shared" si="50"/>
        <v>2.0609654731457799E-2</v>
      </c>
      <c r="AW40" s="69">
        <f t="shared" si="50"/>
        <v>6.7740659234545308E-3</v>
      </c>
      <c r="AX40" s="69">
        <f t="shared" si="50"/>
        <v>1.8696291560102302E-2</v>
      </c>
      <c r="AY40" s="69">
        <f t="shared" si="50"/>
        <v>6.145173861595357E-3</v>
      </c>
    </row>
    <row r="41" spans="2:51" x14ac:dyDescent="0.35">
      <c r="B41" s="36">
        <v>200</v>
      </c>
      <c r="C41" s="72">
        <v>6</v>
      </c>
      <c r="D41" s="69">
        <f t="shared" si="50"/>
        <v>6.1088783339422734E-2</v>
      </c>
      <c r="E41" s="69">
        <f t="shared" si="50"/>
        <v>2.0078912088383603E-2</v>
      </c>
      <c r="F41" s="69">
        <f t="shared" si="50"/>
        <v>5.5882352941176473E-2</v>
      </c>
      <c r="G41" s="69">
        <f t="shared" si="50"/>
        <v>1.8367641171760003E-2</v>
      </c>
      <c r="H41" s="69">
        <f t="shared" si="50"/>
        <v>5.2584947022287172E-2</v>
      </c>
      <c r="I41" s="69">
        <f t="shared" si="50"/>
        <v>1.7283836257898387E-2</v>
      </c>
      <c r="J41" s="69">
        <f t="shared" si="50"/>
        <v>5.10230179028133E-2</v>
      </c>
      <c r="K41" s="69">
        <f t="shared" si="50"/>
        <v>1.6770454982911309E-2</v>
      </c>
      <c r="L41" s="69">
        <f t="shared" si="50"/>
        <v>5.1370113262696387E-2</v>
      </c>
      <c r="M41" s="69">
        <f t="shared" si="50"/>
        <v>1.6884539710686215E-2</v>
      </c>
      <c r="N41" s="69">
        <f t="shared" si="50"/>
        <v>5.345268542199489E-2</v>
      </c>
      <c r="O41" s="69">
        <f t="shared" si="50"/>
        <v>1.7569048077335656E-2</v>
      </c>
      <c r="P41" s="69">
        <f t="shared" si="50"/>
        <v>5.7097186700767258E-2</v>
      </c>
      <c r="Q41" s="69">
        <f t="shared" si="50"/>
        <v>1.8766937718972178E-2</v>
      </c>
      <c r="R41" s="69">
        <f t="shared" si="50"/>
        <v>6.0047497259773465E-2</v>
      </c>
      <c r="S41" s="69">
        <f t="shared" si="50"/>
        <v>1.9736657905058883E-2</v>
      </c>
      <c r="T41" s="69">
        <f t="shared" si="50"/>
        <v>6.9071976616733644E-2</v>
      </c>
      <c r="U41" s="69">
        <f t="shared" si="50"/>
        <v>2.2702860827206461E-2</v>
      </c>
      <c r="V41" s="69">
        <f t="shared" ref="V41:AY41" si="51">V17/$D$30</f>
        <v>5.2913666745470558E-2</v>
      </c>
      <c r="W41" s="69">
        <f t="shared" si="51"/>
        <v>1.7391881205967564E-2</v>
      </c>
      <c r="X41" s="69">
        <f t="shared" si="51"/>
        <v>7.6708074534161494E-2</v>
      </c>
      <c r="Y41" s="69">
        <f t="shared" si="51"/>
        <v>2.5212724838254413E-2</v>
      </c>
      <c r="Z41" s="69">
        <f t="shared" si="51"/>
        <v>7.948483741322615E-2</v>
      </c>
      <c r="AA41" s="69">
        <f t="shared" si="51"/>
        <v>2.612540266045367E-2</v>
      </c>
      <c r="AB41" s="69">
        <f t="shared" si="51"/>
        <v>7.9831932773109238E-2</v>
      </c>
      <c r="AC41" s="69">
        <f t="shared" si="51"/>
        <v>2.6239487388228573E-2</v>
      </c>
      <c r="AD41" s="69">
        <f t="shared" si="51"/>
        <v>7.7055169894044581E-2</v>
      </c>
      <c r="AE41" s="69">
        <f t="shared" si="51"/>
        <v>2.5326809566029319E-2</v>
      </c>
      <c r="AF41" s="69">
        <f t="shared" si="51"/>
        <v>7.2542930215564488E-2</v>
      </c>
      <c r="AG41" s="69">
        <f t="shared" si="51"/>
        <v>2.3843708104955529E-2</v>
      </c>
      <c r="AH41" s="69">
        <f t="shared" si="51"/>
        <v>7.0460358056265993E-2</v>
      </c>
      <c r="AI41" s="69">
        <f t="shared" si="51"/>
        <v>2.3159199738306088E-2</v>
      </c>
      <c r="AJ41" s="69">
        <f t="shared" si="51"/>
        <v>7.1328096455973697E-2</v>
      </c>
      <c r="AK41" s="69">
        <f t="shared" si="51"/>
        <v>2.3444411557743357E-2</v>
      </c>
      <c r="AL41" s="69">
        <f t="shared" si="51"/>
        <v>7.1848739495798328E-2</v>
      </c>
      <c r="AM41" s="69">
        <f t="shared" si="51"/>
        <v>2.3615538649405719E-2</v>
      </c>
      <c r="AN41" s="69">
        <f t="shared" si="51"/>
        <v>7.4625502374862998E-2</v>
      </c>
      <c r="AO41" s="69">
        <f t="shared" si="51"/>
        <v>2.4528216471604972E-2</v>
      </c>
      <c r="AP41" s="69">
        <f t="shared" si="51"/>
        <v>8.2608695652173908E-2</v>
      </c>
      <c r="AQ41" s="69">
        <f t="shared" si="51"/>
        <v>2.715216521042783E-2</v>
      </c>
      <c r="AR41" s="69">
        <f t="shared" si="51"/>
        <v>7.948483741322615E-2</v>
      </c>
      <c r="AS41" s="69">
        <f t="shared" si="51"/>
        <v>2.612540266045367E-2</v>
      </c>
      <c r="AT41" s="69">
        <f t="shared" si="51"/>
        <v>7.150164413591524E-2</v>
      </c>
      <c r="AU41" s="69">
        <f t="shared" si="51"/>
        <v>2.3501453921630812E-2</v>
      </c>
      <c r="AV41" s="69">
        <f t="shared" si="51"/>
        <v>6.5427475337961269E-2</v>
      </c>
      <c r="AW41" s="69">
        <f t="shared" si="51"/>
        <v>2.1504971185569939E-2</v>
      </c>
      <c r="AX41" s="69">
        <f t="shared" si="51"/>
        <v>5.9353306540007311E-2</v>
      </c>
      <c r="AY41" s="69">
        <f t="shared" si="51"/>
        <v>1.950848844950907E-2</v>
      </c>
    </row>
    <row r="42" spans="2:51" x14ac:dyDescent="0.35">
      <c r="B42" s="36">
        <v>200</v>
      </c>
      <c r="C42" s="72">
        <v>7</v>
      </c>
      <c r="D42" s="69">
        <f t="shared" ref="D42:AY47" si="52">D18/$D$30</f>
        <v>6.1088783339422734E-2</v>
      </c>
      <c r="E42" s="69">
        <f t="shared" si="52"/>
        <v>2.0078912088383603E-2</v>
      </c>
      <c r="F42" s="69">
        <f t="shared" si="52"/>
        <v>5.5882352941176473E-2</v>
      </c>
      <c r="G42" s="69">
        <f t="shared" si="52"/>
        <v>1.8367641171760003E-2</v>
      </c>
      <c r="H42" s="69">
        <f t="shared" si="52"/>
        <v>5.2584947022287172E-2</v>
      </c>
      <c r="I42" s="69">
        <f t="shared" si="52"/>
        <v>1.7283836257898387E-2</v>
      </c>
      <c r="J42" s="69">
        <f t="shared" si="52"/>
        <v>5.10230179028133E-2</v>
      </c>
      <c r="K42" s="69">
        <f t="shared" si="52"/>
        <v>1.6770454982911309E-2</v>
      </c>
      <c r="L42" s="69">
        <f t="shared" si="52"/>
        <v>5.1370113262696387E-2</v>
      </c>
      <c r="M42" s="69">
        <f t="shared" si="52"/>
        <v>1.6884539710686215E-2</v>
      </c>
      <c r="N42" s="69">
        <f t="shared" si="52"/>
        <v>5.345268542199489E-2</v>
      </c>
      <c r="O42" s="69">
        <f t="shared" si="52"/>
        <v>1.7569048077335656E-2</v>
      </c>
      <c r="P42" s="69">
        <f t="shared" si="52"/>
        <v>5.7097186700767258E-2</v>
      </c>
      <c r="Q42" s="69">
        <f t="shared" si="52"/>
        <v>1.8766937718972178E-2</v>
      </c>
      <c r="R42" s="69">
        <f t="shared" si="52"/>
        <v>6.0047497259773465E-2</v>
      </c>
      <c r="S42" s="69">
        <f t="shared" si="52"/>
        <v>1.9736657905058883E-2</v>
      </c>
      <c r="T42" s="69">
        <f t="shared" si="52"/>
        <v>6.9071976616733644E-2</v>
      </c>
      <c r="U42" s="69">
        <f t="shared" si="52"/>
        <v>2.2702860827206461E-2</v>
      </c>
      <c r="V42" s="69">
        <f t="shared" si="52"/>
        <v>5.2913666745470558E-2</v>
      </c>
      <c r="W42" s="69">
        <f t="shared" si="52"/>
        <v>1.7391881205967564E-2</v>
      </c>
      <c r="X42" s="69">
        <f t="shared" si="52"/>
        <v>7.6708074534161494E-2</v>
      </c>
      <c r="Y42" s="69">
        <f t="shared" si="52"/>
        <v>2.5212724838254413E-2</v>
      </c>
      <c r="Z42" s="69">
        <f t="shared" si="52"/>
        <v>7.948483741322615E-2</v>
      </c>
      <c r="AA42" s="69">
        <f t="shared" si="52"/>
        <v>2.612540266045367E-2</v>
      </c>
      <c r="AB42" s="69">
        <f t="shared" si="52"/>
        <v>7.9831932773109238E-2</v>
      </c>
      <c r="AC42" s="69">
        <f t="shared" si="52"/>
        <v>2.6239487388228573E-2</v>
      </c>
      <c r="AD42" s="69">
        <f t="shared" si="52"/>
        <v>7.7055169894044581E-2</v>
      </c>
      <c r="AE42" s="69">
        <f t="shared" si="52"/>
        <v>2.5326809566029319E-2</v>
      </c>
      <c r="AF42" s="69">
        <f t="shared" si="52"/>
        <v>7.2542930215564488E-2</v>
      </c>
      <c r="AG42" s="69">
        <f t="shared" si="52"/>
        <v>2.3843708104955529E-2</v>
      </c>
      <c r="AH42" s="69">
        <f t="shared" si="52"/>
        <v>7.0460358056265993E-2</v>
      </c>
      <c r="AI42" s="69">
        <f t="shared" si="52"/>
        <v>2.3159199738306088E-2</v>
      </c>
      <c r="AJ42" s="69">
        <f t="shared" si="52"/>
        <v>7.1328096455973697E-2</v>
      </c>
      <c r="AK42" s="69">
        <f t="shared" si="52"/>
        <v>2.3444411557743357E-2</v>
      </c>
      <c r="AL42" s="69">
        <f t="shared" si="52"/>
        <v>7.1848739495798328E-2</v>
      </c>
      <c r="AM42" s="69">
        <f t="shared" si="52"/>
        <v>2.3615538649405719E-2</v>
      </c>
      <c r="AN42" s="69">
        <f t="shared" si="52"/>
        <v>7.4625502374862998E-2</v>
      </c>
      <c r="AO42" s="69">
        <f t="shared" si="52"/>
        <v>2.4528216471604972E-2</v>
      </c>
      <c r="AP42" s="69">
        <f t="shared" si="52"/>
        <v>8.2608695652173908E-2</v>
      </c>
      <c r="AQ42" s="69">
        <f t="shared" si="52"/>
        <v>2.715216521042783E-2</v>
      </c>
      <c r="AR42" s="69">
        <f t="shared" si="52"/>
        <v>7.948483741322615E-2</v>
      </c>
      <c r="AS42" s="69">
        <f t="shared" si="52"/>
        <v>2.612540266045367E-2</v>
      </c>
      <c r="AT42" s="69">
        <f t="shared" si="52"/>
        <v>7.150164413591524E-2</v>
      </c>
      <c r="AU42" s="69">
        <f t="shared" si="52"/>
        <v>2.3501453921630812E-2</v>
      </c>
      <c r="AV42" s="69">
        <f t="shared" si="52"/>
        <v>6.5427475337961269E-2</v>
      </c>
      <c r="AW42" s="69">
        <f t="shared" si="52"/>
        <v>2.1504971185569939E-2</v>
      </c>
      <c r="AX42" s="69">
        <f t="shared" si="52"/>
        <v>5.9353306540007311E-2</v>
      </c>
      <c r="AY42" s="69">
        <f t="shared" si="52"/>
        <v>1.950848844950907E-2</v>
      </c>
    </row>
    <row r="43" spans="2:51" x14ac:dyDescent="0.35">
      <c r="B43" s="36">
        <v>100</v>
      </c>
      <c r="C43" s="72">
        <v>8</v>
      </c>
      <c r="D43" s="69">
        <f t="shared" si="52"/>
        <v>3.0544391669711367E-2</v>
      </c>
      <c r="E43" s="69">
        <f t="shared" si="52"/>
        <v>1.0039456044191802E-2</v>
      </c>
      <c r="F43" s="69">
        <f t="shared" si="52"/>
        <v>2.7941176470588237E-2</v>
      </c>
      <c r="G43" s="69">
        <f t="shared" si="52"/>
        <v>9.1838205858800013E-3</v>
      </c>
      <c r="H43" s="69">
        <f t="shared" si="52"/>
        <v>2.6292473511143586E-2</v>
      </c>
      <c r="I43" s="69">
        <f t="shared" si="52"/>
        <v>8.6419181289491935E-3</v>
      </c>
      <c r="J43" s="69">
        <f t="shared" si="52"/>
        <v>2.551150895140665E-2</v>
      </c>
      <c r="K43" s="69">
        <f t="shared" si="52"/>
        <v>8.3852274914556543E-3</v>
      </c>
      <c r="L43" s="69">
        <f t="shared" si="52"/>
        <v>2.5685056631348194E-2</v>
      </c>
      <c r="M43" s="69">
        <f t="shared" si="52"/>
        <v>8.4422698553431076E-3</v>
      </c>
      <c r="N43" s="69">
        <f t="shared" si="52"/>
        <v>2.6726342710997445E-2</v>
      </c>
      <c r="O43" s="69">
        <f t="shared" si="52"/>
        <v>8.7845240386678278E-3</v>
      </c>
      <c r="P43" s="69">
        <f t="shared" si="52"/>
        <v>2.8548593350383629E-2</v>
      </c>
      <c r="Q43" s="69">
        <f t="shared" si="52"/>
        <v>9.3834688594860889E-3</v>
      </c>
      <c r="R43" s="69">
        <f t="shared" si="52"/>
        <v>3.0023748629886732E-2</v>
      </c>
      <c r="S43" s="69">
        <f t="shared" si="52"/>
        <v>9.8683289525294416E-3</v>
      </c>
      <c r="T43" s="69">
        <f t="shared" si="52"/>
        <v>3.4535988308366822E-2</v>
      </c>
      <c r="U43" s="69">
        <f t="shared" si="52"/>
        <v>1.1351430413603231E-2</v>
      </c>
      <c r="V43" s="69">
        <f t="shared" si="52"/>
        <v>2.6456833372735279E-2</v>
      </c>
      <c r="W43" s="69">
        <f t="shared" si="52"/>
        <v>8.6959406029837819E-3</v>
      </c>
      <c r="X43" s="69">
        <f t="shared" si="52"/>
        <v>3.8354037267080747E-2</v>
      </c>
      <c r="Y43" s="69">
        <f t="shared" si="52"/>
        <v>1.2606362419127206E-2</v>
      </c>
      <c r="Z43" s="69">
        <f t="shared" si="52"/>
        <v>3.9742418706613075E-2</v>
      </c>
      <c r="AA43" s="69">
        <f t="shared" si="52"/>
        <v>1.3062701330226835E-2</v>
      </c>
      <c r="AB43" s="69">
        <f t="shared" si="52"/>
        <v>3.9915966386554619E-2</v>
      </c>
      <c r="AC43" s="69">
        <f t="shared" si="52"/>
        <v>1.3119743694114287E-2</v>
      </c>
      <c r="AD43" s="69">
        <f t="shared" si="52"/>
        <v>3.8527584947022291E-2</v>
      </c>
      <c r="AE43" s="69">
        <f t="shared" si="52"/>
        <v>1.266340478301466E-2</v>
      </c>
      <c r="AF43" s="69">
        <f t="shared" si="52"/>
        <v>3.6271465107782244E-2</v>
      </c>
      <c r="AG43" s="69">
        <f t="shared" si="52"/>
        <v>1.1921854052477764E-2</v>
      </c>
      <c r="AH43" s="69">
        <f t="shared" si="52"/>
        <v>3.5230179028132996E-2</v>
      </c>
      <c r="AI43" s="69">
        <f t="shared" si="52"/>
        <v>1.1579599869153044E-2</v>
      </c>
      <c r="AJ43" s="69">
        <f t="shared" si="52"/>
        <v>3.5664048227986848E-2</v>
      </c>
      <c r="AK43" s="69">
        <f t="shared" si="52"/>
        <v>1.1722205778871678E-2</v>
      </c>
      <c r="AL43" s="69">
        <f t="shared" si="52"/>
        <v>3.5924369747899164E-2</v>
      </c>
      <c r="AM43" s="69">
        <f t="shared" si="52"/>
        <v>1.1807769324702859E-2</v>
      </c>
      <c r="AN43" s="69">
        <f t="shared" si="52"/>
        <v>3.7312751187431499E-2</v>
      </c>
      <c r="AO43" s="69">
        <f t="shared" si="52"/>
        <v>1.2264108235802486E-2</v>
      </c>
      <c r="AP43" s="69">
        <f t="shared" si="52"/>
        <v>4.1304347826086954E-2</v>
      </c>
      <c r="AQ43" s="69">
        <f t="shared" si="52"/>
        <v>1.3576082605213915E-2</v>
      </c>
      <c r="AR43" s="69">
        <f t="shared" si="52"/>
        <v>3.9742418706613075E-2</v>
      </c>
      <c r="AS43" s="69">
        <f t="shared" si="52"/>
        <v>1.3062701330226835E-2</v>
      </c>
      <c r="AT43" s="69">
        <f t="shared" si="52"/>
        <v>3.575082206795762E-2</v>
      </c>
      <c r="AU43" s="69">
        <f t="shared" si="52"/>
        <v>1.1750726960815406E-2</v>
      </c>
      <c r="AV43" s="69">
        <f t="shared" si="52"/>
        <v>3.2713737668980634E-2</v>
      </c>
      <c r="AW43" s="69">
        <f t="shared" si="52"/>
        <v>1.075248559278497E-2</v>
      </c>
      <c r="AX43" s="69">
        <f t="shared" si="52"/>
        <v>2.9676653270003656E-2</v>
      </c>
      <c r="AY43" s="69">
        <f t="shared" si="52"/>
        <v>9.7542442247545349E-3</v>
      </c>
    </row>
    <row r="44" spans="2:51" x14ac:dyDescent="0.35">
      <c r="B44" s="36">
        <v>100</v>
      </c>
      <c r="C44" s="72">
        <v>9</v>
      </c>
      <c r="D44" s="69">
        <f t="shared" si="52"/>
        <v>3.0544391669711367E-2</v>
      </c>
      <c r="E44" s="69">
        <f t="shared" si="52"/>
        <v>1.0039456044191802E-2</v>
      </c>
      <c r="F44" s="69">
        <f t="shared" si="52"/>
        <v>2.7941176470588237E-2</v>
      </c>
      <c r="G44" s="69">
        <f t="shared" si="52"/>
        <v>9.1838205858800013E-3</v>
      </c>
      <c r="H44" s="69">
        <f t="shared" si="52"/>
        <v>2.6292473511143586E-2</v>
      </c>
      <c r="I44" s="69">
        <f t="shared" si="52"/>
        <v>8.6419181289491935E-3</v>
      </c>
      <c r="J44" s="69">
        <f t="shared" si="52"/>
        <v>2.551150895140665E-2</v>
      </c>
      <c r="K44" s="69">
        <f t="shared" si="52"/>
        <v>8.3852274914556543E-3</v>
      </c>
      <c r="L44" s="69">
        <f t="shared" si="52"/>
        <v>2.5685056631348194E-2</v>
      </c>
      <c r="M44" s="69">
        <f t="shared" si="52"/>
        <v>8.4422698553431076E-3</v>
      </c>
      <c r="N44" s="69">
        <f t="shared" si="52"/>
        <v>2.6726342710997445E-2</v>
      </c>
      <c r="O44" s="69">
        <f t="shared" si="52"/>
        <v>8.7845240386678278E-3</v>
      </c>
      <c r="P44" s="69">
        <f t="shared" si="52"/>
        <v>2.8548593350383629E-2</v>
      </c>
      <c r="Q44" s="69">
        <f t="shared" si="52"/>
        <v>9.3834688594860889E-3</v>
      </c>
      <c r="R44" s="69">
        <f t="shared" si="52"/>
        <v>3.0023748629886732E-2</v>
      </c>
      <c r="S44" s="69">
        <f t="shared" si="52"/>
        <v>9.8683289525294416E-3</v>
      </c>
      <c r="T44" s="69">
        <f t="shared" si="52"/>
        <v>3.4535988308366822E-2</v>
      </c>
      <c r="U44" s="69">
        <f t="shared" si="52"/>
        <v>1.1351430413603231E-2</v>
      </c>
      <c r="V44" s="69">
        <f t="shared" si="52"/>
        <v>2.6456833372735279E-2</v>
      </c>
      <c r="W44" s="69">
        <f t="shared" si="52"/>
        <v>8.6959406029837819E-3</v>
      </c>
      <c r="X44" s="69">
        <f t="shared" si="52"/>
        <v>3.8354037267080747E-2</v>
      </c>
      <c r="Y44" s="69">
        <f t="shared" si="52"/>
        <v>1.2606362419127206E-2</v>
      </c>
      <c r="Z44" s="69">
        <f t="shared" si="52"/>
        <v>3.9742418706613075E-2</v>
      </c>
      <c r="AA44" s="69">
        <f t="shared" si="52"/>
        <v>1.3062701330226835E-2</v>
      </c>
      <c r="AB44" s="69">
        <f t="shared" si="52"/>
        <v>3.9915966386554619E-2</v>
      </c>
      <c r="AC44" s="69">
        <f t="shared" si="52"/>
        <v>1.3119743694114287E-2</v>
      </c>
      <c r="AD44" s="69">
        <f t="shared" si="52"/>
        <v>3.8527584947022291E-2</v>
      </c>
      <c r="AE44" s="69">
        <f t="shared" si="52"/>
        <v>1.266340478301466E-2</v>
      </c>
      <c r="AF44" s="69">
        <f t="shared" si="52"/>
        <v>3.6271465107782244E-2</v>
      </c>
      <c r="AG44" s="69">
        <f t="shared" si="52"/>
        <v>1.1921854052477764E-2</v>
      </c>
      <c r="AH44" s="69">
        <f t="shared" si="52"/>
        <v>3.5230179028132996E-2</v>
      </c>
      <c r="AI44" s="69">
        <f t="shared" si="52"/>
        <v>1.1579599869153044E-2</v>
      </c>
      <c r="AJ44" s="69">
        <f t="shared" si="52"/>
        <v>3.5664048227986848E-2</v>
      </c>
      <c r="AK44" s="69">
        <f t="shared" si="52"/>
        <v>1.1722205778871678E-2</v>
      </c>
      <c r="AL44" s="69">
        <f t="shared" si="52"/>
        <v>3.5924369747899164E-2</v>
      </c>
      <c r="AM44" s="69">
        <f t="shared" si="52"/>
        <v>1.1807769324702859E-2</v>
      </c>
      <c r="AN44" s="69">
        <f t="shared" si="52"/>
        <v>3.7312751187431499E-2</v>
      </c>
      <c r="AO44" s="69">
        <f t="shared" si="52"/>
        <v>1.2264108235802486E-2</v>
      </c>
      <c r="AP44" s="69">
        <f t="shared" si="52"/>
        <v>4.1304347826086954E-2</v>
      </c>
      <c r="AQ44" s="69">
        <f t="shared" si="52"/>
        <v>1.3576082605213915E-2</v>
      </c>
      <c r="AR44" s="69">
        <f t="shared" si="52"/>
        <v>3.9742418706613075E-2</v>
      </c>
      <c r="AS44" s="69">
        <f t="shared" si="52"/>
        <v>1.3062701330226835E-2</v>
      </c>
      <c r="AT44" s="69">
        <f t="shared" si="52"/>
        <v>3.575082206795762E-2</v>
      </c>
      <c r="AU44" s="69">
        <f t="shared" si="52"/>
        <v>1.1750726960815406E-2</v>
      </c>
      <c r="AV44" s="69">
        <f t="shared" si="52"/>
        <v>3.2713737668980634E-2</v>
      </c>
      <c r="AW44" s="69">
        <f t="shared" si="52"/>
        <v>1.075248559278497E-2</v>
      </c>
      <c r="AX44" s="69">
        <f t="shared" si="52"/>
        <v>2.9676653270003656E-2</v>
      </c>
      <c r="AY44" s="69">
        <f t="shared" si="52"/>
        <v>9.7542442247545349E-3</v>
      </c>
    </row>
    <row r="45" spans="2:51" x14ac:dyDescent="0.35">
      <c r="B45" s="36">
        <v>63</v>
      </c>
      <c r="C45" s="72">
        <v>10</v>
      </c>
      <c r="D45" s="69">
        <f t="shared" si="52"/>
        <v>1.9242966751918156E-2</v>
      </c>
      <c r="E45" s="69">
        <f t="shared" si="52"/>
        <v>6.3248573078408359E-3</v>
      </c>
      <c r="F45" s="69">
        <f t="shared" si="52"/>
        <v>1.7602941176470589E-2</v>
      </c>
      <c r="G45" s="69">
        <f t="shared" si="52"/>
        <v>5.785806969104401E-3</v>
      </c>
      <c r="H45" s="69">
        <f t="shared" si="52"/>
        <v>1.656425831202046E-2</v>
      </c>
      <c r="I45" s="69">
        <f t="shared" si="52"/>
        <v>5.4444084212379911E-3</v>
      </c>
      <c r="J45" s="69">
        <f t="shared" si="52"/>
        <v>1.6072250639386186E-2</v>
      </c>
      <c r="K45" s="69">
        <f t="shared" si="52"/>
        <v>5.2826933196170617E-3</v>
      </c>
      <c r="L45" s="69">
        <f t="shared" si="52"/>
        <v>1.6181585677749358E-2</v>
      </c>
      <c r="M45" s="69">
        <f t="shared" si="52"/>
        <v>5.3186300088661573E-3</v>
      </c>
      <c r="N45" s="69">
        <f t="shared" si="52"/>
        <v>1.6837595907928389E-2</v>
      </c>
      <c r="O45" s="69">
        <f t="shared" si="52"/>
        <v>5.5342501443607318E-3</v>
      </c>
      <c r="P45" s="69">
        <f t="shared" si="52"/>
        <v>1.7985613810741687E-2</v>
      </c>
      <c r="Q45" s="69">
        <f t="shared" si="52"/>
        <v>5.9115853814762356E-3</v>
      </c>
      <c r="R45" s="69">
        <f t="shared" si="52"/>
        <v>1.8914961636828643E-2</v>
      </c>
      <c r="S45" s="69">
        <f t="shared" si="52"/>
        <v>6.2170472400935482E-3</v>
      </c>
      <c r="T45" s="69">
        <f t="shared" si="52"/>
        <v>2.17576726342711E-2</v>
      </c>
      <c r="U45" s="69">
        <f t="shared" si="52"/>
        <v>7.1514011605700355E-3</v>
      </c>
      <c r="V45" s="69">
        <f t="shared" si="52"/>
        <v>1.6667805024823224E-2</v>
      </c>
      <c r="W45" s="69">
        <f t="shared" si="52"/>
        <v>5.4784425798797822E-3</v>
      </c>
      <c r="X45" s="69">
        <f t="shared" si="52"/>
        <v>2.4163043478260867E-2</v>
      </c>
      <c r="Y45" s="69">
        <f t="shared" si="52"/>
        <v>7.9420083240501396E-3</v>
      </c>
      <c r="Z45" s="69">
        <f t="shared" si="52"/>
        <v>2.5037723785166239E-2</v>
      </c>
      <c r="AA45" s="69">
        <f t="shared" si="52"/>
        <v>8.2295018380429043E-3</v>
      </c>
      <c r="AB45" s="69">
        <f t="shared" si="52"/>
        <v>2.5147058823529411E-2</v>
      </c>
      <c r="AC45" s="69">
        <f t="shared" si="52"/>
        <v>8.2654385272920017E-3</v>
      </c>
      <c r="AD45" s="69">
        <f t="shared" si="52"/>
        <v>2.4272378516624039E-2</v>
      </c>
      <c r="AE45" s="69">
        <f t="shared" si="52"/>
        <v>7.9779450132992352E-3</v>
      </c>
      <c r="AF45" s="69">
        <f t="shared" si="52"/>
        <v>2.2851023017902813E-2</v>
      </c>
      <c r="AG45" s="69">
        <f t="shared" si="52"/>
        <v>7.5107680530609915E-3</v>
      </c>
      <c r="AH45" s="69">
        <f t="shared" si="52"/>
        <v>2.2195012787723782E-2</v>
      </c>
      <c r="AI45" s="69">
        <f t="shared" si="52"/>
        <v>7.2951479175664188E-3</v>
      </c>
      <c r="AJ45" s="69">
        <f t="shared" si="52"/>
        <v>2.2468350383631711E-2</v>
      </c>
      <c r="AK45" s="69">
        <f t="shared" si="52"/>
        <v>7.3849896406891578E-3</v>
      </c>
      <c r="AL45" s="69">
        <f t="shared" si="52"/>
        <v>2.2632352941176468E-2</v>
      </c>
      <c r="AM45" s="69">
        <f t="shared" si="52"/>
        <v>7.4388946745628012E-3</v>
      </c>
      <c r="AN45" s="69">
        <f t="shared" si="52"/>
        <v>2.350703324808184E-2</v>
      </c>
      <c r="AO45" s="69">
        <f t="shared" si="52"/>
        <v>7.7263881885555668E-3</v>
      </c>
      <c r="AP45" s="69">
        <f t="shared" si="52"/>
        <v>2.602173913043478E-2</v>
      </c>
      <c r="AQ45" s="69">
        <f t="shared" si="52"/>
        <v>8.5529320412847665E-3</v>
      </c>
      <c r="AR45" s="69">
        <f t="shared" si="52"/>
        <v>2.5037723785166239E-2</v>
      </c>
      <c r="AS45" s="69">
        <f t="shared" si="52"/>
        <v>8.2295018380429043E-3</v>
      </c>
      <c r="AT45" s="69">
        <f t="shared" si="52"/>
        <v>2.2523017902813296E-2</v>
      </c>
      <c r="AU45" s="69">
        <f t="shared" si="52"/>
        <v>7.4029579853137047E-3</v>
      </c>
      <c r="AV45" s="69">
        <f t="shared" si="52"/>
        <v>2.0609654731457799E-2</v>
      </c>
      <c r="AW45" s="69">
        <f t="shared" si="52"/>
        <v>6.7740659234545308E-3</v>
      </c>
      <c r="AX45" s="69">
        <f t="shared" si="52"/>
        <v>1.8696291560102302E-2</v>
      </c>
      <c r="AY45" s="69">
        <f t="shared" si="52"/>
        <v>6.145173861595357E-3</v>
      </c>
    </row>
    <row r="46" spans="2:51" x14ac:dyDescent="0.35">
      <c r="B46" s="36">
        <v>200</v>
      </c>
      <c r="C46" s="72">
        <v>11</v>
      </c>
      <c r="D46" s="69">
        <f t="shared" si="52"/>
        <v>6.1088783339422734E-2</v>
      </c>
      <c r="E46" s="69">
        <f t="shared" si="52"/>
        <v>2.0078912088383603E-2</v>
      </c>
      <c r="F46" s="69">
        <f t="shared" si="52"/>
        <v>5.5882352941176473E-2</v>
      </c>
      <c r="G46" s="69">
        <f t="shared" si="52"/>
        <v>1.8367641171760003E-2</v>
      </c>
      <c r="H46" s="69">
        <f t="shared" si="52"/>
        <v>5.2584947022287172E-2</v>
      </c>
      <c r="I46" s="69">
        <f t="shared" si="52"/>
        <v>1.7283836257898387E-2</v>
      </c>
      <c r="J46" s="69">
        <f t="shared" si="52"/>
        <v>5.10230179028133E-2</v>
      </c>
      <c r="K46" s="69">
        <f t="shared" si="52"/>
        <v>1.6770454982911309E-2</v>
      </c>
      <c r="L46" s="69">
        <f t="shared" si="52"/>
        <v>5.1370113262696387E-2</v>
      </c>
      <c r="M46" s="69">
        <f t="shared" si="52"/>
        <v>1.6884539710686215E-2</v>
      </c>
      <c r="N46" s="69">
        <f t="shared" si="52"/>
        <v>5.345268542199489E-2</v>
      </c>
      <c r="O46" s="69">
        <f t="shared" si="52"/>
        <v>1.7569048077335656E-2</v>
      </c>
      <c r="P46" s="69">
        <f t="shared" si="52"/>
        <v>5.7097186700767258E-2</v>
      </c>
      <c r="Q46" s="69">
        <f t="shared" si="52"/>
        <v>1.8766937718972178E-2</v>
      </c>
      <c r="R46" s="69">
        <f t="shared" si="52"/>
        <v>6.0047497259773465E-2</v>
      </c>
      <c r="S46" s="69">
        <f t="shared" si="52"/>
        <v>1.9736657905058883E-2</v>
      </c>
      <c r="T46" s="69">
        <f t="shared" si="52"/>
        <v>6.9071976616733644E-2</v>
      </c>
      <c r="U46" s="69">
        <f t="shared" si="52"/>
        <v>2.2702860827206461E-2</v>
      </c>
      <c r="V46" s="69">
        <f t="shared" si="52"/>
        <v>5.2913666745470558E-2</v>
      </c>
      <c r="W46" s="69">
        <f t="shared" si="52"/>
        <v>1.7391881205967564E-2</v>
      </c>
      <c r="X46" s="69">
        <f t="shared" si="52"/>
        <v>7.6708074534161494E-2</v>
      </c>
      <c r="Y46" s="69">
        <f t="shared" si="52"/>
        <v>2.5212724838254413E-2</v>
      </c>
      <c r="Z46" s="69">
        <f t="shared" si="52"/>
        <v>7.948483741322615E-2</v>
      </c>
      <c r="AA46" s="69">
        <f t="shared" si="52"/>
        <v>2.612540266045367E-2</v>
      </c>
      <c r="AB46" s="69">
        <f t="shared" si="52"/>
        <v>7.9831932773109238E-2</v>
      </c>
      <c r="AC46" s="69">
        <f t="shared" si="52"/>
        <v>2.6239487388228573E-2</v>
      </c>
      <c r="AD46" s="69">
        <f t="shared" si="52"/>
        <v>7.7055169894044581E-2</v>
      </c>
      <c r="AE46" s="69">
        <f t="shared" si="52"/>
        <v>2.5326809566029319E-2</v>
      </c>
      <c r="AF46" s="69">
        <f t="shared" si="52"/>
        <v>7.2542930215564488E-2</v>
      </c>
      <c r="AG46" s="69">
        <f t="shared" si="52"/>
        <v>2.3843708104955529E-2</v>
      </c>
      <c r="AH46" s="69">
        <f t="shared" si="52"/>
        <v>7.0460358056265993E-2</v>
      </c>
      <c r="AI46" s="69">
        <f t="shared" si="52"/>
        <v>2.3159199738306088E-2</v>
      </c>
      <c r="AJ46" s="69">
        <f t="shared" si="52"/>
        <v>7.1328096455973697E-2</v>
      </c>
      <c r="AK46" s="69">
        <f t="shared" si="52"/>
        <v>2.3444411557743357E-2</v>
      </c>
      <c r="AL46" s="69">
        <f t="shared" si="52"/>
        <v>7.1848739495798328E-2</v>
      </c>
      <c r="AM46" s="69">
        <f t="shared" si="52"/>
        <v>2.3615538649405719E-2</v>
      </c>
      <c r="AN46" s="69">
        <f t="shared" si="52"/>
        <v>7.4625502374862998E-2</v>
      </c>
      <c r="AO46" s="69">
        <f t="shared" si="52"/>
        <v>2.4528216471604972E-2</v>
      </c>
      <c r="AP46" s="69">
        <f t="shared" si="52"/>
        <v>8.2608695652173908E-2</v>
      </c>
      <c r="AQ46" s="69">
        <f t="shared" si="52"/>
        <v>2.715216521042783E-2</v>
      </c>
      <c r="AR46" s="69">
        <f t="shared" si="52"/>
        <v>7.948483741322615E-2</v>
      </c>
      <c r="AS46" s="69">
        <f t="shared" si="52"/>
        <v>2.612540266045367E-2</v>
      </c>
      <c r="AT46" s="69">
        <f t="shared" si="52"/>
        <v>7.150164413591524E-2</v>
      </c>
      <c r="AU46" s="69">
        <f t="shared" si="52"/>
        <v>2.3501453921630812E-2</v>
      </c>
      <c r="AV46" s="69">
        <f t="shared" si="52"/>
        <v>6.5427475337961269E-2</v>
      </c>
      <c r="AW46" s="69">
        <f t="shared" si="52"/>
        <v>2.1504971185569939E-2</v>
      </c>
      <c r="AX46" s="69">
        <f t="shared" si="52"/>
        <v>5.9353306540007311E-2</v>
      </c>
      <c r="AY46" s="69">
        <f t="shared" si="52"/>
        <v>1.950848844950907E-2</v>
      </c>
    </row>
    <row r="47" spans="2:51" x14ac:dyDescent="0.35">
      <c r="B47" s="36">
        <v>100</v>
      </c>
      <c r="C47" s="72">
        <v>12</v>
      </c>
      <c r="D47" s="69">
        <f t="shared" si="52"/>
        <v>3.0544391669711367E-2</v>
      </c>
      <c r="E47" s="69">
        <f t="shared" si="52"/>
        <v>1.0039456044191802E-2</v>
      </c>
      <c r="F47" s="69">
        <f t="shared" si="52"/>
        <v>2.7941176470588237E-2</v>
      </c>
      <c r="G47" s="69">
        <f t="shared" si="52"/>
        <v>9.1838205858800013E-3</v>
      </c>
      <c r="H47" s="69">
        <f t="shared" si="52"/>
        <v>2.6292473511143586E-2</v>
      </c>
      <c r="I47" s="69">
        <f t="shared" si="52"/>
        <v>8.6419181289491935E-3</v>
      </c>
      <c r="J47" s="69">
        <f t="shared" si="52"/>
        <v>2.551150895140665E-2</v>
      </c>
      <c r="K47" s="69">
        <f t="shared" si="52"/>
        <v>8.3852274914556543E-3</v>
      </c>
      <c r="L47" s="69">
        <f t="shared" si="52"/>
        <v>2.5685056631348194E-2</v>
      </c>
      <c r="M47" s="69">
        <f t="shared" si="52"/>
        <v>8.4422698553431076E-3</v>
      </c>
      <c r="N47" s="69">
        <f t="shared" si="52"/>
        <v>2.6726342710997445E-2</v>
      </c>
      <c r="O47" s="69">
        <f t="shared" si="52"/>
        <v>8.7845240386678278E-3</v>
      </c>
      <c r="P47" s="69">
        <f t="shared" si="52"/>
        <v>2.8548593350383629E-2</v>
      </c>
      <c r="Q47" s="69">
        <f t="shared" si="52"/>
        <v>9.3834688594860889E-3</v>
      </c>
      <c r="R47" s="69">
        <f t="shared" si="52"/>
        <v>3.0023748629886732E-2</v>
      </c>
      <c r="S47" s="69">
        <f t="shared" ref="S47:AY47" si="53">S23/$D$30</f>
        <v>9.8683289525294416E-3</v>
      </c>
      <c r="T47" s="69">
        <f t="shared" si="53"/>
        <v>3.4535988308366822E-2</v>
      </c>
      <c r="U47" s="69">
        <f t="shared" si="53"/>
        <v>1.1351430413603231E-2</v>
      </c>
      <c r="V47" s="69">
        <f t="shared" si="53"/>
        <v>2.6456833372735279E-2</v>
      </c>
      <c r="W47" s="69">
        <f t="shared" si="53"/>
        <v>8.6959406029837819E-3</v>
      </c>
      <c r="X47" s="69">
        <f t="shared" si="53"/>
        <v>3.8354037267080747E-2</v>
      </c>
      <c r="Y47" s="69">
        <f t="shared" si="53"/>
        <v>1.2606362419127206E-2</v>
      </c>
      <c r="Z47" s="69">
        <f t="shared" si="53"/>
        <v>3.9742418706613075E-2</v>
      </c>
      <c r="AA47" s="69">
        <f t="shared" si="53"/>
        <v>1.3062701330226835E-2</v>
      </c>
      <c r="AB47" s="69">
        <f t="shared" si="53"/>
        <v>3.9915966386554619E-2</v>
      </c>
      <c r="AC47" s="69">
        <f t="shared" si="53"/>
        <v>1.3119743694114287E-2</v>
      </c>
      <c r="AD47" s="69">
        <f t="shared" si="53"/>
        <v>3.8527584947022291E-2</v>
      </c>
      <c r="AE47" s="69">
        <f t="shared" si="53"/>
        <v>1.266340478301466E-2</v>
      </c>
      <c r="AF47" s="69">
        <f t="shared" si="53"/>
        <v>3.6271465107782244E-2</v>
      </c>
      <c r="AG47" s="69">
        <f t="shared" si="53"/>
        <v>1.1921854052477764E-2</v>
      </c>
      <c r="AH47" s="69">
        <f t="shared" si="53"/>
        <v>3.5230179028132996E-2</v>
      </c>
      <c r="AI47" s="69">
        <f t="shared" si="53"/>
        <v>1.1579599869153044E-2</v>
      </c>
      <c r="AJ47" s="69">
        <f t="shared" si="53"/>
        <v>3.5664048227986848E-2</v>
      </c>
      <c r="AK47" s="69">
        <f t="shared" si="53"/>
        <v>1.1722205778871678E-2</v>
      </c>
      <c r="AL47" s="69">
        <f t="shared" si="53"/>
        <v>3.5924369747899164E-2</v>
      </c>
      <c r="AM47" s="69">
        <f t="shared" si="53"/>
        <v>1.1807769324702859E-2</v>
      </c>
      <c r="AN47" s="69">
        <f t="shared" si="53"/>
        <v>3.7312751187431499E-2</v>
      </c>
      <c r="AO47" s="69">
        <f t="shared" si="53"/>
        <v>1.2264108235802486E-2</v>
      </c>
      <c r="AP47" s="69">
        <f t="shared" si="53"/>
        <v>4.1304347826086954E-2</v>
      </c>
      <c r="AQ47" s="69">
        <f t="shared" si="53"/>
        <v>1.3576082605213915E-2</v>
      </c>
      <c r="AR47" s="69">
        <f t="shared" si="53"/>
        <v>3.9742418706613075E-2</v>
      </c>
      <c r="AS47" s="69">
        <f t="shared" si="53"/>
        <v>1.3062701330226835E-2</v>
      </c>
      <c r="AT47" s="69">
        <f t="shared" si="53"/>
        <v>3.575082206795762E-2</v>
      </c>
      <c r="AU47" s="69">
        <f t="shared" si="53"/>
        <v>1.1750726960815406E-2</v>
      </c>
      <c r="AV47" s="69">
        <f t="shared" si="53"/>
        <v>3.2713737668980634E-2</v>
      </c>
      <c r="AW47" s="69">
        <f t="shared" si="53"/>
        <v>1.075248559278497E-2</v>
      </c>
      <c r="AX47" s="69">
        <f t="shared" si="53"/>
        <v>2.9676653270003656E-2</v>
      </c>
      <c r="AY47" s="69">
        <f t="shared" si="53"/>
        <v>9.7542442247545349E-3</v>
      </c>
    </row>
    <row r="48" spans="2:51" x14ac:dyDescent="0.35">
      <c r="B48" s="36">
        <v>63</v>
      </c>
      <c r="C48" s="72">
        <v>13</v>
      </c>
      <c r="D48" s="69">
        <f t="shared" ref="D48:AY50" si="54">D24/$D$30</f>
        <v>1.9242966751918156E-2</v>
      </c>
      <c r="E48" s="69">
        <f t="shared" si="54"/>
        <v>6.3248573078408359E-3</v>
      </c>
      <c r="F48" s="69">
        <f t="shared" si="54"/>
        <v>1.7602941176470589E-2</v>
      </c>
      <c r="G48" s="69">
        <f t="shared" si="54"/>
        <v>5.785806969104401E-3</v>
      </c>
      <c r="H48" s="69">
        <f t="shared" si="54"/>
        <v>1.656425831202046E-2</v>
      </c>
      <c r="I48" s="69">
        <f t="shared" si="54"/>
        <v>5.4444084212379911E-3</v>
      </c>
      <c r="J48" s="69">
        <f t="shared" si="54"/>
        <v>1.6072250639386186E-2</v>
      </c>
      <c r="K48" s="69">
        <f t="shared" si="54"/>
        <v>5.2826933196170617E-3</v>
      </c>
      <c r="L48" s="69">
        <f t="shared" si="54"/>
        <v>1.6181585677749358E-2</v>
      </c>
      <c r="M48" s="69">
        <f t="shared" si="54"/>
        <v>5.3186300088661573E-3</v>
      </c>
      <c r="N48" s="69">
        <f t="shared" si="54"/>
        <v>1.6837595907928389E-2</v>
      </c>
      <c r="O48" s="69">
        <f t="shared" si="54"/>
        <v>5.5342501443607318E-3</v>
      </c>
      <c r="P48" s="69">
        <f t="shared" si="54"/>
        <v>1.7985613810741687E-2</v>
      </c>
      <c r="Q48" s="69">
        <f t="shared" si="54"/>
        <v>5.9115853814762356E-3</v>
      </c>
      <c r="R48" s="69">
        <f t="shared" si="54"/>
        <v>1.8914961636828643E-2</v>
      </c>
      <c r="S48" s="69">
        <f t="shared" si="54"/>
        <v>6.2170472400935482E-3</v>
      </c>
      <c r="T48" s="69">
        <f t="shared" si="54"/>
        <v>2.17576726342711E-2</v>
      </c>
      <c r="U48" s="69">
        <f t="shared" si="54"/>
        <v>7.1514011605700355E-3</v>
      </c>
      <c r="V48" s="69">
        <f t="shared" si="54"/>
        <v>1.6667805024823224E-2</v>
      </c>
      <c r="W48" s="69">
        <f t="shared" si="54"/>
        <v>5.4784425798797822E-3</v>
      </c>
      <c r="X48" s="69">
        <f t="shared" si="54"/>
        <v>2.4163043478260867E-2</v>
      </c>
      <c r="Y48" s="69">
        <f t="shared" si="54"/>
        <v>7.9420083240501396E-3</v>
      </c>
      <c r="Z48" s="69">
        <f t="shared" si="54"/>
        <v>2.5037723785166239E-2</v>
      </c>
      <c r="AA48" s="69">
        <f t="shared" si="54"/>
        <v>8.2295018380429043E-3</v>
      </c>
      <c r="AB48" s="69">
        <f t="shared" si="54"/>
        <v>2.5147058823529411E-2</v>
      </c>
      <c r="AC48" s="69">
        <f t="shared" si="54"/>
        <v>8.2654385272920017E-3</v>
      </c>
      <c r="AD48" s="69">
        <f t="shared" si="54"/>
        <v>2.4272378516624039E-2</v>
      </c>
      <c r="AE48" s="69">
        <f t="shared" si="54"/>
        <v>7.9779450132992352E-3</v>
      </c>
      <c r="AF48" s="69">
        <f t="shared" si="54"/>
        <v>2.2851023017902813E-2</v>
      </c>
      <c r="AG48" s="69">
        <f t="shared" si="54"/>
        <v>7.5107680530609915E-3</v>
      </c>
      <c r="AH48" s="69">
        <f t="shared" si="54"/>
        <v>2.2195012787723782E-2</v>
      </c>
      <c r="AI48" s="69">
        <f t="shared" si="54"/>
        <v>7.2951479175664188E-3</v>
      </c>
      <c r="AJ48" s="69">
        <f t="shared" si="54"/>
        <v>2.2468350383631711E-2</v>
      </c>
      <c r="AK48" s="69">
        <f t="shared" si="54"/>
        <v>7.3849896406891578E-3</v>
      </c>
      <c r="AL48" s="69">
        <f t="shared" si="54"/>
        <v>2.2632352941176468E-2</v>
      </c>
      <c r="AM48" s="69">
        <f t="shared" si="54"/>
        <v>7.4388946745628012E-3</v>
      </c>
      <c r="AN48" s="69">
        <f t="shared" si="54"/>
        <v>2.350703324808184E-2</v>
      </c>
      <c r="AO48" s="69">
        <f t="shared" si="54"/>
        <v>7.7263881885555668E-3</v>
      </c>
      <c r="AP48" s="69">
        <f t="shared" si="54"/>
        <v>2.602173913043478E-2</v>
      </c>
      <c r="AQ48" s="69">
        <f t="shared" si="54"/>
        <v>8.5529320412847665E-3</v>
      </c>
      <c r="AR48" s="69">
        <f t="shared" si="54"/>
        <v>2.5037723785166239E-2</v>
      </c>
      <c r="AS48" s="69">
        <f t="shared" si="54"/>
        <v>8.2295018380429043E-3</v>
      </c>
      <c r="AT48" s="69">
        <f t="shared" si="54"/>
        <v>2.2523017902813296E-2</v>
      </c>
      <c r="AU48" s="69">
        <f t="shared" si="54"/>
        <v>7.4029579853137047E-3</v>
      </c>
      <c r="AV48" s="69">
        <f t="shared" si="54"/>
        <v>2.0609654731457799E-2</v>
      </c>
      <c r="AW48" s="69">
        <f t="shared" si="54"/>
        <v>6.7740659234545308E-3</v>
      </c>
      <c r="AX48" s="69">
        <f t="shared" si="54"/>
        <v>1.8696291560102302E-2</v>
      </c>
      <c r="AY48" s="69">
        <f t="shared" si="54"/>
        <v>6.145173861595357E-3</v>
      </c>
    </row>
    <row r="49" spans="2:51" x14ac:dyDescent="0.35">
      <c r="B49" s="36">
        <v>100</v>
      </c>
      <c r="C49" s="72">
        <v>14</v>
      </c>
      <c r="D49" s="69">
        <f t="shared" si="54"/>
        <v>3.0544391669711367E-2</v>
      </c>
      <c r="E49" s="69">
        <f t="shared" si="54"/>
        <v>1.0039456044191802E-2</v>
      </c>
      <c r="F49" s="69">
        <f t="shared" si="54"/>
        <v>2.7941176470588237E-2</v>
      </c>
      <c r="G49" s="69">
        <f t="shared" si="54"/>
        <v>9.1838205858800013E-3</v>
      </c>
      <c r="H49" s="69">
        <f t="shared" si="54"/>
        <v>2.6292473511143586E-2</v>
      </c>
      <c r="I49" s="69">
        <f t="shared" si="54"/>
        <v>8.6419181289491935E-3</v>
      </c>
      <c r="J49" s="69">
        <f t="shared" si="54"/>
        <v>2.551150895140665E-2</v>
      </c>
      <c r="K49" s="69">
        <f t="shared" si="54"/>
        <v>8.3852274914556543E-3</v>
      </c>
      <c r="L49" s="69">
        <f t="shared" si="54"/>
        <v>2.5685056631348194E-2</v>
      </c>
      <c r="M49" s="69">
        <f t="shared" si="54"/>
        <v>8.4422698553431076E-3</v>
      </c>
      <c r="N49" s="69">
        <f t="shared" si="54"/>
        <v>2.6726342710997445E-2</v>
      </c>
      <c r="O49" s="69">
        <f t="shared" si="54"/>
        <v>8.7845240386678278E-3</v>
      </c>
      <c r="P49" s="69">
        <f t="shared" si="54"/>
        <v>2.8548593350383629E-2</v>
      </c>
      <c r="Q49" s="69">
        <f t="shared" si="54"/>
        <v>9.3834688594860889E-3</v>
      </c>
      <c r="R49" s="69">
        <f t="shared" si="54"/>
        <v>3.0023748629886732E-2</v>
      </c>
      <c r="S49" s="69">
        <f t="shared" si="54"/>
        <v>9.8683289525294416E-3</v>
      </c>
      <c r="T49" s="69">
        <f t="shared" si="54"/>
        <v>3.4535988308366822E-2</v>
      </c>
      <c r="U49" s="69">
        <f t="shared" si="54"/>
        <v>1.1351430413603231E-2</v>
      </c>
      <c r="V49" s="69">
        <f t="shared" si="54"/>
        <v>2.6456833372735279E-2</v>
      </c>
      <c r="W49" s="69">
        <f t="shared" si="54"/>
        <v>8.6959406029837819E-3</v>
      </c>
      <c r="X49" s="69">
        <f t="shared" si="54"/>
        <v>3.8354037267080747E-2</v>
      </c>
      <c r="Y49" s="69">
        <f t="shared" si="54"/>
        <v>1.2606362419127206E-2</v>
      </c>
      <c r="Z49" s="69">
        <f t="shared" si="54"/>
        <v>3.9742418706613075E-2</v>
      </c>
      <c r="AA49" s="69">
        <f t="shared" si="54"/>
        <v>1.3062701330226835E-2</v>
      </c>
      <c r="AB49" s="69">
        <f t="shared" si="54"/>
        <v>3.9915966386554619E-2</v>
      </c>
      <c r="AC49" s="69">
        <f t="shared" si="54"/>
        <v>1.3119743694114287E-2</v>
      </c>
      <c r="AD49" s="69">
        <f t="shared" si="54"/>
        <v>3.8527584947022291E-2</v>
      </c>
      <c r="AE49" s="69">
        <f t="shared" si="54"/>
        <v>1.266340478301466E-2</v>
      </c>
      <c r="AF49" s="69">
        <f t="shared" si="54"/>
        <v>3.6271465107782244E-2</v>
      </c>
      <c r="AG49" s="69">
        <f t="shared" si="54"/>
        <v>1.1921854052477764E-2</v>
      </c>
      <c r="AH49" s="69">
        <f t="shared" si="54"/>
        <v>3.5230179028132996E-2</v>
      </c>
      <c r="AI49" s="69">
        <f t="shared" si="54"/>
        <v>1.1579599869153044E-2</v>
      </c>
      <c r="AJ49" s="69">
        <f t="shared" si="54"/>
        <v>3.5664048227986848E-2</v>
      </c>
      <c r="AK49" s="69">
        <f t="shared" si="54"/>
        <v>1.1722205778871678E-2</v>
      </c>
      <c r="AL49" s="69">
        <f t="shared" si="54"/>
        <v>3.5924369747899164E-2</v>
      </c>
      <c r="AM49" s="69">
        <f t="shared" si="54"/>
        <v>1.1807769324702859E-2</v>
      </c>
      <c r="AN49" s="69">
        <f t="shared" si="54"/>
        <v>3.7312751187431499E-2</v>
      </c>
      <c r="AO49" s="69">
        <f t="shared" si="54"/>
        <v>1.2264108235802486E-2</v>
      </c>
      <c r="AP49" s="69">
        <f t="shared" si="54"/>
        <v>4.1304347826086954E-2</v>
      </c>
      <c r="AQ49" s="69">
        <f t="shared" si="54"/>
        <v>1.3576082605213915E-2</v>
      </c>
      <c r="AR49" s="69">
        <f t="shared" si="54"/>
        <v>3.9742418706613075E-2</v>
      </c>
      <c r="AS49" s="69">
        <f t="shared" si="54"/>
        <v>1.3062701330226835E-2</v>
      </c>
      <c r="AT49" s="69">
        <f t="shared" si="54"/>
        <v>3.575082206795762E-2</v>
      </c>
      <c r="AU49" s="69">
        <f t="shared" si="54"/>
        <v>1.1750726960815406E-2</v>
      </c>
      <c r="AV49" s="69">
        <f t="shared" si="54"/>
        <v>3.2713737668980634E-2</v>
      </c>
      <c r="AW49" s="69">
        <f t="shared" si="54"/>
        <v>1.075248559278497E-2</v>
      </c>
      <c r="AX49" s="69">
        <f t="shared" si="54"/>
        <v>2.9676653270003656E-2</v>
      </c>
      <c r="AY49" s="69">
        <f t="shared" si="54"/>
        <v>9.7542442247545349E-3</v>
      </c>
    </row>
    <row r="50" spans="2:51" x14ac:dyDescent="0.35">
      <c r="B50" s="36">
        <v>200</v>
      </c>
      <c r="C50" s="72">
        <v>15</v>
      </c>
      <c r="D50" s="69">
        <f t="shared" si="54"/>
        <v>6.1088783339422734E-2</v>
      </c>
      <c r="E50" s="69">
        <f t="shared" si="54"/>
        <v>2.0078912088383603E-2</v>
      </c>
      <c r="F50" s="69">
        <f t="shared" si="54"/>
        <v>5.5882352941176473E-2</v>
      </c>
      <c r="G50" s="69">
        <f t="shared" si="54"/>
        <v>1.8367641171760003E-2</v>
      </c>
      <c r="H50" s="69">
        <f t="shared" si="54"/>
        <v>5.2584947022287172E-2</v>
      </c>
      <c r="I50" s="69">
        <f t="shared" si="54"/>
        <v>1.7283836257898387E-2</v>
      </c>
      <c r="J50" s="69">
        <f t="shared" si="54"/>
        <v>5.10230179028133E-2</v>
      </c>
      <c r="K50" s="69">
        <f t="shared" si="54"/>
        <v>1.6770454982911309E-2</v>
      </c>
      <c r="L50" s="69">
        <f t="shared" si="54"/>
        <v>5.1370113262696387E-2</v>
      </c>
      <c r="M50" s="69">
        <f t="shared" si="54"/>
        <v>1.6884539710686215E-2</v>
      </c>
      <c r="N50" s="69">
        <f t="shared" si="54"/>
        <v>5.345268542199489E-2</v>
      </c>
      <c r="O50" s="69">
        <f t="shared" si="54"/>
        <v>1.7569048077335656E-2</v>
      </c>
      <c r="P50" s="69">
        <f t="shared" si="54"/>
        <v>5.7097186700767258E-2</v>
      </c>
      <c r="Q50" s="69">
        <f t="shared" si="54"/>
        <v>1.8766937718972178E-2</v>
      </c>
      <c r="R50" s="69">
        <f t="shared" si="54"/>
        <v>6.0047497259773465E-2</v>
      </c>
      <c r="S50" s="69">
        <f t="shared" si="54"/>
        <v>1.9736657905058883E-2</v>
      </c>
      <c r="T50" s="69">
        <f t="shared" si="54"/>
        <v>6.9071976616733644E-2</v>
      </c>
      <c r="U50" s="69">
        <f t="shared" si="54"/>
        <v>2.2702860827206461E-2</v>
      </c>
      <c r="V50" s="69">
        <f t="shared" si="54"/>
        <v>5.2913666745470558E-2</v>
      </c>
      <c r="W50" s="69">
        <f t="shared" si="54"/>
        <v>1.7391881205967564E-2</v>
      </c>
      <c r="X50" s="69">
        <f t="shared" si="54"/>
        <v>7.6708074534161494E-2</v>
      </c>
      <c r="Y50" s="69">
        <f t="shared" si="54"/>
        <v>2.5212724838254413E-2</v>
      </c>
      <c r="Z50" s="69">
        <f t="shared" si="54"/>
        <v>7.948483741322615E-2</v>
      </c>
      <c r="AA50" s="69">
        <f t="shared" si="54"/>
        <v>2.612540266045367E-2</v>
      </c>
      <c r="AB50" s="69">
        <f t="shared" si="54"/>
        <v>7.9831932773109238E-2</v>
      </c>
      <c r="AC50" s="69">
        <f t="shared" si="54"/>
        <v>2.6239487388228573E-2</v>
      </c>
      <c r="AD50" s="69">
        <f t="shared" si="54"/>
        <v>7.7055169894044581E-2</v>
      </c>
      <c r="AE50" s="69">
        <f t="shared" si="54"/>
        <v>2.5326809566029319E-2</v>
      </c>
      <c r="AF50" s="69">
        <f t="shared" si="54"/>
        <v>7.2542930215564488E-2</v>
      </c>
      <c r="AG50" s="69">
        <f t="shared" si="54"/>
        <v>2.3843708104955529E-2</v>
      </c>
      <c r="AH50" s="69">
        <f t="shared" si="54"/>
        <v>7.0460358056265993E-2</v>
      </c>
      <c r="AI50" s="69">
        <f t="shared" si="54"/>
        <v>2.3159199738306088E-2</v>
      </c>
      <c r="AJ50" s="69">
        <f t="shared" si="54"/>
        <v>7.1328096455973697E-2</v>
      </c>
      <c r="AK50" s="69">
        <f t="shared" si="54"/>
        <v>2.3444411557743357E-2</v>
      </c>
      <c r="AL50" s="69">
        <f t="shared" si="54"/>
        <v>7.1848739495798328E-2</v>
      </c>
      <c r="AM50" s="69">
        <f t="shared" si="54"/>
        <v>2.3615538649405719E-2</v>
      </c>
      <c r="AN50" s="69">
        <f t="shared" si="54"/>
        <v>7.4625502374862998E-2</v>
      </c>
      <c r="AO50" s="69">
        <f t="shared" si="54"/>
        <v>2.4528216471604972E-2</v>
      </c>
      <c r="AP50" s="69">
        <f t="shared" si="54"/>
        <v>8.2608695652173908E-2</v>
      </c>
      <c r="AQ50" s="69">
        <f t="shared" si="54"/>
        <v>2.715216521042783E-2</v>
      </c>
      <c r="AR50" s="69">
        <f t="shared" si="54"/>
        <v>7.948483741322615E-2</v>
      </c>
      <c r="AS50" s="69">
        <f t="shared" si="54"/>
        <v>2.612540266045367E-2</v>
      </c>
      <c r="AT50" s="69">
        <f t="shared" si="54"/>
        <v>7.150164413591524E-2</v>
      </c>
      <c r="AU50" s="69">
        <f t="shared" si="54"/>
        <v>2.3501453921630812E-2</v>
      </c>
      <c r="AV50" s="69">
        <f t="shared" si="54"/>
        <v>6.5427475337961269E-2</v>
      </c>
      <c r="AW50" s="69">
        <f t="shared" si="54"/>
        <v>2.1504971185569939E-2</v>
      </c>
      <c r="AX50" s="69">
        <f t="shared" si="54"/>
        <v>5.9353306540007311E-2</v>
      </c>
      <c r="AY50" s="69">
        <f t="shared" si="54"/>
        <v>1.950848844950907E-2</v>
      </c>
    </row>
    <row r="52" spans="2:51" x14ac:dyDescent="0.35">
      <c r="C52" t="s">
        <v>193</v>
      </c>
      <c r="D52" s="17">
        <v>0.67913740838801273</v>
      </c>
      <c r="E52" s="17">
        <v>0.62125637926403443</v>
      </c>
      <c r="F52" s="17">
        <v>0.5845983941521814</v>
      </c>
      <c r="G52" s="17">
        <v>0.56723408541498799</v>
      </c>
      <c r="H52" s="17">
        <v>0.57109282068991984</v>
      </c>
      <c r="I52" s="17">
        <v>0.59424523233951121</v>
      </c>
      <c r="J52" s="17">
        <v>0.63476195272629599</v>
      </c>
      <c r="K52" s="17">
        <v>0.66756120256321705</v>
      </c>
      <c r="L52" s="17">
        <v>0.76788831971144622</v>
      </c>
      <c r="M52" s="17">
        <v>0.8373455546602202</v>
      </c>
      <c r="N52" s="17">
        <v>0.85278049575994785</v>
      </c>
      <c r="O52" s="17">
        <v>0.88365037795940304</v>
      </c>
      <c r="P52" s="17">
        <v>0.88750911323433479</v>
      </c>
      <c r="Q52" s="17">
        <v>0.85663923103487971</v>
      </c>
      <c r="R52" s="17">
        <v>0.80647567246076513</v>
      </c>
      <c r="S52" s="17">
        <v>0.78332326081117376</v>
      </c>
      <c r="T52" s="17">
        <v>0.79297009899850357</v>
      </c>
      <c r="U52" s="17">
        <v>0.7987582019109013</v>
      </c>
      <c r="V52" s="17">
        <v>0.82962808411035649</v>
      </c>
      <c r="W52" s="17">
        <v>0.91837899543378998</v>
      </c>
      <c r="X52" s="17">
        <v>0.88365037795940304</v>
      </c>
      <c r="Y52" s="17">
        <v>0.79489946663596955</v>
      </c>
      <c r="Z52" s="17">
        <v>0.72737159932466133</v>
      </c>
      <c r="AA52" s="17">
        <v>0.65984373201335333</v>
      </c>
    </row>
    <row r="53" spans="2:51" x14ac:dyDescent="0.35">
      <c r="C53" t="s">
        <v>185</v>
      </c>
      <c r="D53" s="66">
        <v>1</v>
      </c>
      <c r="E53" s="66">
        <v>1</v>
      </c>
      <c r="F53" s="66">
        <v>2</v>
      </c>
      <c r="G53" s="66">
        <v>2</v>
      </c>
      <c r="H53" s="66">
        <v>3</v>
      </c>
      <c r="I53" s="66">
        <v>3</v>
      </c>
      <c r="J53" s="66">
        <v>4</v>
      </c>
      <c r="K53" s="66">
        <v>4</v>
      </c>
      <c r="L53" s="66">
        <v>5</v>
      </c>
      <c r="M53" s="66">
        <v>5</v>
      </c>
      <c r="N53" s="66">
        <v>6</v>
      </c>
      <c r="O53" s="66">
        <v>6</v>
      </c>
      <c r="P53" s="66">
        <v>7</v>
      </c>
      <c r="Q53" s="66">
        <v>7</v>
      </c>
      <c r="R53" s="66">
        <v>8</v>
      </c>
      <c r="S53" s="66">
        <v>8</v>
      </c>
      <c r="T53" s="66">
        <v>9</v>
      </c>
      <c r="U53" s="66">
        <v>9</v>
      </c>
      <c r="V53" s="66">
        <v>10</v>
      </c>
      <c r="W53" s="66">
        <v>10</v>
      </c>
      <c r="X53" s="66">
        <v>11</v>
      </c>
      <c r="Y53" s="66">
        <v>11</v>
      </c>
      <c r="Z53" s="66">
        <v>12</v>
      </c>
      <c r="AA53" s="66">
        <v>12</v>
      </c>
      <c r="AB53" s="66">
        <v>13</v>
      </c>
      <c r="AC53" s="66">
        <v>13</v>
      </c>
      <c r="AD53" s="66">
        <v>14</v>
      </c>
      <c r="AE53" s="66">
        <v>14</v>
      </c>
      <c r="AF53" s="66">
        <v>15</v>
      </c>
      <c r="AG53" s="66">
        <v>15</v>
      </c>
      <c r="AH53" s="66">
        <v>16</v>
      </c>
      <c r="AI53" s="66">
        <v>16</v>
      </c>
      <c r="AJ53" s="66">
        <v>17</v>
      </c>
      <c r="AK53" s="66">
        <v>17</v>
      </c>
      <c r="AL53" s="66">
        <v>18</v>
      </c>
      <c r="AM53" s="66">
        <v>18</v>
      </c>
      <c r="AN53" s="66">
        <v>19</v>
      </c>
      <c r="AO53" s="66">
        <v>19</v>
      </c>
      <c r="AP53" s="66">
        <v>20</v>
      </c>
      <c r="AQ53" s="66">
        <v>20</v>
      </c>
      <c r="AR53" s="66">
        <v>21</v>
      </c>
      <c r="AS53" s="66">
        <v>21</v>
      </c>
      <c r="AT53" s="66">
        <v>22</v>
      </c>
      <c r="AU53" s="66">
        <v>22</v>
      </c>
      <c r="AV53" s="66">
        <v>23</v>
      </c>
      <c r="AW53" s="66">
        <v>23</v>
      </c>
      <c r="AX53" s="66">
        <v>24</v>
      </c>
      <c r="AY53" s="66">
        <v>24</v>
      </c>
    </row>
    <row r="54" spans="2:51" x14ac:dyDescent="0.35">
      <c r="B54" t="s">
        <v>192</v>
      </c>
      <c r="C54" s="12"/>
      <c r="D54" s="67" t="s">
        <v>188</v>
      </c>
      <c r="E54" s="67" t="s">
        <v>189</v>
      </c>
      <c r="F54" s="67" t="s">
        <v>188</v>
      </c>
      <c r="G54" s="67" t="s">
        <v>189</v>
      </c>
      <c r="H54" s="67" t="s">
        <v>188</v>
      </c>
      <c r="I54" s="67" t="s">
        <v>189</v>
      </c>
      <c r="J54" s="67" t="s">
        <v>188</v>
      </c>
      <c r="K54" s="67" t="s">
        <v>189</v>
      </c>
      <c r="L54" s="67" t="s">
        <v>188</v>
      </c>
      <c r="M54" s="67" t="s">
        <v>189</v>
      </c>
      <c r="N54" s="67" t="s">
        <v>188</v>
      </c>
      <c r="O54" s="67" t="s">
        <v>189</v>
      </c>
      <c r="P54" s="67" t="s">
        <v>188</v>
      </c>
      <c r="Q54" s="67" t="s">
        <v>189</v>
      </c>
      <c r="R54" s="67" t="s">
        <v>188</v>
      </c>
      <c r="S54" s="67" t="s">
        <v>189</v>
      </c>
      <c r="T54" s="67" t="s">
        <v>188</v>
      </c>
      <c r="U54" s="67" t="s">
        <v>189</v>
      </c>
      <c r="V54" s="67" t="s">
        <v>188</v>
      </c>
      <c r="W54" s="67" t="s">
        <v>189</v>
      </c>
      <c r="X54" s="67" t="s">
        <v>188</v>
      </c>
      <c r="Y54" s="67" t="s">
        <v>189</v>
      </c>
      <c r="Z54" s="67" t="s">
        <v>188</v>
      </c>
      <c r="AA54" s="67" t="s">
        <v>189</v>
      </c>
      <c r="AB54" s="67" t="s">
        <v>188</v>
      </c>
      <c r="AC54" s="67" t="s">
        <v>189</v>
      </c>
      <c r="AD54" s="67" t="s">
        <v>188</v>
      </c>
      <c r="AE54" s="67" t="s">
        <v>189</v>
      </c>
      <c r="AF54" s="67" t="s">
        <v>188</v>
      </c>
      <c r="AG54" s="67" t="s">
        <v>189</v>
      </c>
      <c r="AH54" s="67" t="s">
        <v>188</v>
      </c>
      <c r="AI54" s="67" t="s">
        <v>189</v>
      </c>
      <c r="AJ54" s="67" t="s">
        <v>188</v>
      </c>
      <c r="AK54" s="67" t="s">
        <v>189</v>
      </c>
      <c r="AL54" s="67" t="s">
        <v>188</v>
      </c>
      <c r="AM54" s="67" t="s">
        <v>189</v>
      </c>
      <c r="AN54" s="67" t="s">
        <v>188</v>
      </c>
      <c r="AO54" s="67" t="s">
        <v>189</v>
      </c>
      <c r="AP54" s="67" t="s">
        <v>188</v>
      </c>
      <c r="AQ54" s="67" t="s">
        <v>189</v>
      </c>
      <c r="AR54" s="67" t="s">
        <v>188</v>
      </c>
      <c r="AS54" s="67" t="s">
        <v>189</v>
      </c>
      <c r="AT54" s="67" t="s">
        <v>188</v>
      </c>
      <c r="AU54" s="67" t="s">
        <v>189</v>
      </c>
      <c r="AV54" s="67" t="s">
        <v>188</v>
      </c>
      <c r="AW54" s="67" t="s">
        <v>189</v>
      </c>
      <c r="AX54" s="67" t="s">
        <v>188</v>
      </c>
      <c r="AY54" s="67" t="s">
        <v>189</v>
      </c>
    </row>
    <row r="55" spans="2:51" x14ac:dyDescent="0.35">
      <c r="B55" s="36">
        <v>0</v>
      </c>
      <c r="C55" s="72">
        <v>1</v>
      </c>
      <c r="D55" s="69">
        <f>(D12*$D$52/$D$7)/$D$30</f>
        <v>0</v>
      </c>
      <c r="E55" s="69">
        <f t="shared" ref="E55:AX60" si="55">(E12*$D$52/$D$7)/$D$30</f>
        <v>0</v>
      </c>
      <c r="F55" s="69">
        <f t="shared" si="55"/>
        <v>0</v>
      </c>
      <c r="G55" s="69">
        <f t="shared" si="55"/>
        <v>0</v>
      </c>
      <c r="H55" s="69">
        <f t="shared" si="55"/>
        <v>0</v>
      </c>
      <c r="I55" s="69">
        <f t="shared" si="55"/>
        <v>0</v>
      </c>
      <c r="J55" s="69">
        <f t="shared" si="55"/>
        <v>0</v>
      </c>
      <c r="K55" s="69">
        <f t="shared" si="55"/>
        <v>0</v>
      </c>
      <c r="L55" s="69">
        <f t="shared" si="55"/>
        <v>0</v>
      </c>
      <c r="M55" s="69">
        <f t="shared" si="55"/>
        <v>0</v>
      </c>
      <c r="N55" s="69">
        <f t="shared" si="55"/>
        <v>0</v>
      </c>
      <c r="O55" s="69">
        <f t="shared" si="55"/>
        <v>0</v>
      </c>
      <c r="P55" s="69">
        <f t="shared" si="55"/>
        <v>0</v>
      </c>
      <c r="Q55" s="69">
        <f t="shared" si="55"/>
        <v>0</v>
      </c>
      <c r="R55" s="69">
        <f t="shared" si="55"/>
        <v>0</v>
      </c>
      <c r="S55" s="69">
        <f t="shared" si="55"/>
        <v>0</v>
      </c>
      <c r="T55" s="69">
        <f t="shared" si="55"/>
        <v>0</v>
      </c>
      <c r="U55" s="69">
        <f t="shared" si="55"/>
        <v>0</v>
      </c>
      <c r="V55" s="69">
        <f t="shared" si="55"/>
        <v>0</v>
      </c>
      <c r="W55" s="69">
        <f t="shared" si="55"/>
        <v>0</v>
      </c>
      <c r="X55" s="69">
        <f t="shared" si="55"/>
        <v>0</v>
      </c>
      <c r="Y55" s="69">
        <f t="shared" si="55"/>
        <v>0</v>
      </c>
      <c r="Z55" s="69">
        <f t="shared" si="55"/>
        <v>0</v>
      </c>
      <c r="AA55" s="69">
        <f t="shared" si="55"/>
        <v>0</v>
      </c>
      <c r="AB55" s="69">
        <f t="shared" si="55"/>
        <v>0</v>
      </c>
      <c r="AC55" s="69">
        <f t="shared" si="55"/>
        <v>0</v>
      </c>
      <c r="AD55" s="69">
        <f t="shared" si="55"/>
        <v>0</v>
      </c>
      <c r="AE55" s="69">
        <f t="shared" si="55"/>
        <v>0</v>
      </c>
      <c r="AF55" s="69">
        <f t="shared" si="55"/>
        <v>0</v>
      </c>
      <c r="AG55" s="69">
        <f t="shared" si="55"/>
        <v>0</v>
      </c>
      <c r="AH55" s="69">
        <f t="shared" si="55"/>
        <v>0</v>
      </c>
      <c r="AI55" s="69">
        <f t="shared" si="55"/>
        <v>0</v>
      </c>
      <c r="AJ55" s="69">
        <f t="shared" si="55"/>
        <v>0</v>
      </c>
      <c r="AK55" s="69">
        <f t="shared" si="55"/>
        <v>0</v>
      </c>
      <c r="AL55" s="69">
        <f t="shared" si="55"/>
        <v>0</v>
      </c>
      <c r="AM55" s="69">
        <f t="shared" si="55"/>
        <v>0</v>
      </c>
      <c r="AN55" s="69">
        <f t="shared" si="55"/>
        <v>0</v>
      </c>
      <c r="AO55" s="69">
        <f t="shared" si="55"/>
        <v>0</v>
      </c>
      <c r="AP55" s="69">
        <f t="shared" si="55"/>
        <v>0</v>
      </c>
      <c r="AQ55" s="69">
        <f t="shared" si="55"/>
        <v>0</v>
      </c>
      <c r="AR55" s="69">
        <f t="shared" si="55"/>
        <v>0</v>
      </c>
      <c r="AS55" s="69">
        <f t="shared" si="55"/>
        <v>0</v>
      </c>
      <c r="AT55" s="69">
        <f t="shared" si="55"/>
        <v>0</v>
      </c>
      <c r="AU55" s="69">
        <f t="shared" si="55"/>
        <v>0</v>
      </c>
      <c r="AV55" s="69">
        <f t="shared" si="55"/>
        <v>0</v>
      </c>
      <c r="AW55" s="69">
        <f t="shared" si="55"/>
        <v>0</v>
      </c>
      <c r="AX55" s="69">
        <f t="shared" si="55"/>
        <v>0</v>
      </c>
      <c r="AY55" s="69">
        <v>0</v>
      </c>
    </row>
    <row r="56" spans="2:51" x14ac:dyDescent="0.35">
      <c r="B56" s="36">
        <v>63</v>
      </c>
      <c r="C56" s="72">
        <v>2</v>
      </c>
      <c r="D56" s="69">
        <f>(D13*$D$52/$D$7)/$D$30</f>
        <v>1.7672336474792417E-2</v>
      </c>
      <c r="E56" s="69">
        <f t="shared" si="55"/>
        <v>5.808616100636931E-3</v>
      </c>
      <c r="F56" s="69">
        <f t="shared" si="55"/>
        <v>1.6166171434327154E-2</v>
      </c>
      <c r="G56" s="69">
        <f t="shared" si="55"/>
        <v>5.3135635920599205E-3</v>
      </c>
      <c r="H56" s="69">
        <f t="shared" si="55"/>
        <v>1.5212266908699154E-2</v>
      </c>
      <c r="I56" s="69">
        <f t="shared" si="55"/>
        <v>5.0000303366278124E-3</v>
      </c>
      <c r="J56" s="69">
        <f t="shared" si="55"/>
        <v>1.4760417396559575E-2</v>
      </c>
      <c r="K56" s="69">
        <f t="shared" si="55"/>
        <v>4.8515145840547095E-3</v>
      </c>
      <c r="L56" s="69">
        <f t="shared" si="55"/>
        <v>1.4860828399257259E-2</v>
      </c>
      <c r="M56" s="69">
        <f t="shared" si="55"/>
        <v>4.8845180846265098E-3</v>
      </c>
      <c r="N56" s="69">
        <f t="shared" si="55"/>
        <v>1.5463294415443366E-2</v>
      </c>
      <c r="O56" s="69">
        <f t="shared" si="55"/>
        <v>5.0825390880573154E-3</v>
      </c>
      <c r="P56" s="69">
        <f t="shared" si="55"/>
        <v>1.6517609943769045E-2</v>
      </c>
      <c r="Q56" s="69">
        <f t="shared" si="55"/>
        <v>5.429075844061223E-3</v>
      </c>
      <c r="R56" s="69">
        <f t="shared" si="55"/>
        <v>1.7371103466699366E-2</v>
      </c>
      <c r="S56" s="69">
        <f t="shared" si="55"/>
        <v>5.7096055989215282E-3</v>
      </c>
      <c r="T56" s="69">
        <f t="shared" si="55"/>
        <v>1.9981789536839153E-2</v>
      </c>
      <c r="U56" s="69">
        <f t="shared" si="55"/>
        <v>6.5676966137883487E-3</v>
      </c>
      <c r="V56" s="69">
        <f t="shared" si="55"/>
        <v>1.5307362034783428E-2</v>
      </c>
      <c r="W56" s="69">
        <f t="shared" si="55"/>
        <v>5.0312865930516948E-3</v>
      </c>
      <c r="X56" s="69">
        <f t="shared" si="55"/>
        <v>2.2190831596188204E-2</v>
      </c>
      <c r="Y56" s="69">
        <f t="shared" si="55"/>
        <v>7.2937736263679635E-3</v>
      </c>
      <c r="Z56" s="69">
        <f t="shared" si="55"/>
        <v>2.299411961776968E-2</v>
      </c>
      <c r="AA56" s="69">
        <f t="shared" si="55"/>
        <v>7.5578016309423707E-3</v>
      </c>
      <c r="AB56" s="69">
        <f t="shared" si="55"/>
        <v>2.3094530620467364E-2</v>
      </c>
      <c r="AC56" s="69">
        <f t="shared" si="55"/>
        <v>7.5908051315141719E-3</v>
      </c>
      <c r="AD56" s="69">
        <f t="shared" si="55"/>
        <v>2.2291242598885888E-2</v>
      </c>
      <c r="AE56" s="69">
        <f t="shared" si="55"/>
        <v>7.3267771269397647E-3</v>
      </c>
      <c r="AF56" s="69">
        <f t="shared" si="55"/>
        <v>2.0985899563815996E-2</v>
      </c>
      <c r="AG56" s="69">
        <f t="shared" si="55"/>
        <v>6.8977316195063558E-3</v>
      </c>
      <c r="AH56" s="69">
        <f t="shared" si="55"/>
        <v>2.0383433547629885E-2</v>
      </c>
      <c r="AI56" s="69">
        <f t="shared" si="55"/>
        <v>6.6997106160755528E-3</v>
      </c>
      <c r="AJ56" s="69">
        <f t="shared" si="55"/>
        <v>2.0634461054374099E-2</v>
      </c>
      <c r="AK56" s="69">
        <f t="shared" si="55"/>
        <v>6.7822193675050532E-3</v>
      </c>
      <c r="AL56" s="69">
        <f t="shared" si="55"/>
        <v>2.0785077558420621E-2</v>
      </c>
      <c r="AM56" s="69">
        <f t="shared" si="55"/>
        <v>6.8317246183627542E-3</v>
      </c>
      <c r="AN56" s="69">
        <f t="shared" si="55"/>
        <v>2.1588365580002097E-2</v>
      </c>
      <c r="AO56" s="69">
        <f t="shared" si="55"/>
        <v>7.0957526229371605E-3</v>
      </c>
      <c r="AP56" s="69">
        <f t="shared" si="55"/>
        <v>2.3897818642048835E-2</v>
      </c>
      <c r="AQ56" s="69">
        <f t="shared" si="55"/>
        <v>7.8548331360885765E-3</v>
      </c>
      <c r="AR56" s="69">
        <f t="shared" si="55"/>
        <v>2.299411961776968E-2</v>
      </c>
      <c r="AS56" s="69">
        <f t="shared" si="55"/>
        <v>7.5578016309423707E-3</v>
      </c>
      <c r="AT56" s="69">
        <f t="shared" si="55"/>
        <v>2.0684666555722941E-2</v>
      </c>
      <c r="AU56" s="69">
        <f t="shared" si="55"/>
        <v>6.798721117790953E-3</v>
      </c>
      <c r="AV56" s="69">
        <f t="shared" si="55"/>
        <v>1.8927474008513467E-2</v>
      </c>
      <c r="AW56" s="69">
        <f t="shared" si="55"/>
        <v>6.2211598577844411E-3</v>
      </c>
      <c r="AX56" s="69">
        <f t="shared" si="55"/>
        <v>1.7170281461303998E-2</v>
      </c>
      <c r="AY56" s="69">
        <f t="shared" ref="AY56:AY59" si="56">(AY13*$D$52/$D$7)/$D$30</f>
        <v>5.6435985977779275E-3</v>
      </c>
    </row>
    <row r="57" spans="2:51" x14ac:dyDescent="0.35">
      <c r="B57" s="36">
        <v>100</v>
      </c>
      <c r="C57" s="72">
        <v>3</v>
      </c>
      <c r="D57" s="69">
        <f t="shared" ref="D57:S69" si="57">(D14*$D$52/$D$7)/$D$30</f>
        <v>2.8051327737765742E-2</v>
      </c>
      <c r="E57" s="69">
        <f t="shared" si="57"/>
        <v>9.2200255565665565E-3</v>
      </c>
      <c r="F57" s="69">
        <f t="shared" si="55"/>
        <v>2.5660589578297067E-2</v>
      </c>
      <c r="G57" s="69">
        <f t="shared" si="55"/>
        <v>8.4342279239046358E-3</v>
      </c>
      <c r="H57" s="69">
        <f t="shared" si="55"/>
        <v>2.414645541063358E-2</v>
      </c>
      <c r="I57" s="69">
        <f t="shared" si="55"/>
        <v>7.9365560898854159E-3</v>
      </c>
      <c r="J57" s="69">
        <f t="shared" si="55"/>
        <v>2.3429233962792978E-2</v>
      </c>
      <c r="K57" s="69">
        <f t="shared" si="55"/>
        <v>7.7008168000868415E-3</v>
      </c>
      <c r="L57" s="69">
        <f t="shared" si="55"/>
        <v>2.3588616506757556E-2</v>
      </c>
      <c r="M57" s="69">
        <f t="shared" si="55"/>
        <v>7.7532033089309695E-3</v>
      </c>
      <c r="N57" s="69">
        <f t="shared" si="55"/>
        <v>2.4544911770545026E-2</v>
      </c>
      <c r="O57" s="69">
        <f t="shared" si="55"/>
        <v>8.0675223619957378E-3</v>
      </c>
      <c r="P57" s="69">
        <f t="shared" si="55"/>
        <v>2.6218428482173092E-2</v>
      </c>
      <c r="Q57" s="69">
        <f t="shared" si="55"/>
        <v>8.6175807048590857E-3</v>
      </c>
      <c r="R57" s="69">
        <f t="shared" si="55"/>
        <v>2.7573180105872005E-2</v>
      </c>
      <c r="S57" s="69">
        <f t="shared" si="55"/>
        <v>9.0628660300341741E-3</v>
      </c>
      <c r="T57" s="69">
        <f t="shared" si="55"/>
        <v>3.1717126248951039E-2</v>
      </c>
      <c r="U57" s="69">
        <f t="shared" si="55"/>
        <v>1.0424915259981505E-2</v>
      </c>
      <c r="V57" s="69">
        <f t="shared" si="55"/>
        <v>2.4297400055211794E-2</v>
      </c>
      <c r="W57" s="69">
        <f t="shared" si="55"/>
        <v>7.9861691953201502E-3</v>
      </c>
      <c r="X57" s="69">
        <f t="shared" si="55"/>
        <v>3.5223542216171758E-2</v>
      </c>
      <c r="Y57" s="69">
        <f t="shared" si="55"/>
        <v>1.1577418454552325E-2</v>
      </c>
      <c r="Z57" s="69">
        <f t="shared" si="55"/>
        <v>3.6498602567888373E-2</v>
      </c>
      <c r="AA57" s="69">
        <f t="shared" si="55"/>
        <v>1.1996510525305351E-2</v>
      </c>
      <c r="AB57" s="69">
        <f t="shared" si="55"/>
        <v>3.6657985111852955E-2</v>
      </c>
      <c r="AC57" s="69">
        <f t="shared" si="55"/>
        <v>1.204889703414948E-2</v>
      </c>
      <c r="AD57" s="69">
        <f t="shared" si="55"/>
        <v>3.5382924760136339E-2</v>
      </c>
      <c r="AE57" s="69">
        <f t="shared" si="55"/>
        <v>1.1629804963396453E-2</v>
      </c>
      <c r="AF57" s="69">
        <f t="shared" si="55"/>
        <v>3.3310951688596824E-2</v>
      </c>
      <c r="AG57" s="69">
        <f t="shared" si="55"/>
        <v>1.0948780348422787E-2</v>
      </c>
      <c r="AH57" s="69">
        <f t="shared" si="55"/>
        <v>3.235465642480935E-2</v>
      </c>
      <c r="AI57" s="69">
        <f t="shared" si="55"/>
        <v>1.0634461295358019E-2</v>
      </c>
      <c r="AJ57" s="69">
        <f t="shared" si="55"/>
        <v>3.2753112784720803E-2</v>
      </c>
      <c r="AK57" s="69">
        <f t="shared" si="55"/>
        <v>1.0765427567468339E-2</v>
      </c>
      <c r="AL57" s="69">
        <f t="shared" si="55"/>
        <v>3.2992186600667661E-2</v>
      </c>
      <c r="AM57" s="69">
        <f t="shared" si="55"/>
        <v>1.0844007330734531E-2</v>
      </c>
      <c r="AN57" s="69">
        <f t="shared" si="55"/>
        <v>3.4267246952384284E-2</v>
      </c>
      <c r="AO57" s="69">
        <f t="shared" si="55"/>
        <v>1.1263099401487557E-2</v>
      </c>
      <c r="AP57" s="69">
        <f t="shared" si="55"/>
        <v>3.7933045463569584E-2</v>
      </c>
      <c r="AQ57" s="69">
        <f t="shared" si="55"/>
        <v>1.2467989104902504E-2</v>
      </c>
      <c r="AR57" s="69">
        <f t="shared" si="55"/>
        <v>3.6498602567888373E-2</v>
      </c>
      <c r="AS57" s="69">
        <f t="shared" si="55"/>
        <v>1.1996510525305351E-2</v>
      </c>
      <c r="AT57" s="69">
        <f t="shared" si="55"/>
        <v>3.2832804056703087E-2</v>
      </c>
      <c r="AU57" s="69">
        <f t="shared" si="55"/>
        <v>1.0791620821890403E-2</v>
      </c>
      <c r="AV57" s="69">
        <f t="shared" si="55"/>
        <v>3.0043609537322966E-2</v>
      </c>
      <c r="AW57" s="69">
        <f t="shared" si="55"/>
        <v>9.8748569171181605E-3</v>
      </c>
      <c r="AX57" s="69">
        <f t="shared" si="55"/>
        <v>2.7254415017942853E-2</v>
      </c>
      <c r="AY57" s="69">
        <f t="shared" si="56"/>
        <v>8.9580930123459163E-3</v>
      </c>
    </row>
    <row r="58" spans="2:51" x14ac:dyDescent="0.35">
      <c r="B58" s="36">
        <v>200</v>
      </c>
      <c r="C58" s="72">
        <v>4</v>
      </c>
      <c r="D58" s="69">
        <f t="shared" si="57"/>
        <v>5.6102655475531484E-2</v>
      </c>
      <c r="E58" s="69">
        <f t="shared" si="57"/>
        <v>1.8440051113133113E-2</v>
      </c>
      <c r="F58" s="69">
        <f t="shared" si="55"/>
        <v>5.1321179156594135E-2</v>
      </c>
      <c r="G58" s="69">
        <f t="shared" si="55"/>
        <v>1.6868455847809272E-2</v>
      </c>
      <c r="H58" s="69">
        <f t="shared" si="55"/>
        <v>4.829291082126716E-2</v>
      </c>
      <c r="I58" s="69">
        <f t="shared" si="55"/>
        <v>1.5873112179770832E-2</v>
      </c>
      <c r="J58" s="69">
        <f t="shared" si="55"/>
        <v>4.6858467925585956E-2</v>
      </c>
      <c r="K58" s="69">
        <f t="shared" si="55"/>
        <v>1.5401633600173683E-2</v>
      </c>
      <c r="L58" s="69">
        <f t="shared" si="55"/>
        <v>4.7177233013515112E-2</v>
      </c>
      <c r="M58" s="69">
        <f t="shared" si="55"/>
        <v>1.5506406617861939E-2</v>
      </c>
      <c r="N58" s="69">
        <f t="shared" si="55"/>
        <v>4.9089823541090052E-2</v>
      </c>
      <c r="O58" s="69">
        <f t="shared" si="55"/>
        <v>1.6135044723991476E-2</v>
      </c>
      <c r="P58" s="69">
        <f t="shared" si="55"/>
        <v>5.2436856964346183E-2</v>
      </c>
      <c r="Q58" s="69">
        <f t="shared" si="55"/>
        <v>1.7235161409718171E-2</v>
      </c>
      <c r="R58" s="69">
        <f t="shared" si="55"/>
        <v>5.514636021174401E-2</v>
      </c>
      <c r="S58" s="69">
        <f t="shared" si="55"/>
        <v>1.8125732060068348E-2</v>
      </c>
      <c r="T58" s="69">
        <f t="shared" si="55"/>
        <v>6.3434252497902077E-2</v>
      </c>
      <c r="U58" s="69">
        <f t="shared" si="55"/>
        <v>2.084983051996301E-2</v>
      </c>
      <c r="V58" s="69">
        <f t="shared" si="55"/>
        <v>4.8594800110423587E-2</v>
      </c>
      <c r="W58" s="69">
        <f t="shared" si="55"/>
        <v>1.59723383906403E-2</v>
      </c>
      <c r="X58" s="69">
        <f t="shared" si="55"/>
        <v>7.0447084432343515E-2</v>
      </c>
      <c r="Y58" s="69">
        <f t="shared" si="55"/>
        <v>2.3154836909104651E-2</v>
      </c>
      <c r="Z58" s="69">
        <f t="shared" si="55"/>
        <v>7.2997205135776747E-2</v>
      </c>
      <c r="AA58" s="69">
        <f t="shared" si="55"/>
        <v>2.3993021050610703E-2</v>
      </c>
      <c r="AB58" s="69">
        <f t="shared" si="55"/>
        <v>7.3315970223705909E-2</v>
      </c>
      <c r="AC58" s="69">
        <f t="shared" si="55"/>
        <v>2.4097794068298959E-2</v>
      </c>
      <c r="AD58" s="69">
        <f t="shared" si="55"/>
        <v>7.0765849520272678E-2</v>
      </c>
      <c r="AE58" s="69">
        <f t="shared" si="55"/>
        <v>2.3259609926792907E-2</v>
      </c>
      <c r="AF58" s="69">
        <f t="shared" si="55"/>
        <v>6.6621903377193648E-2</v>
      </c>
      <c r="AG58" s="69">
        <f t="shared" si="55"/>
        <v>2.1897560696845574E-2</v>
      </c>
      <c r="AH58" s="69">
        <f t="shared" si="55"/>
        <v>6.47093128496187E-2</v>
      </c>
      <c r="AI58" s="69">
        <f t="shared" si="55"/>
        <v>2.1268922590716038E-2</v>
      </c>
      <c r="AJ58" s="69">
        <f t="shared" si="55"/>
        <v>6.5506225569441606E-2</v>
      </c>
      <c r="AK58" s="69">
        <f t="shared" si="55"/>
        <v>2.1530855134936678E-2</v>
      </c>
      <c r="AL58" s="69">
        <f t="shared" si="55"/>
        <v>6.5984373201335322E-2</v>
      </c>
      <c r="AM58" s="69">
        <f t="shared" si="55"/>
        <v>2.1688014661469062E-2</v>
      </c>
      <c r="AN58" s="69">
        <f t="shared" si="55"/>
        <v>6.8534493904768568E-2</v>
      </c>
      <c r="AO58" s="69">
        <f t="shared" si="55"/>
        <v>2.2526198802975114E-2</v>
      </c>
      <c r="AP58" s="69">
        <f t="shared" si="55"/>
        <v>7.5866090927139168E-2</v>
      </c>
      <c r="AQ58" s="69">
        <f t="shared" si="55"/>
        <v>2.4935978209805008E-2</v>
      </c>
      <c r="AR58" s="69">
        <f t="shared" si="55"/>
        <v>7.2997205135776747E-2</v>
      </c>
      <c r="AS58" s="69">
        <f t="shared" si="55"/>
        <v>2.3993021050610703E-2</v>
      </c>
      <c r="AT58" s="69">
        <f t="shared" si="55"/>
        <v>6.5665608113406174E-2</v>
      </c>
      <c r="AU58" s="69">
        <f t="shared" si="55"/>
        <v>2.1583241643780806E-2</v>
      </c>
      <c r="AV58" s="69">
        <f t="shared" si="55"/>
        <v>6.0087219074645933E-2</v>
      </c>
      <c r="AW58" s="69">
        <f t="shared" si="55"/>
        <v>1.9749713834236321E-2</v>
      </c>
      <c r="AX58" s="69">
        <f t="shared" si="55"/>
        <v>5.4508830035885705E-2</v>
      </c>
      <c r="AY58" s="69">
        <f t="shared" si="56"/>
        <v>1.7916186024691833E-2</v>
      </c>
    </row>
    <row r="59" spans="2:51" x14ac:dyDescent="0.35">
      <c r="B59" s="36">
        <v>63</v>
      </c>
      <c r="C59" s="72">
        <v>5</v>
      </c>
      <c r="D59" s="69">
        <f t="shared" si="57"/>
        <v>1.7672336474792417E-2</v>
      </c>
      <c r="E59" s="69">
        <f t="shared" si="57"/>
        <v>5.808616100636931E-3</v>
      </c>
      <c r="F59" s="69">
        <f t="shared" si="55"/>
        <v>1.6166171434327154E-2</v>
      </c>
      <c r="G59" s="69">
        <f t="shared" si="55"/>
        <v>5.3135635920599205E-3</v>
      </c>
      <c r="H59" s="69">
        <f t="shared" si="55"/>
        <v>1.5212266908699154E-2</v>
      </c>
      <c r="I59" s="69">
        <f t="shared" si="55"/>
        <v>5.0000303366278124E-3</v>
      </c>
      <c r="J59" s="69">
        <f t="shared" si="55"/>
        <v>1.4760417396559575E-2</v>
      </c>
      <c r="K59" s="69">
        <f t="shared" si="55"/>
        <v>4.8515145840547095E-3</v>
      </c>
      <c r="L59" s="69">
        <f t="shared" si="55"/>
        <v>1.4860828399257259E-2</v>
      </c>
      <c r="M59" s="69">
        <f t="shared" si="55"/>
        <v>4.8845180846265098E-3</v>
      </c>
      <c r="N59" s="69">
        <f t="shared" si="55"/>
        <v>1.5463294415443366E-2</v>
      </c>
      <c r="O59" s="69">
        <f t="shared" si="55"/>
        <v>5.0825390880573154E-3</v>
      </c>
      <c r="P59" s="69">
        <f t="shared" si="55"/>
        <v>1.6517609943769045E-2</v>
      </c>
      <c r="Q59" s="69">
        <f t="shared" si="55"/>
        <v>5.429075844061223E-3</v>
      </c>
      <c r="R59" s="69">
        <f t="shared" si="55"/>
        <v>1.7371103466699366E-2</v>
      </c>
      <c r="S59" s="69">
        <f t="shared" si="55"/>
        <v>5.7096055989215282E-3</v>
      </c>
      <c r="T59" s="69">
        <f t="shared" si="55"/>
        <v>1.9981789536839153E-2</v>
      </c>
      <c r="U59" s="69">
        <f t="shared" si="55"/>
        <v>6.5676966137883487E-3</v>
      </c>
      <c r="V59" s="69">
        <f t="shared" si="55"/>
        <v>1.5307362034783428E-2</v>
      </c>
      <c r="W59" s="69">
        <f t="shared" si="55"/>
        <v>5.0312865930516948E-3</v>
      </c>
      <c r="X59" s="69">
        <f t="shared" si="55"/>
        <v>2.2190831596188204E-2</v>
      </c>
      <c r="Y59" s="69">
        <f t="shared" si="55"/>
        <v>7.2937736263679635E-3</v>
      </c>
      <c r="Z59" s="69">
        <f t="shared" si="55"/>
        <v>2.299411961776968E-2</v>
      </c>
      <c r="AA59" s="69">
        <f t="shared" si="55"/>
        <v>7.5578016309423707E-3</v>
      </c>
      <c r="AB59" s="69">
        <f t="shared" si="55"/>
        <v>2.3094530620467364E-2</v>
      </c>
      <c r="AC59" s="69">
        <f t="shared" si="55"/>
        <v>7.5908051315141719E-3</v>
      </c>
      <c r="AD59" s="69">
        <f t="shared" si="55"/>
        <v>2.2291242598885888E-2</v>
      </c>
      <c r="AE59" s="69">
        <f t="shared" si="55"/>
        <v>7.3267771269397647E-3</v>
      </c>
      <c r="AF59" s="69">
        <f t="shared" si="55"/>
        <v>2.0985899563815996E-2</v>
      </c>
      <c r="AG59" s="69">
        <f t="shared" si="55"/>
        <v>6.8977316195063558E-3</v>
      </c>
      <c r="AH59" s="69">
        <f t="shared" si="55"/>
        <v>2.0383433547629885E-2</v>
      </c>
      <c r="AI59" s="69">
        <f t="shared" si="55"/>
        <v>6.6997106160755528E-3</v>
      </c>
      <c r="AJ59" s="69">
        <f t="shared" si="55"/>
        <v>2.0634461054374099E-2</v>
      </c>
      <c r="AK59" s="69">
        <f t="shared" si="55"/>
        <v>6.7822193675050532E-3</v>
      </c>
      <c r="AL59" s="69">
        <f t="shared" si="55"/>
        <v>2.0785077558420621E-2</v>
      </c>
      <c r="AM59" s="69">
        <f t="shared" si="55"/>
        <v>6.8317246183627542E-3</v>
      </c>
      <c r="AN59" s="69">
        <f t="shared" si="55"/>
        <v>2.1588365580002097E-2</v>
      </c>
      <c r="AO59" s="69">
        <f t="shared" si="55"/>
        <v>7.0957526229371605E-3</v>
      </c>
      <c r="AP59" s="69">
        <f t="shared" si="55"/>
        <v>2.3897818642048835E-2</v>
      </c>
      <c r="AQ59" s="69">
        <f t="shared" si="55"/>
        <v>7.8548331360885765E-3</v>
      </c>
      <c r="AR59" s="69">
        <f t="shared" si="55"/>
        <v>2.299411961776968E-2</v>
      </c>
      <c r="AS59" s="69">
        <f t="shared" si="55"/>
        <v>7.5578016309423707E-3</v>
      </c>
      <c r="AT59" s="69">
        <f t="shared" si="55"/>
        <v>2.0684666555722941E-2</v>
      </c>
      <c r="AU59" s="69">
        <f t="shared" si="55"/>
        <v>6.798721117790953E-3</v>
      </c>
      <c r="AV59" s="69">
        <f t="shared" si="55"/>
        <v>1.8927474008513467E-2</v>
      </c>
      <c r="AW59" s="69">
        <f t="shared" si="55"/>
        <v>6.2211598577844411E-3</v>
      </c>
      <c r="AX59" s="69">
        <f t="shared" si="55"/>
        <v>1.7170281461303998E-2</v>
      </c>
      <c r="AY59" s="69">
        <f t="shared" si="56"/>
        <v>5.6435985977779275E-3</v>
      </c>
    </row>
    <row r="60" spans="2:51" x14ac:dyDescent="0.35">
      <c r="B60" s="36">
        <v>200</v>
      </c>
      <c r="C60" s="72">
        <v>6</v>
      </c>
      <c r="D60" s="69">
        <f t="shared" si="57"/>
        <v>5.6102655475531484E-2</v>
      </c>
      <c r="E60" s="69">
        <f t="shared" si="57"/>
        <v>1.8440051113133113E-2</v>
      </c>
      <c r="F60" s="69">
        <f t="shared" si="55"/>
        <v>5.1321179156594135E-2</v>
      </c>
      <c r="G60" s="69">
        <f t="shared" si="55"/>
        <v>1.6868455847809272E-2</v>
      </c>
      <c r="H60" s="69">
        <f t="shared" si="55"/>
        <v>4.829291082126716E-2</v>
      </c>
      <c r="I60" s="69">
        <f t="shared" si="55"/>
        <v>1.5873112179770832E-2</v>
      </c>
      <c r="J60" s="69">
        <f t="shared" si="55"/>
        <v>4.6858467925585956E-2</v>
      </c>
      <c r="K60" s="69">
        <f t="shared" si="55"/>
        <v>1.5401633600173683E-2</v>
      </c>
      <c r="L60" s="69">
        <f t="shared" si="55"/>
        <v>4.7177233013515112E-2</v>
      </c>
      <c r="M60" s="69">
        <f t="shared" si="55"/>
        <v>1.5506406617861939E-2</v>
      </c>
      <c r="N60" s="69">
        <f t="shared" si="55"/>
        <v>4.9089823541090052E-2</v>
      </c>
      <c r="O60" s="69">
        <f t="shared" si="55"/>
        <v>1.6135044723991476E-2</v>
      </c>
      <c r="P60" s="69">
        <f t="shared" si="55"/>
        <v>5.2436856964346183E-2</v>
      </c>
      <c r="Q60" s="69">
        <f t="shared" si="55"/>
        <v>1.7235161409718171E-2</v>
      </c>
      <c r="R60" s="69">
        <f t="shared" si="55"/>
        <v>5.514636021174401E-2</v>
      </c>
      <c r="S60" s="69">
        <f t="shared" si="55"/>
        <v>1.8125732060068348E-2</v>
      </c>
      <c r="T60" s="69">
        <f t="shared" si="55"/>
        <v>6.3434252497902077E-2</v>
      </c>
      <c r="U60" s="69">
        <f t="shared" si="55"/>
        <v>2.084983051996301E-2</v>
      </c>
      <c r="V60" s="69">
        <f t="shared" si="55"/>
        <v>4.8594800110423587E-2</v>
      </c>
      <c r="W60" s="69">
        <f t="shared" si="55"/>
        <v>1.59723383906403E-2</v>
      </c>
      <c r="X60" s="69">
        <f t="shared" si="55"/>
        <v>7.0447084432343515E-2</v>
      </c>
      <c r="Y60" s="69">
        <f t="shared" si="55"/>
        <v>2.3154836909104651E-2</v>
      </c>
      <c r="Z60" s="69">
        <f t="shared" si="55"/>
        <v>7.2997205135776747E-2</v>
      </c>
      <c r="AA60" s="69">
        <f t="shared" si="55"/>
        <v>2.3993021050610703E-2</v>
      </c>
      <c r="AB60" s="69">
        <f t="shared" si="55"/>
        <v>7.3315970223705909E-2</v>
      </c>
      <c r="AC60" s="69">
        <f t="shared" si="55"/>
        <v>2.4097794068298959E-2</v>
      </c>
      <c r="AD60" s="69">
        <f t="shared" si="55"/>
        <v>7.0765849520272678E-2</v>
      </c>
      <c r="AE60" s="69">
        <f t="shared" si="55"/>
        <v>2.3259609926792907E-2</v>
      </c>
      <c r="AF60" s="69">
        <f t="shared" si="55"/>
        <v>6.6621903377193648E-2</v>
      </c>
      <c r="AG60" s="69">
        <f t="shared" si="55"/>
        <v>2.1897560696845574E-2</v>
      </c>
      <c r="AH60" s="69">
        <f t="shared" ref="AH60:AY60" si="58">(AH17*$D$52/$D$7)/$D$30</f>
        <v>6.47093128496187E-2</v>
      </c>
      <c r="AI60" s="69">
        <f t="shared" si="58"/>
        <v>2.1268922590716038E-2</v>
      </c>
      <c r="AJ60" s="69">
        <f t="shared" si="58"/>
        <v>6.5506225569441606E-2</v>
      </c>
      <c r="AK60" s="69">
        <f t="shared" si="58"/>
        <v>2.1530855134936678E-2</v>
      </c>
      <c r="AL60" s="69">
        <f t="shared" si="58"/>
        <v>6.5984373201335322E-2</v>
      </c>
      <c r="AM60" s="69">
        <f t="shared" si="58"/>
        <v>2.1688014661469062E-2</v>
      </c>
      <c r="AN60" s="69">
        <f t="shared" si="58"/>
        <v>6.8534493904768568E-2</v>
      </c>
      <c r="AO60" s="69">
        <f t="shared" si="58"/>
        <v>2.2526198802975114E-2</v>
      </c>
      <c r="AP60" s="69">
        <f t="shared" si="58"/>
        <v>7.5866090927139168E-2</v>
      </c>
      <c r="AQ60" s="69">
        <f t="shared" si="58"/>
        <v>2.4935978209805008E-2</v>
      </c>
      <c r="AR60" s="69">
        <f t="shared" si="58"/>
        <v>7.2997205135776747E-2</v>
      </c>
      <c r="AS60" s="69">
        <f t="shared" si="58"/>
        <v>2.3993021050610703E-2</v>
      </c>
      <c r="AT60" s="69">
        <f t="shared" si="58"/>
        <v>6.5665608113406174E-2</v>
      </c>
      <c r="AU60" s="69">
        <f t="shared" si="58"/>
        <v>2.1583241643780806E-2</v>
      </c>
      <c r="AV60" s="69">
        <f t="shared" si="58"/>
        <v>6.0087219074645933E-2</v>
      </c>
      <c r="AW60" s="69">
        <f t="shared" si="58"/>
        <v>1.9749713834236321E-2</v>
      </c>
      <c r="AX60" s="69">
        <f t="shared" si="58"/>
        <v>5.4508830035885705E-2</v>
      </c>
      <c r="AY60" s="69">
        <f t="shared" si="58"/>
        <v>1.7916186024691833E-2</v>
      </c>
    </row>
    <row r="61" spans="2:51" x14ac:dyDescent="0.35">
      <c r="B61" s="36">
        <v>200</v>
      </c>
      <c r="C61" s="72">
        <v>7</v>
      </c>
      <c r="D61" s="69">
        <f t="shared" si="57"/>
        <v>5.6102655475531484E-2</v>
      </c>
      <c r="E61" s="69">
        <f t="shared" si="57"/>
        <v>1.8440051113133113E-2</v>
      </c>
      <c r="F61" s="69">
        <f t="shared" si="57"/>
        <v>5.1321179156594135E-2</v>
      </c>
      <c r="G61" s="69">
        <f t="shared" si="57"/>
        <v>1.6868455847809272E-2</v>
      </c>
      <c r="H61" s="69">
        <f t="shared" si="57"/>
        <v>4.829291082126716E-2</v>
      </c>
      <c r="I61" s="69">
        <f t="shared" si="57"/>
        <v>1.5873112179770832E-2</v>
      </c>
      <c r="J61" s="69">
        <f t="shared" si="57"/>
        <v>4.6858467925585956E-2</v>
      </c>
      <c r="K61" s="69">
        <f t="shared" si="57"/>
        <v>1.5401633600173683E-2</v>
      </c>
      <c r="L61" s="69">
        <f t="shared" si="57"/>
        <v>4.7177233013515112E-2</v>
      </c>
      <c r="M61" s="69">
        <f t="shared" si="57"/>
        <v>1.5506406617861939E-2</v>
      </c>
      <c r="N61" s="69">
        <f t="shared" si="57"/>
        <v>4.9089823541090052E-2</v>
      </c>
      <c r="O61" s="69">
        <f t="shared" si="57"/>
        <v>1.6135044723991476E-2</v>
      </c>
      <c r="P61" s="69">
        <f t="shared" si="57"/>
        <v>5.2436856964346183E-2</v>
      </c>
      <c r="Q61" s="69">
        <f t="shared" si="57"/>
        <v>1.7235161409718171E-2</v>
      </c>
      <c r="R61" s="69">
        <f t="shared" si="57"/>
        <v>5.514636021174401E-2</v>
      </c>
      <c r="S61" s="69">
        <f t="shared" si="57"/>
        <v>1.8125732060068348E-2</v>
      </c>
      <c r="T61" s="69">
        <f t="shared" ref="T61:AY68" si="59">(T18*$D$52/$D$7)/$D$30</f>
        <v>6.3434252497902077E-2</v>
      </c>
      <c r="U61" s="69">
        <f t="shared" si="59"/>
        <v>2.084983051996301E-2</v>
      </c>
      <c r="V61" s="69">
        <f t="shared" si="59"/>
        <v>4.8594800110423587E-2</v>
      </c>
      <c r="W61" s="69">
        <f t="shared" si="59"/>
        <v>1.59723383906403E-2</v>
      </c>
      <c r="X61" s="69">
        <f t="shared" si="59"/>
        <v>7.0447084432343515E-2</v>
      </c>
      <c r="Y61" s="69">
        <f t="shared" si="59"/>
        <v>2.3154836909104651E-2</v>
      </c>
      <c r="Z61" s="69">
        <f t="shared" si="59"/>
        <v>7.2997205135776747E-2</v>
      </c>
      <c r="AA61" s="69">
        <f t="shared" si="59"/>
        <v>2.3993021050610703E-2</v>
      </c>
      <c r="AB61" s="69">
        <f t="shared" si="59"/>
        <v>7.3315970223705909E-2</v>
      </c>
      <c r="AC61" s="69">
        <f t="shared" si="59"/>
        <v>2.4097794068298959E-2</v>
      </c>
      <c r="AD61" s="69">
        <f t="shared" si="59"/>
        <v>7.0765849520272678E-2</v>
      </c>
      <c r="AE61" s="69">
        <f t="shared" si="59"/>
        <v>2.3259609926792907E-2</v>
      </c>
      <c r="AF61" s="69">
        <f t="shared" si="59"/>
        <v>6.6621903377193648E-2</v>
      </c>
      <c r="AG61" s="69">
        <f t="shared" si="59"/>
        <v>2.1897560696845574E-2</v>
      </c>
      <c r="AH61" s="69">
        <f t="shared" si="59"/>
        <v>6.47093128496187E-2</v>
      </c>
      <c r="AI61" s="69">
        <f t="shared" si="59"/>
        <v>2.1268922590716038E-2</v>
      </c>
      <c r="AJ61" s="69">
        <f t="shared" si="59"/>
        <v>6.5506225569441606E-2</v>
      </c>
      <c r="AK61" s="69">
        <f t="shared" si="59"/>
        <v>2.1530855134936678E-2</v>
      </c>
      <c r="AL61" s="69">
        <f t="shared" si="59"/>
        <v>6.5984373201335322E-2</v>
      </c>
      <c r="AM61" s="69">
        <f t="shared" si="59"/>
        <v>2.1688014661469062E-2</v>
      </c>
      <c r="AN61" s="69">
        <f t="shared" si="59"/>
        <v>6.8534493904768568E-2</v>
      </c>
      <c r="AO61" s="69">
        <f t="shared" si="59"/>
        <v>2.2526198802975114E-2</v>
      </c>
      <c r="AP61" s="69">
        <f t="shared" si="59"/>
        <v>7.5866090927139168E-2</v>
      </c>
      <c r="AQ61" s="69">
        <f t="shared" si="59"/>
        <v>2.4935978209805008E-2</v>
      </c>
      <c r="AR61" s="69">
        <f t="shared" si="59"/>
        <v>7.2997205135776747E-2</v>
      </c>
      <c r="AS61" s="69">
        <f t="shared" si="59"/>
        <v>2.3993021050610703E-2</v>
      </c>
      <c r="AT61" s="69">
        <f t="shared" si="59"/>
        <v>6.5665608113406174E-2</v>
      </c>
      <c r="AU61" s="69">
        <f t="shared" si="59"/>
        <v>2.1583241643780806E-2</v>
      </c>
      <c r="AV61" s="69">
        <f t="shared" si="59"/>
        <v>6.0087219074645933E-2</v>
      </c>
      <c r="AW61" s="69">
        <f t="shared" si="59"/>
        <v>1.9749713834236321E-2</v>
      </c>
      <c r="AX61" s="69">
        <f t="shared" si="59"/>
        <v>5.4508830035885705E-2</v>
      </c>
      <c r="AY61" s="69">
        <f t="shared" si="59"/>
        <v>1.7916186024691833E-2</v>
      </c>
    </row>
    <row r="62" spans="2:51" x14ac:dyDescent="0.35">
      <c r="B62" s="36">
        <v>100</v>
      </c>
      <c r="C62" s="72">
        <v>8</v>
      </c>
      <c r="D62" s="69">
        <f t="shared" si="57"/>
        <v>2.8051327737765742E-2</v>
      </c>
      <c r="E62" s="69">
        <f t="shared" si="57"/>
        <v>9.2200255565665565E-3</v>
      </c>
      <c r="F62" s="69">
        <f t="shared" si="57"/>
        <v>2.5660589578297067E-2</v>
      </c>
      <c r="G62" s="69">
        <f t="shared" si="57"/>
        <v>8.4342279239046358E-3</v>
      </c>
      <c r="H62" s="69">
        <f t="shared" si="57"/>
        <v>2.414645541063358E-2</v>
      </c>
      <c r="I62" s="69">
        <f t="shared" si="57"/>
        <v>7.9365560898854159E-3</v>
      </c>
      <c r="J62" s="69">
        <f t="shared" si="57"/>
        <v>2.3429233962792978E-2</v>
      </c>
      <c r="K62" s="69">
        <f t="shared" si="57"/>
        <v>7.7008168000868415E-3</v>
      </c>
      <c r="L62" s="69">
        <f t="shared" si="57"/>
        <v>2.3588616506757556E-2</v>
      </c>
      <c r="M62" s="69">
        <f t="shared" si="57"/>
        <v>7.7532033089309695E-3</v>
      </c>
      <c r="N62" s="69">
        <f t="shared" si="57"/>
        <v>2.4544911770545026E-2</v>
      </c>
      <c r="O62" s="69">
        <f t="shared" si="57"/>
        <v>8.0675223619957378E-3</v>
      </c>
      <c r="P62" s="69">
        <f t="shared" si="57"/>
        <v>2.6218428482173092E-2</v>
      </c>
      <c r="Q62" s="69">
        <f t="shared" si="57"/>
        <v>8.6175807048590857E-3</v>
      </c>
      <c r="R62" s="69">
        <f t="shared" si="57"/>
        <v>2.7573180105872005E-2</v>
      </c>
      <c r="S62" s="69">
        <f t="shared" si="57"/>
        <v>9.0628660300341741E-3</v>
      </c>
      <c r="T62" s="69">
        <f t="shared" si="59"/>
        <v>3.1717126248951039E-2</v>
      </c>
      <c r="U62" s="69">
        <f t="shared" si="59"/>
        <v>1.0424915259981505E-2</v>
      </c>
      <c r="V62" s="69">
        <f t="shared" si="59"/>
        <v>2.4297400055211794E-2</v>
      </c>
      <c r="W62" s="69">
        <f t="shared" si="59"/>
        <v>7.9861691953201502E-3</v>
      </c>
      <c r="X62" s="69">
        <f t="shared" si="59"/>
        <v>3.5223542216171758E-2</v>
      </c>
      <c r="Y62" s="69">
        <f t="shared" si="59"/>
        <v>1.1577418454552325E-2</v>
      </c>
      <c r="Z62" s="69">
        <f t="shared" si="59"/>
        <v>3.6498602567888373E-2</v>
      </c>
      <c r="AA62" s="69">
        <f t="shared" si="59"/>
        <v>1.1996510525305351E-2</v>
      </c>
      <c r="AB62" s="69">
        <f t="shared" si="59"/>
        <v>3.6657985111852955E-2</v>
      </c>
      <c r="AC62" s="69">
        <f t="shared" si="59"/>
        <v>1.204889703414948E-2</v>
      </c>
      <c r="AD62" s="69">
        <f t="shared" si="59"/>
        <v>3.5382924760136339E-2</v>
      </c>
      <c r="AE62" s="69">
        <f t="shared" si="59"/>
        <v>1.1629804963396453E-2</v>
      </c>
      <c r="AF62" s="69">
        <f t="shared" si="59"/>
        <v>3.3310951688596824E-2</v>
      </c>
      <c r="AG62" s="69">
        <f t="shared" si="59"/>
        <v>1.0948780348422787E-2</v>
      </c>
      <c r="AH62" s="69">
        <f t="shared" si="59"/>
        <v>3.235465642480935E-2</v>
      </c>
      <c r="AI62" s="69">
        <f t="shared" si="59"/>
        <v>1.0634461295358019E-2</v>
      </c>
      <c r="AJ62" s="69">
        <f t="shared" si="59"/>
        <v>3.2753112784720803E-2</v>
      </c>
      <c r="AK62" s="69">
        <f t="shared" si="59"/>
        <v>1.0765427567468339E-2</v>
      </c>
      <c r="AL62" s="69">
        <f t="shared" si="59"/>
        <v>3.2992186600667661E-2</v>
      </c>
      <c r="AM62" s="69">
        <f t="shared" si="59"/>
        <v>1.0844007330734531E-2</v>
      </c>
      <c r="AN62" s="69">
        <f t="shared" si="59"/>
        <v>3.4267246952384284E-2</v>
      </c>
      <c r="AO62" s="69">
        <f t="shared" si="59"/>
        <v>1.1263099401487557E-2</v>
      </c>
      <c r="AP62" s="69">
        <f t="shared" si="59"/>
        <v>3.7933045463569584E-2</v>
      </c>
      <c r="AQ62" s="69">
        <f t="shared" si="59"/>
        <v>1.2467989104902504E-2</v>
      </c>
      <c r="AR62" s="69">
        <f t="shared" si="59"/>
        <v>3.6498602567888373E-2</v>
      </c>
      <c r="AS62" s="69">
        <f t="shared" si="59"/>
        <v>1.1996510525305351E-2</v>
      </c>
      <c r="AT62" s="69">
        <f t="shared" si="59"/>
        <v>3.2832804056703087E-2</v>
      </c>
      <c r="AU62" s="69">
        <f t="shared" si="59"/>
        <v>1.0791620821890403E-2</v>
      </c>
      <c r="AV62" s="69">
        <f t="shared" si="59"/>
        <v>3.0043609537322966E-2</v>
      </c>
      <c r="AW62" s="69">
        <f t="shared" si="59"/>
        <v>9.8748569171181605E-3</v>
      </c>
      <c r="AX62" s="69">
        <f t="shared" si="59"/>
        <v>2.7254415017942853E-2</v>
      </c>
      <c r="AY62" s="69">
        <f t="shared" si="59"/>
        <v>8.9580930123459163E-3</v>
      </c>
    </row>
    <row r="63" spans="2:51" x14ac:dyDescent="0.35">
      <c r="B63" s="36">
        <v>100</v>
      </c>
      <c r="C63" s="72">
        <v>9</v>
      </c>
      <c r="D63" s="69">
        <f t="shared" si="57"/>
        <v>2.8051327737765742E-2</v>
      </c>
      <c r="E63" s="69">
        <f t="shared" si="57"/>
        <v>9.2200255565665565E-3</v>
      </c>
      <c r="F63" s="69">
        <f t="shared" si="57"/>
        <v>2.5660589578297067E-2</v>
      </c>
      <c r="G63" s="69">
        <f t="shared" si="57"/>
        <v>8.4342279239046358E-3</v>
      </c>
      <c r="H63" s="69">
        <f t="shared" si="57"/>
        <v>2.414645541063358E-2</v>
      </c>
      <c r="I63" s="69">
        <f t="shared" si="57"/>
        <v>7.9365560898854159E-3</v>
      </c>
      <c r="J63" s="69">
        <f t="shared" si="57"/>
        <v>2.3429233962792978E-2</v>
      </c>
      <c r="K63" s="69">
        <f t="shared" si="57"/>
        <v>7.7008168000868415E-3</v>
      </c>
      <c r="L63" s="69">
        <f t="shared" si="57"/>
        <v>2.3588616506757556E-2</v>
      </c>
      <c r="M63" s="69">
        <f t="shared" si="57"/>
        <v>7.7532033089309695E-3</v>
      </c>
      <c r="N63" s="69">
        <f t="shared" si="57"/>
        <v>2.4544911770545026E-2</v>
      </c>
      <c r="O63" s="69">
        <f t="shared" si="57"/>
        <v>8.0675223619957378E-3</v>
      </c>
      <c r="P63" s="69">
        <f t="shared" si="57"/>
        <v>2.6218428482173092E-2</v>
      </c>
      <c r="Q63" s="69">
        <f t="shared" si="57"/>
        <v>8.6175807048590857E-3</v>
      </c>
      <c r="R63" s="69">
        <f t="shared" si="57"/>
        <v>2.7573180105872005E-2</v>
      </c>
      <c r="S63" s="69">
        <f t="shared" si="57"/>
        <v>9.0628660300341741E-3</v>
      </c>
      <c r="T63" s="69">
        <f t="shared" si="59"/>
        <v>3.1717126248951039E-2</v>
      </c>
      <c r="U63" s="69">
        <f t="shared" si="59"/>
        <v>1.0424915259981505E-2</v>
      </c>
      <c r="V63" s="69">
        <f t="shared" si="59"/>
        <v>2.4297400055211794E-2</v>
      </c>
      <c r="W63" s="69">
        <f t="shared" si="59"/>
        <v>7.9861691953201502E-3</v>
      </c>
      <c r="X63" s="69">
        <f t="shared" si="59"/>
        <v>3.5223542216171758E-2</v>
      </c>
      <c r="Y63" s="69">
        <f t="shared" si="59"/>
        <v>1.1577418454552325E-2</v>
      </c>
      <c r="Z63" s="69">
        <f t="shared" si="59"/>
        <v>3.6498602567888373E-2</v>
      </c>
      <c r="AA63" s="69">
        <f t="shared" si="59"/>
        <v>1.1996510525305351E-2</v>
      </c>
      <c r="AB63" s="69">
        <f t="shared" si="59"/>
        <v>3.6657985111852955E-2</v>
      </c>
      <c r="AC63" s="69">
        <f t="shared" si="59"/>
        <v>1.204889703414948E-2</v>
      </c>
      <c r="AD63" s="69">
        <f t="shared" si="59"/>
        <v>3.5382924760136339E-2</v>
      </c>
      <c r="AE63" s="69">
        <f t="shared" si="59"/>
        <v>1.1629804963396453E-2</v>
      </c>
      <c r="AF63" s="69">
        <f t="shared" si="59"/>
        <v>3.3310951688596824E-2</v>
      </c>
      <c r="AG63" s="69">
        <f t="shared" si="59"/>
        <v>1.0948780348422787E-2</v>
      </c>
      <c r="AH63" s="69">
        <f t="shared" si="59"/>
        <v>3.235465642480935E-2</v>
      </c>
      <c r="AI63" s="69">
        <f t="shared" si="59"/>
        <v>1.0634461295358019E-2</v>
      </c>
      <c r="AJ63" s="69">
        <f t="shared" si="59"/>
        <v>3.2753112784720803E-2</v>
      </c>
      <c r="AK63" s="69">
        <f t="shared" si="59"/>
        <v>1.0765427567468339E-2</v>
      </c>
      <c r="AL63" s="69">
        <f t="shared" si="59"/>
        <v>3.2992186600667661E-2</v>
      </c>
      <c r="AM63" s="69">
        <f t="shared" si="59"/>
        <v>1.0844007330734531E-2</v>
      </c>
      <c r="AN63" s="69">
        <f t="shared" si="59"/>
        <v>3.4267246952384284E-2</v>
      </c>
      <c r="AO63" s="69">
        <f t="shared" si="59"/>
        <v>1.1263099401487557E-2</v>
      </c>
      <c r="AP63" s="69">
        <f t="shared" si="59"/>
        <v>3.7933045463569584E-2</v>
      </c>
      <c r="AQ63" s="69">
        <f t="shared" si="59"/>
        <v>1.2467989104902504E-2</v>
      </c>
      <c r="AR63" s="69">
        <f t="shared" si="59"/>
        <v>3.6498602567888373E-2</v>
      </c>
      <c r="AS63" s="69">
        <f t="shared" si="59"/>
        <v>1.1996510525305351E-2</v>
      </c>
      <c r="AT63" s="69">
        <f t="shared" si="59"/>
        <v>3.2832804056703087E-2</v>
      </c>
      <c r="AU63" s="69">
        <f t="shared" si="59"/>
        <v>1.0791620821890403E-2</v>
      </c>
      <c r="AV63" s="69">
        <f t="shared" si="59"/>
        <v>3.0043609537322966E-2</v>
      </c>
      <c r="AW63" s="69">
        <f t="shared" si="59"/>
        <v>9.8748569171181605E-3</v>
      </c>
      <c r="AX63" s="69">
        <f t="shared" si="59"/>
        <v>2.7254415017942853E-2</v>
      </c>
      <c r="AY63" s="69">
        <f t="shared" si="59"/>
        <v>8.9580930123459163E-3</v>
      </c>
    </row>
    <row r="64" spans="2:51" x14ac:dyDescent="0.35">
      <c r="B64" s="36">
        <v>63</v>
      </c>
      <c r="C64" s="72">
        <v>10</v>
      </c>
      <c r="D64" s="69">
        <f>(D21*$D$52/$D$7)/$D$30</f>
        <v>1.7672336474792417E-2</v>
      </c>
      <c r="E64" s="69">
        <f t="shared" si="57"/>
        <v>5.808616100636931E-3</v>
      </c>
      <c r="F64" s="69">
        <f t="shared" si="57"/>
        <v>1.6166171434327154E-2</v>
      </c>
      <c r="G64" s="69">
        <f t="shared" si="57"/>
        <v>5.3135635920599205E-3</v>
      </c>
      <c r="H64" s="69">
        <f t="shared" si="57"/>
        <v>1.5212266908699154E-2</v>
      </c>
      <c r="I64" s="69">
        <f t="shared" si="57"/>
        <v>5.0000303366278124E-3</v>
      </c>
      <c r="J64" s="69">
        <f t="shared" si="57"/>
        <v>1.4760417396559575E-2</v>
      </c>
      <c r="K64" s="69">
        <f t="shared" si="57"/>
        <v>4.8515145840547095E-3</v>
      </c>
      <c r="L64" s="69">
        <f t="shared" si="57"/>
        <v>1.4860828399257259E-2</v>
      </c>
      <c r="M64" s="69">
        <f t="shared" si="57"/>
        <v>4.8845180846265098E-3</v>
      </c>
      <c r="N64" s="69">
        <f t="shared" si="57"/>
        <v>1.5463294415443366E-2</v>
      </c>
      <c r="O64" s="69">
        <f t="shared" si="57"/>
        <v>5.0825390880573154E-3</v>
      </c>
      <c r="P64" s="69">
        <f t="shared" si="57"/>
        <v>1.6517609943769045E-2</v>
      </c>
      <c r="Q64" s="69">
        <f t="shared" si="57"/>
        <v>5.429075844061223E-3</v>
      </c>
      <c r="R64" s="69">
        <f t="shared" si="57"/>
        <v>1.7371103466699366E-2</v>
      </c>
      <c r="S64" s="69">
        <f t="shared" si="57"/>
        <v>5.7096055989215282E-3</v>
      </c>
      <c r="T64" s="69">
        <f t="shared" si="59"/>
        <v>1.9981789536839153E-2</v>
      </c>
      <c r="U64" s="69">
        <f t="shared" si="59"/>
        <v>6.5676966137883487E-3</v>
      </c>
      <c r="V64" s="69">
        <f t="shared" si="59"/>
        <v>1.5307362034783428E-2</v>
      </c>
      <c r="W64" s="69">
        <f t="shared" si="59"/>
        <v>5.0312865930516948E-3</v>
      </c>
      <c r="X64" s="69">
        <f t="shared" si="59"/>
        <v>2.2190831596188204E-2</v>
      </c>
      <c r="Y64" s="69">
        <f t="shared" si="59"/>
        <v>7.2937736263679635E-3</v>
      </c>
      <c r="Z64" s="69">
        <f t="shared" si="59"/>
        <v>2.299411961776968E-2</v>
      </c>
      <c r="AA64" s="69">
        <f t="shared" si="59"/>
        <v>7.5578016309423707E-3</v>
      </c>
      <c r="AB64" s="69">
        <f t="shared" si="59"/>
        <v>2.3094530620467364E-2</v>
      </c>
      <c r="AC64" s="69">
        <f t="shared" si="59"/>
        <v>7.5908051315141719E-3</v>
      </c>
      <c r="AD64" s="69">
        <f t="shared" si="59"/>
        <v>2.2291242598885888E-2</v>
      </c>
      <c r="AE64" s="69">
        <f t="shared" si="59"/>
        <v>7.3267771269397647E-3</v>
      </c>
      <c r="AF64" s="69">
        <f t="shared" si="59"/>
        <v>2.0985899563815996E-2</v>
      </c>
      <c r="AG64" s="69">
        <f t="shared" si="59"/>
        <v>6.8977316195063558E-3</v>
      </c>
      <c r="AH64" s="69">
        <f t="shared" si="59"/>
        <v>2.0383433547629885E-2</v>
      </c>
      <c r="AI64" s="69">
        <f t="shared" si="59"/>
        <v>6.6997106160755528E-3</v>
      </c>
      <c r="AJ64" s="69">
        <f t="shared" si="59"/>
        <v>2.0634461054374099E-2</v>
      </c>
      <c r="AK64" s="69">
        <f t="shared" si="59"/>
        <v>6.7822193675050532E-3</v>
      </c>
      <c r="AL64" s="69">
        <f t="shared" si="59"/>
        <v>2.0785077558420621E-2</v>
      </c>
      <c r="AM64" s="69">
        <f t="shared" si="59"/>
        <v>6.8317246183627542E-3</v>
      </c>
      <c r="AN64" s="69">
        <f t="shared" si="59"/>
        <v>2.1588365580002097E-2</v>
      </c>
      <c r="AO64" s="69">
        <f t="shared" si="59"/>
        <v>7.0957526229371605E-3</v>
      </c>
      <c r="AP64" s="69">
        <f t="shared" si="59"/>
        <v>2.3897818642048835E-2</v>
      </c>
      <c r="AQ64" s="69">
        <f t="shared" si="59"/>
        <v>7.8548331360885765E-3</v>
      </c>
      <c r="AR64" s="69">
        <f t="shared" si="59"/>
        <v>2.299411961776968E-2</v>
      </c>
      <c r="AS64" s="69">
        <f t="shared" si="59"/>
        <v>7.5578016309423707E-3</v>
      </c>
      <c r="AT64" s="69">
        <f t="shared" si="59"/>
        <v>2.0684666555722941E-2</v>
      </c>
      <c r="AU64" s="69">
        <f t="shared" si="59"/>
        <v>6.798721117790953E-3</v>
      </c>
      <c r="AV64" s="69">
        <f t="shared" si="59"/>
        <v>1.8927474008513467E-2</v>
      </c>
      <c r="AW64" s="69">
        <f t="shared" si="59"/>
        <v>6.2211598577844411E-3</v>
      </c>
      <c r="AX64" s="69">
        <f t="shared" si="59"/>
        <v>1.7170281461303998E-2</v>
      </c>
      <c r="AY64" s="69">
        <f t="shared" si="59"/>
        <v>5.6435985977779275E-3</v>
      </c>
    </row>
    <row r="65" spans="2:51" x14ac:dyDescent="0.35">
      <c r="B65" s="36">
        <v>200</v>
      </c>
      <c r="C65" s="72">
        <v>11</v>
      </c>
      <c r="D65" s="69">
        <f>(D22*$D$52/$D$7)/$D$30</f>
        <v>5.6102655475531484E-2</v>
      </c>
      <c r="E65" s="69">
        <f t="shared" si="57"/>
        <v>1.8440051113133113E-2</v>
      </c>
      <c r="F65" s="69">
        <f t="shared" si="57"/>
        <v>5.1321179156594135E-2</v>
      </c>
      <c r="G65" s="69">
        <f t="shared" si="57"/>
        <v>1.6868455847809272E-2</v>
      </c>
      <c r="H65" s="69">
        <f t="shared" si="57"/>
        <v>4.829291082126716E-2</v>
      </c>
      <c r="I65" s="69">
        <f t="shared" si="57"/>
        <v>1.5873112179770832E-2</v>
      </c>
      <c r="J65" s="69">
        <f t="shared" si="57"/>
        <v>4.6858467925585956E-2</v>
      </c>
      <c r="K65" s="69">
        <f t="shared" si="57"/>
        <v>1.5401633600173683E-2</v>
      </c>
      <c r="L65" s="69">
        <f t="shared" si="57"/>
        <v>4.7177233013515112E-2</v>
      </c>
      <c r="M65" s="69">
        <f t="shared" si="57"/>
        <v>1.5506406617861939E-2</v>
      </c>
      <c r="N65" s="69">
        <f t="shared" si="57"/>
        <v>4.9089823541090052E-2</v>
      </c>
      <c r="O65" s="69">
        <f t="shared" si="57"/>
        <v>1.6135044723991476E-2</v>
      </c>
      <c r="P65" s="69">
        <f t="shared" si="57"/>
        <v>5.2436856964346183E-2</v>
      </c>
      <c r="Q65" s="69">
        <f t="shared" si="57"/>
        <v>1.7235161409718171E-2</v>
      </c>
      <c r="R65" s="69">
        <f t="shared" si="57"/>
        <v>5.514636021174401E-2</v>
      </c>
      <c r="S65" s="69">
        <f t="shared" si="57"/>
        <v>1.8125732060068348E-2</v>
      </c>
      <c r="T65" s="69">
        <f t="shared" si="59"/>
        <v>6.3434252497902077E-2</v>
      </c>
      <c r="U65" s="69">
        <f t="shared" si="59"/>
        <v>2.084983051996301E-2</v>
      </c>
      <c r="V65" s="69">
        <f t="shared" si="59"/>
        <v>4.8594800110423587E-2</v>
      </c>
      <c r="W65" s="69">
        <f t="shared" si="59"/>
        <v>1.59723383906403E-2</v>
      </c>
      <c r="X65" s="69">
        <f t="shared" si="59"/>
        <v>7.0447084432343515E-2</v>
      </c>
      <c r="Y65" s="69">
        <f t="shared" si="59"/>
        <v>2.3154836909104651E-2</v>
      </c>
      <c r="Z65" s="69">
        <f t="shared" si="59"/>
        <v>7.2997205135776747E-2</v>
      </c>
      <c r="AA65" s="69">
        <f t="shared" si="59"/>
        <v>2.3993021050610703E-2</v>
      </c>
      <c r="AB65" s="69">
        <f t="shared" si="59"/>
        <v>7.3315970223705909E-2</v>
      </c>
      <c r="AC65" s="69">
        <f t="shared" si="59"/>
        <v>2.4097794068298959E-2</v>
      </c>
      <c r="AD65" s="69">
        <f t="shared" si="59"/>
        <v>7.0765849520272678E-2</v>
      </c>
      <c r="AE65" s="69">
        <f t="shared" si="59"/>
        <v>2.3259609926792907E-2</v>
      </c>
      <c r="AF65" s="69">
        <f t="shared" si="59"/>
        <v>6.6621903377193648E-2</v>
      </c>
      <c r="AG65" s="69">
        <f t="shared" si="59"/>
        <v>2.1897560696845574E-2</v>
      </c>
      <c r="AH65" s="69">
        <f t="shared" si="59"/>
        <v>6.47093128496187E-2</v>
      </c>
      <c r="AI65" s="69">
        <f t="shared" si="59"/>
        <v>2.1268922590716038E-2</v>
      </c>
      <c r="AJ65" s="69">
        <f t="shared" si="59"/>
        <v>6.5506225569441606E-2</v>
      </c>
      <c r="AK65" s="69">
        <f t="shared" si="59"/>
        <v>2.1530855134936678E-2</v>
      </c>
      <c r="AL65" s="69">
        <f t="shared" si="59"/>
        <v>6.5984373201335322E-2</v>
      </c>
      <c r="AM65" s="69">
        <f t="shared" si="59"/>
        <v>2.1688014661469062E-2</v>
      </c>
      <c r="AN65" s="69">
        <f t="shared" si="59"/>
        <v>6.8534493904768568E-2</v>
      </c>
      <c r="AO65" s="69">
        <f t="shared" si="59"/>
        <v>2.2526198802975114E-2</v>
      </c>
      <c r="AP65" s="69">
        <f t="shared" si="59"/>
        <v>7.5866090927139168E-2</v>
      </c>
      <c r="AQ65" s="69">
        <f t="shared" si="59"/>
        <v>2.4935978209805008E-2</v>
      </c>
      <c r="AR65" s="69">
        <f t="shared" si="59"/>
        <v>7.2997205135776747E-2</v>
      </c>
      <c r="AS65" s="69">
        <f t="shared" si="59"/>
        <v>2.3993021050610703E-2</v>
      </c>
      <c r="AT65" s="69">
        <f t="shared" si="59"/>
        <v>6.5665608113406174E-2</v>
      </c>
      <c r="AU65" s="69">
        <f t="shared" si="59"/>
        <v>2.1583241643780806E-2</v>
      </c>
      <c r="AV65" s="69">
        <f t="shared" si="59"/>
        <v>6.0087219074645933E-2</v>
      </c>
      <c r="AW65" s="69">
        <f t="shared" si="59"/>
        <v>1.9749713834236321E-2</v>
      </c>
      <c r="AX65" s="69">
        <f t="shared" si="59"/>
        <v>5.4508830035885705E-2</v>
      </c>
      <c r="AY65" s="69">
        <f t="shared" si="59"/>
        <v>1.7916186024691833E-2</v>
      </c>
    </row>
    <row r="66" spans="2:51" x14ac:dyDescent="0.35">
      <c r="B66" s="36">
        <v>100</v>
      </c>
      <c r="C66" s="72">
        <v>12</v>
      </c>
      <c r="D66" s="69">
        <f t="shared" si="57"/>
        <v>2.8051327737765742E-2</v>
      </c>
      <c r="E66" s="69">
        <f t="shared" si="57"/>
        <v>9.2200255565665565E-3</v>
      </c>
      <c r="F66" s="69">
        <f t="shared" si="57"/>
        <v>2.5660589578297067E-2</v>
      </c>
      <c r="G66" s="69">
        <f t="shared" si="57"/>
        <v>8.4342279239046358E-3</v>
      </c>
      <c r="H66" s="69">
        <f t="shared" si="57"/>
        <v>2.414645541063358E-2</v>
      </c>
      <c r="I66" s="69">
        <f t="shared" si="57"/>
        <v>7.9365560898854159E-3</v>
      </c>
      <c r="J66" s="69">
        <f t="shared" si="57"/>
        <v>2.3429233962792978E-2</v>
      </c>
      <c r="K66" s="69">
        <f t="shared" si="57"/>
        <v>7.7008168000868415E-3</v>
      </c>
      <c r="L66" s="69">
        <f t="shared" si="57"/>
        <v>2.3588616506757556E-2</v>
      </c>
      <c r="M66" s="69">
        <f t="shared" si="57"/>
        <v>7.7532033089309695E-3</v>
      </c>
      <c r="N66" s="69">
        <f t="shared" si="57"/>
        <v>2.4544911770545026E-2</v>
      </c>
      <c r="O66" s="69">
        <f t="shared" si="57"/>
        <v>8.0675223619957378E-3</v>
      </c>
      <c r="P66" s="69">
        <f t="shared" si="57"/>
        <v>2.6218428482173092E-2</v>
      </c>
      <c r="Q66" s="69">
        <f t="shared" si="57"/>
        <v>8.6175807048590857E-3</v>
      </c>
      <c r="R66" s="69">
        <f t="shared" si="57"/>
        <v>2.7573180105872005E-2</v>
      </c>
      <c r="S66" s="69">
        <f t="shared" si="57"/>
        <v>9.0628660300341741E-3</v>
      </c>
      <c r="T66" s="69">
        <f t="shared" si="59"/>
        <v>3.1717126248951039E-2</v>
      </c>
      <c r="U66" s="69">
        <f t="shared" si="59"/>
        <v>1.0424915259981505E-2</v>
      </c>
      <c r="V66" s="69">
        <f t="shared" si="59"/>
        <v>2.4297400055211794E-2</v>
      </c>
      <c r="W66" s="69">
        <f t="shared" si="59"/>
        <v>7.9861691953201502E-3</v>
      </c>
      <c r="X66" s="69">
        <f t="shared" si="59"/>
        <v>3.5223542216171758E-2</v>
      </c>
      <c r="Y66" s="69">
        <f t="shared" si="59"/>
        <v>1.1577418454552325E-2</v>
      </c>
      <c r="Z66" s="69">
        <f t="shared" si="59"/>
        <v>3.6498602567888373E-2</v>
      </c>
      <c r="AA66" s="69">
        <f t="shared" si="59"/>
        <v>1.1996510525305351E-2</v>
      </c>
      <c r="AB66" s="69">
        <f t="shared" si="59"/>
        <v>3.6657985111852955E-2</v>
      </c>
      <c r="AC66" s="69">
        <f t="shared" si="59"/>
        <v>1.204889703414948E-2</v>
      </c>
      <c r="AD66" s="69">
        <f t="shared" si="59"/>
        <v>3.5382924760136339E-2</v>
      </c>
      <c r="AE66" s="69">
        <f t="shared" si="59"/>
        <v>1.1629804963396453E-2</v>
      </c>
      <c r="AF66" s="69">
        <f t="shared" si="59"/>
        <v>3.3310951688596824E-2</v>
      </c>
      <c r="AG66" s="69">
        <f t="shared" si="59"/>
        <v>1.0948780348422787E-2</v>
      </c>
      <c r="AH66" s="69">
        <f t="shared" si="59"/>
        <v>3.235465642480935E-2</v>
      </c>
      <c r="AI66" s="69">
        <f t="shared" si="59"/>
        <v>1.0634461295358019E-2</v>
      </c>
      <c r="AJ66" s="69">
        <f t="shared" si="59"/>
        <v>3.2753112784720803E-2</v>
      </c>
      <c r="AK66" s="69">
        <f t="shared" si="59"/>
        <v>1.0765427567468339E-2</v>
      </c>
      <c r="AL66" s="69">
        <f t="shared" si="59"/>
        <v>3.2992186600667661E-2</v>
      </c>
      <c r="AM66" s="69">
        <f t="shared" si="59"/>
        <v>1.0844007330734531E-2</v>
      </c>
      <c r="AN66" s="69">
        <f t="shared" si="59"/>
        <v>3.4267246952384284E-2</v>
      </c>
      <c r="AO66" s="69">
        <f t="shared" si="59"/>
        <v>1.1263099401487557E-2</v>
      </c>
      <c r="AP66" s="69">
        <f t="shared" si="59"/>
        <v>3.7933045463569584E-2</v>
      </c>
      <c r="AQ66" s="69">
        <f t="shared" si="59"/>
        <v>1.2467989104902504E-2</v>
      </c>
      <c r="AR66" s="69">
        <f t="shared" si="59"/>
        <v>3.6498602567888373E-2</v>
      </c>
      <c r="AS66" s="69">
        <f t="shared" si="59"/>
        <v>1.1996510525305351E-2</v>
      </c>
      <c r="AT66" s="69">
        <f t="shared" si="59"/>
        <v>3.2832804056703087E-2</v>
      </c>
      <c r="AU66" s="69">
        <f t="shared" si="59"/>
        <v>1.0791620821890403E-2</v>
      </c>
      <c r="AV66" s="69">
        <f t="shared" si="59"/>
        <v>3.0043609537322966E-2</v>
      </c>
      <c r="AW66" s="69">
        <f t="shared" si="59"/>
        <v>9.8748569171181605E-3</v>
      </c>
      <c r="AX66" s="69">
        <f t="shared" si="59"/>
        <v>2.7254415017942853E-2</v>
      </c>
      <c r="AY66" s="69">
        <f t="shared" si="59"/>
        <v>8.9580930123459163E-3</v>
      </c>
    </row>
    <row r="67" spans="2:51" x14ac:dyDescent="0.35">
      <c r="B67" s="36">
        <v>63</v>
      </c>
      <c r="C67" s="72">
        <v>13</v>
      </c>
      <c r="D67" s="69">
        <f t="shared" si="57"/>
        <v>1.7672336474792417E-2</v>
      </c>
      <c r="E67" s="69">
        <f t="shared" si="57"/>
        <v>5.808616100636931E-3</v>
      </c>
      <c r="F67" s="69">
        <f t="shared" si="57"/>
        <v>1.6166171434327154E-2</v>
      </c>
      <c r="G67" s="69">
        <f t="shared" si="57"/>
        <v>5.3135635920599205E-3</v>
      </c>
      <c r="H67" s="69">
        <f t="shared" si="57"/>
        <v>1.5212266908699154E-2</v>
      </c>
      <c r="I67" s="69">
        <f t="shared" si="57"/>
        <v>5.0000303366278124E-3</v>
      </c>
      <c r="J67" s="69">
        <f t="shared" si="57"/>
        <v>1.4760417396559575E-2</v>
      </c>
      <c r="K67" s="69">
        <f t="shared" si="57"/>
        <v>4.8515145840547095E-3</v>
      </c>
      <c r="L67" s="69">
        <f t="shared" si="57"/>
        <v>1.4860828399257259E-2</v>
      </c>
      <c r="M67" s="69">
        <f t="shared" si="57"/>
        <v>4.8845180846265098E-3</v>
      </c>
      <c r="N67" s="69">
        <f t="shared" si="57"/>
        <v>1.5463294415443366E-2</v>
      </c>
      <c r="O67" s="69">
        <f t="shared" si="57"/>
        <v>5.0825390880573154E-3</v>
      </c>
      <c r="P67" s="69">
        <f t="shared" si="57"/>
        <v>1.6517609943769045E-2</v>
      </c>
      <c r="Q67" s="69">
        <f t="shared" si="57"/>
        <v>5.429075844061223E-3</v>
      </c>
      <c r="R67" s="69">
        <f t="shared" si="57"/>
        <v>1.7371103466699366E-2</v>
      </c>
      <c r="S67" s="69">
        <f t="shared" si="57"/>
        <v>5.7096055989215282E-3</v>
      </c>
      <c r="T67" s="69">
        <f t="shared" si="59"/>
        <v>1.9981789536839153E-2</v>
      </c>
      <c r="U67" s="69">
        <f t="shared" si="59"/>
        <v>6.5676966137883487E-3</v>
      </c>
      <c r="V67" s="69">
        <f t="shared" si="59"/>
        <v>1.5307362034783428E-2</v>
      </c>
      <c r="W67" s="69">
        <f t="shared" si="59"/>
        <v>5.0312865930516948E-3</v>
      </c>
      <c r="X67" s="69">
        <f t="shared" si="59"/>
        <v>2.2190831596188204E-2</v>
      </c>
      <c r="Y67" s="69">
        <f t="shared" si="59"/>
        <v>7.2937736263679635E-3</v>
      </c>
      <c r="Z67" s="69">
        <f t="shared" si="59"/>
        <v>2.299411961776968E-2</v>
      </c>
      <c r="AA67" s="69">
        <f t="shared" si="59"/>
        <v>7.5578016309423707E-3</v>
      </c>
      <c r="AB67" s="69">
        <f t="shared" si="59"/>
        <v>2.3094530620467364E-2</v>
      </c>
      <c r="AC67" s="69">
        <f t="shared" si="59"/>
        <v>7.5908051315141719E-3</v>
      </c>
      <c r="AD67" s="69">
        <f t="shared" si="59"/>
        <v>2.2291242598885888E-2</v>
      </c>
      <c r="AE67" s="69">
        <f t="shared" si="59"/>
        <v>7.3267771269397647E-3</v>
      </c>
      <c r="AF67" s="69">
        <f t="shared" si="59"/>
        <v>2.0985899563815996E-2</v>
      </c>
      <c r="AG67" s="69">
        <f t="shared" si="59"/>
        <v>6.8977316195063558E-3</v>
      </c>
      <c r="AH67" s="69">
        <f t="shared" si="59"/>
        <v>2.0383433547629885E-2</v>
      </c>
      <c r="AI67" s="69">
        <f t="shared" si="59"/>
        <v>6.6997106160755528E-3</v>
      </c>
      <c r="AJ67" s="69">
        <f t="shared" si="59"/>
        <v>2.0634461054374099E-2</v>
      </c>
      <c r="AK67" s="69">
        <f t="shared" si="59"/>
        <v>6.7822193675050532E-3</v>
      </c>
      <c r="AL67" s="69">
        <f t="shared" si="59"/>
        <v>2.0785077558420621E-2</v>
      </c>
      <c r="AM67" s="69">
        <f t="shared" si="59"/>
        <v>6.8317246183627542E-3</v>
      </c>
      <c r="AN67" s="69">
        <f t="shared" si="59"/>
        <v>2.1588365580002097E-2</v>
      </c>
      <c r="AO67" s="69">
        <f t="shared" si="59"/>
        <v>7.0957526229371605E-3</v>
      </c>
      <c r="AP67" s="69">
        <f t="shared" si="59"/>
        <v>2.3897818642048835E-2</v>
      </c>
      <c r="AQ67" s="69">
        <f t="shared" si="59"/>
        <v>7.8548331360885765E-3</v>
      </c>
      <c r="AR67" s="69">
        <f t="shared" si="59"/>
        <v>2.299411961776968E-2</v>
      </c>
      <c r="AS67" s="69">
        <f t="shared" si="59"/>
        <v>7.5578016309423707E-3</v>
      </c>
      <c r="AT67" s="69">
        <f t="shared" si="59"/>
        <v>2.0684666555722941E-2</v>
      </c>
      <c r="AU67" s="69">
        <f t="shared" si="59"/>
        <v>6.798721117790953E-3</v>
      </c>
      <c r="AV67" s="69">
        <f t="shared" si="59"/>
        <v>1.8927474008513467E-2</v>
      </c>
      <c r="AW67" s="69">
        <f t="shared" si="59"/>
        <v>6.2211598577844411E-3</v>
      </c>
      <c r="AX67" s="69">
        <f t="shared" si="59"/>
        <v>1.7170281461303998E-2</v>
      </c>
      <c r="AY67" s="69">
        <f t="shared" si="59"/>
        <v>5.6435985977779275E-3</v>
      </c>
    </row>
    <row r="68" spans="2:51" x14ac:dyDescent="0.35">
      <c r="B68" s="36">
        <v>100</v>
      </c>
      <c r="C68" s="72">
        <v>14</v>
      </c>
      <c r="D68" s="69">
        <f t="shared" si="57"/>
        <v>2.8051327737765742E-2</v>
      </c>
      <c r="E68" s="69">
        <f t="shared" si="57"/>
        <v>9.2200255565665565E-3</v>
      </c>
      <c r="F68" s="69">
        <f t="shared" si="57"/>
        <v>2.5660589578297067E-2</v>
      </c>
      <c r="G68" s="69">
        <f t="shared" si="57"/>
        <v>8.4342279239046358E-3</v>
      </c>
      <c r="H68" s="69">
        <f t="shared" si="57"/>
        <v>2.414645541063358E-2</v>
      </c>
      <c r="I68" s="69">
        <f t="shared" si="57"/>
        <v>7.9365560898854159E-3</v>
      </c>
      <c r="J68" s="69">
        <f t="shared" si="57"/>
        <v>2.3429233962792978E-2</v>
      </c>
      <c r="K68" s="69">
        <f t="shared" si="57"/>
        <v>7.7008168000868415E-3</v>
      </c>
      <c r="L68" s="69">
        <f t="shared" si="57"/>
        <v>2.3588616506757556E-2</v>
      </c>
      <c r="M68" s="69">
        <f t="shared" si="57"/>
        <v>7.7532033089309695E-3</v>
      </c>
      <c r="N68" s="69">
        <f t="shared" si="57"/>
        <v>2.4544911770545026E-2</v>
      </c>
      <c r="O68" s="69">
        <f t="shared" si="57"/>
        <v>8.0675223619957378E-3</v>
      </c>
      <c r="P68" s="69">
        <f t="shared" si="57"/>
        <v>2.6218428482173092E-2</v>
      </c>
      <c r="Q68" s="69">
        <f t="shared" si="57"/>
        <v>8.6175807048590857E-3</v>
      </c>
      <c r="R68" s="69">
        <f t="shared" si="57"/>
        <v>2.7573180105872005E-2</v>
      </c>
      <c r="S68" s="69">
        <f t="shared" si="57"/>
        <v>9.0628660300341741E-3</v>
      </c>
      <c r="T68" s="69">
        <f t="shared" si="59"/>
        <v>3.1717126248951039E-2</v>
      </c>
      <c r="U68" s="69">
        <f t="shared" si="59"/>
        <v>1.0424915259981505E-2</v>
      </c>
      <c r="V68" s="69">
        <f t="shared" si="59"/>
        <v>2.4297400055211794E-2</v>
      </c>
      <c r="W68" s="69">
        <f t="shared" si="59"/>
        <v>7.9861691953201502E-3</v>
      </c>
      <c r="X68" s="69">
        <f t="shared" si="59"/>
        <v>3.5223542216171758E-2</v>
      </c>
      <c r="Y68" s="69">
        <f t="shared" si="59"/>
        <v>1.1577418454552325E-2</v>
      </c>
      <c r="Z68" s="69">
        <f t="shared" si="59"/>
        <v>3.6498602567888373E-2</v>
      </c>
      <c r="AA68" s="69">
        <f t="shared" si="59"/>
        <v>1.1996510525305351E-2</v>
      </c>
      <c r="AB68" s="69">
        <f t="shared" si="59"/>
        <v>3.6657985111852955E-2</v>
      </c>
      <c r="AC68" s="69">
        <f t="shared" si="59"/>
        <v>1.204889703414948E-2</v>
      </c>
      <c r="AD68" s="69">
        <f t="shared" si="59"/>
        <v>3.5382924760136339E-2</v>
      </c>
      <c r="AE68" s="69">
        <f t="shared" si="59"/>
        <v>1.1629804963396453E-2</v>
      </c>
      <c r="AF68" s="69">
        <f t="shared" si="59"/>
        <v>3.3310951688596824E-2</v>
      </c>
      <c r="AG68" s="69">
        <f t="shared" si="59"/>
        <v>1.0948780348422787E-2</v>
      </c>
      <c r="AH68" s="69">
        <f t="shared" si="59"/>
        <v>3.235465642480935E-2</v>
      </c>
      <c r="AI68" s="69">
        <f t="shared" si="59"/>
        <v>1.0634461295358019E-2</v>
      </c>
      <c r="AJ68" s="69">
        <f t="shared" si="59"/>
        <v>3.2753112784720803E-2</v>
      </c>
      <c r="AK68" s="69">
        <f t="shared" si="59"/>
        <v>1.0765427567468339E-2</v>
      </c>
      <c r="AL68" s="69">
        <f t="shared" si="59"/>
        <v>3.2992186600667661E-2</v>
      </c>
      <c r="AM68" s="69">
        <f t="shared" si="59"/>
        <v>1.0844007330734531E-2</v>
      </c>
      <c r="AN68" s="69">
        <f t="shared" si="59"/>
        <v>3.4267246952384284E-2</v>
      </c>
      <c r="AO68" s="69">
        <f t="shared" si="59"/>
        <v>1.1263099401487557E-2</v>
      </c>
      <c r="AP68" s="69">
        <f t="shared" si="59"/>
        <v>3.7933045463569584E-2</v>
      </c>
      <c r="AQ68" s="69">
        <f t="shared" si="59"/>
        <v>1.2467989104902504E-2</v>
      </c>
      <c r="AR68" s="69">
        <f t="shared" si="59"/>
        <v>3.6498602567888373E-2</v>
      </c>
      <c r="AS68" s="69">
        <f t="shared" si="59"/>
        <v>1.1996510525305351E-2</v>
      </c>
      <c r="AT68" s="69">
        <f t="shared" si="59"/>
        <v>3.2832804056703087E-2</v>
      </c>
      <c r="AU68" s="69">
        <f t="shared" si="59"/>
        <v>1.0791620821890403E-2</v>
      </c>
      <c r="AV68" s="69">
        <f t="shared" si="59"/>
        <v>3.0043609537322966E-2</v>
      </c>
      <c r="AW68" s="69">
        <f t="shared" si="59"/>
        <v>9.8748569171181605E-3</v>
      </c>
      <c r="AX68" s="69">
        <f t="shared" si="59"/>
        <v>2.7254415017942853E-2</v>
      </c>
      <c r="AY68" s="69">
        <f t="shared" ref="AY68" si="60">(AY25*$D$52/$D$7)/$D$30</f>
        <v>8.9580930123459163E-3</v>
      </c>
    </row>
    <row r="69" spans="2:51" x14ac:dyDescent="0.35">
      <c r="B69" s="36">
        <v>200</v>
      </c>
      <c r="C69" s="72">
        <v>15</v>
      </c>
      <c r="D69" s="69">
        <f t="shared" si="57"/>
        <v>5.6102655475531484E-2</v>
      </c>
      <c r="E69" s="69">
        <f t="shared" si="57"/>
        <v>1.8440051113133113E-2</v>
      </c>
      <c r="F69" s="69">
        <f t="shared" si="57"/>
        <v>5.1321179156594135E-2</v>
      </c>
      <c r="G69" s="69">
        <f t="shared" si="57"/>
        <v>1.6868455847809272E-2</v>
      </c>
      <c r="H69" s="69">
        <f t="shared" si="57"/>
        <v>4.829291082126716E-2</v>
      </c>
      <c r="I69" s="69">
        <f t="shared" si="57"/>
        <v>1.5873112179770832E-2</v>
      </c>
      <c r="J69" s="69">
        <f t="shared" si="57"/>
        <v>4.6858467925585956E-2</v>
      </c>
      <c r="K69" s="69">
        <f t="shared" si="57"/>
        <v>1.5401633600173683E-2</v>
      </c>
      <c r="L69" s="69">
        <f t="shared" si="57"/>
        <v>4.7177233013515112E-2</v>
      </c>
      <c r="M69" s="69">
        <f t="shared" si="57"/>
        <v>1.5506406617861939E-2</v>
      </c>
      <c r="N69" s="69">
        <f t="shared" si="57"/>
        <v>4.9089823541090052E-2</v>
      </c>
      <c r="O69" s="69">
        <f t="shared" si="57"/>
        <v>1.6135044723991476E-2</v>
      </c>
      <c r="P69" s="69">
        <f t="shared" si="57"/>
        <v>5.2436856964346183E-2</v>
      </c>
      <c r="Q69" s="69">
        <f t="shared" si="57"/>
        <v>1.7235161409718171E-2</v>
      </c>
      <c r="R69" s="69">
        <f t="shared" si="57"/>
        <v>5.514636021174401E-2</v>
      </c>
      <c r="S69" s="69">
        <f t="shared" si="57"/>
        <v>1.8125732060068348E-2</v>
      </c>
      <c r="T69" s="69">
        <f t="shared" ref="T69:AY69" si="61">(T26*$D$52/$D$7)/$D$30</f>
        <v>6.3434252497902077E-2</v>
      </c>
      <c r="U69" s="69">
        <f t="shared" si="61"/>
        <v>2.084983051996301E-2</v>
      </c>
      <c r="V69" s="69">
        <f t="shared" si="61"/>
        <v>4.8594800110423587E-2</v>
      </c>
      <c r="W69" s="69">
        <f t="shared" si="61"/>
        <v>1.59723383906403E-2</v>
      </c>
      <c r="X69" s="69">
        <f t="shared" si="61"/>
        <v>7.0447084432343515E-2</v>
      </c>
      <c r="Y69" s="69">
        <f t="shared" si="61"/>
        <v>2.3154836909104651E-2</v>
      </c>
      <c r="Z69" s="69">
        <f t="shared" si="61"/>
        <v>7.2997205135776747E-2</v>
      </c>
      <c r="AA69" s="69">
        <f t="shared" si="61"/>
        <v>2.3993021050610703E-2</v>
      </c>
      <c r="AB69" s="69">
        <f t="shared" si="61"/>
        <v>7.3315970223705909E-2</v>
      </c>
      <c r="AC69" s="69">
        <f t="shared" si="61"/>
        <v>2.4097794068298959E-2</v>
      </c>
      <c r="AD69" s="69">
        <f t="shared" si="61"/>
        <v>7.0765849520272678E-2</v>
      </c>
      <c r="AE69" s="69">
        <f t="shared" si="61"/>
        <v>2.3259609926792907E-2</v>
      </c>
      <c r="AF69" s="69">
        <f t="shared" si="61"/>
        <v>6.6621903377193648E-2</v>
      </c>
      <c r="AG69" s="69">
        <f t="shared" si="61"/>
        <v>2.1897560696845574E-2</v>
      </c>
      <c r="AH69" s="69">
        <f t="shared" si="61"/>
        <v>6.47093128496187E-2</v>
      </c>
      <c r="AI69" s="69">
        <f t="shared" si="61"/>
        <v>2.1268922590716038E-2</v>
      </c>
      <c r="AJ69" s="69">
        <f t="shared" si="61"/>
        <v>6.5506225569441606E-2</v>
      </c>
      <c r="AK69" s="69">
        <f t="shared" si="61"/>
        <v>2.1530855134936678E-2</v>
      </c>
      <c r="AL69" s="69">
        <f t="shared" si="61"/>
        <v>6.5984373201335322E-2</v>
      </c>
      <c r="AM69" s="69">
        <f t="shared" si="61"/>
        <v>2.1688014661469062E-2</v>
      </c>
      <c r="AN69" s="69">
        <f t="shared" si="61"/>
        <v>6.8534493904768568E-2</v>
      </c>
      <c r="AO69" s="69">
        <f t="shared" si="61"/>
        <v>2.2526198802975114E-2</v>
      </c>
      <c r="AP69" s="69">
        <f t="shared" si="61"/>
        <v>7.5866090927139168E-2</v>
      </c>
      <c r="AQ69" s="69">
        <f t="shared" si="61"/>
        <v>2.4935978209805008E-2</v>
      </c>
      <c r="AR69" s="69">
        <f t="shared" si="61"/>
        <v>7.2997205135776747E-2</v>
      </c>
      <c r="AS69" s="69">
        <f t="shared" si="61"/>
        <v>2.3993021050610703E-2</v>
      </c>
      <c r="AT69" s="69">
        <f t="shared" si="61"/>
        <v>6.5665608113406174E-2</v>
      </c>
      <c r="AU69" s="69">
        <f t="shared" si="61"/>
        <v>2.1583241643780806E-2</v>
      </c>
      <c r="AV69" s="69">
        <f t="shared" si="61"/>
        <v>6.0087219074645933E-2</v>
      </c>
      <c r="AW69" s="69">
        <f t="shared" si="61"/>
        <v>1.9749713834236321E-2</v>
      </c>
      <c r="AX69" s="69">
        <f t="shared" si="61"/>
        <v>5.4508830035885705E-2</v>
      </c>
      <c r="AY69" s="69">
        <f t="shared" si="61"/>
        <v>1.7916186024691833E-2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opLeftCell="N1" workbookViewId="0">
      <selection activeCell="T4" sqref="T4"/>
    </sheetView>
  </sheetViews>
  <sheetFormatPr defaultColWidth="11.453125" defaultRowHeight="14.5" x14ac:dyDescent="0.35"/>
  <cols>
    <col min="1" max="1" width="11.453125" customWidth="1"/>
    <col min="2" max="2" width="14" style="51" customWidth="1"/>
    <col min="3" max="3" width="12.54296875" style="79" customWidth="1"/>
    <col min="4" max="25" width="11.54296875" style="51" customWidth="1"/>
    <col min="26" max="26" width="16.7265625" style="51" customWidth="1"/>
    <col min="27" max="49" width="11.54296875" style="51" customWidth="1"/>
    <col min="50" max="50" width="12" bestFit="1" customWidth="1"/>
    <col min="257" max="257" width="11.453125" customWidth="1"/>
    <col min="258" max="258" width="14" customWidth="1"/>
    <col min="259" max="259" width="12.54296875" customWidth="1"/>
    <col min="260" max="281" width="11.54296875" customWidth="1"/>
    <col min="282" max="282" width="16.7265625" customWidth="1"/>
    <col min="283" max="305" width="11.54296875" customWidth="1"/>
    <col min="306" max="306" width="12" bestFit="1" customWidth="1"/>
    <col min="513" max="513" width="11.453125" customWidth="1"/>
    <col min="514" max="514" width="14" customWidth="1"/>
    <col min="515" max="515" width="12.54296875" customWidth="1"/>
    <col min="516" max="537" width="11.54296875" customWidth="1"/>
    <col min="538" max="538" width="16.7265625" customWidth="1"/>
    <col min="539" max="561" width="11.54296875" customWidth="1"/>
    <col min="562" max="562" width="12" bestFit="1" customWidth="1"/>
    <col min="769" max="769" width="11.453125" customWidth="1"/>
    <col min="770" max="770" width="14" customWidth="1"/>
    <col min="771" max="771" width="12.54296875" customWidth="1"/>
    <col min="772" max="793" width="11.54296875" customWidth="1"/>
    <col min="794" max="794" width="16.7265625" customWidth="1"/>
    <col min="795" max="817" width="11.54296875" customWidth="1"/>
    <col min="818" max="818" width="12" bestFit="1" customWidth="1"/>
    <col min="1025" max="1025" width="11.453125" customWidth="1"/>
    <col min="1026" max="1026" width="14" customWidth="1"/>
    <col min="1027" max="1027" width="12.54296875" customWidth="1"/>
    <col min="1028" max="1049" width="11.54296875" customWidth="1"/>
    <col min="1050" max="1050" width="16.7265625" customWidth="1"/>
    <col min="1051" max="1073" width="11.54296875" customWidth="1"/>
    <col min="1074" max="1074" width="12" bestFit="1" customWidth="1"/>
    <col min="1281" max="1281" width="11.453125" customWidth="1"/>
    <col min="1282" max="1282" width="14" customWidth="1"/>
    <col min="1283" max="1283" width="12.54296875" customWidth="1"/>
    <col min="1284" max="1305" width="11.54296875" customWidth="1"/>
    <col min="1306" max="1306" width="16.7265625" customWidth="1"/>
    <col min="1307" max="1329" width="11.54296875" customWidth="1"/>
    <col min="1330" max="1330" width="12" bestFit="1" customWidth="1"/>
    <col min="1537" max="1537" width="11.453125" customWidth="1"/>
    <col min="1538" max="1538" width="14" customWidth="1"/>
    <col min="1539" max="1539" width="12.54296875" customWidth="1"/>
    <col min="1540" max="1561" width="11.54296875" customWidth="1"/>
    <col min="1562" max="1562" width="16.7265625" customWidth="1"/>
    <col min="1563" max="1585" width="11.54296875" customWidth="1"/>
    <col min="1586" max="1586" width="12" bestFit="1" customWidth="1"/>
    <col min="1793" max="1793" width="11.453125" customWidth="1"/>
    <col min="1794" max="1794" width="14" customWidth="1"/>
    <col min="1795" max="1795" width="12.54296875" customWidth="1"/>
    <col min="1796" max="1817" width="11.54296875" customWidth="1"/>
    <col min="1818" max="1818" width="16.7265625" customWidth="1"/>
    <col min="1819" max="1841" width="11.54296875" customWidth="1"/>
    <col min="1842" max="1842" width="12" bestFit="1" customWidth="1"/>
    <col min="2049" max="2049" width="11.453125" customWidth="1"/>
    <col min="2050" max="2050" width="14" customWidth="1"/>
    <col min="2051" max="2051" width="12.54296875" customWidth="1"/>
    <col min="2052" max="2073" width="11.54296875" customWidth="1"/>
    <col min="2074" max="2074" width="16.7265625" customWidth="1"/>
    <col min="2075" max="2097" width="11.54296875" customWidth="1"/>
    <col min="2098" max="2098" width="12" bestFit="1" customWidth="1"/>
    <col min="2305" max="2305" width="11.453125" customWidth="1"/>
    <col min="2306" max="2306" width="14" customWidth="1"/>
    <col min="2307" max="2307" width="12.54296875" customWidth="1"/>
    <col min="2308" max="2329" width="11.54296875" customWidth="1"/>
    <col min="2330" max="2330" width="16.7265625" customWidth="1"/>
    <col min="2331" max="2353" width="11.54296875" customWidth="1"/>
    <col min="2354" max="2354" width="12" bestFit="1" customWidth="1"/>
    <col min="2561" max="2561" width="11.453125" customWidth="1"/>
    <col min="2562" max="2562" width="14" customWidth="1"/>
    <col min="2563" max="2563" width="12.54296875" customWidth="1"/>
    <col min="2564" max="2585" width="11.54296875" customWidth="1"/>
    <col min="2586" max="2586" width="16.7265625" customWidth="1"/>
    <col min="2587" max="2609" width="11.54296875" customWidth="1"/>
    <col min="2610" max="2610" width="12" bestFit="1" customWidth="1"/>
    <col min="2817" max="2817" width="11.453125" customWidth="1"/>
    <col min="2818" max="2818" width="14" customWidth="1"/>
    <col min="2819" max="2819" width="12.54296875" customWidth="1"/>
    <col min="2820" max="2841" width="11.54296875" customWidth="1"/>
    <col min="2842" max="2842" width="16.7265625" customWidth="1"/>
    <col min="2843" max="2865" width="11.54296875" customWidth="1"/>
    <col min="2866" max="2866" width="12" bestFit="1" customWidth="1"/>
    <col min="3073" max="3073" width="11.453125" customWidth="1"/>
    <col min="3074" max="3074" width="14" customWidth="1"/>
    <col min="3075" max="3075" width="12.54296875" customWidth="1"/>
    <col min="3076" max="3097" width="11.54296875" customWidth="1"/>
    <col min="3098" max="3098" width="16.7265625" customWidth="1"/>
    <col min="3099" max="3121" width="11.54296875" customWidth="1"/>
    <col min="3122" max="3122" width="12" bestFit="1" customWidth="1"/>
    <col min="3329" max="3329" width="11.453125" customWidth="1"/>
    <col min="3330" max="3330" width="14" customWidth="1"/>
    <col min="3331" max="3331" width="12.54296875" customWidth="1"/>
    <col min="3332" max="3353" width="11.54296875" customWidth="1"/>
    <col min="3354" max="3354" width="16.7265625" customWidth="1"/>
    <col min="3355" max="3377" width="11.54296875" customWidth="1"/>
    <col min="3378" max="3378" width="12" bestFit="1" customWidth="1"/>
    <col min="3585" max="3585" width="11.453125" customWidth="1"/>
    <col min="3586" max="3586" width="14" customWidth="1"/>
    <col min="3587" max="3587" width="12.54296875" customWidth="1"/>
    <col min="3588" max="3609" width="11.54296875" customWidth="1"/>
    <col min="3610" max="3610" width="16.7265625" customWidth="1"/>
    <col min="3611" max="3633" width="11.54296875" customWidth="1"/>
    <col min="3634" max="3634" width="12" bestFit="1" customWidth="1"/>
    <col min="3841" max="3841" width="11.453125" customWidth="1"/>
    <col min="3842" max="3842" width="14" customWidth="1"/>
    <col min="3843" max="3843" width="12.54296875" customWidth="1"/>
    <col min="3844" max="3865" width="11.54296875" customWidth="1"/>
    <col min="3866" max="3866" width="16.7265625" customWidth="1"/>
    <col min="3867" max="3889" width="11.54296875" customWidth="1"/>
    <col min="3890" max="3890" width="12" bestFit="1" customWidth="1"/>
    <col min="4097" max="4097" width="11.453125" customWidth="1"/>
    <col min="4098" max="4098" width="14" customWidth="1"/>
    <col min="4099" max="4099" width="12.54296875" customWidth="1"/>
    <col min="4100" max="4121" width="11.54296875" customWidth="1"/>
    <col min="4122" max="4122" width="16.7265625" customWidth="1"/>
    <col min="4123" max="4145" width="11.54296875" customWidth="1"/>
    <col min="4146" max="4146" width="12" bestFit="1" customWidth="1"/>
    <col min="4353" max="4353" width="11.453125" customWidth="1"/>
    <col min="4354" max="4354" width="14" customWidth="1"/>
    <col min="4355" max="4355" width="12.54296875" customWidth="1"/>
    <col min="4356" max="4377" width="11.54296875" customWidth="1"/>
    <col min="4378" max="4378" width="16.7265625" customWidth="1"/>
    <col min="4379" max="4401" width="11.54296875" customWidth="1"/>
    <col min="4402" max="4402" width="12" bestFit="1" customWidth="1"/>
    <col min="4609" max="4609" width="11.453125" customWidth="1"/>
    <col min="4610" max="4610" width="14" customWidth="1"/>
    <col min="4611" max="4611" width="12.54296875" customWidth="1"/>
    <col min="4612" max="4633" width="11.54296875" customWidth="1"/>
    <col min="4634" max="4634" width="16.7265625" customWidth="1"/>
    <col min="4635" max="4657" width="11.54296875" customWidth="1"/>
    <col min="4658" max="4658" width="12" bestFit="1" customWidth="1"/>
    <col min="4865" max="4865" width="11.453125" customWidth="1"/>
    <col min="4866" max="4866" width="14" customWidth="1"/>
    <col min="4867" max="4867" width="12.54296875" customWidth="1"/>
    <col min="4868" max="4889" width="11.54296875" customWidth="1"/>
    <col min="4890" max="4890" width="16.7265625" customWidth="1"/>
    <col min="4891" max="4913" width="11.54296875" customWidth="1"/>
    <col min="4914" max="4914" width="12" bestFit="1" customWidth="1"/>
    <col min="5121" max="5121" width="11.453125" customWidth="1"/>
    <col min="5122" max="5122" width="14" customWidth="1"/>
    <col min="5123" max="5123" width="12.54296875" customWidth="1"/>
    <col min="5124" max="5145" width="11.54296875" customWidth="1"/>
    <col min="5146" max="5146" width="16.7265625" customWidth="1"/>
    <col min="5147" max="5169" width="11.54296875" customWidth="1"/>
    <col min="5170" max="5170" width="12" bestFit="1" customWidth="1"/>
    <col min="5377" max="5377" width="11.453125" customWidth="1"/>
    <col min="5378" max="5378" width="14" customWidth="1"/>
    <col min="5379" max="5379" width="12.54296875" customWidth="1"/>
    <col min="5380" max="5401" width="11.54296875" customWidth="1"/>
    <col min="5402" max="5402" width="16.7265625" customWidth="1"/>
    <col min="5403" max="5425" width="11.54296875" customWidth="1"/>
    <col min="5426" max="5426" width="12" bestFit="1" customWidth="1"/>
    <col min="5633" max="5633" width="11.453125" customWidth="1"/>
    <col min="5634" max="5634" width="14" customWidth="1"/>
    <col min="5635" max="5635" width="12.54296875" customWidth="1"/>
    <col min="5636" max="5657" width="11.54296875" customWidth="1"/>
    <col min="5658" max="5658" width="16.7265625" customWidth="1"/>
    <col min="5659" max="5681" width="11.54296875" customWidth="1"/>
    <col min="5682" max="5682" width="12" bestFit="1" customWidth="1"/>
    <col min="5889" max="5889" width="11.453125" customWidth="1"/>
    <col min="5890" max="5890" width="14" customWidth="1"/>
    <col min="5891" max="5891" width="12.54296875" customWidth="1"/>
    <col min="5892" max="5913" width="11.54296875" customWidth="1"/>
    <col min="5914" max="5914" width="16.7265625" customWidth="1"/>
    <col min="5915" max="5937" width="11.54296875" customWidth="1"/>
    <col min="5938" max="5938" width="12" bestFit="1" customWidth="1"/>
    <col min="6145" max="6145" width="11.453125" customWidth="1"/>
    <col min="6146" max="6146" width="14" customWidth="1"/>
    <col min="6147" max="6147" width="12.54296875" customWidth="1"/>
    <col min="6148" max="6169" width="11.54296875" customWidth="1"/>
    <col min="6170" max="6170" width="16.7265625" customWidth="1"/>
    <col min="6171" max="6193" width="11.54296875" customWidth="1"/>
    <col min="6194" max="6194" width="12" bestFit="1" customWidth="1"/>
    <col min="6401" max="6401" width="11.453125" customWidth="1"/>
    <col min="6402" max="6402" width="14" customWidth="1"/>
    <col min="6403" max="6403" width="12.54296875" customWidth="1"/>
    <col min="6404" max="6425" width="11.54296875" customWidth="1"/>
    <col min="6426" max="6426" width="16.7265625" customWidth="1"/>
    <col min="6427" max="6449" width="11.54296875" customWidth="1"/>
    <col min="6450" max="6450" width="12" bestFit="1" customWidth="1"/>
    <col min="6657" max="6657" width="11.453125" customWidth="1"/>
    <col min="6658" max="6658" width="14" customWidth="1"/>
    <col min="6659" max="6659" width="12.54296875" customWidth="1"/>
    <col min="6660" max="6681" width="11.54296875" customWidth="1"/>
    <col min="6682" max="6682" width="16.7265625" customWidth="1"/>
    <col min="6683" max="6705" width="11.54296875" customWidth="1"/>
    <col min="6706" max="6706" width="12" bestFit="1" customWidth="1"/>
    <col min="6913" max="6913" width="11.453125" customWidth="1"/>
    <col min="6914" max="6914" width="14" customWidth="1"/>
    <col min="6915" max="6915" width="12.54296875" customWidth="1"/>
    <col min="6916" max="6937" width="11.54296875" customWidth="1"/>
    <col min="6938" max="6938" width="16.7265625" customWidth="1"/>
    <col min="6939" max="6961" width="11.54296875" customWidth="1"/>
    <col min="6962" max="6962" width="12" bestFit="1" customWidth="1"/>
    <col min="7169" max="7169" width="11.453125" customWidth="1"/>
    <col min="7170" max="7170" width="14" customWidth="1"/>
    <col min="7171" max="7171" width="12.54296875" customWidth="1"/>
    <col min="7172" max="7193" width="11.54296875" customWidth="1"/>
    <col min="7194" max="7194" width="16.7265625" customWidth="1"/>
    <col min="7195" max="7217" width="11.54296875" customWidth="1"/>
    <col min="7218" max="7218" width="12" bestFit="1" customWidth="1"/>
    <col min="7425" max="7425" width="11.453125" customWidth="1"/>
    <col min="7426" max="7426" width="14" customWidth="1"/>
    <col min="7427" max="7427" width="12.54296875" customWidth="1"/>
    <col min="7428" max="7449" width="11.54296875" customWidth="1"/>
    <col min="7450" max="7450" width="16.7265625" customWidth="1"/>
    <col min="7451" max="7473" width="11.54296875" customWidth="1"/>
    <col min="7474" max="7474" width="12" bestFit="1" customWidth="1"/>
    <col min="7681" max="7681" width="11.453125" customWidth="1"/>
    <col min="7682" max="7682" width="14" customWidth="1"/>
    <col min="7683" max="7683" width="12.54296875" customWidth="1"/>
    <col min="7684" max="7705" width="11.54296875" customWidth="1"/>
    <col min="7706" max="7706" width="16.7265625" customWidth="1"/>
    <col min="7707" max="7729" width="11.54296875" customWidth="1"/>
    <col min="7730" max="7730" width="12" bestFit="1" customWidth="1"/>
    <col min="7937" max="7937" width="11.453125" customWidth="1"/>
    <col min="7938" max="7938" width="14" customWidth="1"/>
    <col min="7939" max="7939" width="12.54296875" customWidth="1"/>
    <col min="7940" max="7961" width="11.54296875" customWidth="1"/>
    <col min="7962" max="7962" width="16.7265625" customWidth="1"/>
    <col min="7963" max="7985" width="11.54296875" customWidth="1"/>
    <col min="7986" max="7986" width="12" bestFit="1" customWidth="1"/>
    <col min="8193" max="8193" width="11.453125" customWidth="1"/>
    <col min="8194" max="8194" width="14" customWidth="1"/>
    <col min="8195" max="8195" width="12.54296875" customWidth="1"/>
    <col min="8196" max="8217" width="11.54296875" customWidth="1"/>
    <col min="8218" max="8218" width="16.7265625" customWidth="1"/>
    <col min="8219" max="8241" width="11.54296875" customWidth="1"/>
    <col min="8242" max="8242" width="12" bestFit="1" customWidth="1"/>
    <col min="8449" max="8449" width="11.453125" customWidth="1"/>
    <col min="8450" max="8450" width="14" customWidth="1"/>
    <col min="8451" max="8451" width="12.54296875" customWidth="1"/>
    <col min="8452" max="8473" width="11.54296875" customWidth="1"/>
    <col min="8474" max="8474" width="16.7265625" customWidth="1"/>
    <col min="8475" max="8497" width="11.54296875" customWidth="1"/>
    <col min="8498" max="8498" width="12" bestFit="1" customWidth="1"/>
    <col min="8705" max="8705" width="11.453125" customWidth="1"/>
    <col min="8706" max="8706" width="14" customWidth="1"/>
    <col min="8707" max="8707" width="12.54296875" customWidth="1"/>
    <col min="8708" max="8729" width="11.54296875" customWidth="1"/>
    <col min="8730" max="8730" width="16.7265625" customWidth="1"/>
    <col min="8731" max="8753" width="11.54296875" customWidth="1"/>
    <col min="8754" max="8754" width="12" bestFit="1" customWidth="1"/>
    <col min="8961" max="8961" width="11.453125" customWidth="1"/>
    <col min="8962" max="8962" width="14" customWidth="1"/>
    <col min="8963" max="8963" width="12.54296875" customWidth="1"/>
    <col min="8964" max="8985" width="11.54296875" customWidth="1"/>
    <col min="8986" max="8986" width="16.7265625" customWidth="1"/>
    <col min="8987" max="9009" width="11.54296875" customWidth="1"/>
    <col min="9010" max="9010" width="12" bestFit="1" customWidth="1"/>
    <col min="9217" max="9217" width="11.453125" customWidth="1"/>
    <col min="9218" max="9218" width="14" customWidth="1"/>
    <col min="9219" max="9219" width="12.54296875" customWidth="1"/>
    <col min="9220" max="9241" width="11.54296875" customWidth="1"/>
    <col min="9242" max="9242" width="16.7265625" customWidth="1"/>
    <col min="9243" max="9265" width="11.54296875" customWidth="1"/>
    <col min="9266" max="9266" width="12" bestFit="1" customWidth="1"/>
    <col min="9473" max="9473" width="11.453125" customWidth="1"/>
    <col min="9474" max="9474" width="14" customWidth="1"/>
    <col min="9475" max="9475" width="12.54296875" customWidth="1"/>
    <col min="9476" max="9497" width="11.54296875" customWidth="1"/>
    <col min="9498" max="9498" width="16.7265625" customWidth="1"/>
    <col min="9499" max="9521" width="11.54296875" customWidth="1"/>
    <col min="9522" max="9522" width="12" bestFit="1" customWidth="1"/>
    <col min="9729" max="9729" width="11.453125" customWidth="1"/>
    <col min="9730" max="9730" width="14" customWidth="1"/>
    <col min="9731" max="9731" width="12.54296875" customWidth="1"/>
    <col min="9732" max="9753" width="11.54296875" customWidth="1"/>
    <col min="9754" max="9754" width="16.7265625" customWidth="1"/>
    <col min="9755" max="9777" width="11.54296875" customWidth="1"/>
    <col min="9778" max="9778" width="12" bestFit="1" customWidth="1"/>
    <col min="9985" max="9985" width="11.453125" customWidth="1"/>
    <col min="9986" max="9986" width="14" customWidth="1"/>
    <col min="9987" max="9987" width="12.54296875" customWidth="1"/>
    <col min="9988" max="10009" width="11.54296875" customWidth="1"/>
    <col min="10010" max="10010" width="16.7265625" customWidth="1"/>
    <col min="10011" max="10033" width="11.54296875" customWidth="1"/>
    <col min="10034" max="10034" width="12" bestFit="1" customWidth="1"/>
    <col min="10241" max="10241" width="11.453125" customWidth="1"/>
    <col min="10242" max="10242" width="14" customWidth="1"/>
    <col min="10243" max="10243" width="12.54296875" customWidth="1"/>
    <col min="10244" max="10265" width="11.54296875" customWidth="1"/>
    <col min="10266" max="10266" width="16.7265625" customWidth="1"/>
    <col min="10267" max="10289" width="11.54296875" customWidth="1"/>
    <col min="10290" max="10290" width="12" bestFit="1" customWidth="1"/>
    <col min="10497" max="10497" width="11.453125" customWidth="1"/>
    <col min="10498" max="10498" width="14" customWidth="1"/>
    <col min="10499" max="10499" width="12.54296875" customWidth="1"/>
    <col min="10500" max="10521" width="11.54296875" customWidth="1"/>
    <col min="10522" max="10522" width="16.7265625" customWidth="1"/>
    <col min="10523" max="10545" width="11.54296875" customWidth="1"/>
    <col min="10546" max="10546" width="12" bestFit="1" customWidth="1"/>
    <col min="10753" max="10753" width="11.453125" customWidth="1"/>
    <col min="10754" max="10754" width="14" customWidth="1"/>
    <col min="10755" max="10755" width="12.54296875" customWidth="1"/>
    <col min="10756" max="10777" width="11.54296875" customWidth="1"/>
    <col min="10778" max="10778" width="16.7265625" customWidth="1"/>
    <col min="10779" max="10801" width="11.54296875" customWidth="1"/>
    <col min="10802" max="10802" width="12" bestFit="1" customWidth="1"/>
    <col min="11009" max="11009" width="11.453125" customWidth="1"/>
    <col min="11010" max="11010" width="14" customWidth="1"/>
    <col min="11011" max="11011" width="12.54296875" customWidth="1"/>
    <col min="11012" max="11033" width="11.54296875" customWidth="1"/>
    <col min="11034" max="11034" width="16.7265625" customWidth="1"/>
    <col min="11035" max="11057" width="11.54296875" customWidth="1"/>
    <col min="11058" max="11058" width="12" bestFit="1" customWidth="1"/>
    <col min="11265" max="11265" width="11.453125" customWidth="1"/>
    <col min="11266" max="11266" width="14" customWidth="1"/>
    <col min="11267" max="11267" width="12.54296875" customWidth="1"/>
    <col min="11268" max="11289" width="11.54296875" customWidth="1"/>
    <col min="11290" max="11290" width="16.7265625" customWidth="1"/>
    <col min="11291" max="11313" width="11.54296875" customWidth="1"/>
    <col min="11314" max="11314" width="12" bestFit="1" customWidth="1"/>
    <col min="11521" max="11521" width="11.453125" customWidth="1"/>
    <col min="11522" max="11522" width="14" customWidth="1"/>
    <col min="11523" max="11523" width="12.54296875" customWidth="1"/>
    <col min="11524" max="11545" width="11.54296875" customWidth="1"/>
    <col min="11546" max="11546" width="16.7265625" customWidth="1"/>
    <col min="11547" max="11569" width="11.54296875" customWidth="1"/>
    <col min="11570" max="11570" width="12" bestFit="1" customWidth="1"/>
    <col min="11777" max="11777" width="11.453125" customWidth="1"/>
    <col min="11778" max="11778" width="14" customWidth="1"/>
    <col min="11779" max="11779" width="12.54296875" customWidth="1"/>
    <col min="11780" max="11801" width="11.54296875" customWidth="1"/>
    <col min="11802" max="11802" width="16.7265625" customWidth="1"/>
    <col min="11803" max="11825" width="11.54296875" customWidth="1"/>
    <col min="11826" max="11826" width="12" bestFit="1" customWidth="1"/>
    <col min="12033" max="12033" width="11.453125" customWidth="1"/>
    <col min="12034" max="12034" width="14" customWidth="1"/>
    <col min="12035" max="12035" width="12.54296875" customWidth="1"/>
    <col min="12036" max="12057" width="11.54296875" customWidth="1"/>
    <col min="12058" max="12058" width="16.7265625" customWidth="1"/>
    <col min="12059" max="12081" width="11.54296875" customWidth="1"/>
    <col min="12082" max="12082" width="12" bestFit="1" customWidth="1"/>
    <col min="12289" max="12289" width="11.453125" customWidth="1"/>
    <col min="12290" max="12290" width="14" customWidth="1"/>
    <col min="12291" max="12291" width="12.54296875" customWidth="1"/>
    <col min="12292" max="12313" width="11.54296875" customWidth="1"/>
    <col min="12314" max="12314" width="16.7265625" customWidth="1"/>
    <col min="12315" max="12337" width="11.54296875" customWidth="1"/>
    <col min="12338" max="12338" width="12" bestFit="1" customWidth="1"/>
    <col min="12545" max="12545" width="11.453125" customWidth="1"/>
    <col min="12546" max="12546" width="14" customWidth="1"/>
    <col min="12547" max="12547" width="12.54296875" customWidth="1"/>
    <col min="12548" max="12569" width="11.54296875" customWidth="1"/>
    <col min="12570" max="12570" width="16.7265625" customWidth="1"/>
    <col min="12571" max="12593" width="11.54296875" customWidth="1"/>
    <col min="12594" max="12594" width="12" bestFit="1" customWidth="1"/>
    <col min="12801" max="12801" width="11.453125" customWidth="1"/>
    <col min="12802" max="12802" width="14" customWidth="1"/>
    <col min="12803" max="12803" width="12.54296875" customWidth="1"/>
    <col min="12804" max="12825" width="11.54296875" customWidth="1"/>
    <col min="12826" max="12826" width="16.7265625" customWidth="1"/>
    <col min="12827" max="12849" width="11.54296875" customWidth="1"/>
    <col min="12850" max="12850" width="12" bestFit="1" customWidth="1"/>
    <col min="13057" max="13057" width="11.453125" customWidth="1"/>
    <col min="13058" max="13058" width="14" customWidth="1"/>
    <col min="13059" max="13059" width="12.54296875" customWidth="1"/>
    <col min="13060" max="13081" width="11.54296875" customWidth="1"/>
    <col min="13082" max="13082" width="16.7265625" customWidth="1"/>
    <col min="13083" max="13105" width="11.54296875" customWidth="1"/>
    <col min="13106" max="13106" width="12" bestFit="1" customWidth="1"/>
    <col min="13313" max="13313" width="11.453125" customWidth="1"/>
    <col min="13314" max="13314" width="14" customWidth="1"/>
    <col min="13315" max="13315" width="12.54296875" customWidth="1"/>
    <col min="13316" max="13337" width="11.54296875" customWidth="1"/>
    <col min="13338" max="13338" width="16.7265625" customWidth="1"/>
    <col min="13339" max="13361" width="11.54296875" customWidth="1"/>
    <col min="13362" max="13362" width="12" bestFit="1" customWidth="1"/>
    <col min="13569" max="13569" width="11.453125" customWidth="1"/>
    <col min="13570" max="13570" width="14" customWidth="1"/>
    <col min="13571" max="13571" width="12.54296875" customWidth="1"/>
    <col min="13572" max="13593" width="11.54296875" customWidth="1"/>
    <col min="13594" max="13594" width="16.7265625" customWidth="1"/>
    <col min="13595" max="13617" width="11.54296875" customWidth="1"/>
    <col min="13618" max="13618" width="12" bestFit="1" customWidth="1"/>
    <col min="13825" max="13825" width="11.453125" customWidth="1"/>
    <col min="13826" max="13826" width="14" customWidth="1"/>
    <col min="13827" max="13827" width="12.54296875" customWidth="1"/>
    <col min="13828" max="13849" width="11.54296875" customWidth="1"/>
    <col min="13850" max="13850" width="16.7265625" customWidth="1"/>
    <col min="13851" max="13873" width="11.54296875" customWidth="1"/>
    <col min="13874" max="13874" width="12" bestFit="1" customWidth="1"/>
    <col min="14081" max="14081" width="11.453125" customWidth="1"/>
    <col min="14082" max="14082" width="14" customWidth="1"/>
    <col min="14083" max="14083" width="12.54296875" customWidth="1"/>
    <col min="14084" max="14105" width="11.54296875" customWidth="1"/>
    <col min="14106" max="14106" width="16.7265625" customWidth="1"/>
    <col min="14107" max="14129" width="11.54296875" customWidth="1"/>
    <col min="14130" max="14130" width="12" bestFit="1" customWidth="1"/>
    <col min="14337" max="14337" width="11.453125" customWidth="1"/>
    <col min="14338" max="14338" width="14" customWidth="1"/>
    <col min="14339" max="14339" width="12.54296875" customWidth="1"/>
    <col min="14340" max="14361" width="11.54296875" customWidth="1"/>
    <col min="14362" max="14362" width="16.7265625" customWidth="1"/>
    <col min="14363" max="14385" width="11.54296875" customWidth="1"/>
    <col min="14386" max="14386" width="12" bestFit="1" customWidth="1"/>
    <col min="14593" max="14593" width="11.453125" customWidth="1"/>
    <col min="14594" max="14594" width="14" customWidth="1"/>
    <col min="14595" max="14595" width="12.54296875" customWidth="1"/>
    <col min="14596" max="14617" width="11.54296875" customWidth="1"/>
    <col min="14618" max="14618" width="16.7265625" customWidth="1"/>
    <col min="14619" max="14641" width="11.54296875" customWidth="1"/>
    <col min="14642" max="14642" width="12" bestFit="1" customWidth="1"/>
    <col min="14849" max="14849" width="11.453125" customWidth="1"/>
    <col min="14850" max="14850" width="14" customWidth="1"/>
    <col min="14851" max="14851" width="12.54296875" customWidth="1"/>
    <col min="14852" max="14873" width="11.54296875" customWidth="1"/>
    <col min="14874" max="14874" width="16.7265625" customWidth="1"/>
    <col min="14875" max="14897" width="11.54296875" customWidth="1"/>
    <col min="14898" max="14898" width="12" bestFit="1" customWidth="1"/>
    <col min="15105" max="15105" width="11.453125" customWidth="1"/>
    <col min="15106" max="15106" width="14" customWidth="1"/>
    <col min="15107" max="15107" width="12.54296875" customWidth="1"/>
    <col min="15108" max="15129" width="11.54296875" customWidth="1"/>
    <col min="15130" max="15130" width="16.7265625" customWidth="1"/>
    <col min="15131" max="15153" width="11.54296875" customWidth="1"/>
    <col min="15154" max="15154" width="12" bestFit="1" customWidth="1"/>
    <col min="15361" max="15361" width="11.453125" customWidth="1"/>
    <col min="15362" max="15362" width="14" customWidth="1"/>
    <col min="15363" max="15363" width="12.54296875" customWidth="1"/>
    <col min="15364" max="15385" width="11.54296875" customWidth="1"/>
    <col min="15386" max="15386" width="16.7265625" customWidth="1"/>
    <col min="15387" max="15409" width="11.54296875" customWidth="1"/>
    <col min="15410" max="15410" width="12" bestFit="1" customWidth="1"/>
    <col min="15617" max="15617" width="11.453125" customWidth="1"/>
    <col min="15618" max="15618" width="14" customWidth="1"/>
    <col min="15619" max="15619" width="12.54296875" customWidth="1"/>
    <col min="15620" max="15641" width="11.54296875" customWidth="1"/>
    <col min="15642" max="15642" width="16.7265625" customWidth="1"/>
    <col min="15643" max="15665" width="11.54296875" customWidth="1"/>
    <col min="15666" max="15666" width="12" bestFit="1" customWidth="1"/>
    <col min="15873" max="15873" width="11.453125" customWidth="1"/>
    <col min="15874" max="15874" width="14" customWidth="1"/>
    <col min="15875" max="15875" width="12.54296875" customWidth="1"/>
    <col min="15876" max="15897" width="11.54296875" customWidth="1"/>
    <col min="15898" max="15898" width="16.7265625" customWidth="1"/>
    <col min="15899" max="15921" width="11.54296875" customWidth="1"/>
    <col min="15922" max="15922" width="12" bestFit="1" customWidth="1"/>
    <col min="16129" max="16129" width="11.453125" customWidth="1"/>
    <col min="16130" max="16130" width="14" customWidth="1"/>
    <col min="16131" max="16131" width="12.54296875" customWidth="1"/>
    <col min="16132" max="16153" width="11.54296875" customWidth="1"/>
    <col min="16154" max="16154" width="16.7265625" customWidth="1"/>
    <col min="16155" max="16177" width="11.54296875" customWidth="1"/>
    <col min="16178" max="16178" width="12" bestFit="1" customWidth="1"/>
  </cols>
  <sheetData>
    <row r="1" spans="1:56" x14ac:dyDescent="0.35">
      <c r="B1" s="66">
        <v>1</v>
      </c>
      <c r="C1" s="66">
        <v>1</v>
      </c>
      <c r="D1" s="66">
        <v>2</v>
      </c>
      <c r="E1" s="66">
        <v>2</v>
      </c>
      <c r="F1" s="66">
        <v>3</v>
      </c>
      <c r="G1" s="66">
        <v>3</v>
      </c>
      <c r="H1" s="66">
        <v>4</v>
      </c>
      <c r="I1" s="66">
        <v>4</v>
      </c>
      <c r="J1" s="66">
        <v>5</v>
      </c>
      <c r="K1" s="66">
        <v>5</v>
      </c>
      <c r="L1" s="66">
        <v>6</v>
      </c>
      <c r="M1" s="66">
        <v>6</v>
      </c>
      <c r="N1" s="66">
        <v>7</v>
      </c>
      <c r="O1" s="66">
        <v>7</v>
      </c>
      <c r="P1" s="66">
        <v>8</v>
      </c>
      <c r="Q1" s="66">
        <v>8</v>
      </c>
      <c r="R1" s="66">
        <v>9</v>
      </c>
      <c r="S1" s="66">
        <v>9</v>
      </c>
      <c r="T1" s="66">
        <v>10</v>
      </c>
      <c r="U1" s="66">
        <v>10</v>
      </c>
      <c r="V1" s="66">
        <v>11</v>
      </c>
      <c r="W1" s="66">
        <v>11</v>
      </c>
      <c r="X1" s="66">
        <v>12</v>
      </c>
      <c r="Y1" s="66">
        <v>12</v>
      </c>
      <c r="Z1" s="66">
        <v>13</v>
      </c>
      <c r="AA1" s="66">
        <v>13</v>
      </c>
      <c r="AB1" s="66">
        <v>14</v>
      </c>
      <c r="AC1" s="66">
        <v>14</v>
      </c>
      <c r="AD1" s="66">
        <v>15</v>
      </c>
      <c r="AE1" s="66">
        <v>15</v>
      </c>
      <c r="AF1" s="66">
        <v>16</v>
      </c>
      <c r="AG1" s="66">
        <v>16</v>
      </c>
      <c r="AH1" s="66">
        <v>17</v>
      </c>
      <c r="AI1" s="66">
        <v>17</v>
      </c>
      <c r="AJ1" s="66">
        <v>18</v>
      </c>
      <c r="AK1" s="66">
        <v>18</v>
      </c>
      <c r="AL1" s="66">
        <v>19</v>
      </c>
      <c r="AM1" s="66">
        <v>19</v>
      </c>
      <c r="AN1" s="66">
        <v>20</v>
      </c>
      <c r="AO1" s="66">
        <v>20</v>
      </c>
      <c r="AP1" s="66">
        <v>21</v>
      </c>
      <c r="AQ1" s="66">
        <v>21</v>
      </c>
      <c r="AR1" s="66">
        <v>22</v>
      </c>
      <c r="AS1" s="66">
        <v>22</v>
      </c>
      <c r="AT1" s="66">
        <v>23</v>
      </c>
      <c r="AU1" s="66">
        <v>23</v>
      </c>
      <c r="AV1" s="66">
        <v>24</v>
      </c>
      <c r="AW1" s="66">
        <v>24</v>
      </c>
      <c r="BA1" s="114" t="s">
        <v>194</v>
      </c>
      <c r="BB1" s="114"/>
    </row>
    <row r="2" spans="1:56" x14ac:dyDescent="0.35">
      <c r="A2" s="30"/>
      <c r="B2" s="67" t="s">
        <v>188</v>
      </c>
      <c r="C2" s="67" t="s">
        <v>189</v>
      </c>
      <c r="D2" s="67" t="s">
        <v>188</v>
      </c>
      <c r="E2" s="67" t="s">
        <v>189</v>
      </c>
      <c r="F2" s="67" t="s">
        <v>188</v>
      </c>
      <c r="G2" s="67" t="s">
        <v>189</v>
      </c>
      <c r="H2" s="67" t="s">
        <v>188</v>
      </c>
      <c r="I2" s="67" t="s">
        <v>189</v>
      </c>
      <c r="J2" s="67" t="s">
        <v>188</v>
      </c>
      <c r="K2" s="67" t="s">
        <v>189</v>
      </c>
      <c r="L2" s="67" t="s">
        <v>188</v>
      </c>
      <c r="M2" s="67" t="s">
        <v>189</v>
      </c>
      <c r="N2" s="67" t="s">
        <v>188</v>
      </c>
      <c r="O2" s="67" t="s">
        <v>189</v>
      </c>
      <c r="P2" s="67" t="s">
        <v>188</v>
      </c>
      <c r="Q2" s="67" t="s">
        <v>189</v>
      </c>
      <c r="R2" s="67" t="s">
        <v>188</v>
      </c>
      <c r="S2" s="67" t="s">
        <v>189</v>
      </c>
      <c r="T2" s="67" t="s">
        <v>188</v>
      </c>
      <c r="U2" s="67" t="s">
        <v>189</v>
      </c>
      <c r="V2" s="67" t="s">
        <v>188</v>
      </c>
      <c r="W2" s="67" t="s">
        <v>189</v>
      </c>
      <c r="X2" s="67" t="s">
        <v>188</v>
      </c>
      <c r="Y2" s="67" t="s">
        <v>189</v>
      </c>
      <c r="Z2" s="67" t="s">
        <v>188</v>
      </c>
      <c r="AA2" s="67" t="s">
        <v>189</v>
      </c>
      <c r="AB2" s="67" t="s">
        <v>188</v>
      </c>
      <c r="AC2" s="67" t="s">
        <v>189</v>
      </c>
      <c r="AD2" s="67" t="s">
        <v>188</v>
      </c>
      <c r="AE2" s="67" t="s">
        <v>189</v>
      </c>
      <c r="AF2" s="67" t="s">
        <v>188</v>
      </c>
      <c r="AG2" s="67" t="s">
        <v>189</v>
      </c>
      <c r="AH2" s="67" t="s">
        <v>188</v>
      </c>
      <c r="AI2" s="67" t="s">
        <v>189</v>
      </c>
      <c r="AJ2" s="67" t="s">
        <v>188</v>
      </c>
      <c r="AK2" s="67" t="s">
        <v>189</v>
      </c>
      <c r="AL2" s="67" t="s">
        <v>188</v>
      </c>
      <c r="AM2" s="67" t="s">
        <v>189</v>
      </c>
      <c r="AN2" s="67" t="s">
        <v>188</v>
      </c>
      <c r="AO2" s="67" t="s">
        <v>189</v>
      </c>
      <c r="AP2" s="67" t="s">
        <v>188</v>
      </c>
      <c r="AQ2" s="67" t="s">
        <v>189</v>
      </c>
      <c r="AR2" s="67" t="s">
        <v>188</v>
      </c>
      <c r="AS2" s="67" t="s">
        <v>189</v>
      </c>
      <c r="AT2" s="67" t="s">
        <v>188</v>
      </c>
      <c r="AU2" s="67" t="s">
        <v>189</v>
      </c>
      <c r="AV2" s="67" t="s">
        <v>188</v>
      </c>
      <c r="AW2" s="67" t="s">
        <v>189</v>
      </c>
      <c r="AY2" s="73" t="s">
        <v>195</v>
      </c>
      <c r="BA2" s="30" t="s">
        <v>188</v>
      </c>
      <c r="BB2" s="30" t="s">
        <v>189</v>
      </c>
      <c r="BD2" s="73" t="s">
        <v>196</v>
      </c>
    </row>
    <row r="3" spans="1:56" x14ac:dyDescent="0.35">
      <c r="A3" s="74">
        <v>1</v>
      </c>
      <c r="B3" s="69">
        <f>[1]Loadprofile!D55</f>
        <v>0</v>
      </c>
      <c r="C3" s="69">
        <f>[1]Loadprofile!E55</f>
        <v>0</v>
      </c>
      <c r="D3" s="69">
        <f>[1]Loadprofile!F55</f>
        <v>0</v>
      </c>
      <c r="E3" s="69">
        <f>[1]Loadprofile!G55</f>
        <v>0</v>
      </c>
      <c r="F3" s="69">
        <f>[1]Loadprofile!H55</f>
        <v>0</v>
      </c>
      <c r="G3" s="69">
        <f>[1]Loadprofile!I55</f>
        <v>0</v>
      </c>
      <c r="H3" s="69">
        <f>[1]Loadprofile!J55</f>
        <v>0</v>
      </c>
      <c r="I3" s="69">
        <f>[1]Loadprofile!K55</f>
        <v>0</v>
      </c>
      <c r="J3" s="69">
        <f>[1]Loadprofile!L55</f>
        <v>0</v>
      </c>
      <c r="K3" s="69">
        <f>[1]Loadprofile!M55</f>
        <v>0</v>
      </c>
      <c r="L3" s="69">
        <f>[1]Loadprofile!N55</f>
        <v>0</v>
      </c>
      <c r="M3" s="69">
        <f>[1]Loadprofile!O55</f>
        <v>0</v>
      </c>
      <c r="N3" s="69">
        <f>[1]Loadprofile!P55</f>
        <v>0</v>
      </c>
      <c r="O3" s="69">
        <f>[1]Loadprofile!Q55</f>
        <v>0</v>
      </c>
      <c r="P3" s="69">
        <f>[1]Loadprofile!R55</f>
        <v>0</v>
      </c>
      <c r="Q3" s="69">
        <f>[1]Loadprofile!S55</f>
        <v>0</v>
      </c>
      <c r="R3" s="69">
        <f>[1]Loadprofile!T55</f>
        <v>0</v>
      </c>
      <c r="S3" s="69">
        <f>[1]Loadprofile!U55</f>
        <v>0</v>
      </c>
      <c r="T3" s="69">
        <f>[1]Loadprofile!V55</f>
        <v>0</v>
      </c>
      <c r="U3" s="69">
        <f>[1]Loadprofile!W55</f>
        <v>0</v>
      </c>
      <c r="V3" s="69">
        <f>[1]Loadprofile!X55</f>
        <v>0</v>
      </c>
      <c r="W3" s="69">
        <f>[1]Loadprofile!Y55</f>
        <v>0</v>
      </c>
      <c r="X3" s="69">
        <f>[1]Loadprofile!Z55</f>
        <v>0</v>
      </c>
      <c r="Y3" s="69">
        <f>[1]Loadprofile!AA55</f>
        <v>0</v>
      </c>
      <c r="Z3" s="69">
        <f>[1]Loadprofile!AB55</f>
        <v>0</v>
      </c>
      <c r="AA3" s="69">
        <f>[1]Loadprofile!AC55</f>
        <v>0</v>
      </c>
      <c r="AB3" s="69">
        <f>[1]Loadprofile!AD55</f>
        <v>0</v>
      </c>
      <c r="AC3" s="69">
        <f>[1]Loadprofile!AE55</f>
        <v>0</v>
      </c>
      <c r="AD3" s="69">
        <f>[1]Loadprofile!AF55</f>
        <v>0</v>
      </c>
      <c r="AE3" s="69">
        <f>[1]Loadprofile!AG55</f>
        <v>0</v>
      </c>
      <c r="AF3" s="69">
        <f>[1]Loadprofile!AH55</f>
        <v>0</v>
      </c>
      <c r="AG3" s="69">
        <f>[1]Loadprofile!AI55</f>
        <v>0</v>
      </c>
      <c r="AH3" s="69">
        <f>[1]Loadprofile!AJ55</f>
        <v>0</v>
      </c>
      <c r="AI3" s="69">
        <f>[1]Loadprofile!AK55</f>
        <v>0</v>
      </c>
      <c r="AJ3" s="69">
        <f>[1]Loadprofile!AL55</f>
        <v>0</v>
      </c>
      <c r="AK3" s="69">
        <f>[1]Loadprofile!AM55</f>
        <v>0</v>
      </c>
      <c r="AL3" s="69">
        <f>[1]Loadprofile!AN55</f>
        <v>0</v>
      </c>
      <c r="AM3" s="69">
        <f>[1]Loadprofile!AO55</f>
        <v>0</v>
      </c>
      <c r="AN3" s="69">
        <f>[1]Loadprofile!AP55</f>
        <v>0</v>
      </c>
      <c r="AO3" s="69">
        <f>[1]Loadprofile!AQ55</f>
        <v>0</v>
      </c>
      <c r="AP3" s="69">
        <f>[1]Loadprofile!AR55</f>
        <v>0</v>
      </c>
      <c r="AQ3" s="69">
        <f>[1]Loadprofile!AS55</f>
        <v>0</v>
      </c>
      <c r="AR3" s="69">
        <f>[1]Loadprofile!AT55</f>
        <v>0</v>
      </c>
      <c r="AS3" s="69">
        <f>[1]Loadprofile!AU55</f>
        <v>0</v>
      </c>
      <c r="AT3" s="69">
        <f>[1]Loadprofile!AV55</f>
        <v>0</v>
      </c>
      <c r="AU3" s="69">
        <f>[1]Loadprofile!AW55</f>
        <v>0</v>
      </c>
      <c r="AV3" s="69">
        <f>[1]Loadprofile!AX55</f>
        <v>0</v>
      </c>
      <c r="AW3" s="69">
        <f>[1]Loadprofile!AY55</f>
        <v>0</v>
      </c>
      <c r="AX3" s="52"/>
      <c r="AY3" s="52">
        <f t="shared" ref="AY3:AY17" si="0">AVERAGE(B3,D3,F3,H3,J3,L3,N3,P3,R3,T3,V3,X3,Z3,AB3,AD3,AF3,AH3,AJ3,AL3,AN3,AP3,AR3,AT3,AV3)</f>
        <v>0</v>
      </c>
      <c r="AZ3" s="11" t="s">
        <v>197</v>
      </c>
      <c r="BA3" t="e">
        <f>AY3/($AX$74*100)</f>
        <v>#DIV/0!</v>
      </c>
      <c r="BB3" t="e">
        <f>BD3/($BF$74*100)</f>
        <v>#DIV/0!</v>
      </c>
      <c r="BD3" s="52">
        <f t="shared" ref="BD3:BD17" si="1">AVERAGE(C3,E3,G3,I3,K3,M3,O3,Q3,S3,U3,W3,Y3,AA3,AC3,AE3,AG3,AI3,AK3,AM3,AO3,AQ3,AS3,AU3,AW3)</f>
        <v>0</v>
      </c>
    </row>
    <row r="4" spans="1:56" x14ac:dyDescent="0.35">
      <c r="A4" s="74">
        <v>2</v>
      </c>
      <c r="B4" s="69">
        <f>[1]Loadprofile!D56</f>
        <v>1.7672336474792417E-2</v>
      </c>
      <c r="C4" s="69">
        <f>[1]Loadprofile!E56</f>
        <v>5.808616100636931E-3</v>
      </c>
      <c r="D4" s="69">
        <f>[1]Loadprofile!F56</f>
        <v>1.6166171434327154E-2</v>
      </c>
      <c r="E4" s="69">
        <f>[1]Loadprofile!G56</f>
        <v>5.3135635920599205E-3</v>
      </c>
      <c r="F4" s="69">
        <f>[1]Loadprofile!H56</f>
        <v>1.5212266908699154E-2</v>
      </c>
      <c r="G4" s="69">
        <f>[1]Loadprofile!I56</f>
        <v>5.0000303366278124E-3</v>
      </c>
      <c r="H4" s="69">
        <f>[1]Loadprofile!J56</f>
        <v>1.4760417396559575E-2</v>
      </c>
      <c r="I4" s="69">
        <f>[1]Loadprofile!K56</f>
        <v>4.8515145840547095E-3</v>
      </c>
      <c r="J4" s="69">
        <f>[1]Loadprofile!L56</f>
        <v>1.4860828399257259E-2</v>
      </c>
      <c r="K4" s="69">
        <f>[1]Loadprofile!M56</f>
        <v>4.8845180846265098E-3</v>
      </c>
      <c r="L4" s="69">
        <f>[1]Loadprofile!N56</f>
        <v>1.5463294415443366E-2</v>
      </c>
      <c r="M4" s="69">
        <f>[1]Loadprofile!O56</f>
        <v>5.0825390880573154E-3</v>
      </c>
      <c r="N4" s="69">
        <f>[1]Loadprofile!P56</f>
        <v>1.6517609943769045E-2</v>
      </c>
      <c r="O4" s="69">
        <f>[1]Loadprofile!Q56</f>
        <v>5.429075844061223E-3</v>
      </c>
      <c r="P4" s="69">
        <f>[1]Loadprofile!R56</f>
        <v>1.7371103466699366E-2</v>
      </c>
      <c r="Q4" s="69">
        <f>[1]Loadprofile!S56</f>
        <v>5.7096055989215282E-3</v>
      </c>
      <c r="R4" s="69">
        <f>[1]Loadprofile!T56</f>
        <v>1.9981789536839153E-2</v>
      </c>
      <c r="S4" s="69">
        <f>[1]Loadprofile!U56</f>
        <v>6.5676966137883487E-3</v>
      </c>
      <c r="T4" s="69">
        <v>2.1789187585397468E-2</v>
      </c>
      <c r="U4" s="69">
        <v>7.1617596240807629E-3</v>
      </c>
      <c r="V4" s="69">
        <f>[1]Loadprofile!X56</f>
        <v>2.2190831596188204E-2</v>
      </c>
      <c r="W4" s="69">
        <f>[1]Loadprofile!Y56</f>
        <v>7.2937736263679635E-3</v>
      </c>
      <c r="X4" s="69">
        <f>[1]Loadprofile!Z56</f>
        <v>2.299411961776968E-2</v>
      </c>
      <c r="Y4" s="69">
        <f>[1]Loadprofile!AA56</f>
        <v>7.5578016309423707E-3</v>
      </c>
      <c r="Z4" s="69">
        <f>[1]Loadprofile!AB56</f>
        <v>2.3094530620467364E-2</v>
      </c>
      <c r="AA4" s="69">
        <f>[1]Loadprofile!AC56</f>
        <v>7.5908051315141719E-3</v>
      </c>
      <c r="AB4" s="69">
        <f>[1]Loadprofile!AD56</f>
        <v>2.2291242598885888E-2</v>
      </c>
      <c r="AC4" s="69">
        <f>[1]Loadprofile!AE56</f>
        <v>7.3267771269397647E-3</v>
      </c>
      <c r="AD4" s="69">
        <f>[1]Loadprofile!AF56</f>
        <v>2.0985899563815996E-2</v>
      </c>
      <c r="AE4" s="69">
        <f>[1]Loadprofile!AG56</f>
        <v>6.8977316195063558E-3</v>
      </c>
      <c r="AF4" s="69">
        <f>[1]Loadprofile!AH56</f>
        <v>2.0383433547629885E-2</v>
      </c>
      <c r="AG4" s="69">
        <f>[1]Loadprofile!AI56</f>
        <v>6.6997106160755528E-3</v>
      </c>
      <c r="AH4" s="69">
        <f>[1]Loadprofile!AJ56</f>
        <v>2.0634461054374099E-2</v>
      </c>
      <c r="AI4" s="69">
        <f>[1]Loadprofile!AK56</f>
        <v>6.7822193675050532E-3</v>
      </c>
      <c r="AJ4" s="69">
        <f>[1]Loadprofile!AL56</f>
        <v>2.0785077558420621E-2</v>
      </c>
      <c r="AK4" s="69">
        <f>[1]Loadprofile!AM56</f>
        <v>6.8317246183627542E-3</v>
      </c>
      <c r="AL4" s="69">
        <f>[1]Loadprofile!AN56</f>
        <v>2.1588365580002097E-2</v>
      </c>
      <c r="AM4" s="69">
        <f>[1]Loadprofile!AO56</f>
        <v>7.0957526229371605E-3</v>
      </c>
      <c r="AN4" s="69">
        <f>[1]Loadprofile!AP56</f>
        <v>2.3897818642048835E-2</v>
      </c>
      <c r="AO4" s="69">
        <f>[1]Loadprofile!AQ56</f>
        <v>7.8548331360885765E-3</v>
      </c>
      <c r="AP4" s="69">
        <f>[1]Loadprofile!AR56</f>
        <v>2.299411961776968E-2</v>
      </c>
      <c r="AQ4" s="69">
        <f>[1]Loadprofile!AS56</f>
        <v>7.5578016309423707E-3</v>
      </c>
      <c r="AR4" s="69">
        <f>[1]Loadprofile!AT56</f>
        <v>2.0684666555722941E-2</v>
      </c>
      <c r="AS4" s="69">
        <f>[1]Loadprofile!AU56</f>
        <v>6.798721117790953E-3</v>
      </c>
      <c r="AT4" s="69">
        <f>[1]Loadprofile!AV56</f>
        <v>1.8927474008513467E-2</v>
      </c>
      <c r="AU4" s="69">
        <f>[1]Loadprofile!AW56</f>
        <v>6.2211598577844411E-3</v>
      </c>
      <c r="AV4" s="69">
        <f>[1]Loadprofile!AX56</f>
        <v>1.7170281461303998E-2</v>
      </c>
      <c r="AW4" s="69">
        <f>[1]Loadprofile!AY56</f>
        <v>5.6435985977779275E-3</v>
      </c>
      <c r="AX4" s="52"/>
      <c r="AY4" s="52">
        <f t="shared" si="0"/>
        <v>1.9517388649362366E-2</v>
      </c>
      <c r="AZ4" s="47" t="s">
        <v>198</v>
      </c>
      <c r="BA4" t="e">
        <f t="shared" ref="BA4:BA67" si="2">AY4/($AX$74*100)</f>
        <v>#DIV/0!</v>
      </c>
      <c r="BB4" t="e">
        <f t="shared" ref="BB4:BB67" si="3">BD4/($BF$74*100)</f>
        <v>#DIV/0!</v>
      </c>
      <c r="BD4" s="52">
        <f t="shared" si="1"/>
        <v>6.4150554236437696E-3</v>
      </c>
    </row>
    <row r="5" spans="1:56" x14ac:dyDescent="0.35">
      <c r="A5" s="74">
        <v>3</v>
      </c>
      <c r="B5" s="69">
        <f>[1]Loadprofile!D57</f>
        <v>2.8051327737765742E-2</v>
      </c>
      <c r="C5" s="69">
        <f>[1]Loadprofile!E57</f>
        <v>9.2200255565665565E-3</v>
      </c>
      <c r="D5" s="69">
        <f>[1]Loadprofile!F57</f>
        <v>2.5660589578297067E-2</v>
      </c>
      <c r="E5" s="69">
        <f>[1]Loadprofile!G57</f>
        <v>8.4342279239046358E-3</v>
      </c>
      <c r="F5" s="69">
        <f>[1]Loadprofile!H57</f>
        <v>2.414645541063358E-2</v>
      </c>
      <c r="G5" s="69">
        <f>[1]Loadprofile!I57</f>
        <v>7.9365560898854159E-3</v>
      </c>
      <c r="H5" s="69">
        <f>[1]Loadprofile!J57</f>
        <v>2.3429233962792978E-2</v>
      </c>
      <c r="I5" s="69">
        <f>[1]Loadprofile!K57</f>
        <v>7.7008168000868415E-3</v>
      </c>
      <c r="J5" s="69">
        <f>[1]Loadprofile!L57</f>
        <v>2.3588616506757556E-2</v>
      </c>
      <c r="K5" s="69">
        <f>[1]Loadprofile!M57</f>
        <v>7.7532033089309695E-3</v>
      </c>
      <c r="L5" s="69">
        <f>[1]Loadprofile!N57</f>
        <v>2.4544911770545026E-2</v>
      </c>
      <c r="M5" s="69">
        <f>[1]Loadprofile!O57</f>
        <v>8.0675223619957378E-3</v>
      </c>
      <c r="N5" s="69">
        <f>[1]Loadprofile!P57</f>
        <v>2.6218428482173092E-2</v>
      </c>
      <c r="O5" s="69">
        <f>[1]Loadprofile!Q57</f>
        <v>8.6175807048590857E-3</v>
      </c>
      <c r="P5" s="69">
        <f>[1]Loadprofile!R57</f>
        <v>2.7573180105872005E-2</v>
      </c>
      <c r="Q5" s="69">
        <f>[1]Loadprofile!S57</f>
        <v>9.0628660300341741E-3</v>
      </c>
      <c r="R5" s="69">
        <f>[1]Loadprofile!T57</f>
        <v>3.1717126248951039E-2</v>
      </c>
      <c r="S5" s="69">
        <f>[1]Loadprofile!U57</f>
        <v>1.0424915259981505E-2</v>
      </c>
      <c r="T5" s="69">
        <v>3.4586012040313439E-2</v>
      </c>
      <c r="U5" s="69">
        <v>1.1367872419175813E-2</v>
      </c>
      <c r="V5" s="69">
        <f>[1]Loadprofile!X57</f>
        <v>3.5223542216171758E-2</v>
      </c>
      <c r="W5" s="69">
        <f>[1]Loadprofile!Y57</f>
        <v>1.1577418454552325E-2</v>
      </c>
      <c r="X5" s="69">
        <f>[1]Loadprofile!Z57</f>
        <v>3.6498602567888373E-2</v>
      </c>
      <c r="Y5" s="69">
        <f>[1]Loadprofile!AA57</f>
        <v>1.1996510525305351E-2</v>
      </c>
      <c r="Z5" s="69">
        <f>[1]Loadprofile!AB57</f>
        <v>3.6657985111852955E-2</v>
      </c>
      <c r="AA5" s="69">
        <f>[1]Loadprofile!AC57</f>
        <v>1.204889703414948E-2</v>
      </c>
      <c r="AB5" s="69">
        <f>[1]Loadprofile!AD57</f>
        <v>3.5382924760136339E-2</v>
      </c>
      <c r="AC5" s="69">
        <f>[1]Loadprofile!AE57</f>
        <v>1.1629804963396453E-2</v>
      </c>
      <c r="AD5" s="69">
        <f>[1]Loadprofile!AF57</f>
        <v>3.3310951688596824E-2</v>
      </c>
      <c r="AE5" s="69">
        <f>[1]Loadprofile!AG57</f>
        <v>1.0948780348422787E-2</v>
      </c>
      <c r="AF5" s="69">
        <f>[1]Loadprofile!AH57</f>
        <v>3.235465642480935E-2</v>
      </c>
      <c r="AG5" s="69">
        <f>[1]Loadprofile!AI57</f>
        <v>1.0634461295358019E-2</v>
      </c>
      <c r="AH5" s="69">
        <f>[1]Loadprofile!AJ57</f>
        <v>3.2753112784720803E-2</v>
      </c>
      <c r="AI5" s="69">
        <f>[1]Loadprofile!AK57</f>
        <v>1.0765427567468339E-2</v>
      </c>
      <c r="AJ5" s="69">
        <f>[1]Loadprofile!AL57</f>
        <v>3.2992186600667661E-2</v>
      </c>
      <c r="AK5" s="69">
        <f>[1]Loadprofile!AM57</f>
        <v>1.0844007330734531E-2</v>
      </c>
      <c r="AL5" s="69">
        <f>[1]Loadprofile!AN57</f>
        <v>3.4267246952384284E-2</v>
      </c>
      <c r="AM5" s="69">
        <f>[1]Loadprofile!AO57</f>
        <v>1.1263099401487557E-2</v>
      </c>
      <c r="AN5" s="69">
        <f>[1]Loadprofile!AP57</f>
        <v>3.7933045463569584E-2</v>
      </c>
      <c r="AO5" s="69">
        <f>[1]Loadprofile!AQ57</f>
        <v>1.2467989104902504E-2</v>
      </c>
      <c r="AP5" s="69">
        <f>[1]Loadprofile!AR57</f>
        <v>3.6498602567888373E-2</v>
      </c>
      <c r="AQ5" s="69">
        <f>[1]Loadprofile!AS57</f>
        <v>1.1996510525305351E-2</v>
      </c>
      <c r="AR5" s="69">
        <f>[1]Loadprofile!AT57</f>
        <v>3.2832804056703087E-2</v>
      </c>
      <c r="AS5" s="69">
        <f>[1]Loadprofile!AU57</f>
        <v>1.0791620821890403E-2</v>
      </c>
      <c r="AT5" s="69">
        <f>[1]Loadprofile!AV57</f>
        <v>3.0043609537322966E-2</v>
      </c>
      <c r="AU5" s="69">
        <f>[1]Loadprofile!AW57</f>
        <v>9.8748569171181605E-3</v>
      </c>
      <c r="AV5" s="69">
        <f>[1]Loadprofile!AX57</f>
        <v>2.7254415017942853E-2</v>
      </c>
      <c r="AW5" s="69">
        <f>[1]Loadprofile!AY57</f>
        <v>8.9580930123459163E-3</v>
      </c>
      <c r="AX5" s="52"/>
      <c r="AY5" s="52">
        <f t="shared" si="0"/>
        <v>3.0979981983114867E-2</v>
      </c>
      <c r="AZ5" s="47" t="s">
        <v>199</v>
      </c>
      <c r="BA5" t="e">
        <f t="shared" si="2"/>
        <v>#DIV/0!</v>
      </c>
      <c r="BB5" t="e">
        <f t="shared" si="3"/>
        <v>#DIV/0!</v>
      </c>
      <c r="BD5" s="52">
        <f t="shared" si="1"/>
        <v>1.0182627656577415E-2</v>
      </c>
    </row>
    <row r="6" spans="1:56" x14ac:dyDescent="0.35">
      <c r="A6" s="74">
        <v>4</v>
      </c>
      <c r="B6" s="69">
        <f>[1]Loadprofile!D58</f>
        <v>5.6102655475531484E-2</v>
      </c>
      <c r="C6" s="69">
        <f>[1]Loadprofile!E58</f>
        <v>1.8440051113133113E-2</v>
      </c>
      <c r="D6" s="69">
        <f>[1]Loadprofile!F58</f>
        <v>5.1321179156594135E-2</v>
      </c>
      <c r="E6" s="69">
        <f>[1]Loadprofile!G58</f>
        <v>1.6868455847809272E-2</v>
      </c>
      <c r="F6" s="69">
        <f>[1]Loadprofile!H58</f>
        <v>4.829291082126716E-2</v>
      </c>
      <c r="G6" s="69">
        <f>[1]Loadprofile!I58</f>
        <v>1.5873112179770832E-2</v>
      </c>
      <c r="H6" s="69">
        <f>[1]Loadprofile!J58</f>
        <v>4.6858467925585956E-2</v>
      </c>
      <c r="I6" s="69">
        <f>[1]Loadprofile!K58</f>
        <v>1.5401633600173683E-2</v>
      </c>
      <c r="J6" s="69">
        <f>[1]Loadprofile!L58</f>
        <v>4.7177233013515112E-2</v>
      </c>
      <c r="K6" s="69">
        <f>[1]Loadprofile!M58</f>
        <v>1.5506406617861939E-2</v>
      </c>
      <c r="L6" s="69">
        <f>[1]Loadprofile!N58</f>
        <v>4.9089823541090052E-2</v>
      </c>
      <c r="M6" s="69">
        <f>[1]Loadprofile!O58</f>
        <v>1.6135044723991476E-2</v>
      </c>
      <c r="N6" s="69">
        <f>[1]Loadprofile!P58</f>
        <v>5.2436856964346183E-2</v>
      </c>
      <c r="O6" s="69">
        <f>[1]Loadprofile!Q58</f>
        <v>1.7235161409718171E-2</v>
      </c>
      <c r="P6" s="69">
        <f>[1]Loadprofile!R58</f>
        <v>5.514636021174401E-2</v>
      </c>
      <c r="Q6" s="69">
        <f>[1]Loadprofile!S58</f>
        <v>1.8125732060068348E-2</v>
      </c>
      <c r="R6" s="69">
        <f>[1]Loadprofile!T58</f>
        <v>6.3434252497902077E-2</v>
      </c>
      <c r="S6" s="69">
        <f>[1]Loadprofile!U58</f>
        <v>2.084983051996301E-2</v>
      </c>
      <c r="T6" s="69">
        <v>6.9172024080626879E-2</v>
      </c>
      <c r="U6" s="69">
        <v>2.2735744838351626E-2</v>
      </c>
      <c r="V6" s="69">
        <f>[1]Loadprofile!X58</f>
        <v>7.0447084432343515E-2</v>
      </c>
      <c r="W6" s="69">
        <f>[1]Loadprofile!Y58</f>
        <v>2.3154836909104651E-2</v>
      </c>
      <c r="X6" s="69">
        <f>[1]Loadprofile!Z58</f>
        <v>7.2997205135776747E-2</v>
      </c>
      <c r="Y6" s="69">
        <f>[1]Loadprofile!AA58</f>
        <v>2.3993021050610703E-2</v>
      </c>
      <c r="Z6" s="69">
        <f>[1]Loadprofile!AB58</f>
        <v>7.3315970223705909E-2</v>
      </c>
      <c r="AA6" s="69">
        <f>[1]Loadprofile!AC58</f>
        <v>2.4097794068298959E-2</v>
      </c>
      <c r="AB6" s="69">
        <f>[1]Loadprofile!AD58</f>
        <v>7.0765849520272678E-2</v>
      </c>
      <c r="AC6" s="69">
        <f>[1]Loadprofile!AE58</f>
        <v>2.3259609926792907E-2</v>
      </c>
      <c r="AD6" s="69">
        <f>[1]Loadprofile!AF58</f>
        <v>6.6621903377193648E-2</v>
      </c>
      <c r="AE6" s="69">
        <f>[1]Loadprofile!AG58</f>
        <v>2.1897560696845574E-2</v>
      </c>
      <c r="AF6" s="69">
        <f>[1]Loadprofile!AH58</f>
        <v>6.47093128496187E-2</v>
      </c>
      <c r="AG6" s="69">
        <f>[1]Loadprofile!AI58</f>
        <v>2.1268922590716038E-2</v>
      </c>
      <c r="AH6" s="69">
        <f>[1]Loadprofile!AJ58</f>
        <v>6.5506225569441606E-2</v>
      </c>
      <c r="AI6" s="69">
        <f>[1]Loadprofile!AK58</f>
        <v>2.1530855134936678E-2</v>
      </c>
      <c r="AJ6" s="69">
        <f>[1]Loadprofile!AL58</f>
        <v>6.5984373201335322E-2</v>
      </c>
      <c r="AK6" s="69">
        <f>[1]Loadprofile!AM58</f>
        <v>2.1688014661469062E-2</v>
      </c>
      <c r="AL6" s="69">
        <f>[1]Loadprofile!AN58</f>
        <v>6.8534493904768568E-2</v>
      </c>
      <c r="AM6" s="69">
        <f>[1]Loadprofile!AO58</f>
        <v>2.2526198802975114E-2</v>
      </c>
      <c r="AN6" s="69">
        <f>[1]Loadprofile!AP58</f>
        <v>7.5866090927139168E-2</v>
      </c>
      <c r="AO6" s="69">
        <f>[1]Loadprofile!AQ58</f>
        <v>2.4935978209805008E-2</v>
      </c>
      <c r="AP6" s="69">
        <f>[1]Loadprofile!AR58</f>
        <v>7.2997205135776747E-2</v>
      </c>
      <c r="AQ6" s="69">
        <f>[1]Loadprofile!AS58</f>
        <v>2.3993021050610703E-2</v>
      </c>
      <c r="AR6" s="69">
        <f>[1]Loadprofile!AT58</f>
        <v>6.5665608113406174E-2</v>
      </c>
      <c r="AS6" s="69">
        <f>[1]Loadprofile!AU58</f>
        <v>2.1583241643780806E-2</v>
      </c>
      <c r="AT6" s="69">
        <f>[1]Loadprofile!AV58</f>
        <v>6.0087219074645933E-2</v>
      </c>
      <c r="AU6" s="69">
        <f>[1]Loadprofile!AW58</f>
        <v>1.9749713834236321E-2</v>
      </c>
      <c r="AV6" s="69">
        <f>[1]Loadprofile!AX58</f>
        <v>5.4508830035885705E-2</v>
      </c>
      <c r="AW6" s="69">
        <f>[1]Loadprofile!AY58</f>
        <v>1.7916186024691833E-2</v>
      </c>
      <c r="AX6" s="52"/>
      <c r="AY6" s="52">
        <f t="shared" si="0"/>
        <v>6.1959963966229735E-2</v>
      </c>
      <c r="AZ6" s="47" t="s">
        <v>200</v>
      </c>
      <c r="BA6" t="e">
        <f t="shared" si="2"/>
        <v>#DIV/0!</v>
      </c>
      <c r="BB6" t="e">
        <f t="shared" si="3"/>
        <v>#DIV/0!</v>
      </c>
      <c r="BD6" s="52">
        <f t="shared" si="1"/>
        <v>2.0365255313154831E-2</v>
      </c>
    </row>
    <row r="7" spans="1:56" x14ac:dyDescent="0.35">
      <c r="A7" s="74">
        <v>5</v>
      </c>
      <c r="B7" s="69">
        <f>[1]Loadprofile!D59</f>
        <v>1.7672336474792417E-2</v>
      </c>
      <c r="C7" s="69">
        <f>[1]Loadprofile!E59</f>
        <v>5.808616100636931E-3</v>
      </c>
      <c r="D7" s="69">
        <f>[1]Loadprofile!F59</f>
        <v>1.6166171434327154E-2</v>
      </c>
      <c r="E7" s="69">
        <f>[1]Loadprofile!G59</f>
        <v>5.3135635920599205E-3</v>
      </c>
      <c r="F7" s="69">
        <f>[1]Loadprofile!H59</f>
        <v>1.5212266908699154E-2</v>
      </c>
      <c r="G7" s="69">
        <f>[1]Loadprofile!I59</f>
        <v>5.0000303366278124E-3</v>
      </c>
      <c r="H7" s="69">
        <f>[1]Loadprofile!J59</f>
        <v>1.4760417396559575E-2</v>
      </c>
      <c r="I7" s="69">
        <f>[1]Loadprofile!K59</f>
        <v>4.8515145840547095E-3</v>
      </c>
      <c r="J7" s="69">
        <f>[1]Loadprofile!L59</f>
        <v>1.4860828399257259E-2</v>
      </c>
      <c r="K7" s="69">
        <f>[1]Loadprofile!M59</f>
        <v>4.8845180846265098E-3</v>
      </c>
      <c r="L7" s="69">
        <f>[1]Loadprofile!N59</f>
        <v>1.5463294415443366E-2</v>
      </c>
      <c r="M7" s="69">
        <f>[1]Loadprofile!O59</f>
        <v>5.0825390880573154E-3</v>
      </c>
      <c r="N7" s="69">
        <f>[1]Loadprofile!P59</f>
        <v>1.6517609943769045E-2</v>
      </c>
      <c r="O7" s="69">
        <f>[1]Loadprofile!Q59</f>
        <v>5.429075844061223E-3</v>
      </c>
      <c r="P7" s="69">
        <f>[1]Loadprofile!R59</f>
        <v>1.7371103466699366E-2</v>
      </c>
      <c r="Q7" s="69">
        <f>[1]Loadprofile!S59</f>
        <v>5.7096055989215282E-3</v>
      </c>
      <c r="R7" s="69">
        <f>[1]Loadprofile!T59</f>
        <v>1.9981789536839153E-2</v>
      </c>
      <c r="S7" s="69">
        <f>[1]Loadprofile!U59</f>
        <v>6.5676966137883487E-3</v>
      </c>
      <c r="T7" s="69">
        <v>2.1789187585397468E-2</v>
      </c>
      <c r="U7" s="69">
        <v>7.1617596240807629E-3</v>
      </c>
      <c r="V7" s="69">
        <f>[1]Loadprofile!X59</f>
        <v>2.2190831596188204E-2</v>
      </c>
      <c r="W7" s="69">
        <f>[1]Loadprofile!Y59</f>
        <v>7.2937736263679635E-3</v>
      </c>
      <c r="X7" s="69">
        <f>[1]Loadprofile!Z59</f>
        <v>2.299411961776968E-2</v>
      </c>
      <c r="Y7" s="69">
        <f>[1]Loadprofile!AA59</f>
        <v>7.5578016309423707E-3</v>
      </c>
      <c r="Z7" s="69">
        <f>[1]Loadprofile!AB59</f>
        <v>2.3094530620467364E-2</v>
      </c>
      <c r="AA7" s="69">
        <f>[1]Loadprofile!AC59</f>
        <v>7.5908051315141719E-3</v>
      </c>
      <c r="AB7" s="69">
        <f>[1]Loadprofile!AD59</f>
        <v>2.2291242598885888E-2</v>
      </c>
      <c r="AC7" s="69">
        <f>[1]Loadprofile!AE59</f>
        <v>7.3267771269397647E-3</v>
      </c>
      <c r="AD7" s="69">
        <f>[1]Loadprofile!AF59</f>
        <v>2.0985899563815996E-2</v>
      </c>
      <c r="AE7" s="69">
        <f>[1]Loadprofile!AG59</f>
        <v>6.8977316195063558E-3</v>
      </c>
      <c r="AF7" s="69">
        <f>[1]Loadprofile!AH59</f>
        <v>2.0383433547629885E-2</v>
      </c>
      <c r="AG7" s="69">
        <f>[1]Loadprofile!AI59</f>
        <v>6.6997106160755528E-3</v>
      </c>
      <c r="AH7" s="69">
        <f>[1]Loadprofile!AJ59</f>
        <v>2.0634461054374099E-2</v>
      </c>
      <c r="AI7" s="69">
        <f>[1]Loadprofile!AK59</f>
        <v>6.7822193675050532E-3</v>
      </c>
      <c r="AJ7" s="69">
        <f>[1]Loadprofile!AL59</f>
        <v>2.0785077558420621E-2</v>
      </c>
      <c r="AK7" s="69">
        <f>[1]Loadprofile!AM59</f>
        <v>6.8317246183627542E-3</v>
      </c>
      <c r="AL7" s="69">
        <f>[1]Loadprofile!AN59</f>
        <v>2.1588365580002097E-2</v>
      </c>
      <c r="AM7" s="69">
        <f>[1]Loadprofile!AO59</f>
        <v>7.0957526229371605E-3</v>
      </c>
      <c r="AN7" s="69">
        <f>[1]Loadprofile!AP59</f>
        <v>2.3897818642048835E-2</v>
      </c>
      <c r="AO7" s="69">
        <f>[1]Loadprofile!AQ59</f>
        <v>7.8548331360885765E-3</v>
      </c>
      <c r="AP7" s="69">
        <f>[1]Loadprofile!AR59</f>
        <v>2.299411961776968E-2</v>
      </c>
      <c r="AQ7" s="69">
        <f>[1]Loadprofile!AS59</f>
        <v>7.5578016309423707E-3</v>
      </c>
      <c r="AR7" s="69">
        <f>[1]Loadprofile!AT59</f>
        <v>2.0684666555722941E-2</v>
      </c>
      <c r="AS7" s="69">
        <f>[1]Loadprofile!AU59</f>
        <v>6.798721117790953E-3</v>
      </c>
      <c r="AT7" s="69">
        <f>[1]Loadprofile!AV59</f>
        <v>1.8927474008513467E-2</v>
      </c>
      <c r="AU7" s="69">
        <f>[1]Loadprofile!AW59</f>
        <v>6.2211598577844411E-3</v>
      </c>
      <c r="AV7" s="69">
        <f>[1]Loadprofile!AX59</f>
        <v>1.7170281461303998E-2</v>
      </c>
      <c r="AW7" s="69">
        <f>[1]Loadprofile!AY59</f>
        <v>5.6435985977779275E-3</v>
      </c>
      <c r="AX7" s="52"/>
      <c r="AY7" s="52">
        <f t="shared" si="0"/>
        <v>1.9517388649362366E-2</v>
      </c>
      <c r="AZ7" s="47" t="s">
        <v>201</v>
      </c>
      <c r="BA7" t="e">
        <f t="shared" si="2"/>
        <v>#DIV/0!</v>
      </c>
      <c r="BB7" t="e">
        <f t="shared" si="3"/>
        <v>#DIV/0!</v>
      </c>
      <c r="BD7" s="52">
        <f t="shared" si="1"/>
        <v>6.4150554236437696E-3</v>
      </c>
    </row>
    <row r="8" spans="1:56" x14ac:dyDescent="0.35">
      <c r="A8" s="74">
        <v>6</v>
      </c>
      <c r="B8" s="69">
        <f>[1]Loadprofile!D60</f>
        <v>5.6102655475531484E-2</v>
      </c>
      <c r="C8" s="69">
        <f>[1]Loadprofile!E60</f>
        <v>1.8440051113133113E-2</v>
      </c>
      <c r="D8" s="69">
        <f>[1]Loadprofile!F60</f>
        <v>5.1321179156594135E-2</v>
      </c>
      <c r="E8" s="69">
        <f>[1]Loadprofile!G60</f>
        <v>1.6868455847809272E-2</v>
      </c>
      <c r="F8" s="69">
        <f>[1]Loadprofile!H60</f>
        <v>4.829291082126716E-2</v>
      </c>
      <c r="G8" s="69">
        <f>[1]Loadprofile!I60</f>
        <v>1.5873112179770832E-2</v>
      </c>
      <c r="H8" s="69">
        <f>[1]Loadprofile!J60</f>
        <v>4.6858467925585956E-2</v>
      </c>
      <c r="I8" s="69">
        <f>[1]Loadprofile!K60</f>
        <v>1.5401633600173683E-2</v>
      </c>
      <c r="J8" s="69">
        <f>[1]Loadprofile!L60</f>
        <v>4.7177233013515112E-2</v>
      </c>
      <c r="K8" s="69">
        <f>[1]Loadprofile!M60</f>
        <v>1.5506406617861939E-2</v>
      </c>
      <c r="L8" s="69">
        <f>[1]Loadprofile!N60</f>
        <v>4.9089823541090052E-2</v>
      </c>
      <c r="M8" s="69">
        <f>[1]Loadprofile!O60</f>
        <v>1.6135044723991476E-2</v>
      </c>
      <c r="N8" s="69">
        <f>[1]Loadprofile!P60</f>
        <v>5.2436856964346183E-2</v>
      </c>
      <c r="O8" s="69">
        <f>[1]Loadprofile!Q60</f>
        <v>1.7235161409718171E-2</v>
      </c>
      <c r="P8" s="69">
        <f>[1]Loadprofile!R60</f>
        <v>5.514636021174401E-2</v>
      </c>
      <c r="Q8" s="69">
        <f>[1]Loadprofile!S60</f>
        <v>1.8125732060068348E-2</v>
      </c>
      <c r="R8" s="69">
        <f>[1]Loadprofile!T60</f>
        <v>6.3434252497902077E-2</v>
      </c>
      <c r="S8" s="69">
        <f>[1]Loadprofile!U60</f>
        <v>2.084983051996301E-2</v>
      </c>
      <c r="T8" s="69">
        <v>6.9172024080626879E-2</v>
      </c>
      <c r="U8" s="69">
        <v>2.2735744838351626E-2</v>
      </c>
      <c r="V8" s="69">
        <f>[1]Loadprofile!X60</f>
        <v>7.0447084432343515E-2</v>
      </c>
      <c r="W8" s="69">
        <f>[1]Loadprofile!Y60</f>
        <v>2.3154836909104651E-2</v>
      </c>
      <c r="X8" s="69">
        <f>[1]Loadprofile!Z60</f>
        <v>7.2997205135776747E-2</v>
      </c>
      <c r="Y8" s="69">
        <f>[1]Loadprofile!AA60</f>
        <v>2.3993021050610703E-2</v>
      </c>
      <c r="Z8" s="69">
        <f>[1]Loadprofile!AB60</f>
        <v>7.3315970223705909E-2</v>
      </c>
      <c r="AA8" s="69">
        <f>[1]Loadprofile!AC60</f>
        <v>2.4097794068298959E-2</v>
      </c>
      <c r="AB8" s="69">
        <f>[1]Loadprofile!AD60</f>
        <v>7.0765849520272678E-2</v>
      </c>
      <c r="AC8" s="69">
        <f>[1]Loadprofile!AE60</f>
        <v>2.3259609926792907E-2</v>
      </c>
      <c r="AD8" s="69">
        <f>[1]Loadprofile!AF60</f>
        <v>6.6621903377193648E-2</v>
      </c>
      <c r="AE8" s="69">
        <f>[1]Loadprofile!AG60</f>
        <v>2.1897560696845574E-2</v>
      </c>
      <c r="AF8" s="69">
        <f>[1]Loadprofile!AH60</f>
        <v>6.47093128496187E-2</v>
      </c>
      <c r="AG8" s="69">
        <f>[1]Loadprofile!AI60</f>
        <v>2.1268922590716038E-2</v>
      </c>
      <c r="AH8" s="69">
        <f>[1]Loadprofile!AJ60</f>
        <v>6.5506225569441606E-2</v>
      </c>
      <c r="AI8" s="69">
        <f>[1]Loadprofile!AK60</f>
        <v>2.1530855134936678E-2</v>
      </c>
      <c r="AJ8" s="69">
        <f>[1]Loadprofile!AL60</f>
        <v>6.5984373201335322E-2</v>
      </c>
      <c r="AK8" s="69">
        <f>[1]Loadprofile!AM60</f>
        <v>2.1688014661469062E-2</v>
      </c>
      <c r="AL8" s="69">
        <f>[1]Loadprofile!AN60</f>
        <v>6.8534493904768568E-2</v>
      </c>
      <c r="AM8" s="69">
        <f>[1]Loadprofile!AO60</f>
        <v>2.2526198802975114E-2</v>
      </c>
      <c r="AN8" s="69">
        <f>[1]Loadprofile!AP60</f>
        <v>7.5866090927139168E-2</v>
      </c>
      <c r="AO8" s="69">
        <f>[1]Loadprofile!AQ60</f>
        <v>2.4935978209805008E-2</v>
      </c>
      <c r="AP8" s="69">
        <f>[1]Loadprofile!AR60</f>
        <v>7.2997205135776747E-2</v>
      </c>
      <c r="AQ8" s="69">
        <f>[1]Loadprofile!AS60</f>
        <v>2.3993021050610703E-2</v>
      </c>
      <c r="AR8" s="69">
        <f>[1]Loadprofile!AT60</f>
        <v>6.5665608113406174E-2</v>
      </c>
      <c r="AS8" s="69">
        <f>[1]Loadprofile!AU60</f>
        <v>2.1583241643780806E-2</v>
      </c>
      <c r="AT8" s="69">
        <f>[1]Loadprofile!AV60</f>
        <v>6.0087219074645933E-2</v>
      </c>
      <c r="AU8" s="69">
        <f>[1]Loadprofile!AW60</f>
        <v>1.9749713834236321E-2</v>
      </c>
      <c r="AV8" s="69">
        <f>[1]Loadprofile!AX60</f>
        <v>5.4508830035885705E-2</v>
      </c>
      <c r="AW8" s="69">
        <f>[1]Loadprofile!AY60</f>
        <v>1.7916186024691833E-2</v>
      </c>
      <c r="AX8" s="52"/>
      <c r="AY8" s="52">
        <f t="shared" si="0"/>
        <v>6.1959963966229735E-2</v>
      </c>
      <c r="AZ8" s="47" t="s">
        <v>202</v>
      </c>
      <c r="BA8" t="e">
        <f t="shared" si="2"/>
        <v>#DIV/0!</v>
      </c>
      <c r="BB8" t="e">
        <f t="shared" si="3"/>
        <v>#DIV/0!</v>
      </c>
      <c r="BD8" s="52">
        <f t="shared" si="1"/>
        <v>2.0365255313154831E-2</v>
      </c>
    </row>
    <row r="9" spans="1:56" x14ac:dyDescent="0.35">
      <c r="A9">
        <v>7</v>
      </c>
      <c r="B9" s="69">
        <f>[1]Loadprofile!D61</f>
        <v>5.6102655475531484E-2</v>
      </c>
      <c r="C9" s="69">
        <f>[1]Loadprofile!E61</f>
        <v>1.8440051113133113E-2</v>
      </c>
      <c r="D9" s="69">
        <f>[1]Loadprofile!F61</f>
        <v>5.1321179156594135E-2</v>
      </c>
      <c r="E9" s="69">
        <f>[1]Loadprofile!G61</f>
        <v>1.6868455847809272E-2</v>
      </c>
      <c r="F9" s="69">
        <f>[1]Loadprofile!H61</f>
        <v>4.829291082126716E-2</v>
      </c>
      <c r="G9" s="69">
        <f>[1]Loadprofile!I61</f>
        <v>1.5873112179770832E-2</v>
      </c>
      <c r="H9" s="69">
        <f>[1]Loadprofile!J61</f>
        <v>4.6858467925585956E-2</v>
      </c>
      <c r="I9" s="69">
        <f>[1]Loadprofile!K61</f>
        <v>1.5401633600173683E-2</v>
      </c>
      <c r="J9" s="69">
        <f>[1]Loadprofile!L61</f>
        <v>4.7177233013515112E-2</v>
      </c>
      <c r="K9" s="69">
        <f>[1]Loadprofile!M61</f>
        <v>1.5506406617861939E-2</v>
      </c>
      <c r="L9" s="69">
        <f>[1]Loadprofile!N61</f>
        <v>4.9089823541090052E-2</v>
      </c>
      <c r="M9" s="69">
        <f>[1]Loadprofile!O61</f>
        <v>1.6135044723991476E-2</v>
      </c>
      <c r="N9" s="69">
        <f>[1]Loadprofile!P61</f>
        <v>5.2436856964346183E-2</v>
      </c>
      <c r="O9" s="69">
        <f>[1]Loadprofile!Q61</f>
        <v>1.7235161409718171E-2</v>
      </c>
      <c r="P9" s="69">
        <f>[1]Loadprofile!R61</f>
        <v>5.514636021174401E-2</v>
      </c>
      <c r="Q9" s="69">
        <f>[1]Loadprofile!S61</f>
        <v>1.8125732060068348E-2</v>
      </c>
      <c r="R9" s="69">
        <f>[1]Loadprofile!T61</f>
        <v>6.3434252497902077E-2</v>
      </c>
      <c r="S9" s="69">
        <f>[1]Loadprofile!U61</f>
        <v>2.084983051996301E-2</v>
      </c>
      <c r="T9" s="69">
        <v>6.9172024080626879E-2</v>
      </c>
      <c r="U9" s="69">
        <v>2.2735744838351626E-2</v>
      </c>
      <c r="V9" s="69">
        <f>[1]Loadprofile!X61</f>
        <v>7.0447084432343515E-2</v>
      </c>
      <c r="W9" s="69">
        <f>[1]Loadprofile!Y61</f>
        <v>2.3154836909104651E-2</v>
      </c>
      <c r="X9" s="69">
        <f>[1]Loadprofile!Z61</f>
        <v>7.2997205135776747E-2</v>
      </c>
      <c r="Y9" s="69">
        <f>[1]Loadprofile!AA61</f>
        <v>2.3993021050610703E-2</v>
      </c>
      <c r="Z9" s="69">
        <f>[1]Loadprofile!AB61</f>
        <v>7.3315970223705909E-2</v>
      </c>
      <c r="AA9" s="69">
        <f>[1]Loadprofile!AC61</f>
        <v>2.4097794068298959E-2</v>
      </c>
      <c r="AB9" s="69">
        <f>[1]Loadprofile!AD61</f>
        <v>7.0765849520272678E-2</v>
      </c>
      <c r="AC9" s="69">
        <f>[1]Loadprofile!AE61</f>
        <v>2.3259609926792907E-2</v>
      </c>
      <c r="AD9" s="69">
        <f>[1]Loadprofile!AF61</f>
        <v>6.6621903377193648E-2</v>
      </c>
      <c r="AE9" s="69">
        <f>[1]Loadprofile!AG61</f>
        <v>2.1897560696845574E-2</v>
      </c>
      <c r="AF9" s="69">
        <f>[1]Loadprofile!AH61</f>
        <v>6.47093128496187E-2</v>
      </c>
      <c r="AG9" s="69">
        <f>[1]Loadprofile!AI61</f>
        <v>2.1268922590716038E-2</v>
      </c>
      <c r="AH9" s="69">
        <f>[1]Loadprofile!AJ61</f>
        <v>6.5506225569441606E-2</v>
      </c>
      <c r="AI9" s="69">
        <f>[1]Loadprofile!AK61</f>
        <v>2.1530855134936678E-2</v>
      </c>
      <c r="AJ9" s="69">
        <f>[1]Loadprofile!AL61</f>
        <v>6.5984373201335322E-2</v>
      </c>
      <c r="AK9" s="69">
        <f>[1]Loadprofile!AM61</f>
        <v>2.1688014661469062E-2</v>
      </c>
      <c r="AL9" s="69">
        <f>[1]Loadprofile!AN61</f>
        <v>6.8534493904768568E-2</v>
      </c>
      <c r="AM9" s="69">
        <f>[1]Loadprofile!AO61</f>
        <v>2.2526198802975114E-2</v>
      </c>
      <c r="AN9" s="69">
        <f>[1]Loadprofile!AP61</f>
        <v>7.5866090927139168E-2</v>
      </c>
      <c r="AO9" s="69">
        <f>[1]Loadprofile!AQ61</f>
        <v>2.4935978209805008E-2</v>
      </c>
      <c r="AP9" s="69">
        <f>[1]Loadprofile!AR61</f>
        <v>7.2997205135776747E-2</v>
      </c>
      <c r="AQ9" s="69">
        <f>[1]Loadprofile!AS61</f>
        <v>2.3993021050610703E-2</v>
      </c>
      <c r="AR9" s="69">
        <f>[1]Loadprofile!AT61</f>
        <v>6.5665608113406174E-2</v>
      </c>
      <c r="AS9" s="69">
        <f>[1]Loadprofile!AU61</f>
        <v>2.1583241643780806E-2</v>
      </c>
      <c r="AT9" s="69">
        <f>[1]Loadprofile!AV61</f>
        <v>6.0087219074645933E-2</v>
      </c>
      <c r="AU9" s="69">
        <f>[1]Loadprofile!AW61</f>
        <v>1.9749713834236321E-2</v>
      </c>
      <c r="AV9" s="69">
        <f>[1]Loadprofile!AX61</f>
        <v>5.4508830035885705E-2</v>
      </c>
      <c r="AW9" s="69">
        <f>[1]Loadprofile!AY61</f>
        <v>1.7916186024691833E-2</v>
      </c>
      <c r="AX9" s="52"/>
      <c r="AY9" s="52">
        <f t="shared" si="0"/>
        <v>6.1959963966229735E-2</v>
      </c>
      <c r="AZ9" s="47" t="s">
        <v>203</v>
      </c>
      <c r="BA9" t="e">
        <f t="shared" si="2"/>
        <v>#DIV/0!</v>
      </c>
      <c r="BB9" t="e">
        <f t="shared" si="3"/>
        <v>#DIV/0!</v>
      </c>
      <c r="BD9" s="52">
        <f t="shared" si="1"/>
        <v>2.0365255313154831E-2</v>
      </c>
    </row>
    <row r="10" spans="1:56" x14ac:dyDescent="0.35">
      <c r="A10">
        <v>8</v>
      </c>
      <c r="B10" s="69">
        <f>[1]Loadprofile!D62</f>
        <v>2.8051327737765742E-2</v>
      </c>
      <c r="C10" s="69">
        <f>[1]Loadprofile!E62</f>
        <v>9.2200255565665565E-3</v>
      </c>
      <c r="D10" s="69">
        <f>[1]Loadprofile!F62</f>
        <v>2.5660589578297067E-2</v>
      </c>
      <c r="E10" s="69">
        <f>[1]Loadprofile!G62</f>
        <v>8.4342279239046358E-3</v>
      </c>
      <c r="F10" s="69">
        <f>[1]Loadprofile!H62</f>
        <v>2.414645541063358E-2</v>
      </c>
      <c r="G10" s="69">
        <f>[1]Loadprofile!I62</f>
        <v>7.9365560898854159E-3</v>
      </c>
      <c r="H10" s="69">
        <f>[1]Loadprofile!J62</f>
        <v>2.3429233962792978E-2</v>
      </c>
      <c r="I10" s="69">
        <f>[1]Loadprofile!K62</f>
        <v>7.7008168000868415E-3</v>
      </c>
      <c r="J10" s="69">
        <f>[1]Loadprofile!L62</f>
        <v>2.3588616506757556E-2</v>
      </c>
      <c r="K10" s="69">
        <f>[1]Loadprofile!M62</f>
        <v>7.7532033089309695E-3</v>
      </c>
      <c r="L10" s="69">
        <f>[1]Loadprofile!N62</f>
        <v>2.4544911770545026E-2</v>
      </c>
      <c r="M10" s="69">
        <f>[1]Loadprofile!O62</f>
        <v>8.0675223619957378E-3</v>
      </c>
      <c r="N10" s="69">
        <f>[1]Loadprofile!P62</f>
        <v>2.6218428482173092E-2</v>
      </c>
      <c r="O10" s="69">
        <f>[1]Loadprofile!Q62</f>
        <v>8.6175807048590857E-3</v>
      </c>
      <c r="P10" s="69">
        <f>[1]Loadprofile!R62</f>
        <v>2.7573180105872005E-2</v>
      </c>
      <c r="Q10" s="69">
        <f>[1]Loadprofile!S62</f>
        <v>9.0628660300341741E-3</v>
      </c>
      <c r="R10" s="69">
        <f>[1]Loadprofile!T62</f>
        <v>3.1717126248951039E-2</v>
      </c>
      <c r="S10" s="69">
        <f>[1]Loadprofile!U62</f>
        <v>1.0424915259981505E-2</v>
      </c>
      <c r="T10" s="69">
        <v>3.4586012040313439E-2</v>
      </c>
      <c r="U10" s="69">
        <v>1.1367872419175813E-2</v>
      </c>
      <c r="V10" s="69">
        <f>[1]Loadprofile!X62</f>
        <v>3.5223542216171758E-2</v>
      </c>
      <c r="W10" s="69">
        <f>[1]Loadprofile!Y62</f>
        <v>1.1577418454552325E-2</v>
      </c>
      <c r="X10" s="69">
        <f>[1]Loadprofile!Z62</f>
        <v>3.6498602567888373E-2</v>
      </c>
      <c r="Y10" s="69">
        <f>[1]Loadprofile!AA62</f>
        <v>1.1996510525305351E-2</v>
      </c>
      <c r="Z10" s="69">
        <f>[1]Loadprofile!AB62</f>
        <v>3.6657985111852955E-2</v>
      </c>
      <c r="AA10" s="69">
        <f>[1]Loadprofile!AC62</f>
        <v>1.204889703414948E-2</v>
      </c>
      <c r="AB10" s="69">
        <f>[1]Loadprofile!AD62</f>
        <v>3.5382924760136339E-2</v>
      </c>
      <c r="AC10" s="69">
        <f>[1]Loadprofile!AE62</f>
        <v>1.1629804963396453E-2</v>
      </c>
      <c r="AD10" s="69">
        <f>[1]Loadprofile!AF62</f>
        <v>3.3310951688596824E-2</v>
      </c>
      <c r="AE10" s="69">
        <f>[1]Loadprofile!AG62</f>
        <v>1.0948780348422787E-2</v>
      </c>
      <c r="AF10" s="69">
        <f>[1]Loadprofile!AH62</f>
        <v>3.235465642480935E-2</v>
      </c>
      <c r="AG10" s="69">
        <f>[1]Loadprofile!AI62</f>
        <v>1.0634461295358019E-2</v>
      </c>
      <c r="AH10" s="69">
        <f>[1]Loadprofile!AJ62</f>
        <v>3.2753112784720803E-2</v>
      </c>
      <c r="AI10" s="69">
        <f>[1]Loadprofile!AK62</f>
        <v>1.0765427567468339E-2</v>
      </c>
      <c r="AJ10" s="69">
        <f>[1]Loadprofile!AL62</f>
        <v>3.2992186600667661E-2</v>
      </c>
      <c r="AK10" s="69">
        <f>[1]Loadprofile!AM62</f>
        <v>1.0844007330734531E-2</v>
      </c>
      <c r="AL10" s="69">
        <f>[1]Loadprofile!AN62</f>
        <v>3.4267246952384284E-2</v>
      </c>
      <c r="AM10" s="69">
        <f>[1]Loadprofile!AO62</f>
        <v>1.1263099401487557E-2</v>
      </c>
      <c r="AN10" s="69">
        <f>[1]Loadprofile!AP62</f>
        <v>3.7933045463569584E-2</v>
      </c>
      <c r="AO10" s="69">
        <f>[1]Loadprofile!AQ62</f>
        <v>1.2467989104902504E-2</v>
      </c>
      <c r="AP10" s="69">
        <f>[1]Loadprofile!AR62</f>
        <v>3.6498602567888373E-2</v>
      </c>
      <c r="AQ10" s="69">
        <f>[1]Loadprofile!AS62</f>
        <v>1.1996510525305351E-2</v>
      </c>
      <c r="AR10" s="69">
        <f>[1]Loadprofile!AT62</f>
        <v>3.2832804056703087E-2</v>
      </c>
      <c r="AS10" s="69">
        <f>[1]Loadprofile!AU62</f>
        <v>1.0791620821890403E-2</v>
      </c>
      <c r="AT10" s="69">
        <f>[1]Loadprofile!AV62</f>
        <v>3.0043609537322966E-2</v>
      </c>
      <c r="AU10" s="69">
        <f>[1]Loadprofile!AW62</f>
        <v>9.8748569171181605E-3</v>
      </c>
      <c r="AV10" s="69">
        <f>[1]Loadprofile!AX62</f>
        <v>2.7254415017942853E-2</v>
      </c>
      <c r="AW10" s="69">
        <f>[1]Loadprofile!AY62</f>
        <v>8.9580930123459163E-3</v>
      </c>
      <c r="AX10" s="52"/>
      <c r="AY10" s="52">
        <f t="shared" si="0"/>
        <v>3.0979981983114867E-2</v>
      </c>
      <c r="AZ10" s="47" t="s">
        <v>204</v>
      </c>
      <c r="BA10" t="e">
        <f t="shared" si="2"/>
        <v>#DIV/0!</v>
      </c>
      <c r="BB10" t="e">
        <f t="shared" si="3"/>
        <v>#DIV/0!</v>
      </c>
      <c r="BD10" s="52">
        <f t="shared" si="1"/>
        <v>1.0182627656577415E-2</v>
      </c>
    </row>
    <row r="11" spans="1:56" x14ac:dyDescent="0.35">
      <c r="A11">
        <v>9</v>
      </c>
      <c r="B11" s="69">
        <f>[1]Loadprofile!D63</f>
        <v>2.8051327737765742E-2</v>
      </c>
      <c r="C11" s="69">
        <f>[1]Loadprofile!E63</f>
        <v>9.2200255565665565E-3</v>
      </c>
      <c r="D11" s="69">
        <f>[1]Loadprofile!F63</f>
        <v>2.5660589578297067E-2</v>
      </c>
      <c r="E11" s="69">
        <f>[1]Loadprofile!G63</f>
        <v>8.4342279239046358E-3</v>
      </c>
      <c r="F11" s="69">
        <f>[1]Loadprofile!H63</f>
        <v>2.414645541063358E-2</v>
      </c>
      <c r="G11" s="69">
        <f>[1]Loadprofile!I63</f>
        <v>7.9365560898854159E-3</v>
      </c>
      <c r="H11" s="69">
        <f>[1]Loadprofile!J63</f>
        <v>2.3429233962792978E-2</v>
      </c>
      <c r="I11" s="69">
        <f>[1]Loadprofile!K63</f>
        <v>7.7008168000868415E-3</v>
      </c>
      <c r="J11" s="69">
        <f>[1]Loadprofile!L63</f>
        <v>2.3588616506757556E-2</v>
      </c>
      <c r="K11" s="69">
        <f>[1]Loadprofile!M63</f>
        <v>7.7532033089309695E-3</v>
      </c>
      <c r="L11" s="69">
        <f>[1]Loadprofile!N63</f>
        <v>2.4544911770545026E-2</v>
      </c>
      <c r="M11" s="69">
        <f>[1]Loadprofile!O63</f>
        <v>8.0675223619957378E-3</v>
      </c>
      <c r="N11" s="69">
        <f>[1]Loadprofile!P63</f>
        <v>2.6218428482173092E-2</v>
      </c>
      <c r="O11" s="69">
        <f>[1]Loadprofile!Q63</f>
        <v>8.6175807048590857E-3</v>
      </c>
      <c r="P11" s="69">
        <f>[1]Loadprofile!R63</f>
        <v>2.7573180105872005E-2</v>
      </c>
      <c r="Q11" s="69">
        <f>[1]Loadprofile!S63</f>
        <v>9.0628660300341741E-3</v>
      </c>
      <c r="R11" s="69">
        <f>[1]Loadprofile!T63</f>
        <v>3.1717126248951039E-2</v>
      </c>
      <c r="S11" s="69">
        <f>[1]Loadprofile!U63</f>
        <v>1.0424915259981505E-2</v>
      </c>
      <c r="T11" s="69">
        <v>3.4586012040313439E-2</v>
      </c>
      <c r="U11" s="69">
        <v>1.1367872419175813E-2</v>
      </c>
      <c r="V11" s="69">
        <f>[1]Loadprofile!X63</f>
        <v>3.5223542216171758E-2</v>
      </c>
      <c r="W11" s="69">
        <f>[1]Loadprofile!Y63</f>
        <v>1.1577418454552325E-2</v>
      </c>
      <c r="X11" s="69">
        <f>[1]Loadprofile!Z63</f>
        <v>3.6498602567888373E-2</v>
      </c>
      <c r="Y11" s="69">
        <f>[1]Loadprofile!AA63</f>
        <v>1.1996510525305351E-2</v>
      </c>
      <c r="Z11" s="69">
        <f>[1]Loadprofile!AB63</f>
        <v>3.6657985111852955E-2</v>
      </c>
      <c r="AA11" s="69">
        <f>[1]Loadprofile!AC63</f>
        <v>1.204889703414948E-2</v>
      </c>
      <c r="AB11" s="69">
        <f>[1]Loadprofile!AD63</f>
        <v>3.5382924760136339E-2</v>
      </c>
      <c r="AC11" s="69">
        <f>[1]Loadprofile!AE63</f>
        <v>1.1629804963396453E-2</v>
      </c>
      <c r="AD11" s="69">
        <f>[1]Loadprofile!AF63</f>
        <v>3.3310951688596824E-2</v>
      </c>
      <c r="AE11" s="69">
        <f>[1]Loadprofile!AG63</f>
        <v>1.0948780348422787E-2</v>
      </c>
      <c r="AF11" s="69">
        <f>[1]Loadprofile!AH63</f>
        <v>3.235465642480935E-2</v>
      </c>
      <c r="AG11" s="69">
        <f>[1]Loadprofile!AI63</f>
        <v>1.0634461295358019E-2</v>
      </c>
      <c r="AH11" s="69">
        <f>[1]Loadprofile!AJ63</f>
        <v>3.2753112784720803E-2</v>
      </c>
      <c r="AI11" s="69">
        <f>[1]Loadprofile!AK63</f>
        <v>1.0765427567468339E-2</v>
      </c>
      <c r="AJ11" s="69">
        <f>[1]Loadprofile!AL63</f>
        <v>3.2992186600667661E-2</v>
      </c>
      <c r="AK11" s="69">
        <f>[1]Loadprofile!AM63</f>
        <v>1.0844007330734531E-2</v>
      </c>
      <c r="AL11" s="69">
        <f>[1]Loadprofile!AN63</f>
        <v>3.4267246952384284E-2</v>
      </c>
      <c r="AM11" s="69">
        <f>[1]Loadprofile!AO63</f>
        <v>1.1263099401487557E-2</v>
      </c>
      <c r="AN11" s="69">
        <f>[1]Loadprofile!AP63</f>
        <v>3.7933045463569584E-2</v>
      </c>
      <c r="AO11" s="69">
        <f>[1]Loadprofile!AQ63</f>
        <v>1.2467989104902504E-2</v>
      </c>
      <c r="AP11" s="69">
        <f>[1]Loadprofile!AR63</f>
        <v>3.6498602567888373E-2</v>
      </c>
      <c r="AQ11" s="69">
        <f>[1]Loadprofile!AS63</f>
        <v>1.1996510525305351E-2</v>
      </c>
      <c r="AR11" s="69">
        <f>[1]Loadprofile!AT63</f>
        <v>3.2832804056703087E-2</v>
      </c>
      <c r="AS11" s="69">
        <f>[1]Loadprofile!AU63</f>
        <v>1.0791620821890403E-2</v>
      </c>
      <c r="AT11" s="69">
        <f>[1]Loadprofile!AV63</f>
        <v>3.0043609537322966E-2</v>
      </c>
      <c r="AU11" s="69">
        <f>[1]Loadprofile!AW63</f>
        <v>9.8748569171181605E-3</v>
      </c>
      <c r="AV11" s="69">
        <f>[1]Loadprofile!AX63</f>
        <v>2.7254415017942853E-2</v>
      </c>
      <c r="AW11" s="69">
        <f>[1]Loadprofile!AY63</f>
        <v>8.9580930123459163E-3</v>
      </c>
      <c r="AX11" s="52"/>
      <c r="AY11" s="52">
        <f t="shared" si="0"/>
        <v>3.0979981983114867E-2</v>
      </c>
      <c r="AZ11" s="47" t="s">
        <v>205</v>
      </c>
      <c r="BA11" t="e">
        <f t="shared" si="2"/>
        <v>#DIV/0!</v>
      </c>
      <c r="BB11" t="e">
        <f t="shared" si="3"/>
        <v>#DIV/0!</v>
      </c>
      <c r="BD11" s="52">
        <f t="shared" si="1"/>
        <v>1.0182627656577415E-2</v>
      </c>
    </row>
    <row r="12" spans="1:56" x14ac:dyDescent="0.35">
      <c r="A12">
        <v>10</v>
      </c>
      <c r="B12" s="69">
        <f>[1]Loadprofile!D64</f>
        <v>1.7672336474792417E-2</v>
      </c>
      <c r="C12" s="69">
        <f>[1]Loadprofile!E64</f>
        <v>5.808616100636931E-3</v>
      </c>
      <c r="D12" s="69">
        <f>[1]Loadprofile!F64</f>
        <v>1.6166171434327154E-2</v>
      </c>
      <c r="E12" s="69">
        <f>[1]Loadprofile!G64</f>
        <v>5.3135635920599205E-3</v>
      </c>
      <c r="F12" s="69">
        <f>[1]Loadprofile!H64</f>
        <v>1.5212266908699154E-2</v>
      </c>
      <c r="G12" s="69">
        <f>[1]Loadprofile!I64</f>
        <v>5.0000303366278124E-3</v>
      </c>
      <c r="H12" s="69">
        <f>[1]Loadprofile!J64</f>
        <v>1.4760417396559575E-2</v>
      </c>
      <c r="I12" s="69">
        <f>[1]Loadprofile!K64</f>
        <v>4.8515145840547095E-3</v>
      </c>
      <c r="J12" s="69">
        <f>[1]Loadprofile!L64</f>
        <v>1.4860828399257259E-2</v>
      </c>
      <c r="K12" s="69">
        <f>[1]Loadprofile!M64</f>
        <v>4.8845180846265098E-3</v>
      </c>
      <c r="L12" s="69">
        <f>[1]Loadprofile!N64</f>
        <v>1.5463294415443366E-2</v>
      </c>
      <c r="M12" s="69">
        <f>[1]Loadprofile!O64</f>
        <v>5.0825390880573154E-3</v>
      </c>
      <c r="N12" s="69">
        <f>[1]Loadprofile!P64</f>
        <v>1.6517609943769045E-2</v>
      </c>
      <c r="O12" s="69">
        <f>[1]Loadprofile!Q64</f>
        <v>5.429075844061223E-3</v>
      </c>
      <c r="P12" s="69">
        <f>[1]Loadprofile!R64</f>
        <v>1.7371103466699366E-2</v>
      </c>
      <c r="Q12" s="69">
        <f>[1]Loadprofile!S64</f>
        <v>5.7096055989215282E-3</v>
      </c>
      <c r="R12" s="69">
        <f>[1]Loadprofile!T64</f>
        <v>1.9981789536839153E-2</v>
      </c>
      <c r="S12" s="69">
        <f>[1]Loadprofile!U64</f>
        <v>6.5676966137883487E-3</v>
      </c>
      <c r="T12" s="69">
        <v>2.1789187585397468E-2</v>
      </c>
      <c r="U12" s="69">
        <v>7.1617596240807629E-3</v>
      </c>
      <c r="V12" s="69">
        <f>[1]Loadprofile!X64</f>
        <v>2.2190831596188204E-2</v>
      </c>
      <c r="W12" s="69">
        <f>[1]Loadprofile!Y64</f>
        <v>7.2937736263679635E-3</v>
      </c>
      <c r="X12" s="69">
        <f>[1]Loadprofile!Z64</f>
        <v>2.299411961776968E-2</v>
      </c>
      <c r="Y12" s="69">
        <f>[1]Loadprofile!AA64</f>
        <v>7.5578016309423707E-3</v>
      </c>
      <c r="Z12" s="69">
        <f>[1]Loadprofile!AB64</f>
        <v>2.3094530620467364E-2</v>
      </c>
      <c r="AA12" s="69">
        <f>[1]Loadprofile!AC64</f>
        <v>7.5908051315141719E-3</v>
      </c>
      <c r="AB12" s="69">
        <f>[1]Loadprofile!AD64</f>
        <v>2.2291242598885888E-2</v>
      </c>
      <c r="AC12" s="69">
        <f>[1]Loadprofile!AE64</f>
        <v>7.3267771269397647E-3</v>
      </c>
      <c r="AD12" s="69">
        <f>[1]Loadprofile!AF64</f>
        <v>2.0985899563815996E-2</v>
      </c>
      <c r="AE12" s="69">
        <f>[1]Loadprofile!AG64</f>
        <v>6.8977316195063558E-3</v>
      </c>
      <c r="AF12" s="69">
        <f>[1]Loadprofile!AH64</f>
        <v>2.0383433547629885E-2</v>
      </c>
      <c r="AG12" s="69">
        <f>[1]Loadprofile!AI64</f>
        <v>6.6997106160755528E-3</v>
      </c>
      <c r="AH12" s="69">
        <f>[1]Loadprofile!AJ64</f>
        <v>2.0634461054374099E-2</v>
      </c>
      <c r="AI12" s="69">
        <f>[1]Loadprofile!AK64</f>
        <v>6.7822193675050532E-3</v>
      </c>
      <c r="AJ12" s="69">
        <f>[1]Loadprofile!AL64</f>
        <v>2.0785077558420621E-2</v>
      </c>
      <c r="AK12" s="69">
        <f>[1]Loadprofile!AM64</f>
        <v>6.8317246183627542E-3</v>
      </c>
      <c r="AL12" s="69">
        <f>[1]Loadprofile!AN64</f>
        <v>2.1588365580002097E-2</v>
      </c>
      <c r="AM12" s="69">
        <f>[1]Loadprofile!AO64</f>
        <v>7.0957526229371605E-3</v>
      </c>
      <c r="AN12" s="69">
        <f>[1]Loadprofile!AP64</f>
        <v>2.3897818642048835E-2</v>
      </c>
      <c r="AO12" s="69">
        <f>[1]Loadprofile!AQ64</f>
        <v>7.8548331360885765E-3</v>
      </c>
      <c r="AP12" s="69">
        <f>[1]Loadprofile!AR64</f>
        <v>2.299411961776968E-2</v>
      </c>
      <c r="AQ12" s="69">
        <f>[1]Loadprofile!AS64</f>
        <v>7.5578016309423707E-3</v>
      </c>
      <c r="AR12" s="69">
        <f>[1]Loadprofile!AT64</f>
        <v>2.0684666555722941E-2</v>
      </c>
      <c r="AS12" s="69">
        <f>[1]Loadprofile!AU64</f>
        <v>6.798721117790953E-3</v>
      </c>
      <c r="AT12" s="69">
        <f>[1]Loadprofile!AV64</f>
        <v>1.8927474008513467E-2</v>
      </c>
      <c r="AU12" s="69">
        <f>[1]Loadprofile!AW64</f>
        <v>6.2211598577844411E-3</v>
      </c>
      <c r="AV12" s="69">
        <f>[1]Loadprofile!AX64</f>
        <v>1.7170281461303998E-2</v>
      </c>
      <c r="AW12" s="69">
        <f>[1]Loadprofile!AY64</f>
        <v>5.6435985977779275E-3</v>
      </c>
      <c r="AX12" s="52"/>
      <c r="AY12" s="52">
        <f t="shared" si="0"/>
        <v>1.9517388649362366E-2</v>
      </c>
      <c r="AZ12" s="47" t="s">
        <v>206</v>
      </c>
      <c r="BA12" t="e">
        <f t="shared" si="2"/>
        <v>#DIV/0!</v>
      </c>
      <c r="BB12" t="e">
        <f t="shared" si="3"/>
        <v>#DIV/0!</v>
      </c>
      <c r="BD12" s="52">
        <f t="shared" si="1"/>
        <v>6.4150554236437696E-3</v>
      </c>
    </row>
    <row r="13" spans="1:56" x14ac:dyDescent="0.35">
      <c r="A13">
        <v>11</v>
      </c>
      <c r="B13" s="69">
        <f>[1]Loadprofile!D65</f>
        <v>5.6102655475531484E-2</v>
      </c>
      <c r="C13" s="69">
        <f>[1]Loadprofile!E65</f>
        <v>1.8440051113133113E-2</v>
      </c>
      <c r="D13" s="69">
        <f>[1]Loadprofile!F65</f>
        <v>5.1321179156594135E-2</v>
      </c>
      <c r="E13" s="69">
        <f>[1]Loadprofile!G65</f>
        <v>1.6868455847809272E-2</v>
      </c>
      <c r="F13" s="69">
        <f>[1]Loadprofile!H65</f>
        <v>4.829291082126716E-2</v>
      </c>
      <c r="G13" s="69">
        <f>[1]Loadprofile!I65</f>
        <v>1.5873112179770832E-2</v>
      </c>
      <c r="H13" s="69">
        <f>[1]Loadprofile!J65</f>
        <v>4.6858467925585956E-2</v>
      </c>
      <c r="I13" s="69">
        <f>[1]Loadprofile!K65</f>
        <v>1.5401633600173683E-2</v>
      </c>
      <c r="J13" s="69">
        <f>[1]Loadprofile!L65</f>
        <v>4.7177233013515112E-2</v>
      </c>
      <c r="K13" s="69">
        <f>[1]Loadprofile!M65</f>
        <v>1.5506406617861939E-2</v>
      </c>
      <c r="L13" s="69">
        <f>[1]Loadprofile!N65</f>
        <v>4.9089823541090052E-2</v>
      </c>
      <c r="M13" s="69">
        <f>[1]Loadprofile!O65</f>
        <v>1.6135044723991476E-2</v>
      </c>
      <c r="N13" s="69">
        <f>[1]Loadprofile!P65</f>
        <v>5.2436856964346183E-2</v>
      </c>
      <c r="O13" s="69">
        <f>[1]Loadprofile!Q65</f>
        <v>1.7235161409718171E-2</v>
      </c>
      <c r="P13" s="69">
        <f>[1]Loadprofile!R65</f>
        <v>5.514636021174401E-2</v>
      </c>
      <c r="Q13" s="69">
        <f>[1]Loadprofile!S65</f>
        <v>1.8125732060068348E-2</v>
      </c>
      <c r="R13" s="69">
        <f>[1]Loadprofile!T65</f>
        <v>6.3434252497902077E-2</v>
      </c>
      <c r="S13" s="69">
        <f>[1]Loadprofile!U65</f>
        <v>2.084983051996301E-2</v>
      </c>
      <c r="T13" s="69">
        <v>6.9172024080626879E-2</v>
      </c>
      <c r="U13" s="69">
        <v>2.2735744838351626E-2</v>
      </c>
      <c r="V13" s="69">
        <f>[1]Loadprofile!X65</f>
        <v>7.0447084432343515E-2</v>
      </c>
      <c r="W13" s="69">
        <f>[1]Loadprofile!Y65</f>
        <v>2.3154836909104651E-2</v>
      </c>
      <c r="X13" s="69">
        <f>[1]Loadprofile!Z65</f>
        <v>7.2997205135776747E-2</v>
      </c>
      <c r="Y13" s="69">
        <f>[1]Loadprofile!AA65</f>
        <v>2.3993021050610703E-2</v>
      </c>
      <c r="Z13" s="69">
        <f>[1]Loadprofile!AB65</f>
        <v>7.3315970223705909E-2</v>
      </c>
      <c r="AA13" s="69">
        <f>[1]Loadprofile!AC65</f>
        <v>2.4097794068298959E-2</v>
      </c>
      <c r="AB13" s="69">
        <f>[1]Loadprofile!AD65</f>
        <v>7.0765849520272678E-2</v>
      </c>
      <c r="AC13" s="69">
        <f>[1]Loadprofile!AE65</f>
        <v>2.3259609926792907E-2</v>
      </c>
      <c r="AD13" s="69">
        <f>[1]Loadprofile!AF65</f>
        <v>6.6621903377193648E-2</v>
      </c>
      <c r="AE13" s="69">
        <f>[1]Loadprofile!AG65</f>
        <v>2.1897560696845574E-2</v>
      </c>
      <c r="AF13" s="69">
        <f>[1]Loadprofile!AH65</f>
        <v>6.47093128496187E-2</v>
      </c>
      <c r="AG13" s="69">
        <f>[1]Loadprofile!AI65</f>
        <v>2.1268922590716038E-2</v>
      </c>
      <c r="AH13" s="69">
        <f>[1]Loadprofile!AJ65</f>
        <v>6.5506225569441606E-2</v>
      </c>
      <c r="AI13" s="69">
        <f>[1]Loadprofile!AK65</f>
        <v>2.1530855134936678E-2</v>
      </c>
      <c r="AJ13" s="69">
        <f>[1]Loadprofile!AL65</f>
        <v>6.5984373201335322E-2</v>
      </c>
      <c r="AK13" s="69">
        <f>[1]Loadprofile!AM65</f>
        <v>2.1688014661469062E-2</v>
      </c>
      <c r="AL13" s="69">
        <f>[1]Loadprofile!AN65</f>
        <v>6.8534493904768568E-2</v>
      </c>
      <c r="AM13" s="69">
        <f>[1]Loadprofile!AO65</f>
        <v>2.2526198802975114E-2</v>
      </c>
      <c r="AN13" s="69">
        <f>[1]Loadprofile!AP65</f>
        <v>7.5866090927139168E-2</v>
      </c>
      <c r="AO13" s="69">
        <f>[1]Loadprofile!AQ65</f>
        <v>2.4935978209805008E-2</v>
      </c>
      <c r="AP13" s="69">
        <f>[1]Loadprofile!AR65</f>
        <v>7.2997205135776747E-2</v>
      </c>
      <c r="AQ13" s="69">
        <f>[1]Loadprofile!AS65</f>
        <v>2.3993021050610703E-2</v>
      </c>
      <c r="AR13" s="69">
        <f>[1]Loadprofile!AT65</f>
        <v>6.5665608113406174E-2</v>
      </c>
      <c r="AS13" s="69">
        <f>[1]Loadprofile!AU65</f>
        <v>2.1583241643780806E-2</v>
      </c>
      <c r="AT13" s="69">
        <f>[1]Loadprofile!AV65</f>
        <v>6.0087219074645933E-2</v>
      </c>
      <c r="AU13" s="69">
        <f>[1]Loadprofile!AW65</f>
        <v>1.9749713834236321E-2</v>
      </c>
      <c r="AV13" s="69">
        <f>[1]Loadprofile!AX65</f>
        <v>5.4508830035885705E-2</v>
      </c>
      <c r="AW13" s="69">
        <f>[1]Loadprofile!AY65</f>
        <v>1.7916186024691833E-2</v>
      </c>
      <c r="AX13" s="52"/>
      <c r="AY13" s="52">
        <f t="shared" si="0"/>
        <v>6.1959963966229735E-2</v>
      </c>
      <c r="AZ13" s="47" t="s">
        <v>207</v>
      </c>
      <c r="BA13" t="e">
        <f t="shared" si="2"/>
        <v>#DIV/0!</v>
      </c>
      <c r="BB13" t="e">
        <f t="shared" si="3"/>
        <v>#DIV/0!</v>
      </c>
      <c r="BD13" s="52">
        <f t="shared" si="1"/>
        <v>2.0365255313154831E-2</v>
      </c>
    </row>
    <row r="14" spans="1:56" x14ac:dyDescent="0.35">
      <c r="A14">
        <v>12</v>
      </c>
      <c r="B14" s="69">
        <f>[1]Loadprofile!D66</f>
        <v>2.8051327737765742E-2</v>
      </c>
      <c r="C14" s="69">
        <f>[1]Loadprofile!E66</f>
        <v>9.2200255565665565E-3</v>
      </c>
      <c r="D14" s="69">
        <f>[1]Loadprofile!F66</f>
        <v>2.5660589578297067E-2</v>
      </c>
      <c r="E14" s="69">
        <f>[1]Loadprofile!G66</f>
        <v>8.4342279239046358E-3</v>
      </c>
      <c r="F14" s="69">
        <f>[1]Loadprofile!H66</f>
        <v>2.414645541063358E-2</v>
      </c>
      <c r="G14" s="69">
        <f>[1]Loadprofile!I66</f>
        <v>7.9365560898854159E-3</v>
      </c>
      <c r="H14" s="69">
        <f>[1]Loadprofile!J66</f>
        <v>2.3429233962792978E-2</v>
      </c>
      <c r="I14" s="69">
        <f>[1]Loadprofile!K66</f>
        <v>7.7008168000868415E-3</v>
      </c>
      <c r="J14" s="69">
        <f>[1]Loadprofile!L66</f>
        <v>2.3588616506757556E-2</v>
      </c>
      <c r="K14" s="69">
        <f>[1]Loadprofile!M66</f>
        <v>7.7532033089309695E-3</v>
      </c>
      <c r="L14" s="69">
        <f>[1]Loadprofile!N66</f>
        <v>2.4544911770545026E-2</v>
      </c>
      <c r="M14" s="69">
        <f>[1]Loadprofile!O66</f>
        <v>8.0675223619957378E-3</v>
      </c>
      <c r="N14" s="69">
        <f>[1]Loadprofile!P66</f>
        <v>2.6218428482173092E-2</v>
      </c>
      <c r="O14" s="69">
        <f>[1]Loadprofile!Q66</f>
        <v>8.6175807048590857E-3</v>
      </c>
      <c r="P14" s="69">
        <f>[1]Loadprofile!R66</f>
        <v>2.7573180105872005E-2</v>
      </c>
      <c r="Q14" s="69">
        <f>[1]Loadprofile!S66</f>
        <v>9.0628660300341741E-3</v>
      </c>
      <c r="R14" s="69">
        <f>[1]Loadprofile!T66</f>
        <v>3.1717126248951039E-2</v>
      </c>
      <c r="S14" s="69">
        <f>[1]Loadprofile!U66</f>
        <v>1.0424915259981505E-2</v>
      </c>
      <c r="T14" s="69">
        <v>3.4586012040313439E-2</v>
      </c>
      <c r="U14" s="69">
        <v>1.1367872419175813E-2</v>
      </c>
      <c r="V14" s="69">
        <f>[1]Loadprofile!X66</f>
        <v>3.5223542216171758E-2</v>
      </c>
      <c r="W14" s="69">
        <f>[1]Loadprofile!Y66</f>
        <v>1.1577418454552325E-2</v>
      </c>
      <c r="X14" s="69">
        <f>[1]Loadprofile!Z66</f>
        <v>3.6498602567888373E-2</v>
      </c>
      <c r="Y14" s="69">
        <f>[1]Loadprofile!AA66</f>
        <v>1.1996510525305351E-2</v>
      </c>
      <c r="Z14" s="69">
        <f>[1]Loadprofile!AB66</f>
        <v>3.6657985111852955E-2</v>
      </c>
      <c r="AA14" s="69">
        <f>[1]Loadprofile!AC66</f>
        <v>1.204889703414948E-2</v>
      </c>
      <c r="AB14" s="69">
        <f>[1]Loadprofile!AD66</f>
        <v>3.5382924760136339E-2</v>
      </c>
      <c r="AC14" s="69">
        <f>[1]Loadprofile!AE66</f>
        <v>1.1629804963396453E-2</v>
      </c>
      <c r="AD14" s="69">
        <f>[1]Loadprofile!AF66</f>
        <v>3.3310951688596824E-2</v>
      </c>
      <c r="AE14" s="69">
        <f>[1]Loadprofile!AG66</f>
        <v>1.0948780348422787E-2</v>
      </c>
      <c r="AF14" s="69">
        <f>[1]Loadprofile!AH66</f>
        <v>3.235465642480935E-2</v>
      </c>
      <c r="AG14" s="69">
        <f>[1]Loadprofile!AI66</f>
        <v>1.0634461295358019E-2</v>
      </c>
      <c r="AH14" s="69">
        <f>[1]Loadprofile!AJ66</f>
        <v>3.2753112784720803E-2</v>
      </c>
      <c r="AI14" s="69">
        <f>[1]Loadprofile!AK66</f>
        <v>1.0765427567468339E-2</v>
      </c>
      <c r="AJ14" s="69">
        <f>[1]Loadprofile!AL66</f>
        <v>3.2992186600667661E-2</v>
      </c>
      <c r="AK14" s="69">
        <f>[1]Loadprofile!AM66</f>
        <v>1.0844007330734531E-2</v>
      </c>
      <c r="AL14" s="69">
        <f>[1]Loadprofile!AN66</f>
        <v>3.4267246952384284E-2</v>
      </c>
      <c r="AM14" s="69">
        <f>[1]Loadprofile!AO66</f>
        <v>1.1263099401487557E-2</v>
      </c>
      <c r="AN14" s="69">
        <f>[1]Loadprofile!AP66</f>
        <v>3.7933045463569584E-2</v>
      </c>
      <c r="AO14" s="69">
        <f>[1]Loadprofile!AQ66</f>
        <v>1.2467989104902504E-2</v>
      </c>
      <c r="AP14" s="69">
        <f>[1]Loadprofile!AR66</f>
        <v>3.6498602567888373E-2</v>
      </c>
      <c r="AQ14" s="69">
        <f>[1]Loadprofile!AS66</f>
        <v>1.1996510525305351E-2</v>
      </c>
      <c r="AR14" s="69">
        <f>[1]Loadprofile!AT66</f>
        <v>3.2832804056703087E-2</v>
      </c>
      <c r="AS14" s="69">
        <f>[1]Loadprofile!AU66</f>
        <v>1.0791620821890403E-2</v>
      </c>
      <c r="AT14" s="69">
        <f>[1]Loadprofile!AV66</f>
        <v>3.0043609537322966E-2</v>
      </c>
      <c r="AU14" s="69">
        <f>[1]Loadprofile!AW66</f>
        <v>9.8748569171181605E-3</v>
      </c>
      <c r="AV14" s="69">
        <f>[1]Loadprofile!AX66</f>
        <v>2.7254415017942853E-2</v>
      </c>
      <c r="AW14" s="69">
        <f>[1]Loadprofile!AY66</f>
        <v>8.9580930123459163E-3</v>
      </c>
      <c r="AX14" s="52"/>
      <c r="AY14" s="52">
        <f t="shared" si="0"/>
        <v>3.0979981983114867E-2</v>
      </c>
      <c r="AZ14" s="47" t="s">
        <v>208</v>
      </c>
      <c r="BA14" t="e">
        <f t="shared" si="2"/>
        <v>#DIV/0!</v>
      </c>
      <c r="BB14" t="e">
        <f t="shared" si="3"/>
        <v>#DIV/0!</v>
      </c>
      <c r="BD14" s="52">
        <f t="shared" si="1"/>
        <v>1.0182627656577415E-2</v>
      </c>
    </row>
    <row r="15" spans="1:56" s="75" customFormat="1" x14ac:dyDescent="0.35">
      <c r="A15" s="75">
        <v>13</v>
      </c>
      <c r="B15" s="69">
        <f>[1]Loadprofile!D67</f>
        <v>1.7672336474792417E-2</v>
      </c>
      <c r="C15" s="69">
        <f>[1]Loadprofile!E67</f>
        <v>5.808616100636931E-3</v>
      </c>
      <c r="D15" s="69">
        <f>[1]Loadprofile!F67</f>
        <v>1.6166171434327154E-2</v>
      </c>
      <c r="E15" s="69">
        <f>[1]Loadprofile!G67</f>
        <v>5.3135635920599205E-3</v>
      </c>
      <c r="F15" s="69">
        <f>[1]Loadprofile!H67</f>
        <v>1.5212266908699154E-2</v>
      </c>
      <c r="G15" s="69">
        <f>[1]Loadprofile!I67</f>
        <v>5.0000303366278124E-3</v>
      </c>
      <c r="H15" s="69">
        <f>[1]Loadprofile!J67</f>
        <v>1.4760417396559575E-2</v>
      </c>
      <c r="I15" s="69">
        <f>[1]Loadprofile!K67</f>
        <v>4.8515145840547095E-3</v>
      </c>
      <c r="J15" s="69">
        <f>[1]Loadprofile!L67</f>
        <v>1.4860828399257259E-2</v>
      </c>
      <c r="K15" s="69">
        <f>[1]Loadprofile!M67</f>
        <v>4.8845180846265098E-3</v>
      </c>
      <c r="L15" s="69">
        <f>[1]Loadprofile!N67</f>
        <v>1.5463294415443366E-2</v>
      </c>
      <c r="M15" s="69">
        <f>[1]Loadprofile!O67</f>
        <v>5.0825390880573154E-3</v>
      </c>
      <c r="N15" s="69">
        <f>[1]Loadprofile!P67</f>
        <v>1.6517609943769045E-2</v>
      </c>
      <c r="O15" s="69">
        <f>[1]Loadprofile!Q67</f>
        <v>5.429075844061223E-3</v>
      </c>
      <c r="P15" s="69">
        <f>[1]Loadprofile!R67</f>
        <v>1.7371103466699366E-2</v>
      </c>
      <c r="Q15" s="69">
        <f>[1]Loadprofile!S67</f>
        <v>5.7096055989215282E-3</v>
      </c>
      <c r="R15" s="69">
        <f>[1]Loadprofile!T67</f>
        <v>1.9981789536839153E-2</v>
      </c>
      <c r="S15" s="69">
        <f>[1]Loadprofile!U67</f>
        <v>6.5676966137883487E-3</v>
      </c>
      <c r="T15" s="69">
        <v>2.1789187585397468E-2</v>
      </c>
      <c r="U15" s="69">
        <v>7.1617596240807629E-3</v>
      </c>
      <c r="V15" s="69">
        <f>[1]Loadprofile!X67</f>
        <v>2.2190831596188204E-2</v>
      </c>
      <c r="W15" s="69">
        <f>[1]Loadprofile!Y67</f>
        <v>7.2937736263679635E-3</v>
      </c>
      <c r="X15" s="69">
        <f>[1]Loadprofile!Z67</f>
        <v>2.299411961776968E-2</v>
      </c>
      <c r="Y15" s="69">
        <f>[1]Loadprofile!AA67</f>
        <v>7.5578016309423707E-3</v>
      </c>
      <c r="Z15" s="69">
        <f>[1]Loadprofile!AB67</f>
        <v>2.3094530620467364E-2</v>
      </c>
      <c r="AA15" s="69">
        <f>[1]Loadprofile!AC67</f>
        <v>7.5908051315141719E-3</v>
      </c>
      <c r="AB15" s="69">
        <f>[1]Loadprofile!AD67</f>
        <v>2.2291242598885888E-2</v>
      </c>
      <c r="AC15" s="69">
        <f>[1]Loadprofile!AE67</f>
        <v>7.3267771269397647E-3</v>
      </c>
      <c r="AD15" s="69">
        <f>[1]Loadprofile!AF67</f>
        <v>2.0985899563815996E-2</v>
      </c>
      <c r="AE15" s="69">
        <f>[1]Loadprofile!AG67</f>
        <v>6.8977316195063558E-3</v>
      </c>
      <c r="AF15" s="69">
        <f>[1]Loadprofile!AH67</f>
        <v>2.0383433547629885E-2</v>
      </c>
      <c r="AG15" s="69">
        <f>[1]Loadprofile!AI67</f>
        <v>6.6997106160755528E-3</v>
      </c>
      <c r="AH15" s="69">
        <f>[1]Loadprofile!AJ67</f>
        <v>2.0634461054374099E-2</v>
      </c>
      <c r="AI15" s="69">
        <f>[1]Loadprofile!AK67</f>
        <v>6.7822193675050532E-3</v>
      </c>
      <c r="AJ15" s="69">
        <f>[1]Loadprofile!AL67</f>
        <v>2.0785077558420621E-2</v>
      </c>
      <c r="AK15" s="69">
        <f>[1]Loadprofile!AM67</f>
        <v>6.8317246183627542E-3</v>
      </c>
      <c r="AL15" s="69">
        <f>[1]Loadprofile!AN67</f>
        <v>2.1588365580002097E-2</v>
      </c>
      <c r="AM15" s="69">
        <f>[1]Loadprofile!AO67</f>
        <v>7.0957526229371605E-3</v>
      </c>
      <c r="AN15" s="69">
        <f>[1]Loadprofile!AP67</f>
        <v>2.3897818642048835E-2</v>
      </c>
      <c r="AO15" s="69">
        <f>[1]Loadprofile!AQ67</f>
        <v>7.8548331360885765E-3</v>
      </c>
      <c r="AP15" s="69">
        <f>[1]Loadprofile!AR67</f>
        <v>2.299411961776968E-2</v>
      </c>
      <c r="AQ15" s="69">
        <f>[1]Loadprofile!AS67</f>
        <v>7.5578016309423707E-3</v>
      </c>
      <c r="AR15" s="69">
        <f>[1]Loadprofile!AT67</f>
        <v>2.0684666555722941E-2</v>
      </c>
      <c r="AS15" s="69">
        <f>[1]Loadprofile!AU67</f>
        <v>6.798721117790953E-3</v>
      </c>
      <c r="AT15" s="69">
        <f>[1]Loadprofile!AV67</f>
        <v>1.8927474008513467E-2</v>
      </c>
      <c r="AU15" s="69">
        <f>[1]Loadprofile!AW67</f>
        <v>6.2211598577844411E-3</v>
      </c>
      <c r="AV15" s="69">
        <f>[1]Loadprofile!AX67</f>
        <v>1.7170281461303998E-2</v>
      </c>
      <c r="AW15" s="69">
        <f>[1]Loadprofile!AY67</f>
        <v>5.6435985977779275E-3</v>
      </c>
      <c r="AX15" s="76"/>
      <c r="AY15" s="76">
        <f t="shared" si="0"/>
        <v>1.9517388649362366E-2</v>
      </c>
      <c r="AZ15" s="77" t="s">
        <v>209</v>
      </c>
      <c r="BA15" s="75" t="e">
        <f t="shared" si="2"/>
        <v>#DIV/0!</v>
      </c>
      <c r="BB15" s="75" t="e">
        <f t="shared" si="3"/>
        <v>#DIV/0!</v>
      </c>
      <c r="BD15" s="76">
        <f t="shared" si="1"/>
        <v>6.4150554236437696E-3</v>
      </c>
    </row>
    <row r="16" spans="1:56" x14ac:dyDescent="0.35">
      <c r="A16">
        <v>14</v>
      </c>
      <c r="B16" s="69">
        <f>[1]Loadprofile!D68</f>
        <v>2.8051327737765742E-2</v>
      </c>
      <c r="C16" s="69">
        <f>[1]Loadprofile!E68</f>
        <v>9.2200255565665565E-3</v>
      </c>
      <c r="D16" s="69">
        <f>[1]Loadprofile!F68</f>
        <v>2.5660589578297067E-2</v>
      </c>
      <c r="E16" s="69">
        <f>[1]Loadprofile!G68</f>
        <v>8.4342279239046358E-3</v>
      </c>
      <c r="F16" s="69">
        <f>[1]Loadprofile!H68</f>
        <v>2.414645541063358E-2</v>
      </c>
      <c r="G16" s="69">
        <f>[1]Loadprofile!I68</f>
        <v>7.9365560898854159E-3</v>
      </c>
      <c r="H16" s="69">
        <f>[1]Loadprofile!J68</f>
        <v>2.3429233962792978E-2</v>
      </c>
      <c r="I16" s="69">
        <f>[1]Loadprofile!K68</f>
        <v>7.7008168000868415E-3</v>
      </c>
      <c r="J16" s="69">
        <f>[1]Loadprofile!L68</f>
        <v>2.3588616506757556E-2</v>
      </c>
      <c r="K16" s="69">
        <f>[1]Loadprofile!M68</f>
        <v>7.7532033089309695E-3</v>
      </c>
      <c r="L16" s="69">
        <f>[1]Loadprofile!N68</f>
        <v>2.4544911770545026E-2</v>
      </c>
      <c r="M16" s="69">
        <f>[1]Loadprofile!O68</f>
        <v>8.0675223619957378E-3</v>
      </c>
      <c r="N16" s="69">
        <f>[1]Loadprofile!P68</f>
        <v>2.6218428482173092E-2</v>
      </c>
      <c r="O16" s="69">
        <f>[1]Loadprofile!Q68</f>
        <v>8.6175807048590857E-3</v>
      </c>
      <c r="P16" s="69">
        <f>[1]Loadprofile!R68</f>
        <v>2.7573180105872005E-2</v>
      </c>
      <c r="Q16" s="69">
        <f>[1]Loadprofile!S68</f>
        <v>9.0628660300341741E-3</v>
      </c>
      <c r="R16" s="69">
        <f>[1]Loadprofile!T68</f>
        <v>3.1717126248951039E-2</v>
      </c>
      <c r="S16" s="69">
        <f>[1]Loadprofile!U68</f>
        <v>1.0424915259981505E-2</v>
      </c>
      <c r="T16" s="69">
        <v>3.4586012040313439E-2</v>
      </c>
      <c r="U16" s="69">
        <v>1.1367872419175813E-2</v>
      </c>
      <c r="V16" s="69">
        <f>[1]Loadprofile!X68</f>
        <v>3.5223542216171758E-2</v>
      </c>
      <c r="W16" s="69">
        <f>[1]Loadprofile!Y68</f>
        <v>1.1577418454552325E-2</v>
      </c>
      <c r="X16" s="69">
        <f>[1]Loadprofile!Z68</f>
        <v>3.6498602567888373E-2</v>
      </c>
      <c r="Y16" s="69">
        <f>[1]Loadprofile!AA68</f>
        <v>1.1996510525305351E-2</v>
      </c>
      <c r="Z16" s="69">
        <f>[1]Loadprofile!AB68</f>
        <v>3.6657985111852955E-2</v>
      </c>
      <c r="AA16" s="69">
        <f>[1]Loadprofile!AC68</f>
        <v>1.204889703414948E-2</v>
      </c>
      <c r="AB16" s="69">
        <f>[1]Loadprofile!AD68</f>
        <v>3.5382924760136339E-2</v>
      </c>
      <c r="AC16" s="69">
        <f>[1]Loadprofile!AE68</f>
        <v>1.1629804963396453E-2</v>
      </c>
      <c r="AD16" s="69">
        <f>[1]Loadprofile!AF68</f>
        <v>3.3310951688596824E-2</v>
      </c>
      <c r="AE16" s="69">
        <f>[1]Loadprofile!AG68</f>
        <v>1.0948780348422787E-2</v>
      </c>
      <c r="AF16" s="69">
        <f>[1]Loadprofile!AH68</f>
        <v>3.235465642480935E-2</v>
      </c>
      <c r="AG16" s="69">
        <f>[1]Loadprofile!AI68</f>
        <v>1.0634461295358019E-2</v>
      </c>
      <c r="AH16" s="69">
        <f>[1]Loadprofile!AJ68</f>
        <v>3.2753112784720803E-2</v>
      </c>
      <c r="AI16" s="69">
        <f>[1]Loadprofile!AK68</f>
        <v>1.0765427567468339E-2</v>
      </c>
      <c r="AJ16" s="69">
        <f>[1]Loadprofile!AL68</f>
        <v>3.2992186600667661E-2</v>
      </c>
      <c r="AK16" s="69">
        <f>[1]Loadprofile!AM68</f>
        <v>1.0844007330734531E-2</v>
      </c>
      <c r="AL16" s="69">
        <f>[1]Loadprofile!AN68</f>
        <v>3.4267246952384284E-2</v>
      </c>
      <c r="AM16" s="69">
        <f>[1]Loadprofile!AO68</f>
        <v>1.1263099401487557E-2</v>
      </c>
      <c r="AN16" s="69">
        <f>[1]Loadprofile!AP68</f>
        <v>3.7933045463569584E-2</v>
      </c>
      <c r="AO16" s="69">
        <f>[1]Loadprofile!AQ68</f>
        <v>1.2467989104902504E-2</v>
      </c>
      <c r="AP16" s="69">
        <f>[1]Loadprofile!AR68</f>
        <v>3.6498602567888373E-2</v>
      </c>
      <c r="AQ16" s="69">
        <f>[1]Loadprofile!AS68</f>
        <v>1.1996510525305351E-2</v>
      </c>
      <c r="AR16" s="69">
        <f>[1]Loadprofile!AT68</f>
        <v>3.2832804056703087E-2</v>
      </c>
      <c r="AS16" s="69">
        <f>[1]Loadprofile!AU68</f>
        <v>1.0791620821890403E-2</v>
      </c>
      <c r="AT16" s="69">
        <f>[1]Loadprofile!AV68</f>
        <v>3.0043609537322966E-2</v>
      </c>
      <c r="AU16" s="69">
        <f>[1]Loadprofile!AW68</f>
        <v>9.8748569171181605E-3</v>
      </c>
      <c r="AV16" s="69">
        <f>[1]Loadprofile!AX68</f>
        <v>2.7254415017942853E-2</v>
      </c>
      <c r="AW16" s="69">
        <f>[1]Loadprofile!AY68</f>
        <v>8.9580930123459163E-3</v>
      </c>
      <c r="AX16" s="52"/>
      <c r="AY16" s="52">
        <f t="shared" si="0"/>
        <v>3.0979981983114867E-2</v>
      </c>
      <c r="AZ16" s="47" t="s">
        <v>210</v>
      </c>
      <c r="BA16" t="e">
        <f t="shared" si="2"/>
        <v>#DIV/0!</v>
      </c>
      <c r="BB16" t="e">
        <f t="shared" si="3"/>
        <v>#DIV/0!</v>
      </c>
      <c r="BD16" s="52">
        <f t="shared" si="1"/>
        <v>1.0182627656577415E-2</v>
      </c>
    </row>
    <row r="17" spans="1:56" x14ac:dyDescent="0.35">
      <c r="A17">
        <v>15</v>
      </c>
      <c r="B17" s="69">
        <f>[1]Loadprofile!D69</f>
        <v>5.6102655475531484E-2</v>
      </c>
      <c r="C17" s="69">
        <f>[1]Loadprofile!E69</f>
        <v>1.8440051113133113E-2</v>
      </c>
      <c r="D17" s="69">
        <f>[1]Loadprofile!F69</f>
        <v>5.1321179156594135E-2</v>
      </c>
      <c r="E17" s="69">
        <f>[1]Loadprofile!G69</f>
        <v>1.6868455847809272E-2</v>
      </c>
      <c r="F17" s="69">
        <f>[1]Loadprofile!H69</f>
        <v>4.829291082126716E-2</v>
      </c>
      <c r="G17" s="69">
        <f>[1]Loadprofile!I69</f>
        <v>1.5873112179770832E-2</v>
      </c>
      <c r="H17" s="69">
        <f>[1]Loadprofile!J69</f>
        <v>4.6858467925585956E-2</v>
      </c>
      <c r="I17" s="69">
        <f>[1]Loadprofile!K69</f>
        <v>1.5401633600173683E-2</v>
      </c>
      <c r="J17" s="69">
        <f>[1]Loadprofile!L69</f>
        <v>4.7177233013515112E-2</v>
      </c>
      <c r="K17" s="69">
        <f>[1]Loadprofile!M69</f>
        <v>1.5506406617861939E-2</v>
      </c>
      <c r="L17" s="69">
        <f>[1]Loadprofile!N69</f>
        <v>4.9089823541090052E-2</v>
      </c>
      <c r="M17" s="69">
        <f>[1]Loadprofile!O69</f>
        <v>1.6135044723991476E-2</v>
      </c>
      <c r="N17" s="69">
        <f>[1]Loadprofile!P69</f>
        <v>5.2436856964346183E-2</v>
      </c>
      <c r="O17" s="69">
        <f>[1]Loadprofile!Q69</f>
        <v>1.7235161409718171E-2</v>
      </c>
      <c r="P17" s="69">
        <f>[1]Loadprofile!R69</f>
        <v>5.514636021174401E-2</v>
      </c>
      <c r="Q17" s="69">
        <f>[1]Loadprofile!S69</f>
        <v>1.8125732060068348E-2</v>
      </c>
      <c r="R17" s="69">
        <f>[1]Loadprofile!T69</f>
        <v>6.3434252497902077E-2</v>
      </c>
      <c r="S17" s="69">
        <f>[1]Loadprofile!U69</f>
        <v>2.084983051996301E-2</v>
      </c>
      <c r="T17" s="69">
        <v>6.9172024080626879E-2</v>
      </c>
      <c r="U17" s="69">
        <v>2.2735744838351626E-2</v>
      </c>
      <c r="V17" s="69">
        <f>[1]Loadprofile!X69</f>
        <v>7.0447084432343515E-2</v>
      </c>
      <c r="W17" s="69">
        <f>[1]Loadprofile!Y69</f>
        <v>2.3154836909104651E-2</v>
      </c>
      <c r="X17" s="69">
        <f>[1]Loadprofile!Z69</f>
        <v>7.2997205135776747E-2</v>
      </c>
      <c r="Y17" s="69">
        <f>[1]Loadprofile!AA69</f>
        <v>2.3993021050610703E-2</v>
      </c>
      <c r="Z17" s="69">
        <f>[1]Loadprofile!AB69</f>
        <v>7.3315970223705909E-2</v>
      </c>
      <c r="AA17" s="69">
        <f>[1]Loadprofile!AC69</f>
        <v>2.4097794068298959E-2</v>
      </c>
      <c r="AB17" s="69">
        <f>[1]Loadprofile!AD69</f>
        <v>7.0765849520272678E-2</v>
      </c>
      <c r="AC17" s="69">
        <f>[1]Loadprofile!AE69</f>
        <v>2.3259609926792907E-2</v>
      </c>
      <c r="AD17" s="69">
        <f>[1]Loadprofile!AF69</f>
        <v>6.6621903377193648E-2</v>
      </c>
      <c r="AE17" s="69">
        <f>[1]Loadprofile!AG69</f>
        <v>2.1897560696845574E-2</v>
      </c>
      <c r="AF17" s="69">
        <f>[1]Loadprofile!AH69</f>
        <v>6.47093128496187E-2</v>
      </c>
      <c r="AG17" s="69">
        <f>[1]Loadprofile!AI69</f>
        <v>2.1268922590716038E-2</v>
      </c>
      <c r="AH17" s="69">
        <f>[1]Loadprofile!AJ69</f>
        <v>6.5506225569441606E-2</v>
      </c>
      <c r="AI17" s="69">
        <f>[1]Loadprofile!AK69</f>
        <v>2.1530855134936678E-2</v>
      </c>
      <c r="AJ17" s="69">
        <f>[1]Loadprofile!AL69</f>
        <v>6.5984373201335322E-2</v>
      </c>
      <c r="AK17" s="69">
        <f>[1]Loadprofile!AM69</f>
        <v>2.1688014661469062E-2</v>
      </c>
      <c r="AL17" s="69">
        <f>[1]Loadprofile!AN69</f>
        <v>6.8534493904768568E-2</v>
      </c>
      <c r="AM17" s="69">
        <f>[1]Loadprofile!AO69</f>
        <v>2.2526198802975114E-2</v>
      </c>
      <c r="AN17" s="69">
        <f>[1]Loadprofile!AP69</f>
        <v>7.5866090927139168E-2</v>
      </c>
      <c r="AO17" s="69">
        <f>[1]Loadprofile!AQ69</f>
        <v>2.4935978209805008E-2</v>
      </c>
      <c r="AP17" s="69">
        <f>[1]Loadprofile!AR69</f>
        <v>7.2997205135776747E-2</v>
      </c>
      <c r="AQ17" s="69">
        <f>[1]Loadprofile!AS69</f>
        <v>2.3993021050610703E-2</v>
      </c>
      <c r="AR17" s="69">
        <f>[1]Loadprofile!AT69</f>
        <v>6.5665608113406174E-2</v>
      </c>
      <c r="AS17" s="69">
        <f>[1]Loadprofile!AU69</f>
        <v>2.1583241643780806E-2</v>
      </c>
      <c r="AT17" s="69">
        <f>[1]Loadprofile!AV69</f>
        <v>6.0087219074645933E-2</v>
      </c>
      <c r="AU17" s="69">
        <f>[1]Loadprofile!AW69</f>
        <v>1.9749713834236321E-2</v>
      </c>
      <c r="AV17" s="69">
        <f>[1]Loadprofile!AX69</f>
        <v>5.4508830035885705E-2</v>
      </c>
      <c r="AW17" s="69">
        <f>[1]Loadprofile!AY69</f>
        <v>1.7916186024691833E-2</v>
      </c>
      <c r="AX17" s="52"/>
      <c r="AY17" s="52">
        <f t="shared" si="0"/>
        <v>6.1959963966229735E-2</v>
      </c>
      <c r="AZ17" s="47" t="s">
        <v>211</v>
      </c>
      <c r="BA17" t="e">
        <f t="shared" si="2"/>
        <v>#DIV/0!</v>
      </c>
      <c r="BB17" t="e">
        <f t="shared" si="3"/>
        <v>#DIV/0!</v>
      </c>
      <c r="BD17" s="52">
        <f t="shared" si="1"/>
        <v>2.0365255313154831E-2</v>
      </c>
    </row>
    <row r="18" spans="1:56" x14ac:dyDescent="0.35">
      <c r="B18"/>
      <c r="C18" s="1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56" x14ac:dyDescent="0.35">
      <c r="B19"/>
      <c r="C19"/>
      <c r="D19" s="115"/>
      <c r="E19" s="115"/>
      <c r="F19"/>
      <c r="G19"/>
      <c r="H19" s="115"/>
      <c r="I19" s="11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 s="52" t="e">
        <f>AVERAGE(B19,D19,F19,H19,J19,L19,N19,P19,R19,T19,V19,X19,Z19,AB19,AD19,AF19,AH19,AJ19,AL19,AN19,AP19,AR19,AT19,AV19)</f>
        <v>#DIV/0!</v>
      </c>
      <c r="AZ19" s="47" t="s">
        <v>212</v>
      </c>
      <c r="BA19" t="e">
        <f t="shared" si="2"/>
        <v>#DIV/0!</v>
      </c>
      <c r="BB19" t="e">
        <f t="shared" si="3"/>
        <v>#DIV/0!</v>
      </c>
      <c r="BD19" s="52" t="e">
        <f>AVERAGE(C19,E19,G19,I19,K19,M19,O19,Q19,S19,U19,W19,Y19,AA19,AC19,AE19,AG19,AI19,AK19,AM19,AO19,AQ19,AS19,AU19,AW19)</f>
        <v>#DIV/0!</v>
      </c>
    </row>
    <row r="20" spans="1:5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 t="e">
        <f>AVERAGE(#REF!,#REF!,#REF!,#REF!,#REF!,#REF!,#REF!,#REF!,#REF!,#REF!,#REF!,#REF!,#REF!,#REF!,#REF!,#REF!,#REF!,#REF!,#REF!,#REF!,#REF!,#REF!,#REF!,#REF!)</f>
        <v>#REF!</v>
      </c>
      <c r="AZ20" t="s">
        <v>213</v>
      </c>
      <c r="BA20" t="e">
        <f t="shared" si="2"/>
        <v>#REF!</v>
      </c>
      <c r="BB20" t="e">
        <f t="shared" si="3"/>
        <v>#REF!</v>
      </c>
      <c r="BD20" t="e">
        <f>AVERAGE(#REF!,#REF!,#REF!,#REF!,#REF!,#REF!,#REF!,#REF!,#REF!,#REF!,#REF!,#REF!,#REF!,#REF!,#REF!,#REF!,#REF!,#REF!,#REF!,#REF!,#REF!,#REF!,#REF!,#REF!)</f>
        <v>#REF!</v>
      </c>
    </row>
    <row r="21" spans="1:56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 t="e">
        <f>AVERAGE(#REF!,#REF!,#REF!,#REF!,#REF!,#REF!,#REF!,#REF!,#REF!,#REF!,#REF!,#REF!,#REF!,#REF!,#REF!,#REF!,#REF!,#REF!,#REF!,#REF!,#REF!,#REF!,#REF!,#REF!)</f>
        <v>#REF!</v>
      </c>
      <c r="AZ21" t="s">
        <v>214</v>
      </c>
      <c r="BA21" t="e">
        <f t="shared" si="2"/>
        <v>#REF!</v>
      </c>
      <c r="BB21" t="e">
        <f t="shared" si="3"/>
        <v>#REF!</v>
      </c>
      <c r="BD21" t="e">
        <f>AVERAGE(#REF!,#REF!,#REF!,#REF!,#REF!,#REF!,#REF!,#REF!,#REF!,#REF!,#REF!,#REF!,#REF!,#REF!,#REF!,#REF!,#REF!,#REF!,#REF!,#REF!,#REF!,#REF!,#REF!,#REF!)</f>
        <v>#REF!</v>
      </c>
    </row>
    <row r="22" spans="1:56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t="e">
        <f>AVERAGE(#REF!,#REF!,#REF!,#REF!,#REF!,#REF!,#REF!,#REF!,#REF!,#REF!,#REF!,#REF!,#REF!,#REF!,#REF!,#REF!,#REF!,#REF!,#REF!,#REF!,#REF!,#REF!,#REF!,#REF!)</f>
        <v>#REF!</v>
      </c>
      <c r="AZ22" t="s">
        <v>215</v>
      </c>
      <c r="BA22" t="e">
        <f t="shared" si="2"/>
        <v>#REF!</v>
      </c>
      <c r="BB22" t="e">
        <f t="shared" si="3"/>
        <v>#REF!</v>
      </c>
      <c r="BD22" t="e">
        <f>AVERAGE(#REF!,#REF!,#REF!,#REF!,#REF!,#REF!,#REF!,#REF!,#REF!,#REF!,#REF!,#REF!,#REF!,#REF!,#REF!,#REF!,#REF!,#REF!,#REF!,#REF!,#REF!,#REF!,#REF!,#REF!)</f>
        <v>#REF!</v>
      </c>
    </row>
    <row r="23" spans="1:56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 t="e">
        <f>AVERAGE(#REF!,#REF!,#REF!,#REF!,#REF!,#REF!,#REF!,#REF!,#REF!,#REF!,#REF!,#REF!,#REF!,#REF!,#REF!,#REF!,#REF!,#REF!,#REF!,#REF!,#REF!,#REF!,#REF!,#REF!)</f>
        <v>#REF!</v>
      </c>
      <c r="AZ23" t="s">
        <v>216</v>
      </c>
      <c r="BA23" t="e">
        <f t="shared" si="2"/>
        <v>#REF!</v>
      </c>
      <c r="BB23" t="e">
        <f t="shared" si="3"/>
        <v>#REF!</v>
      </c>
      <c r="BD23" t="e">
        <f>AVERAGE(#REF!,#REF!,#REF!,#REF!,#REF!,#REF!,#REF!,#REF!,#REF!,#REF!,#REF!,#REF!,#REF!,#REF!,#REF!,#REF!,#REF!,#REF!,#REF!,#REF!,#REF!,#REF!,#REF!,#REF!)</f>
        <v>#REF!</v>
      </c>
    </row>
    <row r="24" spans="1:56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 t="e">
        <f>AVERAGE(#REF!,#REF!,#REF!,#REF!,#REF!,#REF!,#REF!,#REF!,#REF!,#REF!,#REF!,#REF!,#REF!,#REF!,#REF!,#REF!,#REF!,#REF!,#REF!,#REF!,#REF!,#REF!,#REF!,#REF!)</f>
        <v>#REF!</v>
      </c>
      <c r="AZ24" t="s">
        <v>217</v>
      </c>
      <c r="BA24" t="e">
        <f t="shared" si="2"/>
        <v>#REF!</v>
      </c>
      <c r="BB24" t="e">
        <f t="shared" si="3"/>
        <v>#REF!</v>
      </c>
      <c r="BD24" t="e">
        <f>AVERAGE(#REF!,#REF!,#REF!,#REF!,#REF!,#REF!,#REF!,#REF!,#REF!,#REF!,#REF!,#REF!,#REF!,#REF!,#REF!,#REF!,#REF!,#REF!,#REF!,#REF!,#REF!,#REF!,#REF!,#REF!)</f>
        <v>#REF!</v>
      </c>
    </row>
    <row r="25" spans="1:56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 t="e">
        <f>AVERAGE(#REF!,#REF!,#REF!,#REF!,#REF!,#REF!,#REF!,#REF!,#REF!,#REF!,#REF!,#REF!,#REF!,#REF!,#REF!,#REF!,#REF!,#REF!,#REF!,#REF!,#REF!,#REF!,#REF!,#REF!)</f>
        <v>#REF!</v>
      </c>
      <c r="AZ25" t="s">
        <v>218</v>
      </c>
      <c r="BA25" t="e">
        <f t="shared" si="2"/>
        <v>#REF!</v>
      </c>
      <c r="BB25" t="e">
        <f t="shared" si="3"/>
        <v>#REF!</v>
      </c>
      <c r="BD25" t="e">
        <f>AVERAGE(#REF!,#REF!,#REF!,#REF!,#REF!,#REF!,#REF!,#REF!,#REF!,#REF!,#REF!,#REF!,#REF!,#REF!,#REF!,#REF!,#REF!,#REF!,#REF!,#REF!,#REF!,#REF!,#REF!,#REF!)</f>
        <v>#REF!</v>
      </c>
    </row>
    <row r="26" spans="1:56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 t="e">
        <f>AVERAGE(#REF!,#REF!,#REF!,#REF!,#REF!,#REF!,#REF!,#REF!,#REF!,#REF!,#REF!,#REF!,#REF!,#REF!,#REF!,#REF!,#REF!,#REF!,#REF!,#REF!,#REF!,#REF!,#REF!,#REF!)</f>
        <v>#REF!</v>
      </c>
      <c r="AZ26" t="s">
        <v>219</v>
      </c>
      <c r="BA26" t="e">
        <f t="shared" si="2"/>
        <v>#REF!</v>
      </c>
      <c r="BB26" t="e">
        <f t="shared" si="3"/>
        <v>#REF!</v>
      </c>
      <c r="BD26" t="e">
        <f>AVERAGE(#REF!,#REF!,#REF!,#REF!,#REF!,#REF!,#REF!,#REF!,#REF!,#REF!,#REF!,#REF!,#REF!,#REF!,#REF!,#REF!,#REF!,#REF!,#REF!,#REF!,#REF!,#REF!,#REF!,#REF!)</f>
        <v>#REF!</v>
      </c>
    </row>
    <row r="27" spans="1:56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 t="e">
        <f>AVERAGE(#REF!,#REF!,#REF!,#REF!,#REF!,#REF!,#REF!,#REF!,#REF!,#REF!,#REF!,#REF!,#REF!,#REF!,#REF!,#REF!,#REF!,#REF!,#REF!,#REF!,#REF!,#REF!,#REF!,#REF!)</f>
        <v>#REF!</v>
      </c>
      <c r="AZ27" t="s">
        <v>220</v>
      </c>
      <c r="BA27" t="e">
        <f t="shared" si="2"/>
        <v>#REF!</v>
      </c>
      <c r="BB27" t="e">
        <f t="shared" si="3"/>
        <v>#REF!</v>
      </c>
      <c r="BD27" t="e">
        <f>AVERAGE(#REF!,#REF!,#REF!,#REF!,#REF!,#REF!,#REF!,#REF!,#REF!,#REF!,#REF!,#REF!,#REF!,#REF!,#REF!,#REF!,#REF!,#REF!,#REF!,#REF!,#REF!,#REF!,#REF!,#REF!)</f>
        <v>#REF!</v>
      </c>
    </row>
    <row r="28" spans="1:56" x14ac:dyDescent="0.35">
      <c r="AY28" s="52" t="e">
        <f>AVERAGE(#REF!,#REF!,#REF!,#REF!,#REF!,#REF!,#REF!,#REF!,#REF!,#REF!,#REF!,#REF!,#REF!,#REF!,#REF!,#REF!,#REF!,#REF!,#REF!,#REF!,#REF!,#REF!,#REF!,#REF!)</f>
        <v>#REF!</v>
      </c>
      <c r="AZ28" s="47" t="s">
        <v>221</v>
      </c>
      <c r="BA28" t="e">
        <f t="shared" si="2"/>
        <v>#REF!</v>
      </c>
      <c r="BB28" t="e">
        <f t="shared" si="3"/>
        <v>#REF!</v>
      </c>
      <c r="BD28" s="52" t="e">
        <f>AVERAGE(#REF!,#REF!,#REF!,#REF!,#REF!,#REF!,#REF!,#REF!,#REF!,#REF!,#REF!,#REF!,#REF!,#REF!,#REF!,#REF!,#REF!,#REF!,#REF!,#REF!,#REF!,#REF!,#REF!,#REF!)</f>
        <v>#REF!</v>
      </c>
    </row>
    <row r="29" spans="1:56" x14ac:dyDescent="0.35">
      <c r="AY29" s="52" t="e">
        <f>AVERAGE(#REF!,#REF!,#REF!,#REF!,#REF!,#REF!,#REF!,#REF!,#REF!,#REF!,#REF!,#REF!,#REF!,#REF!,#REF!,#REF!,#REF!,#REF!,#REF!,#REF!,#REF!,#REF!,#REF!,#REF!)</f>
        <v>#REF!</v>
      </c>
      <c r="BA29" t="e">
        <f t="shared" si="2"/>
        <v>#REF!</v>
      </c>
      <c r="BB29" t="e">
        <f t="shared" si="3"/>
        <v>#REF!</v>
      </c>
      <c r="BD29" s="52" t="e">
        <f>AVERAGE(#REF!,#REF!,#REF!,#REF!,#REF!,#REF!,#REF!,#REF!,#REF!,#REF!,#REF!,#REF!,#REF!,#REF!,#REF!,#REF!,#REF!,#REF!,#REF!,#REF!,#REF!,#REF!,#REF!,#REF!)</f>
        <v>#REF!</v>
      </c>
    </row>
    <row r="30" spans="1:56" x14ac:dyDescent="0.35">
      <c r="AY30" s="52" t="e">
        <f>AVERAGE(#REF!,#REF!,#REF!,#REF!,#REF!,#REF!,#REF!,#REF!,#REF!,#REF!,#REF!,#REF!,#REF!,#REF!,#REF!,#REF!,#REF!,#REF!,#REF!,#REF!,#REF!,#REF!,#REF!,#REF!)</f>
        <v>#REF!</v>
      </c>
      <c r="BA30" t="e">
        <f t="shared" si="2"/>
        <v>#REF!</v>
      </c>
      <c r="BB30" t="e">
        <f t="shared" si="3"/>
        <v>#REF!</v>
      </c>
      <c r="BD30" s="52" t="e">
        <f>AVERAGE(#REF!,#REF!,#REF!,#REF!,#REF!,#REF!,#REF!,#REF!,#REF!,#REF!,#REF!,#REF!,#REF!,#REF!,#REF!,#REF!,#REF!,#REF!,#REF!,#REF!,#REF!,#REF!,#REF!,#REF!)</f>
        <v>#REF!</v>
      </c>
    </row>
    <row r="31" spans="1:56" x14ac:dyDescent="0.35">
      <c r="AY31" s="52" t="e">
        <f>AVERAGE(#REF!,#REF!,#REF!,#REF!,#REF!,#REF!,#REF!,#REF!,#REF!,#REF!,#REF!,#REF!,#REF!,#REF!,#REF!,#REF!,#REF!,#REF!,#REF!,#REF!,#REF!,#REF!,#REF!,#REF!)</f>
        <v>#REF!</v>
      </c>
      <c r="BA31" t="e">
        <f t="shared" si="2"/>
        <v>#REF!</v>
      </c>
      <c r="BB31" t="e">
        <f t="shared" si="3"/>
        <v>#REF!</v>
      </c>
      <c r="BD31" s="52" t="e">
        <f>AVERAGE(#REF!,#REF!,#REF!,#REF!,#REF!,#REF!,#REF!,#REF!,#REF!,#REF!,#REF!,#REF!,#REF!,#REF!,#REF!,#REF!,#REF!,#REF!,#REF!,#REF!,#REF!,#REF!,#REF!,#REF!)</f>
        <v>#REF!</v>
      </c>
    </row>
    <row r="32" spans="1:56" x14ac:dyDescent="0.35">
      <c r="AY32" s="52" t="e">
        <f>AVERAGE(#REF!,#REF!,#REF!,#REF!,#REF!,#REF!,#REF!,#REF!,#REF!,#REF!,#REF!,#REF!,#REF!,#REF!,#REF!,#REF!,#REF!,#REF!,#REF!,#REF!,#REF!,#REF!,#REF!,#REF!)</f>
        <v>#REF!</v>
      </c>
      <c r="BA32" t="e">
        <f t="shared" si="2"/>
        <v>#REF!</v>
      </c>
      <c r="BB32" t="e">
        <f t="shared" si="3"/>
        <v>#REF!</v>
      </c>
      <c r="BD32" s="52" t="e">
        <f>AVERAGE(#REF!,#REF!,#REF!,#REF!,#REF!,#REF!,#REF!,#REF!,#REF!,#REF!,#REF!,#REF!,#REF!,#REF!,#REF!,#REF!,#REF!,#REF!,#REF!,#REF!,#REF!,#REF!,#REF!,#REF!)</f>
        <v>#REF!</v>
      </c>
    </row>
    <row r="33" spans="2:56" x14ac:dyDescent="0.35">
      <c r="AY33" s="52" t="e">
        <f>AVERAGE(#REF!,#REF!,#REF!,#REF!,#REF!,#REF!,#REF!,#REF!,#REF!,#REF!,#REF!,#REF!,#REF!,#REF!,#REF!,#REF!,#REF!,#REF!,#REF!,#REF!,#REF!,#REF!,#REF!,#REF!)</f>
        <v>#REF!</v>
      </c>
      <c r="BA33" t="e">
        <f t="shared" si="2"/>
        <v>#REF!</v>
      </c>
      <c r="BB33" t="e">
        <f t="shared" si="3"/>
        <v>#REF!</v>
      </c>
      <c r="BD33" s="52" t="e">
        <f>AVERAGE(#REF!,#REF!,#REF!,#REF!,#REF!,#REF!,#REF!,#REF!,#REF!,#REF!,#REF!,#REF!,#REF!,#REF!,#REF!,#REF!,#REF!,#REF!,#REF!,#REF!,#REF!,#REF!,#REF!,#REF!)</f>
        <v>#REF!</v>
      </c>
    </row>
    <row r="34" spans="2:56" x14ac:dyDescent="0.35">
      <c r="AY34" s="52" t="e">
        <f>AVERAGE(#REF!,#REF!,#REF!,#REF!,#REF!,#REF!,#REF!,#REF!,#REF!,#REF!,#REF!,#REF!,#REF!,#REF!,#REF!,#REF!,#REF!,#REF!,#REF!,#REF!,#REF!,#REF!,#REF!,#REF!)</f>
        <v>#REF!</v>
      </c>
      <c r="BA34" t="e">
        <f t="shared" si="2"/>
        <v>#REF!</v>
      </c>
      <c r="BB34" t="e">
        <f t="shared" si="3"/>
        <v>#REF!</v>
      </c>
      <c r="BD34" s="52" t="e">
        <f>AVERAGE(#REF!,#REF!,#REF!,#REF!,#REF!,#REF!,#REF!,#REF!,#REF!,#REF!,#REF!,#REF!,#REF!,#REF!,#REF!,#REF!,#REF!,#REF!,#REF!,#REF!,#REF!,#REF!,#REF!,#REF!)</f>
        <v>#REF!</v>
      </c>
    </row>
    <row r="35" spans="2:56" x14ac:dyDescent="0.35">
      <c r="AY35" s="52" t="e">
        <f>AVERAGE(#REF!,#REF!,#REF!,#REF!,#REF!,#REF!,#REF!,#REF!,#REF!,#REF!,#REF!,#REF!,#REF!,#REF!,#REF!,#REF!,#REF!,#REF!,#REF!,#REF!,#REF!,#REF!,#REF!,#REF!)</f>
        <v>#REF!</v>
      </c>
      <c r="BA35" t="e">
        <f t="shared" si="2"/>
        <v>#REF!</v>
      </c>
      <c r="BB35" t="e">
        <f t="shared" si="3"/>
        <v>#REF!</v>
      </c>
      <c r="BD35" s="52" t="e">
        <f>AVERAGE(#REF!,#REF!,#REF!,#REF!,#REF!,#REF!,#REF!,#REF!,#REF!,#REF!,#REF!,#REF!,#REF!,#REF!,#REF!,#REF!,#REF!,#REF!,#REF!,#REF!,#REF!,#REF!,#REF!,#REF!)</f>
        <v>#REF!</v>
      </c>
    </row>
    <row r="36" spans="2:56" x14ac:dyDescent="0.35">
      <c r="AY36" s="52" t="e">
        <f>AVERAGE(#REF!,#REF!,#REF!,#REF!,#REF!,#REF!,#REF!,#REF!,#REF!,#REF!,#REF!,#REF!,#REF!,#REF!,#REF!,#REF!,#REF!,#REF!,#REF!,#REF!,#REF!,#REF!,#REF!,#REF!)</f>
        <v>#REF!</v>
      </c>
      <c r="BA36" t="e">
        <f t="shared" si="2"/>
        <v>#REF!</v>
      </c>
      <c r="BB36" t="e">
        <f t="shared" si="3"/>
        <v>#REF!</v>
      </c>
      <c r="BD36" s="52" t="e">
        <f>AVERAGE(#REF!,#REF!,#REF!,#REF!,#REF!,#REF!,#REF!,#REF!,#REF!,#REF!,#REF!,#REF!,#REF!,#REF!,#REF!,#REF!,#REF!,#REF!,#REF!,#REF!,#REF!,#REF!,#REF!,#REF!)</f>
        <v>#REF!</v>
      </c>
    </row>
    <row r="37" spans="2:56" x14ac:dyDescent="0.35"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 s="52" t="e">
        <f t="shared" ref="AY37:AY72" si="4">AVERAGE(B37,D37,F37,H37,J37,L37,N37,P37,R37,T37,V37,X37,Z37,AB37,AD37,AF37,AH37,AJ37,AL37,AN37,AP37,AR37,AT37,AV37)</f>
        <v>#DIV/0!</v>
      </c>
      <c r="BA37" t="e">
        <f t="shared" si="2"/>
        <v>#DIV/0!</v>
      </c>
      <c r="BB37" t="e">
        <f t="shared" si="3"/>
        <v>#DIV/0!</v>
      </c>
      <c r="BD37" s="52" t="e">
        <f t="shared" ref="BD37:BD72" si="5">AVERAGE(C37,E37,G37,I37,K37,M37,O37,Q37,S37,U37,W37,Y37,AA37,AC37,AE37,AG37,AI37,AK37,AM37,AO37,AQ37,AS37,AU37,AW37)</f>
        <v>#DIV/0!</v>
      </c>
    </row>
    <row r="38" spans="2:56" x14ac:dyDescent="0.35"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 s="52" t="e">
        <f t="shared" si="4"/>
        <v>#DIV/0!</v>
      </c>
      <c r="BA38" t="e">
        <f t="shared" si="2"/>
        <v>#DIV/0!</v>
      </c>
      <c r="BB38" t="e">
        <f t="shared" si="3"/>
        <v>#DIV/0!</v>
      </c>
      <c r="BD38" s="52" t="e">
        <f t="shared" si="5"/>
        <v>#DIV/0!</v>
      </c>
    </row>
    <row r="39" spans="2:56" x14ac:dyDescent="0.35"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 s="52" t="e">
        <f t="shared" si="4"/>
        <v>#DIV/0!</v>
      </c>
      <c r="BA39" t="e">
        <f t="shared" si="2"/>
        <v>#DIV/0!</v>
      </c>
      <c r="BB39" t="e">
        <f t="shared" si="3"/>
        <v>#DIV/0!</v>
      </c>
      <c r="BD39" s="52" t="e">
        <f t="shared" si="5"/>
        <v>#DIV/0!</v>
      </c>
    </row>
    <row r="40" spans="2:56" x14ac:dyDescent="0.35"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 s="52" t="e">
        <f t="shared" si="4"/>
        <v>#DIV/0!</v>
      </c>
      <c r="BA40" t="e">
        <f t="shared" si="2"/>
        <v>#DIV/0!</v>
      </c>
      <c r="BB40" t="e">
        <f t="shared" si="3"/>
        <v>#DIV/0!</v>
      </c>
      <c r="BD40" s="52" t="e">
        <f t="shared" si="5"/>
        <v>#DIV/0!</v>
      </c>
    </row>
    <row r="41" spans="2:56" x14ac:dyDescent="0.35"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 s="52" t="e">
        <f t="shared" si="4"/>
        <v>#DIV/0!</v>
      </c>
      <c r="BA41" t="e">
        <f t="shared" si="2"/>
        <v>#DIV/0!</v>
      </c>
      <c r="BB41" t="e">
        <f t="shared" si="3"/>
        <v>#DIV/0!</v>
      </c>
      <c r="BD41" s="52" t="e">
        <f t="shared" si="5"/>
        <v>#DIV/0!</v>
      </c>
    </row>
    <row r="42" spans="2:56" x14ac:dyDescent="0.35"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52" t="e">
        <f t="shared" si="4"/>
        <v>#DIV/0!</v>
      </c>
      <c r="BA42" t="e">
        <f t="shared" si="2"/>
        <v>#DIV/0!</v>
      </c>
      <c r="BB42" t="e">
        <f t="shared" si="3"/>
        <v>#DIV/0!</v>
      </c>
      <c r="BD42" s="52" t="e">
        <f t="shared" si="5"/>
        <v>#DIV/0!</v>
      </c>
    </row>
    <row r="43" spans="2:56" x14ac:dyDescent="0.35"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 s="52" t="e">
        <f t="shared" si="4"/>
        <v>#DIV/0!</v>
      </c>
      <c r="BA43" t="e">
        <f t="shared" si="2"/>
        <v>#DIV/0!</v>
      </c>
      <c r="BB43" t="e">
        <f t="shared" si="3"/>
        <v>#DIV/0!</v>
      </c>
      <c r="BD43" s="52" t="e">
        <f t="shared" si="5"/>
        <v>#DIV/0!</v>
      </c>
    </row>
    <row r="44" spans="2:56" x14ac:dyDescent="0.35"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 s="52" t="e">
        <f t="shared" si="4"/>
        <v>#DIV/0!</v>
      </c>
      <c r="BA44" t="e">
        <f t="shared" si="2"/>
        <v>#DIV/0!</v>
      </c>
      <c r="BB44" t="e">
        <f t="shared" si="3"/>
        <v>#DIV/0!</v>
      </c>
      <c r="BD44" s="52" t="e">
        <f t="shared" si="5"/>
        <v>#DIV/0!</v>
      </c>
    </row>
    <row r="45" spans="2:56" x14ac:dyDescent="0.35"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 s="52" t="e">
        <f t="shared" si="4"/>
        <v>#DIV/0!</v>
      </c>
      <c r="BA45" t="e">
        <f t="shared" si="2"/>
        <v>#DIV/0!</v>
      </c>
      <c r="BB45" t="e">
        <f t="shared" si="3"/>
        <v>#DIV/0!</v>
      </c>
      <c r="BD45" s="52" t="e">
        <f t="shared" si="5"/>
        <v>#DIV/0!</v>
      </c>
    </row>
    <row r="46" spans="2:56" x14ac:dyDescent="0.35"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 s="52" t="e">
        <f t="shared" si="4"/>
        <v>#DIV/0!</v>
      </c>
      <c r="BA46" t="e">
        <f t="shared" si="2"/>
        <v>#DIV/0!</v>
      </c>
      <c r="BB46" t="e">
        <f t="shared" si="3"/>
        <v>#DIV/0!</v>
      </c>
      <c r="BD46" s="52" t="e">
        <f t="shared" si="5"/>
        <v>#DIV/0!</v>
      </c>
    </row>
    <row r="47" spans="2:56" x14ac:dyDescent="0.35"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 s="52" t="e">
        <f t="shared" si="4"/>
        <v>#DIV/0!</v>
      </c>
      <c r="BA47" t="e">
        <f t="shared" si="2"/>
        <v>#DIV/0!</v>
      </c>
      <c r="BB47" t="e">
        <f t="shared" si="3"/>
        <v>#DIV/0!</v>
      </c>
      <c r="BD47" s="52" t="e">
        <f t="shared" si="5"/>
        <v>#DIV/0!</v>
      </c>
    </row>
    <row r="48" spans="2:56" x14ac:dyDescent="0.35"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 s="52" t="e">
        <f t="shared" si="4"/>
        <v>#DIV/0!</v>
      </c>
      <c r="BA48" t="e">
        <f t="shared" si="2"/>
        <v>#DIV/0!</v>
      </c>
      <c r="BB48" t="e">
        <f t="shared" si="3"/>
        <v>#DIV/0!</v>
      </c>
      <c r="BD48" s="52" t="e">
        <f t="shared" si="5"/>
        <v>#DIV/0!</v>
      </c>
    </row>
    <row r="49" spans="1:56" x14ac:dyDescent="0.35"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 s="52" t="e">
        <f t="shared" si="4"/>
        <v>#DIV/0!</v>
      </c>
      <c r="BA49" t="e">
        <f t="shared" si="2"/>
        <v>#DIV/0!</v>
      </c>
      <c r="BB49" t="e">
        <f t="shared" si="3"/>
        <v>#DIV/0!</v>
      </c>
      <c r="BD49" s="52" t="e">
        <f t="shared" si="5"/>
        <v>#DIV/0!</v>
      </c>
    </row>
    <row r="50" spans="1:56" x14ac:dyDescent="0.35"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 s="52" t="e">
        <f t="shared" si="4"/>
        <v>#DIV/0!</v>
      </c>
      <c r="BA50" t="e">
        <f t="shared" si="2"/>
        <v>#DIV/0!</v>
      </c>
      <c r="BB50" t="e">
        <f t="shared" si="3"/>
        <v>#DIV/0!</v>
      </c>
      <c r="BD50" s="52" t="e">
        <f t="shared" si="5"/>
        <v>#DIV/0!</v>
      </c>
    </row>
    <row r="51" spans="1:56" x14ac:dyDescent="0.35"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 s="52" t="e">
        <f t="shared" si="4"/>
        <v>#DIV/0!</v>
      </c>
      <c r="BA51" t="e">
        <f t="shared" si="2"/>
        <v>#DIV/0!</v>
      </c>
      <c r="BB51" t="e">
        <f t="shared" si="3"/>
        <v>#DIV/0!</v>
      </c>
      <c r="BD51" s="52" t="e">
        <f t="shared" si="5"/>
        <v>#DIV/0!</v>
      </c>
    </row>
    <row r="52" spans="1:56" x14ac:dyDescent="0.35"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52" t="e">
        <f t="shared" si="4"/>
        <v>#DIV/0!</v>
      </c>
      <c r="BA52" t="e">
        <f t="shared" si="2"/>
        <v>#DIV/0!</v>
      </c>
      <c r="BB52" t="e">
        <f t="shared" si="3"/>
        <v>#DIV/0!</v>
      </c>
      <c r="BD52" s="52" t="e">
        <f t="shared" si="5"/>
        <v>#DIV/0!</v>
      </c>
    </row>
    <row r="53" spans="1:56" s="10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80" t="e">
        <f t="shared" si="4"/>
        <v>#DIV/0!</v>
      </c>
      <c r="BA53" s="10" t="e">
        <f t="shared" si="2"/>
        <v>#DIV/0!</v>
      </c>
      <c r="BB53" s="10" t="e">
        <f t="shared" si="3"/>
        <v>#DIV/0!</v>
      </c>
      <c r="BD53" s="80" t="e">
        <f t="shared" si="5"/>
        <v>#DIV/0!</v>
      </c>
    </row>
    <row r="54" spans="1:56" x14ac:dyDescent="0.35"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 s="52" t="e">
        <f t="shared" si="4"/>
        <v>#DIV/0!</v>
      </c>
      <c r="BA54" t="e">
        <f t="shared" si="2"/>
        <v>#DIV/0!</v>
      </c>
      <c r="BB54" t="e">
        <f t="shared" si="3"/>
        <v>#DIV/0!</v>
      </c>
      <c r="BD54" s="52" t="e">
        <f t="shared" si="5"/>
        <v>#DIV/0!</v>
      </c>
    </row>
    <row r="55" spans="1:56" x14ac:dyDescent="0.35"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 s="52" t="e">
        <f t="shared" si="4"/>
        <v>#DIV/0!</v>
      </c>
      <c r="BA55" t="e">
        <f t="shared" si="2"/>
        <v>#DIV/0!</v>
      </c>
      <c r="BB55" t="e">
        <f t="shared" si="3"/>
        <v>#DIV/0!</v>
      </c>
      <c r="BD55" s="52" t="e">
        <f t="shared" si="5"/>
        <v>#DIV/0!</v>
      </c>
    </row>
    <row r="56" spans="1:56" x14ac:dyDescent="0.35"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 s="52" t="e">
        <f t="shared" si="4"/>
        <v>#DIV/0!</v>
      </c>
      <c r="BA56" t="e">
        <f t="shared" si="2"/>
        <v>#DIV/0!</v>
      </c>
      <c r="BB56" t="e">
        <f t="shared" si="3"/>
        <v>#DIV/0!</v>
      </c>
      <c r="BD56" s="52" t="e">
        <f t="shared" si="5"/>
        <v>#DIV/0!</v>
      </c>
    </row>
    <row r="57" spans="1:56" x14ac:dyDescent="0.35"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 s="52" t="e">
        <f t="shared" si="4"/>
        <v>#DIV/0!</v>
      </c>
      <c r="BA57" t="e">
        <f t="shared" si="2"/>
        <v>#DIV/0!</v>
      </c>
      <c r="BB57" t="e">
        <f t="shared" si="3"/>
        <v>#DIV/0!</v>
      </c>
      <c r="BD57" s="52" t="e">
        <f t="shared" si="5"/>
        <v>#DIV/0!</v>
      </c>
    </row>
    <row r="58" spans="1:56" x14ac:dyDescent="0.35"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 s="52" t="e">
        <f t="shared" si="4"/>
        <v>#DIV/0!</v>
      </c>
      <c r="BA58" t="e">
        <f t="shared" si="2"/>
        <v>#DIV/0!</v>
      </c>
      <c r="BB58" t="e">
        <f t="shared" si="3"/>
        <v>#DIV/0!</v>
      </c>
      <c r="BD58" s="52" t="e">
        <f t="shared" si="5"/>
        <v>#DIV/0!</v>
      </c>
    </row>
    <row r="59" spans="1:56" x14ac:dyDescent="0.35"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 s="52" t="e">
        <f t="shared" si="4"/>
        <v>#DIV/0!</v>
      </c>
      <c r="BA59" t="e">
        <f t="shared" si="2"/>
        <v>#DIV/0!</v>
      </c>
      <c r="BB59" t="e">
        <f t="shared" si="3"/>
        <v>#DIV/0!</v>
      </c>
      <c r="BD59" s="52" t="e">
        <f t="shared" si="5"/>
        <v>#DIV/0!</v>
      </c>
    </row>
    <row r="60" spans="1:56" x14ac:dyDescent="0.35"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 s="52" t="e">
        <f t="shared" si="4"/>
        <v>#DIV/0!</v>
      </c>
      <c r="BA60" t="e">
        <f t="shared" si="2"/>
        <v>#DIV/0!</v>
      </c>
      <c r="BB60" t="e">
        <f t="shared" si="3"/>
        <v>#DIV/0!</v>
      </c>
      <c r="BD60" s="52" t="e">
        <f t="shared" si="5"/>
        <v>#DIV/0!</v>
      </c>
    </row>
    <row r="61" spans="1:56" x14ac:dyDescent="0.35"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 s="52" t="e">
        <f t="shared" si="4"/>
        <v>#DIV/0!</v>
      </c>
      <c r="BA61" t="e">
        <f t="shared" si="2"/>
        <v>#DIV/0!</v>
      </c>
      <c r="BB61" t="e">
        <f t="shared" si="3"/>
        <v>#DIV/0!</v>
      </c>
      <c r="BD61" s="52" t="e">
        <f t="shared" si="5"/>
        <v>#DIV/0!</v>
      </c>
    </row>
    <row r="62" spans="1:56" x14ac:dyDescent="0.35"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 s="52" t="e">
        <f t="shared" si="4"/>
        <v>#DIV/0!</v>
      </c>
      <c r="BA62" t="e">
        <f t="shared" si="2"/>
        <v>#DIV/0!</v>
      </c>
      <c r="BB62" t="e">
        <f t="shared" si="3"/>
        <v>#DIV/0!</v>
      </c>
      <c r="BD62" s="52" t="e">
        <f t="shared" si="5"/>
        <v>#DIV/0!</v>
      </c>
    </row>
    <row r="63" spans="1:56" x14ac:dyDescent="0.35"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 s="52" t="e">
        <f t="shared" si="4"/>
        <v>#DIV/0!</v>
      </c>
      <c r="BA63" t="e">
        <f t="shared" si="2"/>
        <v>#DIV/0!</v>
      </c>
      <c r="BB63" t="e">
        <f t="shared" si="3"/>
        <v>#DIV/0!</v>
      </c>
      <c r="BD63" s="52" t="e">
        <f t="shared" si="5"/>
        <v>#DIV/0!</v>
      </c>
    </row>
    <row r="64" spans="1:56" s="26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81" t="e">
        <f t="shared" si="4"/>
        <v>#DIV/0!</v>
      </c>
      <c r="BA64" s="26" t="e">
        <f t="shared" si="2"/>
        <v>#DIV/0!</v>
      </c>
      <c r="BB64" s="26" t="e">
        <f t="shared" si="3"/>
        <v>#DIV/0!</v>
      </c>
      <c r="BD64" s="81" t="e">
        <f t="shared" si="5"/>
        <v>#DIV/0!</v>
      </c>
    </row>
    <row r="65" spans="1:58" x14ac:dyDescent="0.35"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 s="52" t="e">
        <f t="shared" si="4"/>
        <v>#DIV/0!</v>
      </c>
      <c r="BA65" t="e">
        <f t="shared" si="2"/>
        <v>#DIV/0!</v>
      </c>
      <c r="BB65" t="e">
        <f t="shared" si="3"/>
        <v>#DIV/0!</v>
      </c>
      <c r="BD65" s="52" t="e">
        <f t="shared" si="5"/>
        <v>#DIV/0!</v>
      </c>
    </row>
    <row r="66" spans="1:58" x14ac:dyDescent="0.35"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 s="52" t="e">
        <f t="shared" si="4"/>
        <v>#DIV/0!</v>
      </c>
      <c r="BA66" t="e">
        <f t="shared" si="2"/>
        <v>#DIV/0!</v>
      </c>
      <c r="BB66" t="e">
        <f t="shared" si="3"/>
        <v>#DIV/0!</v>
      </c>
      <c r="BD66" s="52" t="e">
        <f t="shared" si="5"/>
        <v>#DIV/0!</v>
      </c>
    </row>
    <row r="67" spans="1:58" s="5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82" t="e">
        <f t="shared" si="4"/>
        <v>#DIV/0!</v>
      </c>
      <c r="BA67" s="5" t="e">
        <f t="shared" si="2"/>
        <v>#DIV/0!</v>
      </c>
      <c r="BB67" s="5" t="e">
        <f t="shared" si="3"/>
        <v>#DIV/0!</v>
      </c>
      <c r="BD67" s="82" t="e">
        <f t="shared" si="5"/>
        <v>#DIV/0!</v>
      </c>
    </row>
    <row r="68" spans="1:58" x14ac:dyDescent="0.35"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 s="52" t="e">
        <f t="shared" si="4"/>
        <v>#DIV/0!</v>
      </c>
      <c r="BA68" t="e">
        <f>AY68/($AX$74*100)</f>
        <v>#DIV/0!</v>
      </c>
      <c r="BB68" t="e">
        <f>BD68/($BF$74*100)</f>
        <v>#DIV/0!</v>
      </c>
      <c r="BD68" s="52" t="e">
        <f t="shared" si="5"/>
        <v>#DIV/0!</v>
      </c>
    </row>
    <row r="69" spans="1:58" x14ac:dyDescent="0.35"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 s="52" t="e">
        <f t="shared" si="4"/>
        <v>#DIV/0!</v>
      </c>
      <c r="BA69" t="e">
        <f>AY69/($AX$74*100)</f>
        <v>#DIV/0!</v>
      </c>
      <c r="BB69" t="e">
        <f>BD69/($BF$74*100)</f>
        <v>#DIV/0!</v>
      </c>
      <c r="BD69" s="52" t="e">
        <f t="shared" si="5"/>
        <v>#DIV/0!</v>
      </c>
    </row>
    <row r="70" spans="1:58" x14ac:dyDescent="0.35"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 s="52" t="e">
        <f t="shared" si="4"/>
        <v>#DIV/0!</v>
      </c>
      <c r="BA70" t="e">
        <f>AY70/($AX$74*100)</f>
        <v>#DIV/0!</v>
      </c>
      <c r="BB70" t="e">
        <f>BD70/($BF$74*100)</f>
        <v>#DIV/0!</v>
      </c>
      <c r="BD70" s="52" t="e">
        <f t="shared" si="5"/>
        <v>#DIV/0!</v>
      </c>
    </row>
    <row r="71" spans="1:58" x14ac:dyDescent="0.35"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 s="52" t="e">
        <f t="shared" si="4"/>
        <v>#DIV/0!</v>
      </c>
      <c r="BA71" t="e">
        <f>AY71/($AX$74*100)</f>
        <v>#DIV/0!</v>
      </c>
      <c r="BB71" t="e">
        <f>BD71/($BF$74*100)</f>
        <v>#DIV/0!</v>
      </c>
      <c r="BD71" s="52" t="e">
        <f t="shared" si="5"/>
        <v>#DIV/0!</v>
      </c>
    </row>
    <row r="72" spans="1:58" x14ac:dyDescent="0.35"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 s="52" t="e">
        <f t="shared" si="4"/>
        <v>#DIV/0!</v>
      </c>
      <c r="BA72" t="e">
        <f>AY72/($AX$74*100)</f>
        <v>#DIV/0!</v>
      </c>
      <c r="BB72" t="e">
        <f>BD72/($BF$74*100)</f>
        <v>#DIV/0!</v>
      </c>
      <c r="BD72" s="52" t="e">
        <f t="shared" si="5"/>
        <v>#DIV/0!</v>
      </c>
    </row>
    <row r="73" spans="1:58" x14ac:dyDescent="0.35">
      <c r="B73" s="83"/>
      <c r="C73" s="84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BF73" s="52"/>
    </row>
    <row r="74" spans="1:58" x14ac:dyDescent="0.35">
      <c r="A74" s="85" t="s">
        <v>222</v>
      </c>
      <c r="B74" s="51">
        <f t="shared" ref="B74:AW74" si="6">SUM(B3:B73)</f>
        <v>0.49145926196565587</v>
      </c>
      <c r="C74" s="79">
        <f t="shared" si="6"/>
        <v>0.1615348477510461</v>
      </c>
      <c r="D74" s="51">
        <f t="shared" si="6"/>
        <v>0.44957352941176459</v>
      </c>
      <c r="E74" s="51">
        <f t="shared" si="6"/>
        <v>0.14776767322680923</v>
      </c>
      <c r="F74" s="51">
        <f t="shared" si="6"/>
        <v>0.42304589879430032</v>
      </c>
      <c r="G74" s="51">
        <f t="shared" si="6"/>
        <v>0.13904846269479249</v>
      </c>
      <c r="H74" s="51">
        <f t="shared" si="6"/>
        <v>0.410480179028133</v>
      </c>
      <c r="I74" s="51">
        <f t="shared" si="6"/>
        <v>0.13491831033752147</v>
      </c>
      <c r="J74" s="51">
        <f t="shared" si="6"/>
        <v>0.4132725611983924</v>
      </c>
      <c r="K74" s="51">
        <f t="shared" si="6"/>
        <v>0.13583612197247055</v>
      </c>
      <c r="L74" s="51">
        <f t="shared" si="6"/>
        <v>0.4300268542199488</v>
      </c>
      <c r="M74" s="51">
        <f t="shared" si="6"/>
        <v>0.14134299178216531</v>
      </c>
      <c r="N74" s="51">
        <f t="shared" si="6"/>
        <v>0.45934686700767258</v>
      </c>
      <c r="O74" s="51">
        <f t="shared" si="6"/>
        <v>0.15098001394913119</v>
      </c>
      <c r="P74" s="51">
        <f t="shared" si="6"/>
        <v>0.4830821154548775</v>
      </c>
      <c r="Q74" s="51">
        <f t="shared" si="6"/>
        <v>0.15878141284619871</v>
      </c>
      <c r="R74" s="51">
        <f t="shared" si="6"/>
        <v>0.55568405188162218</v>
      </c>
      <c r="S74" s="51">
        <f t="shared" si="6"/>
        <v>0.18264451535487597</v>
      </c>
      <c r="T74" s="51">
        <f t="shared" si="6"/>
        <v>0.60594693094629137</v>
      </c>
      <c r="U74" s="51">
        <f t="shared" si="6"/>
        <v>0.1991651247839602</v>
      </c>
      <c r="V74" s="51">
        <f t="shared" si="6"/>
        <v>0.61711645962732897</v>
      </c>
      <c r="W74" s="51">
        <f t="shared" si="6"/>
        <v>0.2028363713237567</v>
      </c>
      <c r="X74" s="51">
        <f t="shared" si="6"/>
        <v>0.63945551698940439</v>
      </c>
      <c r="Y74" s="51">
        <f t="shared" si="6"/>
        <v>0.21017886440334976</v>
      </c>
      <c r="Z74" s="51">
        <f t="shared" si="6"/>
        <v>0.64224789915966385</v>
      </c>
      <c r="AA74" s="51">
        <f t="shared" si="6"/>
        <v>0.2110966760382989</v>
      </c>
      <c r="AB74" s="51">
        <f t="shared" si="6"/>
        <v>0.61990884179758854</v>
      </c>
      <c r="AC74" s="51">
        <f t="shared" si="6"/>
        <v>0.20375418295870587</v>
      </c>
      <c r="AD74" s="51">
        <f t="shared" si="6"/>
        <v>0.5836078735842164</v>
      </c>
      <c r="AE74" s="51">
        <f t="shared" si="6"/>
        <v>0.1918226317043672</v>
      </c>
      <c r="AF74" s="51">
        <f t="shared" si="6"/>
        <v>0.56685358056265978</v>
      </c>
      <c r="AG74" s="51">
        <f t="shared" si="6"/>
        <v>0.18631576189467247</v>
      </c>
      <c r="AH74" s="51">
        <f t="shared" si="6"/>
        <v>0.57383453598830847</v>
      </c>
      <c r="AI74" s="51">
        <f t="shared" si="6"/>
        <v>0.18861029098204535</v>
      </c>
      <c r="AJ74" s="51">
        <f t="shared" si="6"/>
        <v>0.57802310924369749</v>
      </c>
      <c r="AK74" s="51">
        <f t="shared" si="6"/>
        <v>0.18998700843446897</v>
      </c>
      <c r="AL74" s="51">
        <f t="shared" si="6"/>
        <v>0.60036216660577257</v>
      </c>
      <c r="AM74" s="51">
        <f t="shared" si="6"/>
        <v>0.19732950151406203</v>
      </c>
      <c r="AN74" s="51">
        <f t="shared" si="6"/>
        <v>0.66458695652173905</v>
      </c>
      <c r="AO74" s="51">
        <f t="shared" si="6"/>
        <v>0.21843916911789191</v>
      </c>
      <c r="AP74" s="51">
        <f t="shared" si="6"/>
        <v>0.63945551698940439</v>
      </c>
      <c r="AQ74" s="51">
        <f t="shared" si="6"/>
        <v>0.21017886440334976</v>
      </c>
      <c r="AR74" s="51">
        <f t="shared" si="6"/>
        <v>0.57523072707343803</v>
      </c>
      <c r="AS74" s="51">
        <f t="shared" si="6"/>
        <v>0.18906919679951983</v>
      </c>
      <c r="AT74" s="51">
        <f t="shared" si="6"/>
        <v>0.52636403909389839</v>
      </c>
      <c r="AU74" s="51">
        <f t="shared" si="6"/>
        <v>0.17300749318791017</v>
      </c>
      <c r="AV74" s="51">
        <f t="shared" si="6"/>
        <v>0.4774973511143587</v>
      </c>
      <c r="AW74" s="51">
        <f t="shared" si="6"/>
        <v>0.15694578957630043</v>
      </c>
      <c r="AX74" s="52" t="e">
        <f>MAX(AY3:AY72)</f>
        <v>#DIV/0!</v>
      </c>
      <c r="BF74" s="52" t="e">
        <f>MAX(BD4:BD73)</f>
        <v>#DIV/0!</v>
      </c>
    </row>
    <row r="75" spans="1:58" x14ac:dyDescent="0.35">
      <c r="A75" s="85" t="s">
        <v>223</v>
      </c>
      <c r="B75" s="51">
        <f t="shared" ref="B75:AW75" si="7">MAX(B3:B72)</f>
        <v>5.6102655475531484E-2</v>
      </c>
      <c r="C75" s="79">
        <f t="shared" si="7"/>
        <v>1.8440051113133113E-2</v>
      </c>
      <c r="D75" s="51">
        <f t="shared" si="7"/>
        <v>5.1321179156594135E-2</v>
      </c>
      <c r="E75" s="51">
        <f t="shared" si="7"/>
        <v>1.6868455847809272E-2</v>
      </c>
      <c r="F75" s="51">
        <f t="shared" si="7"/>
        <v>4.829291082126716E-2</v>
      </c>
      <c r="G75" s="51">
        <f t="shared" si="7"/>
        <v>1.5873112179770832E-2</v>
      </c>
      <c r="H75" s="51">
        <f t="shared" si="7"/>
        <v>4.6858467925585956E-2</v>
      </c>
      <c r="I75" s="51">
        <f t="shared" si="7"/>
        <v>1.5401633600173683E-2</v>
      </c>
      <c r="J75" s="51">
        <f t="shared" si="7"/>
        <v>4.7177233013515112E-2</v>
      </c>
      <c r="K75" s="51">
        <f t="shared" si="7"/>
        <v>1.5506406617861939E-2</v>
      </c>
      <c r="L75" s="51">
        <f t="shared" si="7"/>
        <v>4.9089823541090052E-2</v>
      </c>
      <c r="M75" s="51">
        <f t="shared" si="7"/>
        <v>1.6135044723991476E-2</v>
      </c>
      <c r="N75" s="51">
        <f t="shared" si="7"/>
        <v>5.2436856964346183E-2</v>
      </c>
      <c r="O75" s="51">
        <f t="shared" si="7"/>
        <v>1.7235161409718171E-2</v>
      </c>
      <c r="P75" s="51">
        <f t="shared" si="7"/>
        <v>5.514636021174401E-2</v>
      </c>
      <c r="Q75" s="51">
        <f t="shared" si="7"/>
        <v>1.8125732060068348E-2</v>
      </c>
      <c r="R75" s="51">
        <f t="shared" si="7"/>
        <v>6.3434252497902077E-2</v>
      </c>
      <c r="S75" s="51">
        <f t="shared" si="7"/>
        <v>2.084983051996301E-2</v>
      </c>
      <c r="T75" s="51">
        <f t="shared" si="7"/>
        <v>6.9172024080626879E-2</v>
      </c>
      <c r="U75" s="51">
        <f t="shared" si="7"/>
        <v>2.2735744838351626E-2</v>
      </c>
      <c r="V75" s="51">
        <f t="shared" si="7"/>
        <v>7.0447084432343515E-2</v>
      </c>
      <c r="W75" s="51">
        <f t="shared" si="7"/>
        <v>2.3154836909104651E-2</v>
      </c>
      <c r="X75" s="51">
        <f t="shared" si="7"/>
        <v>7.2997205135776747E-2</v>
      </c>
      <c r="Y75" s="51">
        <f t="shared" si="7"/>
        <v>2.3993021050610703E-2</v>
      </c>
      <c r="Z75" s="51">
        <f t="shared" si="7"/>
        <v>7.3315970223705909E-2</v>
      </c>
      <c r="AA75" s="51">
        <f t="shared" si="7"/>
        <v>2.4097794068298959E-2</v>
      </c>
      <c r="AB75" s="51">
        <f t="shared" si="7"/>
        <v>7.0765849520272678E-2</v>
      </c>
      <c r="AC75" s="51">
        <f t="shared" si="7"/>
        <v>2.3259609926792907E-2</v>
      </c>
      <c r="AD75" s="51">
        <f t="shared" si="7"/>
        <v>6.6621903377193648E-2</v>
      </c>
      <c r="AE75" s="51">
        <f t="shared" si="7"/>
        <v>2.1897560696845574E-2</v>
      </c>
      <c r="AF75" s="51">
        <f t="shared" si="7"/>
        <v>6.47093128496187E-2</v>
      </c>
      <c r="AG75" s="51">
        <f t="shared" si="7"/>
        <v>2.1268922590716038E-2</v>
      </c>
      <c r="AH75" s="51">
        <f t="shared" si="7"/>
        <v>6.5506225569441606E-2</v>
      </c>
      <c r="AI75" s="51">
        <f t="shared" si="7"/>
        <v>2.1530855134936678E-2</v>
      </c>
      <c r="AJ75" s="51">
        <f t="shared" si="7"/>
        <v>6.5984373201335322E-2</v>
      </c>
      <c r="AK75" s="51">
        <f t="shared" si="7"/>
        <v>2.1688014661469062E-2</v>
      </c>
      <c r="AL75" s="51">
        <f t="shared" si="7"/>
        <v>6.8534493904768568E-2</v>
      </c>
      <c r="AM75" s="51">
        <f t="shared" si="7"/>
        <v>2.2526198802975114E-2</v>
      </c>
      <c r="AN75" s="51">
        <f t="shared" si="7"/>
        <v>7.5866090927139168E-2</v>
      </c>
      <c r="AO75" s="51">
        <f t="shared" si="7"/>
        <v>2.4935978209805008E-2</v>
      </c>
      <c r="AP75" s="51">
        <f t="shared" si="7"/>
        <v>7.2997205135776747E-2</v>
      </c>
      <c r="AQ75" s="51">
        <f t="shared" si="7"/>
        <v>2.3993021050610703E-2</v>
      </c>
      <c r="AR75" s="51">
        <f t="shared" si="7"/>
        <v>6.5665608113406174E-2</v>
      </c>
      <c r="AS75" s="51">
        <f t="shared" si="7"/>
        <v>2.1583241643780806E-2</v>
      </c>
      <c r="AT75" s="51">
        <f t="shared" si="7"/>
        <v>6.0087219074645933E-2</v>
      </c>
      <c r="AU75" s="51">
        <f t="shared" si="7"/>
        <v>1.9749713834236321E-2</v>
      </c>
      <c r="AV75" s="51">
        <f t="shared" si="7"/>
        <v>5.4508830035885705E-2</v>
      </c>
      <c r="AW75" s="51">
        <f t="shared" si="7"/>
        <v>1.7916186024691833E-2</v>
      </c>
    </row>
    <row r="76" spans="1:58" x14ac:dyDescent="0.35">
      <c r="A76" s="85"/>
      <c r="C76" s="86" t="s">
        <v>224</v>
      </c>
      <c r="D76" s="86" t="s">
        <v>225</v>
      </c>
    </row>
    <row r="77" spans="1:58" x14ac:dyDescent="0.35">
      <c r="A77" s="29" t="s">
        <v>226</v>
      </c>
      <c r="B77" s="87">
        <f>AVERAGE(B74,D74,F74,H74,J74,L74,N74,P74,R74,T74,V74,X74,Z74,AB74,AD74,AF74,AH74,AJ74,AL74,AN74,AP74,AR74,AT74,AV74)</f>
        <v>0.54276928434417238</v>
      </c>
      <c r="C77" s="86" t="s">
        <v>227</v>
      </c>
      <c r="D77" s="86" t="s">
        <v>228</v>
      </c>
    </row>
    <row r="78" spans="1:58" x14ac:dyDescent="0.35">
      <c r="A78" s="29" t="s">
        <v>229</v>
      </c>
      <c r="B78" s="87">
        <f>AVERAGE(C74,E74,G74,I74,K74,M74,O74,Q74,S74,U74,W74,Y74,AA74,AC74,AE74,AG74,AI74,AK74,AM74,AO74,AQ74,AS74,AU74,AW74)</f>
        <v>0.17839963654323629</v>
      </c>
      <c r="C78" s="86" t="s">
        <v>227</v>
      </c>
      <c r="D78" s="86" t="s">
        <v>230</v>
      </c>
    </row>
    <row r="79" spans="1:58" x14ac:dyDescent="0.35">
      <c r="A79" s="29" t="s">
        <v>223</v>
      </c>
      <c r="B79" s="87" t="s">
        <v>231</v>
      </c>
      <c r="C79" s="86" t="s">
        <v>227</v>
      </c>
      <c r="D79" s="86" t="s">
        <v>232</v>
      </c>
    </row>
    <row r="81" spans="1:51" x14ac:dyDescent="0.35">
      <c r="A81" s="88"/>
      <c r="B81" s="86" t="s">
        <v>233</v>
      </c>
      <c r="C81" s="86" t="s">
        <v>230</v>
      </c>
      <c r="D81" s="86" t="s">
        <v>224</v>
      </c>
      <c r="N81" s="87" t="s">
        <v>234</v>
      </c>
      <c r="O81" s="87" t="s">
        <v>95</v>
      </c>
      <c r="P81" s="87" t="s">
        <v>235</v>
      </c>
      <c r="Q81" s="87" t="s">
        <v>236</v>
      </c>
    </row>
    <row r="82" spans="1:51" x14ac:dyDescent="0.35">
      <c r="A82" s="116" t="s">
        <v>237</v>
      </c>
      <c r="B82" s="87">
        <f>SUM(B9:B72)</f>
        <v>0.31585795032724229</v>
      </c>
      <c r="C82" s="87">
        <f>SUM(C9:C72)</f>
        <v>0.10381748776693943</v>
      </c>
      <c r="D82" s="87" t="s">
        <v>238</v>
      </c>
      <c r="N82" s="79">
        <v>1</v>
      </c>
      <c r="O82" s="79">
        <v>0.47772582535700003</v>
      </c>
      <c r="P82" s="79">
        <v>22</v>
      </c>
      <c r="Q82" s="89">
        <v>62</v>
      </c>
      <c r="R82" s="90" t="s">
        <v>239</v>
      </c>
    </row>
    <row r="83" spans="1:51" x14ac:dyDescent="0.35">
      <c r="A83" s="117"/>
      <c r="B83" s="87">
        <v>1108</v>
      </c>
      <c r="C83" s="87" t="s">
        <v>240</v>
      </c>
      <c r="D83" s="87" t="s">
        <v>227</v>
      </c>
      <c r="N83" s="79">
        <v>2</v>
      </c>
      <c r="O83" s="79">
        <v>0.14772545604600001</v>
      </c>
      <c r="P83" s="79">
        <v>22</v>
      </c>
      <c r="Q83" s="89">
        <v>51</v>
      </c>
      <c r="R83" s="90" t="s">
        <v>241</v>
      </c>
    </row>
    <row r="84" spans="1:51" x14ac:dyDescent="0.35">
      <c r="A84" s="116" t="s">
        <v>242</v>
      </c>
      <c r="B84" s="91">
        <v>414667</v>
      </c>
      <c r="C84" s="91" t="s">
        <v>243</v>
      </c>
      <c r="D84" s="87" t="s">
        <v>238</v>
      </c>
      <c r="N84" s="79">
        <v>3</v>
      </c>
      <c r="O84" s="79">
        <v>5.5875443500000004E-2</v>
      </c>
      <c r="P84" s="79">
        <v>22</v>
      </c>
      <c r="Q84" s="89">
        <v>13</v>
      </c>
      <c r="R84" s="90" t="s">
        <v>244</v>
      </c>
    </row>
    <row r="85" spans="1:51" x14ac:dyDescent="0.35">
      <c r="A85" s="117"/>
      <c r="B85" s="91" t="s">
        <v>245</v>
      </c>
      <c r="C85" s="91" t="s">
        <v>246</v>
      </c>
      <c r="D85" s="87" t="s">
        <v>227</v>
      </c>
      <c r="N85" s="79"/>
      <c r="O85" s="79"/>
      <c r="P85" s="79"/>
      <c r="Q85" s="79"/>
    </row>
    <row r="86" spans="1:51" x14ac:dyDescent="0.35">
      <c r="A86" s="112" t="s">
        <v>247</v>
      </c>
      <c r="B86" s="91" t="s">
        <v>248</v>
      </c>
      <c r="C86" s="91">
        <v>24025</v>
      </c>
      <c r="D86" s="87" t="s">
        <v>238</v>
      </c>
      <c r="N86" s="79"/>
      <c r="O86" s="79"/>
      <c r="P86" s="79"/>
      <c r="Q86" s="79"/>
    </row>
    <row r="87" spans="1:51" x14ac:dyDescent="0.35">
      <c r="A87" s="113"/>
      <c r="B87" s="91" t="s">
        <v>249</v>
      </c>
      <c r="C87" s="91" t="s">
        <v>250</v>
      </c>
      <c r="D87" s="87" t="s">
        <v>227</v>
      </c>
      <c r="N87" s="79"/>
      <c r="O87" s="79"/>
      <c r="P87" s="79"/>
      <c r="Q87" s="79"/>
    </row>
    <row r="88" spans="1:51" x14ac:dyDescent="0.35">
      <c r="B88" s="79"/>
      <c r="D88" s="79"/>
      <c r="N88" s="79"/>
      <c r="O88" s="79"/>
      <c r="P88" s="79"/>
      <c r="Q88" s="79"/>
    </row>
    <row r="89" spans="1:51" x14ac:dyDescent="0.35">
      <c r="N89" s="79"/>
      <c r="O89" s="79"/>
      <c r="P89" s="79"/>
      <c r="Q89" s="79"/>
    </row>
    <row r="90" spans="1:51" x14ac:dyDescent="0.35">
      <c r="A90" s="92" t="s">
        <v>251</v>
      </c>
      <c r="B90" s="51">
        <f>B74/SQRT(B74^2+C74^2)</f>
        <v>0.95000000000000007</v>
      </c>
      <c r="D90" s="51">
        <f t="shared" ref="D90:AV90" si="8">D74/SQRT(D74^2+E74^2)</f>
        <v>0.95</v>
      </c>
      <c r="F90" s="51">
        <f t="shared" si="8"/>
        <v>0.95</v>
      </c>
      <c r="H90" s="51">
        <f t="shared" si="8"/>
        <v>0.95</v>
      </c>
      <c r="J90" s="51">
        <f t="shared" si="8"/>
        <v>0.95</v>
      </c>
      <c r="L90" s="51">
        <f t="shared" si="8"/>
        <v>0.95</v>
      </c>
      <c r="N90" s="51">
        <f t="shared" si="8"/>
        <v>0.95</v>
      </c>
      <c r="P90" s="51">
        <f t="shared" si="8"/>
        <v>0.95000000000000007</v>
      </c>
      <c r="R90" s="51">
        <f t="shared" si="8"/>
        <v>0.95000000000000007</v>
      </c>
      <c r="T90" s="51">
        <f t="shared" si="8"/>
        <v>0.95</v>
      </c>
      <c r="V90" s="51">
        <f t="shared" si="8"/>
        <v>0.95</v>
      </c>
      <c r="X90" s="51">
        <f t="shared" si="8"/>
        <v>0.94999999999999984</v>
      </c>
      <c r="Z90" s="51">
        <f t="shared" si="8"/>
        <v>0.95</v>
      </c>
      <c r="AB90" s="51">
        <f t="shared" si="8"/>
        <v>0.94999999999999984</v>
      </c>
      <c r="AD90" s="51">
        <f t="shared" si="8"/>
        <v>0.95000000000000007</v>
      </c>
      <c r="AF90" s="51">
        <f t="shared" si="8"/>
        <v>0.95</v>
      </c>
      <c r="AH90" s="51">
        <f t="shared" si="8"/>
        <v>0.95</v>
      </c>
      <c r="AJ90" s="51">
        <f t="shared" si="8"/>
        <v>0.95</v>
      </c>
      <c r="AL90" s="51">
        <f t="shared" si="8"/>
        <v>0.95</v>
      </c>
      <c r="AN90" s="51">
        <f t="shared" si="8"/>
        <v>0.95</v>
      </c>
      <c r="AP90" s="51">
        <f t="shared" si="8"/>
        <v>0.94999999999999984</v>
      </c>
      <c r="AR90" s="51">
        <f t="shared" si="8"/>
        <v>0.94999999999999984</v>
      </c>
      <c r="AT90" s="51">
        <f t="shared" si="8"/>
        <v>0.95</v>
      </c>
      <c r="AV90" s="51">
        <f t="shared" si="8"/>
        <v>0.95000000000000018</v>
      </c>
    </row>
    <row r="94" spans="1:51" x14ac:dyDescent="0.35">
      <c r="F94" s="93" t="s">
        <v>252</v>
      </c>
      <c r="G94" s="93">
        <v>0.72</v>
      </c>
      <c r="I94" s="93" t="s">
        <v>252</v>
      </c>
      <c r="J94" s="93">
        <v>0.72</v>
      </c>
    </row>
    <row r="95" spans="1:51" x14ac:dyDescent="0.35">
      <c r="B95" s="86" t="s">
        <v>253</v>
      </c>
      <c r="C95" s="86" t="s">
        <v>254</v>
      </c>
      <c r="D95" s="86" t="s">
        <v>255</v>
      </c>
      <c r="E95" s="89" t="s">
        <v>256</v>
      </c>
      <c r="F95" s="86" t="s">
        <v>257</v>
      </c>
      <c r="G95" s="86" t="s">
        <v>258</v>
      </c>
      <c r="I95" s="86" t="s">
        <v>259</v>
      </c>
      <c r="J95" s="86" t="s">
        <v>260</v>
      </c>
      <c r="M95" s="86" t="s">
        <v>261</v>
      </c>
      <c r="N95" s="86" t="s">
        <v>262</v>
      </c>
    </row>
    <row r="96" spans="1:51" x14ac:dyDescent="0.35">
      <c r="B96" s="51">
        <v>1</v>
      </c>
      <c r="C96" s="79">
        <v>1.0386316206680002</v>
      </c>
      <c r="D96" s="51">
        <v>0.84178427250099996</v>
      </c>
      <c r="E96" s="51">
        <f>C96/SQRT(C96^2+D96^2)</f>
        <v>0.7768836112733557</v>
      </c>
      <c r="F96" s="94">
        <v>7.4002189473684208E-3</v>
      </c>
      <c r="G96" s="51">
        <v>3.5840896168504309E-3</v>
      </c>
      <c r="M96" s="51">
        <f>C96-F96</f>
        <v>1.0312314017206317</v>
      </c>
      <c r="N96" s="51">
        <f>D96-G96</f>
        <v>0.83820018288414955</v>
      </c>
      <c r="AY96">
        <v>0.41466701727779171</v>
      </c>
    </row>
    <row r="97" spans="2:14" x14ac:dyDescent="0.35">
      <c r="B97" s="51">
        <v>2</v>
      </c>
      <c r="C97" s="79">
        <v>0.95748954665600006</v>
      </c>
      <c r="D97" s="51">
        <v>0.77602070399199985</v>
      </c>
      <c r="E97" s="51">
        <f t="shared" ref="E97:E119" si="9">C97/SQRT(C97^2+D97^2)</f>
        <v>0.7768836112733557</v>
      </c>
      <c r="F97" s="94">
        <v>6.9248042105263148E-3</v>
      </c>
      <c r="G97" s="51">
        <v>3.3538357508321286E-3</v>
      </c>
      <c r="M97" s="51">
        <f t="shared" ref="M97:N119" si="10">C97-F97</f>
        <v>0.95056474244547373</v>
      </c>
      <c r="N97" s="51">
        <f t="shared" si="10"/>
        <v>0.7726668682411677</v>
      </c>
    </row>
    <row r="98" spans="2:14" x14ac:dyDescent="0.35">
      <c r="B98" s="51">
        <v>3</v>
      </c>
      <c r="C98" s="79">
        <v>0.90372941886400004</v>
      </c>
      <c r="D98" s="51">
        <v>0.73244950014800014</v>
      </c>
      <c r="E98" s="51">
        <f t="shared" si="9"/>
        <v>0.77688361127335548</v>
      </c>
      <c r="F98" s="94">
        <v>6.4856305263157879E-3</v>
      </c>
      <c r="G98" s="51">
        <v>3.1411342277058918E-3</v>
      </c>
      <c r="M98" s="51">
        <f t="shared" si="10"/>
        <v>0.89724378833768426</v>
      </c>
      <c r="N98" s="51">
        <f t="shared" si="10"/>
        <v>0.72930836592029424</v>
      </c>
    </row>
    <row r="99" spans="2:14" x14ac:dyDescent="0.35">
      <c r="B99" s="51">
        <v>4</v>
      </c>
      <c r="C99" s="79">
        <v>0.87680836237199999</v>
      </c>
      <c r="D99" s="51">
        <v>0.71063067477900033</v>
      </c>
      <c r="E99" s="51">
        <f t="shared" si="9"/>
        <v>0.77688361127335548</v>
      </c>
      <c r="F99" s="94">
        <v>6.1312673684210534E-3</v>
      </c>
      <c r="G99" s="51">
        <v>2.9695083171973257E-3</v>
      </c>
      <c r="M99" s="51">
        <f t="shared" si="10"/>
        <v>0.87067709500357893</v>
      </c>
      <c r="N99" s="51">
        <f t="shared" si="10"/>
        <v>0.70766116646180299</v>
      </c>
    </row>
    <row r="100" spans="2:14" x14ac:dyDescent="0.35">
      <c r="B100" s="51">
        <v>5</v>
      </c>
      <c r="C100" s="79">
        <v>0.86903971147599968</v>
      </c>
      <c r="D100" s="51">
        <v>0.70433438260699999</v>
      </c>
      <c r="E100" s="51">
        <f t="shared" si="9"/>
        <v>0.77688361127335548</v>
      </c>
      <c r="F100" s="94">
        <v>6.1123126315789471E-3</v>
      </c>
      <c r="G100" s="51">
        <v>2.9603281191533091E-3</v>
      </c>
      <c r="M100" s="51">
        <f t="shared" si="10"/>
        <v>0.86292739884442071</v>
      </c>
      <c r="N100" s="51">
        <f t="shared" si="10"/>
        <v>0.70137405448784673</v>
      </c>
    </row>
    <row r="101" spans="2:14" x14ac:dyDescent="0.35">
      <c r="B101" s="51">
        <v>6</v>
      </c>
      <c r="C101" s="79">
        <v>0.87945847830799984</v>
      </c>
      <c r="D101" s="51">
        <v>0.71277852573099987</v>
      </c>
      <c r="E101" s="51">
        <f t="shared" si="9"/>
        <v>0.77688361127335559</v>
      </c>
      <c r="F101" s="94">
        <v>4.9527147368421042E-3</v>
      </c>
      <c r="G101" s="51">
        <v>2.398709226008819E-3</v>
      </c>
      <c r="M101" s="51">
        <f t="shared" si="10"/>
        <v>0.87450576357115772</v>
      </c>
      <c r="N101" s="51">
        <f t="shared" si="10"/>
        <v>0.71037981650499105</v>
      </c>
    </row>
    <row r="102" spans="2:14" x14ac:dyDescent="0.35">
      <c r="B102" s="51">
        <v>7</v>
      </c>
      <c r="C102" s="79">
        <v>0.92517851774400006</v>
      </c>
      <c r="D102" s="51">
        <v>0.74983344430800003</v>
      </c>
      <c r="E102" s="51">
        <f t="shared" si="9"/>
        <v>0.77688361127335559</v>
      </c>
      <c r="F102" s="94">
        <v>4.8463399999999993E-3</v>
      </c>
      <c r="G102" s="51">
        <v>2.3471895895598779E-3</v>
      </c>
      <c r="M102" s="51">
        <f t="shared" si="10"/>
        <v>0.92033217774400011</v>
      </c>
      <c r="N102" s="51">
        <f t="shared" si="10"/>
        <v>0.7474862547184401</v>
      </c>
    </row>
    <row r="103" spans="2:14" x14ac:dyDescent="0.35">
      <c r="B103" s="51">
        <v>8</v>
      </c>
      <c r="C103" s="79">
        <v>1.002106109724</v>
      </c>
      <c r="D103" s="51">
        <v>0.81218128329299988</v>
      </c>
      <c r="E103" s="51">
        <f t="shared" si="9"/>
        <v>0.77688361127335559</v>
      </c>
      <c r="F103" s="94">
        <v>4.8861799999999995E-3</v>
      </c>
      <c r="G103" s="51">
        <v>2.3664849822166182E-3</v>
      </c>
      <c r="M103" s="51">
        <f t="shared" si="10"/>
        <v>0.99721992972400009</v>
      </c>
      <c r="N103" s="51">
        <f t="shared" si="10"/>
        <v>0.80981479831078329</v>
      </c>
    </row>
    <row r="104" spans="2:14" x14ac:dyDescent="0.35">
      <c r="B104" s="51">
        <v>9</v>
      </c>
      <c r="C104" s="79">
        <v>1.086620655688</v>
      </c>
      <c r="D104" s="51">
        <v>0.88067815376599989</v>
      </c>
      <c r="E104" s="51">
        <f t="shared" si="9"/>
        <v>0.7768836112733557</v>
      </c>
      <c r="F104" s="94">
        <v>4.4134368421052629E-3</v>
      </c>
      <c r="G104" s="51">
        <v>2.137525020937346E-3</v>
      </c>
      <c r="M104" s="51">
        <f t="shared" si="10"/>
        <v>1.0822072188458949</v>
      </c>
      <c r="N104" s="51">
        <f t="shared" si="10"/>
        <v>0.87854062874506256</v>
      </c>
    </row>
    <row r="105" spans="2:14" x14ac:dyDescent="0.35">
      <c r="B105" s="51">
        <v>10</v>
      </c>
      <c r="C105" s="79">
        <v>1.148952667676</v>
      </c>
      <c r="D105" s="51">
        <v>0.93119664975699989</v>
      </c>
      <c r="E105" s="51">
        <f t="shared" si="9"/>
        <v>0.77688361127335559</v>
      </c>
      <c r="F105" s="94">
        <v>4.5817831578947371E-3</v>
      </c>
      <c r="G105" s="51">
        <v>2.219058862942202E-3</v>
      </c>
      <c r="M105" s="51">
        <f t="shared" si="10"/>
        <v>1.1443708845181053</v>
      </c>
      <c r="N105" s="51">
        <f t="shared" si="10"/>
        <v>0.92897759089405774</v>
      </c>
    </row>
    <row r="106" spans="2:14" x14ac:dyDescent="0.35">
      <c r="B106" s="51">
        <v>11</v>
      </c>
      <c r="C106" s="79">
        <v>1.20662814234</v>
      </c>
      <c r="D106" s="51">
        <v>0.97794114175500002</v>
      </c>
      <c r="E106" s="51">
        <f t="shared" si="9"/>
        <v>0.77688361127335559</v>
      </c>
      <c r="F106" s="94">
        <v>3.9326126315789474E-3</v>
      </c>
      <c r="G106" s="51">
        <v>1.9046512272382422E-3</v>
      </c>
      <c r="M106" s="51">
        <f t="shared" si="10"/>
        <v>1.2026955297084212</v>
      </c>
      <c r="N106" s="51">
        <f t="shared" si="10"/>
        <v>0.97603649052776176</v>
      </c>
    </row>
    <row r="107" spans="2:14" x14ac:dyDescent="0.35">
      <c r="B107" s="51">
        <v>12</v>
      </c>
      <c r="C107" s="79">
        <v>1.2277470846360001</v>
      </c>
      <c r="D107" s="51">
        <v>0.99505750247699998</v>
      </c>
      <c r="E107" s="51">
        <f t="shared" si="9"/>
        <v>0.7768836112733557</v>
      </c>
      <c r="F107" s="94">
        <v>3.5688652631578948E-3</v>
      </c>
      <c r="G107" s="51">
        <v>1.7284803361353282E-3</v>
      </c>
      <c r="M107" s="51">
        <f t="shared" si="10"/>
        <v>1.2241782193728423</v>
      </c>
      <c r="N107" s="51">
        <f t="shared" si="10"/>
        <v>0.9933290221408646</v>
      </c>
    </row>
    <row r="108" spans="2:14" x14ac:dyDescent="0.35">
      <c r="B108" s="51">
        <v>13</v>
      </c>
      <c r="C108" s="79">
        <v>1.2313400302799999</v>
      </c>
      <c r="D108" s="51">
        <v>0.99796949270999991</v>
      </c>
      <c r="E108" s="51">
        <f t="shared" si="9"/>
        <v>0.77688361127335559</v>
      </c>
      <c r="F108" s="94">
        <v>3.0586945263157898E-3</v>
      </c>
      <c r="G108" s="51">
        <v>1.4813933710412816E-3</v>
      </c>
      <c r="M108" s="51">
        <f t="shared" si="10"/>
        <v>1.2282813357536841</v>
      </c>
      <c r="N108" s="51">
        <f t="shared" si="10"/>
        <v>0.99648809933895865</v>
      </c>
    </row>
    <row r="109" spans="2:14" x14ac:dyDescent="0.35">
      <c r="B109" s="51">
        <v>14</v>
      </c>
      <c r="C109" s="79">
        <v>1.2384771736160001</v>
      </c>
      <c r="D109" s="51">
        <v>1.0037539642120001</v>
      </c>
      <c r="E109" s="51">
        <f t="shared" si="9"/>
        <v>0.7768836112733557</v>
      </c>
      <c r="F109" s="94">
        <v>3.1155789473599998E-3</v>
      </c>
      <c r="G109" s="51">
        <v>1.508943753573896E-3</v>
      </c>
      <c r="M109" s="51">
        <f t="shared" si="10"/>
        <v>1.23536159466864</v>
      </c>
      <c r="N109" s="51">
        <f t="shared" si="10"/>
        <v>1.0022450204584263</v>
      </c>
    </row>
    <row r="110" spans="2:14" x14ac:dyDescent="0.35">
      <c r="B110" s="51">
        <v>15</v>
      </c>
      <c r="C110" s="79">
        <v>1.20902676316</v>
      </c>
      <c r="D110" s="51">
        <v>0.9798851623699999</v>
      </c>
      <c r="E110" s="51">
        <f t="shared" si="9"/>
        <v>0.7768836112733557</v>
      </c>
      <c r="F110" s="94">
        <v>3.4131576842099999E-3</v>
      </c>
      <c r="G110" s="51">
        <v>1.6530677137600776E-3</v>
      </c>
      <c r="M110" s="51">
        <f t="shared" si="10"/>
        <v>1.20561360547579</v>
      </c>
      <c r="N110" s="51">
        <f t="shared" si="10"/>
        <v>0.97823209465623984</v>
      </c>
    </row>
    <row r="111" spans="2:14" x14ac:dyDescent="0.35">
      <c r="B111" s="51">
        <v>16</v>
      </c>
      <c r="C111" s="79">
        <v>1.1730629615719999</v>
      </c>
      <c r="D111" s="51">
        <v>0.95073742417899976</v>
      </c>
      <c r="E111" s="51">
        <f t="shared" si="9"/>
        <v>0.77688361127335559</v>
      </c>
      <c r="F111" s="94">
        <v>3.4431121052631501E-3</v>
      </c>
      <c r="G111" s="51">
        <v>1.6675753020137386E-3</v>
      </c>
      <c r="M111" s="51">
        <f t="shared" si="10"/>
        <v>1.1696198494667367</v>
      </c>
      <c r="N111" s="51">
        <f t="shared" si="10"/>
        <v>0.94906984887698598</v>
      </c>
    </row>
    <row r="112" spans="2:14" x14ac:dyDescent="0.35">
      <c r="B112" s="51">
        <v>17</v>
      </c>
      <c r="C112" s="79">
        <v>1.1555281016560004</v>
      </c>
      <c r="D112" s="51">
        <v>0.93652587024200029</v>
      </c>
      <c r="E112" s="51">
        <f t="shared" si="9"/>
        <v>0.7768836112733557</v>
      </c>
      <c r="F112" s="94">
        <v>4.0237326315789501E-3</v>
      </c>
      <c r="G112" s="51">
        <v>1.9487826574310686E-3</v>
      </c>
      <c r="M112" s="51">
        <f t="shared" si="10"/>
        <v>1.1515043690244215</v>
      </c>
      <c r="N112" s="51">
        <f t="shared" si="10"/>
        <v>0.93457708758456925</v>
      </c>
    </row>
    <row r="113" spans="2:14" x14ac:dyDescent="0.35">
      <c r="B113" s="51">
        <v>18</v>
      </c>
      <c r="C113" s="79">
        <v>1.1530585747239996</v>
      </c>
      <c r="D113" s="51">
        <v>0.93452438204299981</v>
      </c>
      <c r="E113" s="51">
        <f t="shared" si="9"/>
        <v>0.77688361127335559</v>
      </c>
      <c r="F113" s="94">
        <v>4.4130642105263199E-3</v>
      </c>
      <c r="G113" s="51">
        <v>2.1373445472267034E-3</v>
      </c>
      <c r="M113" s="51">
        <f t="shared" si="10"/>
        <v>1.1486455105134734</v>
      </c>
      <c r="N113" s="51">
        <f t="shared" si="10"/>
        <v>0.93238703749577312</v>
      </c>
    </row>
    <row r="114" spans="2:14" x14ac:dyDescent="0.35">
      <c r="B114" s="51">
        <v>19</v>
      </c>
      <c r="C114" s="79">
        <v>1.1786434941680004</v>
      </c>
      <c r="D114" s="51">
        <v>0.95526030262599981</v>
      </c>
      <c r="E114" s="51">
        <f t="shared" si="9"/>
        <v>0.77688361127335581</v>
      </c>
      <c r="F114" s="94">
        <v>4.0869884210526309E-3</v>
      </c>
      <c r="G114" s="51">
        <v>1.9794188345321419E-3</v>
      </c>
      <c r="M114" s="51">
        <f t="shared" si="10"/>
        <v>1.1745565057469478</v>
      </c>
      <c r="N114" s="51">
        <f t="shared" si="10"/>
        <v>0.95328088379146769</v>
      </c>
    </row>
    <row r="115" spans="2:14" x14ac:dyDescent="0.35">
      <c r="B115" s="51">
        <v>20</v>
      </c>
      <c r="C115" s="79">
        <v>1.2304669987760004</v>
      </c>
      <c r="D115" s="51">
        <v>0.9972619230819999</v>
      </c>
      <c r="E115" s="51">
        <f t="shared" si="9"/>
        <v>0.7768836112733557</v>
      </c>
      <c r="F115" s="94">
        <v>3.8797947368421053E-3</v>
      </c>
      <c r="G115" s="51">
        <v>1.8790703532861907E-3</v>
      </c>
      <c r="M115" s="51">
        <f t="shared" si="10"/>
        <v>1.2265872040391583</v>
      </c>
      <c r="N115" s="51">
        <f t="shared" si="10"/>
        <v>0.99538285272871374</v>
      </c>
    </row>
    <row r="116" spans="2:14" x14ac:dyDescent="0.35">
      <c r="B116" s="51">
        <v>21</v>
      </c>
      <c r="C116" s="79">
        <v>1.2524589725759996</v>
      </c>
      <c r="D116" s="51">
        <v>1.0150858534320002</v>
      </c>
      <c r="E116" s="51">
        <f t="shared" si="9"/>
        <v>0.77688361127335537</v>
      </c>
      <c r="F116" s="94">
        <v>3.8026526315789E-3</v>
      </c>
      <c r="G116" s="51">
        <v>1.8417087264934919E-3</v>
      </c>
      <c r="M116" s="51">
        <f t="shared" si="10"/>
        <v>1.2486563199444207</v>
      </c>
      <c r="N116" s="51">
        <f t="shared" si="10"/>
        <v>1.0132441447055067</v>
      </c>
    </row>
    <row r="117" spans="2:14" x14ac:dyDescent="0.35">
      <c r="B117" s="51">
        <v>22</v>
      </c>
      <c r="C117" s="79">
        <v>1.2763886774680004</v>
      </c>
      <c r="D117" s="51">
        <v>1.0344802651009999</v>
      </c>
      <c r="E117" s="51">
        <f t="shared" si="9"/>
        <v>0.7768836112733557</v>
      </c>
      <c r="F117" s="94">
        <v>4.3842013684210496E-3</v>
      </c>
      <c r="G117" s="51">
        <v>2.1233656347866762E-3</v>
      </c>
      <c r="M117" s="51">
        <f t="shared" si="10"/>
        <v>1.2720044760995795</v>
      </c>
      <c r="N117" s="51">
        <f t="shared" si="10"/>
        <v>1.0323568994662131</v>
      </c>
    </row>
    <row r="118" spans="2:14" x14ac:dyDescent="0.35">
      <c r="B118" s="51">
        <v>23</v>
      </c>
      <c r="C118" s="79">
        <v>1.2376030342039996</v>
      </c>
      <c r="D118" s="51">
        <v>1.003045496653</v>
      </c>
      <c r="E118" s="51">
        <f t="shared" si="9"/>
        <v>0.77688361127335559</v>
      </c>
      <c r="F118" s="94">
        <v>4.17775894736842E-3</v>
      </c>
      <c r="G118" s="51">
        <v>2.0233810068946445E-3</v>
      </c>
      <c r="M118" s="51">
        <f t="shared" si="10"/>
        <v>1.2334252752566313</v>
      </c>
      <c r="N118" s="51">
        <f t="shared" si="10"/>
        <v>1.0010221156461054</v>
      </c>
    </row>
    <row r="119" spans="2:14" x14ac:dyDescent="0.35">
      <c r="B119" s="51">
        <v>24</v>
      </c>
      <c r="C119" s="79">
        <v>1.1313480095560002</v>
      </c>
      <c r="D119" s="51">
        <v>0.91692852616700027</v>
      </c>
      <c r="E119" s="51">
        <f t="shared" si="9"/>
        <v>0.77688361127335559</v>
      </c>
      <c r="F119" s="94">
        <v>5.3829536842105253E-3</v>
      </c>
      <c r="G119" s="51">
        <v>2.6070834585815144E-3</v>
      </c>
      <c r="M119" s="51">
        <f t="shared" si="10"/>
        <v>1.1259650558717897</v>
      </c>
      <c r="N119" s="51" t="e">
        <f>#REF!-G119</f>
        <v>#REF!</v>
      </c>
    </row>
  </sheetData>
  <mergeCells count="6">
    <mergeCell ref="A86:A87"/>
    <mergeCell ref="BA1:BB1"/>
    <mergeCell ref="D19:E19"/>
    <mergeCell ref="H19:I19"/>
    <mergeCell ref="A82:A83"/>
    <mergeCell ref="A84:A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5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95</v>
      </c>
    </row>
    <row r="2" spans="1:2" x14ac:dyDescent="0.35">
      <c r="A2">
        <v>1</v>
      </c>
      <c r="B2">
        <v>1189.848739</v>
      </c>
    </row>
    <row r="3" spans="1:2" x14ac:dyDescent="0.35">
      <c r="A3">
        <v>2</v>
      </c>
      <c r="B3">
        <v>1088.441176</v>
      </c>
    </row>
    <row r="4" spans="1:2" x14ac:dyDescent="0.35">
      <c r="A4">
        <v>3</v>
      </c>
      <c r="B4">
        <v>1024.2163869999999</v>
      </c>
    </row>
    <row r="5" spans="1:2" x14ac:dyDescent="0.35">
      <c r="A5">
        <v>4</v>
      </c>
      <c r="B5">
        <v>993.79411760000005</v>
      </c>
    </row>
    <row r="6" spans="1:2" x14ac:dyDescent="0.35">
      <c r="A6">
        <v>5</v>
      </c>
      <c r="B6">
        <v>1000.554622</v>
      </c>
    </row>
    <row r="7" spans="1:2" x14ac:dyDescent="0.35">
      <c r="A7">
        <v>6</v>
      </c>
      <c r="B7">
        <v>1041.117647</v>
      </c>
    </row>
    <row r="8" spans="1:2" x14ac:dyDescent="0.35">
      <c r="A8">
        <v>7</v>
      </c>
      <c r="B8">
        <v>1112.1029410000001</v>
      </c>
    </row>
    <row r="9" spans="1:2" x14ac:dyDescent="0.35">
      <c r="A9">
        <v>8</v>
      </c>
      <c r="B9">
        <v>1169.567227</v>
      </c>
    </row>
    <row r="10" spans="1:2" x14ac:dyDescent="0.35">
      <c r="A10">
        <v>9</v>
      </c>
      <c r="B10">
        <v>1345.340336</v>
      </c>
    </row>
    <row r="11" spans="1:2" x14ac:dyDescent="0.35">
      <c r="A11">
        <v>10</v>
      </c>
      <c r="B11">
        <v>1467.0294120000001</v>
      </c>
    </row>
    <row r="12" spans="1:2" x14ac:dyDescent="0.35">
      <c r="A12">
        <v>11</v>
      </c>
      <c r="B12">
        <v>1494.0714290000001</v>
      </c>
    </row>
    <row r="13" spans="1:2" x14ac:dyDescent="0.35">
      <c r="A13">
        <v>12</v>
      </c>
      <c r="B13">
        <v>1548.1554619999999</v>
      </c>
    </row>
    <row r="14" spans="1:2" x14ac:dyDescent="0.35">
      <c r="A14">
        <v>13</v>
      </c>
      <c r="B14">
        <v>1554.915966</v>
      </c>
    </row>
    <row r="15" spans="1:2" x14ac:dyDescent="0.35">
      <c r="A15">
        <v>14</v>
      </c>
      <c r="B15">
        <v>1500.8319329999999</v>
      </c>
    </row>
    <row r="16" spans="1:2" x14ac:dyDescent="0.35">
      <c r="A16">
        <v>15</v>
      </c>
      <c r="B16">
        <v>1412.9453779999999</v>
      </c>
    </row>
    <row r="17" spans="1:2" x14ac:dyDescent="0.35">
      <c r="A17">
        <v>16</v>
      </c>
      <c r="B17">
        <v>1372.382353</v>
      </c>
    </row>
    <row r="18" spans="1:2" x14ac:dyDescent="0.35">
      <c r="A18">
        <v>17</v>
      </c>
      <c r="B18">
        <v>1389.2836130000001</v>
      </c>
    </row>
    <row r="19" spans="1:2" x14ac:dyDescent="0.35">
      <c r="A19">
        <v>18</v>
      </c>
      <c r="B19">
        <v>1399.42437</v>
      </c>
    </row>
    <row r="20" spans="1:2" x14ac:dyDescent="0.35">
      <c r="A20">
        <v>19</v>
      </c>
      <c r="B20">
        <v>1453.508403</v>
      </c>
    </row>
    <row r="21" spans="1:2" x14ac:dyDescent="0.35">
      <c r="A21">
        <v>20</v>
      </c>
      <c r="B21">
        <v>1609</v>
      </c>
    </row>
    <row r="22" spans="1:2" x14ac:dyDescent="0.35">
      <c r="A22">
        <v>21</v>
      </c>
      <c r="B22">
        <v>1548.1554619999999</v>
      </c>
    </row>
    <row r="23" spans="1:2" x14ac:dyDescent="0.35">
      <c r="A23">
        <v>22</v>
      </c>
      <c r="B23">
        <v>1392.6638660000001</v>
      </c>
    </row>
    <row r="24" spans="1:2" x14ac:dyDescent="0.35">
      <c r="A24">
        <v>23</v>
      </c>
      <c r="B24">
        <v>1274.3550419999999</v>
      </c>
    </row>
    <row r="25" spans="1:2" x14ac:dyDescent="0.35">
      <c r="A25">
        <v>24</v>
      </c>
      <c r="B25">
        <v>1156.046218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16"/>
  <sheetViews>
    <sheetView topLeftCell="M1" workbookViewId="0">
      <selection activeCell="Y12" sqref="Y12"/>
    </sheetView>
  </sheetViews>
  <sheetFormatPr defaultRowHeight="14.5" x14ac:dyDescent="0.35"/>
  <sheetData>
    <row r="1" spans="1:65" x14ac:dyDescent="0.35">
      <c r="A1" t="s">
        <v>83</v>
      </c>
      <c r="W1" t="s">
        <v>84</v>
      </c>
      <c r="AS1" t="s">
        <v>85</v>
      </c>
    </row>
    <row r="2" spans="1:65" x14ac:dyDescent="0.35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21</v>
      </c>
      <c r="BK2">
        <v>22</v>
      </c>
      <c r="BL2">
        <v>23</v>
      </c>
      <c r="BM2">
        <v>24</v>
      </c>
    </row>
    <row r="3" spans="1:65" x14ac:dyDescent="0.35">
      <c r="A3">
        <v>11</v>
      </c>
      <c r="B3">
        <v>16</v>
      </c>
      <c r="C3">
        <v>9</v>
      </c>
      <c r="D3">
        <v>12</v>
      </c>
      <c r="E3">
        <v>10</v>
      </c>
      <c r="F3">
        <v>9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11</v>
      </c>
      <c r="X3">
        <v>50.36</v>
      </c>
      <c r="Y3">
        <v>51.92</v>
      </c>
      <c r="Z3">
        <v>51.6</v>
      </c>
      <c r="AA3">
        <v>51.98</v>
      </c>
      <c r="AB3">
        <v>52.12</v>
      </c>
      <c r="AC3">
        <v>52.59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v>11</v>
      </c>
      <c r="AT3">
        <v>456</v>
      </c>
      <c r="AU3">
        <v>260</v>
      </c>
      <c r="AV3">
        <v>346</v>
      </c>
      <c r="AW3">
        <v>280</v>
      </c>
      <c r="AX3">
        <v>274</v>
      </c>
      <c r="AY3">
        <v>274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5">
      <c r="A4">
        <v>12</v>
      </c>
      <c r="B4">
        <v>11</v>
      </c>
      <c r="C4">
        <v>8</v>
      </c>
      <c r="D4">
        <v>8</v>
      </c>
      <c r="E4">
        <v>9</v>
      </c>
      <c r="F4">
        <v>9</v>
      </c>
      <c r="G4">
        <v>7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12</v>
      </c>
      <c r="X4">
        <v>53.7</v>
      </c>
      <c r="Y4">
        <v>52.38</v>
      </c>
      <c r="Z4">
        <v>52.47</v>
      </c>
      <c r="AA4">
        <v>52.71</v>
      </c>
      <c r="AB4">
        <v>55.08</v>
      </c>
      <c r="AC4">
        <v>51.73</v>
      </c>
      <c r="AD4">
        <v>50.89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12</v>
      </c>
      <c r="AT4">
        <v>338</v>
      </c>
      <c r="AU4">
        <v>220</v>
      </c>
      <c r="AV4">
        <v>238</v>
      </c>
      <c r="AW4">
        <v>266</v>
      </c>
      <c r="AX4">
        <v>254</v>
      </c>
      <c r="AY4">
        <v>192</v>
      </c>
      <c r="AZ4">
        <v>351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5">
      <c r="A5">
        <v>13</v>
      </c>
      <c r="B5">
        <v>23</v>
      </c>
      <c r="C5">
        <v>10</v>
      </c>
      <c r="D5">
        <v>13</v>
      </c>
      <c r="E5">
        <v>11</v>
      </c>
      <c r="F5">
        <v>13</v>
      </c>
      <c r="G5">
        <v>10</v>
      </c>
      <c r="H5">
        <v>7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13</v>
      </c>
      <c r="X5">
        <v>52.97</v>
      </c>
      <c r="Y5">
        <v>52.16</v>
      </c>
      <c r="Z5">
        <v>50.45</v>
      </c>
      <c r="AA5">
        <v>53.25</v>
      </c>
      <c r="AB5">
        <v>51.35</v>
      </c>
      <c r="AC5">
        <v>53.78</v>
      </c>
      <c r="AD5">
        <v>56.12</v>
      </c>
      <c r="AE5">
        <v>51.53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13</v>
      </c>
      <c r="AT5">
        <v>664</v>
      </c>
      <c r="AU5">
        <v>276</v>
      </c>
      <c r="AV5">
        <v>376</v>
      </c>
      <c r="AW5">
        <v>320</v>
      </c>
      <c r="AX5">
        <v>388</v>
      </c>
      <c r="AY5">
        <v>282</v>
      </c>
      <c r="AZ5">
        <v>198</v>
      </c>
      <c r="BA5">
        <v>418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5">
      <c r="A6">
        <v>14</v>
      </c>
      <c r="B6">
        <v>27</v>
      </c>
      <c r="C6">
        <v>14</v>
      </c>
      <c r="D6">
        <v>15</v>
      </c>
      <c r="E6">
        <v>17</v>
      </c>
      <c r="F6">
        <v>18</v>
      </c>
      <c r="G6">
        <v>15</v>
      </c>
      <c r="H6">
        <v>10</v>
      </c>
      <c r="I6">
        <v>6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14</v>
      </c>
      <c r="X6">
        <v>52.94</v>
      </c>
      <c r="Y6">
        <v>52.01</v>
      </c>
      <c r="Z6">
        <v>51.74</v>
      </c>
      <c r="AA6">
        <v>53.41</v>
      </c>
      <c r="AB6">
        <v>53.05</v>
      </c>
      <c r="AC6">
        <v>52.44</v>
      </c>
      <c r="AD6">
        <v>51.89</v>
      </c>
      <c r="AE6">
        <v>53.79</v>
      </c>
      <c r="AF6">
        <v>49.26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14</v>
      </c>
      <c r="AT6">
        <v>796</v>
      </c>
      <c r="AU6">
        <v>388</v>
      </c>
      <c r="AV6">
        <v>440</v>
      </c>
      <c r="AW6">
        <v>508</v>
      </c>
      <c r="AX6">
        <v>522</v>
      </c>
      <c r="AY6">
        <v>432</v>
      </c>
      <c r="AZ6">
        <v>324</v>
      </c>
      <c r="BA6">
        <v>214</v>
      </c>
      <c r="BB6">
        <v>384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5">
      <c r="A7">
        <v>15</v>
      </c>
      <c r="B7">
        <v>31</v>
      </c>
      <c r="C7">
        <v>14</v>
      </c>
      <c r="D7">
        <v>19</v>
      </c>
      <c r="E7">
        <v>21</v>
      </c>
      <c r="F7">
        <v>19</v>
      </c>
      <c r="G7">
        <v>17</v>
      </c>
      <c r="H7">
        <v>11</v>
      </c>
      <c r="I7">
        <v>7</v>
      </c>
      <c r="J7">
        <v>5</v>
      </c>
      <c r="K7">
        <v>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15</v>
      </c>
      <c r="X7">
        <v>53.31</v>
      </c>
      <c r="Y7">
        <v>53.6</v>
      </c>
      <c r="Z7">
        <v>53.12</v>
      </c>
      <c r="AA7">
        <v>52.62</v>
      </c>
      <c r="AB7">
        <v>53.06</v>
      </c>
      <c r="AC7">
        <v>54.61</v>
      </c>
      <c r="AD7">
        <v>52.87</v>
      </c>
      <c r="AE7">
        <v>48.37</v>
      </c>
      <c r="AF7">
        <v>54.57</v>
      </c>
      <c r="AG7">
        <v>51.87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v>15</v>
      </c>
      <c r="AT7">
        <v>896</v>
      </c>
      <c r="AU7">
        <v>398</v>
      </c>
      <c r="AV7">
        <v>579</v>
      </c>
      <c r="AW7">
        <v>596</v>
      </c>
      <c r="AX7">
        <v>538</v>
      </c>
      <c r="AY7">
        <v>470</v>
      </c>
      <c r="AZ7">
        <v>408</v>
      </c>
      <c r="BA7">
        <v>218</v>
      </c>
      <c r="BB7">
        <v>150</v>
      </c>
      <c r="BC7">
        <v>352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5">
      <c r="A8">
        <v>16</v>
      </c>
      <c r="B8">
        <v>35</v>
      </c>
      <c r="C8">
        <v>19</v>
      </c>
      <c r="D8">
        <v>20</v>
      </c>
      <c r="E8">
        <v>21</v>
      </c>
      <c r="F8">
        <v>22</v>
      </c>
      <c r="G8">
        <v>16</v>
      </c>
      <c r="H8">
        <v>10</v>
      </c>
      <c r="I8">
        <v>8</v>
      </c>
      <c r="J8">
        <v>4</v>
      </c>
      <c r="K8">
        <v>3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16</v>
      </c>
      <c r="X8">
        <v>53.39</v>
      </c>
      <c r="Y8">
        <v>54.19</v>
      </c>
      <c r="Z8">
        <v>52.5</v>
      </c>
      <c r="AA8">
        <v>52.8</v>
      </c>
      <c r="AB8">
        <v>52.89</v>
      </c>
      <c r="AC8">
        <v>51.7</v>
      </c>
      <c r="AD8">
        <v>52.28</v>
      </c>
      <c r="AE8">
        <v>53.16</v>
      </c>
      <c r="AF8">
        <v>52.95</v>
      </c>
      <c r="AG8">
        <v>56.3</v>
      </c>
      <c r="AH8">
        <v>53.11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v>16</v>
      </c>
      <c r="AT8">
        <v>1042</v>
      </c>
      <c r="AU8">
        <v>570</v>
      </c>
      <c r="AV8">
        <v>606</v>
      </c>
      <c r="AW8">
        <v>586</v>
      </c>
      <c r="AX8">
        <v>658</v>
      </c>
      <c r="AY8">
        <v>440</v>
      </c>
      <c r="AZ8">
        <v>368</v>
      </c>
      <c r="BA8">
        <v>270</v>
      </c>
      <c r="BB8">
        <v>128</v>
      </c>
      <c r="BC8">
        <v>96</v>
      </c>
      <c r="BD8">
        <v>168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5">
      <c r="A9">
        <v>17</v>
      </c>
      <c r="B9">
        <v>31</v>
      </c>
      <c r="C9">
        <v>17</v>
      </c>
      <c r="D9">
        <v>19</v>
      </c>
      <c r="E9">
        <v>20</v>
      </c>
      <c r="F9">
        <v>17</v>
      </c>
      <c r="G9">
        <v>16</v>
      </c>
      <c r="H9">
        <v>9</v>
      </c>
      <c r="I9">
        <v>8</v>
      </c>
      <c r="J9">
        <v>5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17</v>
      </c>
      <c r="X9">
        <v>52.7</v>
      </c>
      <c r="Y9">
        <v>53.85</v>
      </c>
      <c r="Z9">
        <v>51.57</v>
      </c>
      <c r="AA9">
        <v>51.16</v>
      </c>
      <c r="AB9">
        <v>54.21</v>
      </c>
      <c r="AC9">
        <v>54.05</v>
      </c>
      <c r="AD9">
        <v>53.08</v>
      </c>
      <c r="AE9">
        <v>50.23</v>
      </c>
      <c r="AF9">
        <v>51.74</v>
      </c>
      <c r="AG9">
        <v>47.79</v>
      </c>
      <c r="AH9">
        <v>52.51</v>
      </c>
      <c r="AI9">
        <v>54.68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17</v>
      </c>
      <c r="AT9">
        <v>866</v>
      </c>
      <c r="AU9">
        <v>478</v>
      </c>
      <c r="AV9">
        <v>570</v>
      </c>
      <c r="AW9">
        <v>560</v>
      </c>
      <c r="AX9">
        <v>500</v>
      </c>
      <c r="AY9">
        <v>456</v>
      </c>
      <c r="AZ9">
        <v>358</v>
      </c>
      <c r="BA9">
        <v>234</v>
      </c>
      <c r="BB9">
        <v>158</v>
      </c>
      <c r="BC9">
        <v>68</v>
      </c>
      <c r="BD9">
        <v>46</v>
      </c>
      <c r="BE9">
        <v>90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5">
      <c r="A10">
        <v>18</v>
      </c>
      <c r="B10">
        <v>27</v>
      </c>
      <c r="C10">
        <v>13</v>
      </c>
      <c r="D10">
        <v>17</v>
      </c>
      <c r="E10">
        <v>17</v>
      </c>
      <c r="F10">
        <v>14</v>
      </c>
      <c r="G10">
        <v>14</v>
      </c>
      <c r="H10">
        <v>8</v>
      </c>
      <c r="I10">
        <v>7</v>
      </c>
      <c r="J10">
        <v>5</v>
      </c>
      <c r="K10">
        <v>2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18</v>
      </c>
      <c r="X10">
        <v>51.9</v>
      </c>
      <c r="Y10">
        <v>52.65</v>
      </c>
      <c r="Z10">
        <v>52.59</v>
      </c>
      <c r="AA10">
        <v>51.94</v>
      </c>
      <c r="AB10">
        <v>52.57</v>
      </c>
      <c r="AC10">
        <v>52.56</v>
      </c>
      <c r="AD10">
        <v>53.79</v>
      </c>
      <c r="AE10">
        <v>50.99</v>
      </c>
      <c r="AF10">
        <v>52.78</v>
      </c>
      <c r="AG10">
        <v>44.49</v>
      </c>
      <c r="AH10">
        <v>52.3</v>
      </c>
      <c r="AI10">
        <v>0</v>
      </c>
      <c r="AJ10">
        <v>50.73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v>18</v>
      </c>
      <c r="AT10">
        <v>814</v>
      </c>
      <c r="AU10">
        <v>378</v>
      </c>
      <c r="AV10">
        <v>484</v>
      </c>
      <c r="AW10">
        <v>476</v>
      </c>
      <c r="AX10">
        <v>404</v>
      </c>
      <c r="AY10">
        <v>406</v>
      </c>
      <c r="AZ10">
        <v>296</v>
      </c>
      <c r="BA10">
        <v>204</v>
      </c>
      <c r="BB10">
        <v>144</v>
      </c>
      <c r="BC10">
        <v>60</v>
      </c>
      <c r="BD10">
        <v>42</v>
      </c>
      <c r="BE10">
        <v>0</v>
      </c>
      <c r="BF10">
        <v>54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5">
      <c r="A11">
        <v>19</v>
      </c>
      <c r="B11">
        <v>19</v>
      </c>
      <c r="C11">
        <v>10</v>
      </c>
      <c r="D11">
        <v>11</v>
      </c>
      <c r="E11">
        <v>13</v>
      </c>
      <c r="F11">
        <v>12</v>
      </c>
      <c r="G11">
        <v>11</v>
      </c>
      <c r="H11">
        <v>6</v>
      </c>
      <c r="I11">
        <v>5</v>
      </c>
      <c r="J11">
        <v>3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19</v>
      </c>
      <c r="X11">
        <v>52.86</v>
      </c>
      <c r="Y11">
        <v>50.61</v>
      </c>
      <c r="Z11">
        <v>50.69</v>
      </c>
      <c r="AA11">
        <v>51.81</v>
      </c>
      <c r="AB11">
        <v>54.36</v>
      </c>
      <c r="AC11">
        <v>50.88</v>
      </c>
      <c r="AD11">
        <v>53.49</v>
      </c>
      <c r="AE11">
        <v>53</v>
      </c>
      <c r="AF11">
        <v>52.67</v>
      </c>
      <c r="AG11">
        <v>54.53</v>
      </c>
      <c r="AH11">
        <v>53.38</v>
      </c>
      <c r="AI11">
        <v>52.74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v>19</v>
      </c>
      <c r="AT11">
        <v>540</v>
      </c>
      <c r="AU11">
        <v>300</v>
      </c>
      <c r="AV11">
        <v>320</v>
      </c>
      <c r="AW11">
        <v>390</v>
      </c>
      <c r="AX11">
        <v>344</v>
      </c>
      <c r="AY11">
        <v>296</v>
      </c>
      <c r="AZ11">
        <v>234</v>
      </c>
      <c r="BA11">
        <v>158</v>
      </c>
      <c r="BB11">
        <v>100</v>
      </c>
      <c r="BC11">
        <v>62</v>
      </c>
      <c r="BD11">
        <v>24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5">
      <c r="A12">
        <v>20</v>
      </c>
      <c r="B12">
        <v>13</v>
      </c>
      <c r="C12">
        <v>8</v>
      </c>
      <c r="D12">
        <v>8</v>
      </c>
      <c r="E12">
        <v>9</v>
      </c>
      <c r="F12">
        <v>9</v>
      </c>
      <c r="G12">
        <v>7</v>
      </c>
      <c r="H12">
        <v>5</v>
      </c>
      <c r="I12">
        <v>4</v>
      </c>
      <c r="J12">
        <v>2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20</v>
      </c>
      <c r="X12">
        <v>52.1</v>
      </c>
      <c r="Y12">
        <v>51.01</v>
      </c>
      <c r="Z12">
        <v>52.28</v>
      </c>
      <c r="AA12">
        <v>51.66</v>
      </c>
      <c r="AB12">
        <v>52.08</v>
      </c>
      <c r="AC12">
        <v>51.87</v>
      </c>
      <c r="AD12">
        <v>55.01</v>
      </c>
      <c r="AE12">
        <v>55.39</v>
      </c>
      <c r="AF12">
        <v>49.35</v>
      </c>
      <c r="AG12">
        <v>52.12</v>
      </c>
      <c r="AH12">
        <v>49.83</v>
      </c>
      <c r="AI12">
        <v>50.73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S12">
        <v>20</v>
      </c>
      <c r="AT12">
        <v>382</v>
      </c>
      <c r="AU12">
        <v>234</v>
      </c>
      <c r="AV12">
        <v>242</v>
      </c>
      <c r="AW12">
        <v>250</v>
      </c>
      <c r="AX12">
        <v>256</v>
      </c>
      <c r="AY12">
        <v>202</v>
      </c>
      <c r="AZ12">
        <v>186</v>
      </c>
      <c r="BA12">
        <v>94</v>
      </c>
      <c r="BB12">
        <v>48</v>
      </c>
      <c r="BC12">
        <v>44</v>
      </c>
      <c r="BD12">
        <v>16</v>
      </c>
      <c r="BE12">
        <v>55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5">
      <c r="A13">
        <v>21</v>
      </c>
      <c r="B13">
        <v>9</v>
      </c>
      <c r="C13">
        <v>5</v>
      </c>
      <c r="D13">
        <v>6</v>
      </c>
      <c r="E13">
        <v>6</v>
      </c>
      <c r="F13">
        <v>6</v>
      </c>
      <c r="G13">
        <v>5</v>
      </c>
      <c r="H13">
        <v>3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21</v>
      </c>
      <c r="X13">
        <v>54.11</v>
      </c>
      <c r="Y13">
        <v>53.06</v>
      </c>
      <c r="Z13">
        <v>51.64</v>
      </c>
      <c r="AA13">
        <v>54.53</v>
      </c>
      <c r="AB13">
        <v>53.22</v>
      </c>
      <c r="AC13">
        <v>50.38</v>
      </c>
      <c r="AD13">
        <v>55.84</v>
      </c>
      <c r="AE13">
        <v>54.79</v>
      </c>
      <c r="AF13">
        <v>52.06</v>
      </c>
      <c r="AG13">
        <v>52.77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S13">
        <v>21</v>
      </c>
      <c r="AT13">
        <v>250</v>
      </c>
      <c r="AU13">
        <v>168</v>
      </c>
      <c r="AV13">
        <v>162</v>
      </c>
      <c r="AW13">
        <v>174</v>
      </c>
      <c r="AX13">
        <v>168</v>
      </c>
      <c r="AY13">
        <v>144</v>
      </c>
      <c r="AZ13">
        <v>104</v>
      </c>
      <c r="BA13">
        <v>68</v>
      </c>
      <c r="BB13">
        <v>34</v>
      </c>
      <c r="BC13">
        <v>22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5">
      <c r="A14">
        <v>22</v>
      </c>
      <c r="B14">
        <v>5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22</v>
      </c>
      <c r="X14">
        <v>52.68</v>
      </c>
      <c r="Y14">
        <v>55.05</v>
      </c>
      <c r="Z14">
        <v>55.28</v>
      </c>
      <c r="AA14">
        <v>48.87</v>
      </c>
      <c r="AB14">
        <v>53.62</v>
      </c>
      <c r="AC14">
        <v>48.19</v>
      </c>
      <c r="AD14">
        <v>55.45</v>
      </c>
      <c r="AE14">
        <v>52.95</v>
      </c>
      <c r="AF14">
        <v>59.42</v>
      </c>
      <c r="AG14">
        <v>53.17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v>22</v>
      </c>
      <c r="AT14">
        <v>130</v>
      </c>
      <c r="AU14">
        <v>72</v>
      </c>
      <c r="AV14">
        <v>70</v>
      </c>
      <c r="AW14">
        <v>86</v>
      </c>
      <c r="AX14">
        <v>80</v>
      </c>
      <c r="AY14">
        <v>54</v>
      </c>
      <c r="AZ14">
        <v>48</v>
      </c>
      <c r="BA14">
        <v>32</v>
      </c>
      <c r="BB14">
        <v>30</v>
      </c>
      <c r="BC14">
        <v>14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5">
      <c r="A15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23</v>
      </c>
      <c r="X15">
        <v>47.16</v>
      </c>
      <c r="Y15">
        <v>48.35</v>
      </c>
      <c r="Z15">
        <v>50.1</v>
      </c>
      <c r="AA15">
        <v>55.42</v>
      </c>
      <c r="AB15">
        <v>46.44</v>
      </c>
      <c r="AC15">
        <v>53.79</v>
      </c>
      <c r="AD15">
        <v>54.58</v>
      </c>
      <c r="AE15">
        <v>57.92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v>23</v>
      </c>
      <c r="AT15">
        <v>72</v>
      </c>
      <c r="AU15">
        <v>42</v>
      </c>
      <c r="AV15">
        <v>48</v>
      </c>
      <c r="AW15">
        <v>44</v>
      </c>
      <c r="AX15">
        <v>50</v>
      </c>
      <c r="AY15">
        <v>28</v>
      </c>
      <c r="AZ15">
        <v>24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5">
      <c r="A16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24</v>
      </c>
      <c r="X16">
        <v>50.5</v>
      </c>
      <c r="Y16">
        <v>52.38</v>
      </c>
      <c r="Z16">
        <v>53.19</v>
      </c>
      <c r="AA16">
        <v>46.22</v>
      </c>
      <c r="AB16">
        <v>44.31</v>
      </c>
      <c r="AC16">
        <v>53.39</v>
      </c>
      <c r="AD16">
        <v>58.31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24</v>
      </c>
      <c r="AT16">
        <v>38</v>
      </c>
      <c r="AU16">
        <v>26</v>
      </c>
      <c r="AV16">
        <v>24</v>
      </c>
      <c r="AW16">
        <v>34</v>
      </c>
      <c r="AX16">
        <v>20</v>
      </c>
      <c r="AY16">
        <v>14</v>
      </c>
      <c r="AZ16">
        <v>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6"/>
  <sheetViews>
    <sheetView topLeftCell="B1" workbookViewId="0">
      <selection activeCell="C52" sqref="C52"/>
    </sheetView>
  </sheetViews>
  <sheetFormatPr defaultRowHeight="14.5" x14ac:dyDescent="0.35"/>
  <sheetData>
    <row r="1" spans="1:23" x14ac:dyDescent="0.35">
      <c r="A1" t="s">
        <v>89</v>
      </c>
      <c r="M1" t="s">
        <v>90</v>
      </c>
    </row>
    <row r="2" spans="1:23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26</v>
      </c>
      <c r="O3">
        <v>48</v>
      </c>
      <c r="P3">
        <v>6</v>
      </c>
      <c r="Q3">
        <v>1</v>
      </c>
      <c r="R3">
        <v>26</v>
      </c>
      <c r="S3">
        <v>21</v>
      </c>
      <c r="T3">
        <v>1</v>
      </c>
      <c r="U3">
        <v>4</v>
      </c>
      <c r="V3">
        <v>38</v>
      </c>
      <c r="W3">
        <v>8</v>
      </c>
    </row>
    <row r="4" spans="1:23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2</v>
      </c>
      <c r="N4">
        <v>48</v>
      </c>
      <c r="O4">
        <v>11</v>
      </c>
      <c r="P4">
        <v>16</v>
      </c>
      <c r="Q4">
        <v>13</v>
      </c>
      <c r="R4">
        <v>6</v>
      </c>
      <c r="S4">
        <v>17</v>
      </c>
      <c r="T4">
        <v>12</v>
      </c>
      <c r="U4">
        <v>23</v>
      </c>
      <c r="V4">
        <v>18</v>
      </c>
      <c r="W4">
        <v>45</v>
      </c>
    </row>
    <row r="5" spans="1:23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</v>
      </c>
      <c r="N5">
        <v>38</v>
      </c>
      <c r="O5">
        <v>23</v>
      </c>
      <c r="P5">
        <v>10</v>
      </c>
      <c r="Q5">
        <v>37</v>
      </c>
      <c r="R5">
        <v>24</v>
      </c>
      <c r="S5">
        <v>28</v>
      </c>
      <c r="T5">
        <v>37</v>
      </c>
      <c r="U5">
        <v>24</v>
      </c>
      <c r="V5">
        <v>30</v>
      </c>
      <c r="W5">
        <v>24</v>
      </c>
    </row>
    <row r="6" spans="1:23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4</v>
      </c>
      <c r="N6">
        <v>38</v>
      </c>
      <c r="O6">
        <v>48</v>
      </c>
      <c r="P6">
        <v>41</v>
      </c>
      <c r="Q6">
        <v>39</v>
      </c>
      <c r="R6">
        <v>39</v>
      </c>
      <c r="S6">
        <v>10</v>
      </c>
      <c r="T6">
        <v>50</v>
      </c>
      <c r="U6">
        <v>44</v>
      </c>
      <c r="V6">
        <v>50</v>
      </c>
      <c r="W6">
        <v>16</v>
      </c>
    </row>
    <row r="7" spans="1:23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</v>
      </c>
      <c r="N7">
        <v>21</v>
      </c>
      <c r="O7">
        <v>24</v>
      </c>
      <c r="P7">
        <v>22</v>
      </c>
      <c r="Q7">
        <v>28</v>
      </c>
      <c r="R7">
        <v>3</v>
      </c>
      <c r="S7">
        <v>3</v>
      </c>
      <c r="T7">
        <v>36</v>
      </c>
      <c r="U7">
        <v>32</v>
      </c>
      <c r="V7">
        <v>24</v>
      </c>
      <c r="W7">
        <v>16</v>
      </c>
    </row>
    <row r="8" spans="1:23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6</v>
      </c>
      <c r="N8">
        <v>42</v>
      </c>
      <c r="O8">
        <v>3</v>
      </c>
      <c r="P8">
        <v>32</v>
      </c>
      <c r="Q8">
        <v>25</v>
      </c>
      <c r="R8">
        <v>1</v>
      </c>
      <c r="S8">
        <v>40</v>
      </c>
      <c r="T8">
        <v>2</v>
      </c>
      <c r="U8">
        <v>38</v>
      </c>
      <c r="V8">
        <v>34</v>
      </c>
      <c r="W8">
        <v>28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7</v>
      </c>
      <c r="N9">
        <v>48</v>
      </c>
      <c r="O9">
        <v>11</v>
      </c>
      <c r="P9">
        <v>9</v>
      </c>
      <c r="Q9">
        <v>35</v>
      </c>
      <c r="R9">
        <v>18</v>
      </c>
      <c r="S9">
        <v>6</v>
      </c>
      <c r="T9">
        <v>31</v>
      </c>
      <c r="U9">
        <v>35</v>
      </c>
      <c r="V9">
        <v>37</v>
      </c>
      <c r="W9">
        <v>54</v>
      </c>
    </row>
    <row r="10" spans="1:23" x14ac:dyDescent="0.35">
      <c r="A10">
        <v>8</v>
      </c>
      <c r="B10">
        <v>6.4</v>
      </c>
      <c r="C10">
        <v>7.4</v>
      </c>
      <c r="D10">
        <v>15.4</v>
      </c>
      <c r="E10">
        <v>14.4</v>
      </c>
      <c r="F10">
        <v>3.2</v>
      </c>
      <c r="G10">
        <v>16.2</v>
      </c>
      <c r="H10">
        <v>10.199999999999999</v>
      </c>
      <c r="I10">
        <v>9.6</v>
      </c>
      <c r="J10">
        <v>13.4</v>
      </c>
      <c r="K10">
        <v>9.6</v>
      </c>
      <c r="M10">
        <v>8</v>
      </c>
      <c r="N10">
        <v>49</v>
      </c>
      <c r="O10">
        <v>28</v>
      </c>
      <c r="P10">
        <v>52</v>
      </c>
      <c r="Q10">
        <v>8</v>
      </c>
      <c r="R10">
        <v>18</v>
      </c>
      <c r="S10">
        <v>24</v>
      </c>
      <c r="T10">
        <v>36</v>
      </c>
      <c r="U10">
        <v>10</v>
      </c>
      <c r="V10">
        <v>62</v>
      </c>
      <c r="W10">
        <v>31</v>
      </c>
    </row>
    <row r="11" spans="1:23" x14ac:dyDescent="0.35">
      <c r="A11">
        <v>9</v>
      </c>
      <c r="B11">
        <v>39</v>
      </c>
      <c r="C11">
        <v>57.4</v>
      </c>
      <c r="D11">
        <v>48.4</v>
      </c>
      <c r="E11">
        <v>48.6</v>
      </c>
      <c r="F11">
        <v>30.8</v>
      </c>
      <c r="G11">
        <v>45.2</v>
      </c>
      <c r="H11">
        <v>19.8</v>
      </c>
      <c r="I11">
        <v>54</v>
      </c>
      <c r="J11">
        <v>23</v>
      </c>
      <c r="K11">
        <v>20.2</v>
      </c>
      <c r="M11">
        <v>9</v>
      </c>
      <c r="N11">
        <v>39</v>
      </c>
      <c r="O11">
        <v>50</v>
      </c>
      <c r="P11">
        <v>35</v>
      </c>
      <c r="Q11">
        <v>73</v>
      </c>
      <c r="R11">
        <v>39</v>
      </c>
      <c r="S11">
        <v>15</v>
      </c>
      <c r="T11">
        <v>54</v>
      </c>
      <c r="U11">
        <v>60</v>
      </c>
      <c r="V11">
        <v>34</v>
      </c>
      <c r="W11">
        <v>11</v>
      </c>
    </row>
    <row r="12" spans="1:23" x14ac:dyDescent="0.35">
      <c r="A12">
        <v>10</v>
      </c>
      <c r="B12">
        <v>48.4</v>
      </c>
      <c r="C12">
        <v>23.6</v>
      </c>
      <c r="D12">
        <v>81.400000000000006</v>
      </c>
      <c r="E12">
        <v>63.2</v>
      </c>
      <c r="F12">
        <v>40.200000000000003</v>
      </c>
      <c r="G12">
        <v>32.200000000000003</v>
      </c>
      <c r="H12">
        <v>79.599999999999994</v>
      </c>
      <c r="I12">
        <v>31.6</v>
      </c>
      <c r="J12">
        <v>45.6</v>
      </c>
      <c r="K12">
        <v>91.2</v>
      </c>
      <c r="M12">
        <v>10</v>
      </c>
      <c r="N12">
        <v>63</v>
      </c>
      <c r="O12">
        <v>57</v>
      </c>
      <c r="P12">
        <v>73</v>
      </c>
      <c r="Q12">
        <v>45</v>
      </c>
      <c r="R12">
        <v>71</v>
      </c>
      <c r="S12">
        <v>21</v>
      </c>
      <c r="T12">
        <v>26</v>
      </c>
      <c r="U12">
        <v>48</v>
      </c>
      <c r="V12">
        <v>29</v>
      </c>
      <c r="W12">
        <v>62</v>
      </c>
    </row>
    <row r="13" spans="1:23" x14ac:dyDescent="0.35">
      <c r="A13">
        <v>11</v>
      </c>
      <c r="B13">
        <v>79.400000000000006</v>
      </c>
      <c r="C13">
        <v>59</v>
      </c>
      <c r="D13">
        <v>89.8</v>
      </c>
      <c r="E13">
        <v>87.4</v>
      </c>
      <c r="F13">
        <v>58.6</v>
      </c>
      <c r="G13">
        <v>79.400000000000006</v>
      </c>
      <c r="H13">
        <v>65</v>
      </c>
      <c r="I13">
        <v>78.400000000000006</v>
      </c>
      <c r="J13">
        <v>88.6</v>
      </c>
      <c r="K13">
        <v>81.400000000000006</v>
      </c>
      <c r="M13">
        <v>11</v>
      </c>
      <c r="N13">
        <v>82</v>
      </c>
      <c r="O13">
        <v>49</v>
      </c>
      <c r="P13">
        <v>23</v>
      </c>
      <c r="Q13">
        <v>66</v>
      </c>
      <c r="R13">
        <v>11</v>
      </c>
      <c r="S13">
        <v>31</v>
      </c>
      <c r="T13">
        <v>4</v>
      </c>
      <c r="U13">
        <v>71</v>
      </c>
      <c r="V13">
        <v>19</v>
      </c>
      <c r="W13">
        <v>50</v>
      </c>
    </row>
    <row r="14" spans="1:23" x14ac:dyDescent="0.35">
      <c r="A14">
        <v>12</v>
      </c>
      <c r="B14">
        <v>40.4</v>
      </c>
      <c r="C14">
        <v>81.2</v>
      </c>
      <c r="D14">
        <v>77.2</v>
      </c>
      <c r="E14">
        <v>31.4</v>
      </c>
      <c r="F14">
        <v>49.4</v>
      </c>
      <c r="G14">
        <v>85</v>
      </c>
      <c r="H14">
        <v>73.400000000000006</v>
      </c>
      <c r="I14">
        <v>76.2</v>
      </c>
      <c r="J14">
        <v>87.4</v>
      </c>
      <c r="K14">
        <v>65.599999999999994</v>
      </c>
      <c r="M14">
        <v>12</v>
      </c>
      <c r="N14">
        <v>53</v>
      </c>
      <c r="O14">
        <v>13</v>
      </c>
      <c r="P14">
        <v>11</v>
      </c>
      <c r="Q14">
        <v>41</v>
      </c>
      <c r="R14">
        <v>62</v>
      </c>
      <c r="S14">
        <v>37</v>
      </c>
      <c r="T14">
        <v>72</v>
      </c>
      <c r="U14">
        <v>26</v>
      </c>
      <c r="V14">
        <v>83</v>
      </c>
      <c r="W14">
        <v>70</v>
      </c>
    </row>
    <row r="15" spans="1:23" x14ac:dyDescent="0.35">
      <c r="A15">
        <v>13</v>
      </c>
      <c r="B15">
        <v>79.400000000000006</v>
      </c>
      <c r="C15">
        <v>67</v>
      </c>
      <c r="D15">
        <v>88.2</v>
      </c>
      <c r="E15">
        <v>96.8</v>
      </c>
      <c r="F15">
        <v>80</v>
      </c>
      <c r="G15">
        <v>90.4</v>
      </c>
      <c r="H15">
        <v>72.2</v>
      </c>
      <c r="I15">
        <v>63.8</v>
      </c>
      <c r="J15">
        <v>86.2</v>
      </c>
      <c r="K15">
        <v>72.8</v>
      </c>
      <c r="M15">
        <v>13</v>
      </c>
      <c r="N15">
        <v>36</v>
      </c>
      <c r="O15">
        <v>40</v>
      </c>
      <c r="P15">
        <v>56</v>
      </c>
      <c r="Q15">
        <v>26</v>
      </c>
      <c r="R15">
        <v>31</v>
      </c>
      <c r="S15">
        <v>23</v>
      </c>
      <c r="T15">
        <v>76</v>
      </c>
      <c r="U15">
        <v>73</v>
      </c>
      <c r="V15">
        <v>9</v>
      </c>
      <c r="W15">
        <v>18</v>
      </c>
    </row>
    <row r="16" spans="1:23" x14ac:dyDescent="0.35">
      <c r="A16">
        <v>14</v>
      </c>
      <c r="B16">
        <v>50</v>
      </c>
      <c r="C16">
        <v>37.4</v>
      </c>
      <c r="D16">
        <v>86.8</v>
      </c>
      <c r="E16">
        <v>97.8</v>
      </c>
      <c r="F16">
        <v>61.6</v>
      </c>
      <c r="G16">
        <v>81.2</v>
      </c>
      <c r="H16">
        <v>75.400000000000006</v>
      </c>
      <c r="I16">
        <v>84.2</v>
      </c>
      <c r="J16">
        <v>87.4</v>
      </c>
      <c r="K16">
        <v>84</v>
      </c>
      <c r="M16">
        <v>14</v>
      </c>
      <c r="N16">
        <v>80</v>
      </c>
      <c r="O16">
        <v>71</v>
      </c>
      <c r="P16">
        <v>49</v>
      </c>
      <c r="Q16">
        <v>4</v>
      </c>
      <c r="R16">
        <v>8</v>
      </c>
      <c r="S16">
        <v>32</v>
      </c>
      <c r="T16">
        <v>71</v>
      </c>
      <c r="U16">
        <v>42</v>
      </c>
      <c r="V16">
        <v>25</v>
      </c>
      <c r="W16">
        <v>68</v>
      </c>
    </row>
    <row r="17" spans="1:23" x14ac:dyDescent="0.35">
      <c r="A17">
        <v>15</v>
      </c>
      <c r="B17">
        <v>53.2</v>
      </c>
      <c r="C17">
        <v>36.200000000000003</v>
      </c>
      <c r="D17">
        <v>75.2</v>
      </c>
      <c r="E17">
        <v>74.2</v>
      </c>
      <c r="F17">
        <v>40</v>
      </c>
      <c r="G17">
        <v>86.4</v>
      </c>
      <c r="H17">
        <v>40.4</v>
      </c>
      <c r="I17">
        <v>91.6</v>
      </c>
      <c r="J17">
        <v>44.6</v>
      </c>
      <c r="K17">
        <v>61.6</v>
      </c>
      <c r="M17">
        <v>15</v>
      </c>
      <c r="N17">
        <v>41</v>
      </c>
      <c r="O17">
        <v>58</v>
      </c>
      <c r="P17">
        <v>83</v>
      </c>
      <c r="Q17">
        <v>3</v>
      </c>
      <c r="R17">
        <v>82</v>
      </c>
      <c r="S17">
        <v>65</v>
      </c>
      <c r="T17">
        <v>3</v>
      </c>
      <c r="U17">
        <v>70</v>
      </c>
      <c r="V17">
        <v>42</v>
      </c>
      <c r="W17">
        <v>87</v>
      </c>
    </row>
    <row r="18" spans="1:23" x14ac:dyDescent="0.35">
      <c r="A18">
        <v>16</v>
      </c>
      <c r="B18">
        <v>41</v>
      </c>
      <c r="C18">
        <v>52.8</v>
      </c>
      <c r="D18">
        <v>49.6</v>
      </c>
      <c r="E18">
        <v>79.2</v>
      </c>
      <c r="F18">
        <v>51</v>
      </c>
      <c r="G18">
        <v>74.599999999999994</v>
      </c>
      <c r="H18">
        <v>76.400000000000006</v>
      </c>
      <c r="I18">
        <v>33</v>
      </c>
      <c r="J18">
        <v>53.2</v>
      </c>
      <c r="K18">
        <v>53.6</v>
      </c>
      <c r="M18">
        <v>16</v>
      </c>
      <c r="N18">
        <v>89</v>
      </c>
      <c r="O18">
        <v>20</v>
      </c>
      <c r="P18">
        <v>56</v>
      </c>
      <c r="Q18">
        <v>16</v>
      </c>
      <c r="R18">
        <v>3</v>
      </c>
      <c r="S18">
        <v>20</v>
      </c>
      <c r="T18">
        <v>63</v>
      </c>
      <c r="U18">
        <v>11</v>
      </c>
      <c r="V18">
        <v>42</v>
      </c>
      <c r="W18">
        <v>89</v>
      </c>
    </row>
    <row r="19" spans="1:23" x14ac:dyDescent="0.35">
      <c r="A19">
        <v>17</v>
      </c>
      <c r="B19">
        <v>15.8</v>
      </c>
      <c r="C19">
        <v>67.599999999999994</v>
      </c>
      <c r="D19">
        <v>38.799999999999997</v>
      </c>
      <c r="E19">
        <v>24.2</v>
      </c>
      <c r="F19">
        <v>24.8</v>
      </c>
      <c r="G19">
        <v>62.4</v>
      </c>
      <c r="H19">
        <v>58.6</v>
      </c>
      <c r="I19">
        <v>61.6</v>
      </c>
      <c r="J19">
        <v>32.4</v>
      </c>
      <c r="K19">
        <v>72.400000000000006</v>
      </c>
      <c r="M19">
        <v>17</v>
      </c>
      <c r="N19">
        <v>58</v>
      </c>
      <c r="O19">
        <v>83</v>
      </c>
      <c r="P19">
        <v>3</v>
      </c>
      <c r="Q19">
        <v>14</v>
      </c>
      <c r="R19">
        <v>25</v>
      </c>
      <c r="S19">
        <v>37</v>
      </c>
      <c r="T19">
        <v>58</v>
      </c>
      <c r="U19">
        <v>77</v>
      </c>
      <c r="V19">
        <v>80</v>
      </c>
      <c r="W19">
        <v>26</v>
      </c>
    </row>
    <row r="20" spans="1:23" x14ac:dyDescent="0.35">
      <c r="A20">
        <v>18</v>
      </c>
      <c r="B20">
        <v>8</v>
      </c>
      <c r="C20">
        <v>30.2</v>
      </c>
      <c r="D20">
        <v>17.399999999999999</v>
      </c>
      <c r="E20">
        <v>11.8</v>
      </c>
      <c r="F20">
        <v>10.8</v>
      </c>
      <c r="G20">
        <v>34.4</v>
      </c>
      <c r="H20">
        <v>22.4</v>
      </c>
      <c r="I20">
        <v>19.600000000000001</v>
      </c>
      <c r="J20">
        <v>23.4</v>
      </c>
      <c r="K20">
        <v>35.4</v>
      </c>
      <c r="M20">
        <v>18</v>
      </c>
      <c r="N20">
        <v>66</v>
      </c>
      <c r="O20">
        <v>26</v>
      </c>
      <c r="P20">
        <v>56</v>
      </c>
      <c r="Q20">
        <v>26</v>
      </c>
      <c r="R20">
        <v>41</v>
      </c>
      <c r="S20">
        <v>52</v>
      </c>
      <c r="T20">
        <v>80</v>
      </c>
      <c r="U20">
        <v>43</v>
      </c>
      <c r="V20">
        <v>54</v>
      </c>
      <c r="W20">
        <v>30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19</v>
      </c>
      <c r="N21">
        <v>16</v>
      </c>
      <c r="O21">
        <v>77</v>
      </c>
      <c r="P21">
        <v>22</v>
      </c>
      <c r="Q21">
        <v>34</v>
      </c>
      <c r="R21">
        <v>73</v>
      </c>
      <c r="S21">
        <v>82</v>
      </c>
      <c r="T21">
        <v>59</v>
      </c>
      <c r="U21">
        <v>30</v>
      </c>
      <c r="V21">
        <v>78</v>
      </c>
      <c r="W21">
        <v>24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20</v>
      </c>
      <c r="N22">
        <v>1</v>
      </c>
      <c r="O22">
        <v>18</v>
      </c>
      <c r="P22">
        <v>47</v>
      </c>
      <c r="Q22">
        <v>56</v>
      </c>
      <c r="R22">
        <v>27</v>
      </c>
      <c r="S22">
        <v>11</v>
      </c>
      <c r="T22">
        <v>39</v>
      </c>
      <c r="U22">
        <v>42</v>
      </c>
      <c r="V22">
        <v>68</v>
      </c>
      <c r="W22">
        <v>72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21</v>
      </c>
      <c r="N23">
        <v>17</v>
      </c>
      <c r="O23">
        <v>58</v>
      </c>
      <c r="P23">
        <v>5</v>
      </c>
      <c r="Q23">
        <v>37</v>
      </c>
      <c r="R23">
        <v>20</v>
      </c>
      <c r="S23">
        <v>12</v>
      </c>
      <c r="T23">
        <v>7</v>
      </c>
      <c r="U23">
        <v>13</v>
      </c>
      <c r="V23">
        <v>71</v>
      </c>
      <c r="W23">
        <v>76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22</v>
      </c>
      <c r="N24">
        <v>66</v>
      </c>
      <c r="O24">
        <v>55</v>
      </c>
      <c r="P24">
        <v>42</v>
      </c>
      <c r="Q24">
        <v>57</v>
      </c>
      <c r="R24">
        <v>59</v>
      </c>
      <c r="S24">
        <v>22</v>
      </c>
      <c r="T24">
        <v>24</v>
      </c>
      <c r="U24">
        <v>21</v>
      </c>
      <c r="V24">
        <v>14</v>
      </c>
      <c r="W24">
        <v>67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23</v>
      </c>
      <c r="N25">
        <v>40</v>
      </c>
      <c r="O25">
        <v>20</v>
      </c>
      <c r="P25">
        <v>1</v>
      </c>
      <c r="Q25">
        <v>9</v>
      </c>
      <c r="R25">
        <v>29</v>
      </c>
      <c r="S25">
        <v>55</v>
      </c>
      <c r="T25">
        <v>29</v>
      </c>
      <c r="U25">
        <v>9</v>
      </c>
      <c r="V25">
        <v>37</v>
      </c>
      <c r="W25">
        <v>47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24</v>
      </c>
      <c r="N26">
        <v>31</v>
      </c>
      <c r="O26">
        <v>54</v>
      </c>
      <c r="P26">
        <v>29</v>
      </c>
      <c r="Q26">
        <v>9</v>
      </c>
      <c r="R26">
        <v>52</v>
      </c>
      <c r="S26">
        <v>6</v>
      </c>
      <c r="T26">
        <v>36</v>
      </c>
      <c r="U26">
        <v>53</v>
      </c>
      <c r="V26">
        <v>41</v>
      </c>
      <c r="W26">
        <v>37</v>
      </c>
    </row>
    <row r="30" spans="1:23" x14ac:dyDescent="0.35">
      <c r="A30" t="s">
        <v>89</v>
      </c>
      <c r="B30" t="s">
        <v>102</v>
      </c>
    </row>
    <row r="31" spans="1:23" x14ac:dyDescent="0.35">
      <c r="B31">
        <v>1</v>
      </c>
      <c r="F31" t="s">
        <v>103</v>
      </c>
    </row>
    <row r="32" spans="1:23" x14ac:dyDescent="0.35">
      <c r="A32">
        <v>1</v>
      </c>
      <c r="B32">
        <v>0</v>
      </c>
      <c r="F32">
        <v>1</v>
      </c>
    </row>
    <row r="33" spans="1:6" x14ac:dyDescent="0.35">
      <c r="A33">
        <v>2</v>
      </c>
      <c r="B33">
        <v>0</v>
      </c>
      <c r="E33">
        <v>1</v>
      </c>
      <c r="F33">
        <v>17.899999999999999</v>
      </c>
    </row>
    <row r="34" spans="1:6" x14ac:dyDescent="0.35">
      <c r="A34">
        <v>3</v>
      </c>
      <c r="B34">
        <v>0</v>
      </c>
      <c r="E34">
        <v>2</v>
      </c>
      <c r="F34">
        <v>20.9</v>
      </c>
    </row>
    <row r="35" spans="1:6" x14ac:dyDescent="0.35">
      <c r="A35">
        <v>4</v>
      </c>
      <c r="B35">
        <v>0</v>
      </c>
      <c r="E35">
        <v>3</v>
      </c>
      <c r="F35">
        <v>27.5</v>
      </c>
    </row>
    <row r="36" spans="1:6" x14ac:dyDescent="0.35">
      <c r="A36">
        <v>5</v>
      </c>
      <c r="B36">
        <v>0</v>
      </c>
      <c r="E36">
        <v>4</v>
      </c>
      <c r="F36">
        <v>37.5</v>
      </c>
    </row>
    <row r="37" spans="1:6" x14ac:dyDescent="0.35">
      <c r="A37">
        <v>6</v>
      </c>
      <c r="B37">
        <v>0</v>
      </c>
      <c r="E37">
        <v>5</v>
      </c>
      <c r="F37">
        <v>20.9</v>
      </c>
    </row>
    <row r="38" spans="1:6" x14ac:dyDescent="0.35">
      <c r="A38">
        <v>7</v>
      </c>
      <c r="B38">
        <v>0</v>
      </c>
      <c r="E38">
        <v>6</v>
      </c>
      <c r="F38">
        <v>24.5</v>
      </c>
    </row>
    <row r="39" spans="1:6" x14ac:dyDescent="0.35">
      <c r="A39">
        <v>8</v>
      </c>
      <c r="B39">
        <v>10.58</v>
      </c>
      <c r="E39">
        <v>7</v>
      </c>
      <c r="F39">
        <v>28.4</v>
      </c>
    </row>
    <row r="40" spans="1:6" x14ac:dyDescent="0.35">
      <c r="A40">
        <v>9</v>
      </c>
      <c r="B40">
        <v>38.64</v>
      </c>
      <c r="E40">
        <v>8</v>
      </c>
      <c r="F40">
        <v>31.8</v>
      </c>
    </row>
    <row r="41" spans="1:6" x14ac:dyDescent="0.35">
      <c r="A41">
        <v>10</v>
      </c>
      <c r="B41">
        <v>53.70000000000001</v>
      </c>
      <c r="E41">
        <v>9</v>
      </c>
      <c r="F41">
        <v>41</v>
      </c>
    </row>
    <row r="42" spans="1:6" x14ac:dyDescent="0.35">
      <c r="A42">
        <v>11</v>
      </c>
      <c r="B42">
        <v>76.7</v>
      </c>
      <c r="E42">
        <v>10</v>
      </c>
      <c r="F42">
        <v>49.5</v>
      </c>
    </row>
    <row r="43" spans="1:6" x14ac:dyDescent="0.35">
      <c r="A43">
        <v>12</v>
      </c>
      <c r="B43">
        <v>66.72</v>
      </c>
      <c r="E43">
        <v>11</v>
      </c>
      <c r="F43">
        <v>40.6</v>
      </c>
    </row>
    <row r="44" spans="1:6" x14ac:dyDescent="0.35">
      <c r="A44">
        <v>13</v>
      </c>
      <c r="B44">
        <v>79.680000000000007</v>
      </c>
      <c r="E44">
        <v>12</v>
      </c>
      <c r="F44">
        <v>46.8</v>
      </c>
    </row>
    <row r="45" spans="1:6" x14ac:dyDescent="0.35">
      <c r="A45">
        <v>14</v>
      </c>
      <c r="B45">
        <v>74.580000000000013</v>
      </c>
      <c r="E45">
        <v>13</v>
      </c>
      <c r="F45">
        <v>38.799999999999997</v>
      </c>
    </row>
    <row r="46" spans="1:6" x14ac:dyDescent="0.35">
      <c r="A46">
        <v>15</v>
      </c>
      <c r="B46">
        <v>60.340000000000011</v>
      </c>
      <c r="E46">
        <v>14</v>
      </c>
      <c r="F46">
        <v>45</v>
      </c>
    </row>
    <row r="47" spans="1:6" x14ac:dyDescent="0.35">
      <c r="A47">
        <v>16</v>
      </c>
      <c r="B47">
        <v>56.44</v>
      </c>
      <c r="E47">
        <v>15</v>
      </c>
      <c r="F47">
        <v>53.4</v>
      </c>
    </row>
    <row r="48" spans="1:6" x14ac:dyDescent="0.35">
      <c r="A48">
        <v>17</v>
      </c>
      <c r="B48">
        <v>45.86</v>
      </c>
      <c r="E48">
        <v>16</v>
      </c>
      <c r="F48">
        <v>40.9</v>
      </c>
    </row>
    <row r="49" spans="1:6" x14ac:dyDescent="0.35">
      <c r="A49">
        <v>18</v>
      </c>
      <c r="B49">
        <v>21.34</v>
      </c>
      <c r="E49">
        <v>17</v>
      </c>
      <c r="F49">
        <v>46.1</v>
      </c>
    </row>
    <row r="50" spans="1:6" x14ac:dyDescent="0.35">
      <c r="A50">
        <v>19</v>
      </c>
      <c r="B50">
        <v>0</v>
      </c>
      <c r="E50">
        <v>18</v>
      </c>
      <c r="F50">
        <v>47.4</v>
      </c>
    </row>
    <row r="51" spans="1:6" x14ac:dyDescent="0.35">
      <c r="A51">
        <v>20</v>
      </c>
      <c r="B51">
        <v>0</v>
      </c>
      <c r="E51">
        <v>19</v>
      </c>
      <c r="F51">
        <v>49.5</v>
      </c>
    </row>
    <row r="52" spans="1:6" x14ac:dyDescent="0.35">
      <c r="A52">
        <v>21</v>
      </c>
      <c r="B52">
        <v>0</v>
      </c>
      <c r="E52">
        <v>20</v>
      </c>
      <c r="F52">
        <v>38.1</v>
      </c>
    </row>
    <row r="53" spans="1:6" x14ac:dyDescent="0.35">
      <c r="A53">
        <v>22</v>
      </c>
      <c r="B53">
        <v>0</v>
      </c>
      <c r="E53">
        <v>21</v>
      </c>
      <c r="F53">
        <v>31.6</v>
      </c>
    </row>
    <row r="54" spans="1:6" x14ac:dyDescent="0.35">
      <c r="A54">
        <v>23</v>
      </c>
      <c r="B54">
        <v>0</v>
      </c>
      <c r="E54">
        <v>22</v>
      </c>
      <c r="F54">
        <v>42.7</v>
      </c>
    </row>
    <row r="55" spans="1:6" x14ac:dyDescent="0.35">
      <c r="A55">
        <v>24</v>
      </c>
      <c r="B55">
        <v>0</v>
      </c>
      <c r="E55">
        <v>23</v>
      </c>
      <c r="F55">
        <v>27.6</v>
      </c>
    </row>
    <row r="56" spans="1:6" x14ac:dyDescent="0.35">
      <c r="E56">
        <v>24</v>
      </c>
      <c r="F56">
        <v>34.799999999999997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Q22"/>
  <sheetViews>
    <sheetView workbookViewId="0">
      <selection activeCell="K3" sqref="K3"/>
    </sheetView>
  </sheetViews>
  <sheetFormatPr defaultRowHeight="14.5" x14ac:dyDescent="0.35"/>
  <sheetData>
    <row r="2" spans="1:17" x14ac:dyDescent="0.35">
      <c r="A2" s="118" t="s">
        <v>70</v>
      </c>
      <c r="B2" s="118"/>
      <c r="D2" s="118" t="s">
        <v>71</v>
      </c>
      <c r="E2" s="118"/>
      <c r="G2" s="118" t="s">
        <v>74</v>
      </c>
      <c r="H2" s="118"/>
      <c r="J2" s="118" t="s">
        <v>75</v>
      </c>
      <c r="K2" s="118"/>
      <c r="M2" s="118" t="s">
        <v>72</v>
      </c>
      <c r="N2" s="118"/>
      <c r="P2" s="118" t="s">
        <v>73</v>
      </c>
      <c r="Q2" s="118"/>
    </row>
    <row r="3" spans="1:17" x14ac:dyDescent="0.35">
      <c r="A3">
        <v>1</v>
      </c>
      <c r="B3">
        <v>1</v>
      </c>
      <c r="D3">
        <v>1</v>
      </c>
      <c r="E3">
        <v>7.5789999999999996E-2</v>
      </c>
      <c r="G3">
        <v>1</v>
      </c>
      <c r="H3">
        <v>1</v>
      </c>
      <c r="J3">
        <v>1</v>
      </c>
      <c r="K3">
        <v>0.10936</v>
      </c>
      <c r="M3">
        <v>1</v>
      </c>
      <c r="N3">
        <v>1</v>
      </c>
      <c r="P3">
        <v>1</v>
      </c>
      <c r="Q3">
        <v>0.13306000000000001</v>
      </c>
    </row>
    <row r="4" spans="1:17" x14ac:dyDescent="0.35">
      <c r="D4">
        <v>2</v>
      </c>
      <c r="E4">
        <v>5.0800000000000003E-3</v>
      </c>
      <c r="J4">
        <v>2</v>
      </c>
      <c r="K4">
        <v>9.604E-2</v>
      </c>
      <c r="P4">
        <v>2</v>
      </c>
      <c r="Q4">
        <v>6.726E-2</v>
      </c>
    </row>
    <row r="5" spans="1:17" x14ac:dyDescent="0.35">
      <c r="D5">
        <v>3</v>
      </c>
      <c r="E5">
        <v>5.3269999999999998E-2</v>
      </c>
      <c r="J5">
        <v>3</v>
      </c>
      <c r="K5">
        <v>0.12408</v>
      </c>
      <c r="P5">
        <v>3</v>
      </c>
      <c r="Q5">
        <v>4.5879999999999997E-2</v>
      </c>
    </row>
    <row r="6" spans="1:17" x14ac:dyDescent="0.35">
      <c r="D6">
        <v>4</v>
      </c>
      <c r="E6">
        <v>2.911E-2</v>
      </c>
      <c r="J6">
        <v>4</v>
      </c>
      <c r="K6">
        <v>0.14379</v>
      </c>
      <c r="P6">
        <v>4</v>
      </c>
      <c r="Q6">
        <v>8.0680000000000002E-2</v>
      </c>
    </row>
    <row r="7" spans="1:17" x14ac:dyDescent="0.35">
      <c r="D7">
        <v>5</v>
      </c>
      <c r="E7">
        <v>7.9549999999999996E-2</v>
      </c>
      <c r="J7">
        <v>5</v>
      </c>
      <c r="K7">
        <v>2.8459999999999999E-2</v>
      </c>
      <c r="P7">
        <v>5</v>
      </c>
      <c r="Q7">
        <v>0.16281000000000001</v>
      </c>
    </row>
    <row r="8" spans="1:17" x14ac:dyDescent="0.35">
      <c r="D8">
        <v>6</v>
      </c>
      <c r="E8">
        <v>0.33289999999999997</v>
      </c>
      <c r="J8">
        <v>6</v>
      </c>
      <c r="K8">
        <v>6.3950000000000007E-2</v>
      </c>
      <c r="P8">
        <v>6</v>
      </c>
      <c r="Q8">
        <v>0.14235999999999999</v>
      </c>
    </row>
    <row r="9" spans="1:17" x14ac:dyDescent="0.35">
      <c r="D9">
        <v>7</v>
      </c>
      <c r="E9">
        <v>0.43230000000000002</v>
      </c>
      <c r="J9">
        <v>7</v>
      </c>
      <c r="K9">
        <v>5.1659999999999998E-2</v>
      </c>
      <c r="P9">
        <v>7</v>
      </c>
      <c r="Q9">
        <v>9.393E-2</v>
      </c>
    </row>
    <row r="10" spans="1:17" x14ac:dyDescent="0.35">
      <c r="D10">
        <v>8</v>
      </c>
      <c r="E10">
        <v>0.34179999999999999</v>
      </c>
      <c r="J10">
        <v>8</v>
      </c>
      <c r="K10">
        <v>0.17688000000000001</v>
      </c>
      <c r="P10">
        <v>8</v>
      </c>
      <c r="Q10">
        <v>0.14218</v>
      </c>
    </row>
    <row r="11" spans="1:17" x14ac:dyDescent="0.35">
      <c r="D11">
        <v>9</v>
      </c>
      <c r="E11">
        <v>0.53920000000000001</v>
      </c>
      <c r="J11">
        <v>9</v>
      </c>
      <c r="K11">
        <v>0.17827999999999999</v>
      </c>
      <c r="P11">
        <v>9</v>
      </c>
      <c r="Q11">
        <v>4.1779999999999998E-2</v>
      </c>
    </row>
    <row r="12" spans="1:17" x14ac:dyDescent="0.35">
      <c r="D12">
        <v>10</v>
      </c>
      <c r="E12">
        <v>4.4589999999999998E-2</v>
      </c>
      <c r="J12">
        <v>10</v>
      </c>
      <c r="K12">
        <v>2.75E-2</v>
      </c>
      <c r="P12">
        <v>10</v>
      </c>
      <c r="Q12">
        <v>9.0060000000000001E-2</v>
      </c>
    </row>
    <row r="13" spans="1:17" x14ac:dyDescent="0.35">
      <c r="D13">
        <v>11</v>
      </c>
      <c r="E13">
        <v>7.6880000000000004E-2</v>
      </c>
    </row>
    <row r="14" spans="1:17" x14ac:dyDescent="0.35">
      <c r="D14">
        <v>12</v>
      </c>
      <c r="E14">
        <v>8.9709999999999998E-2</v>
      </c>
    </row>
    <row r="15" spans="1:17" x14ac:dyDescent="0.35">
      <c r="D15">
        <v>13</v>
      </c>
      <c r="E15">
        <v>9.2869999999999994E-2</v>
      </c>
    </row>
    <row r="16" spans="1:17" x14ac:dyDescent="0.35">
      <c r="D16">
        <v>14</v>
      </c>
      <c r="E16">
        <v>9.3799999999999994E-2</v>
      </c>
    </row>
    <row r="17" spans="4:5" x14ac:dyDescent="0.35">
      <c r="D17">
        <v>15</v>
      </c>
      <c r="E17">
        <v>3.2770000000000001E-2</v>
      </c>
    </row>
    <row r="18" spans="4:5" x14ac:dyDescent="0.35">
      <c r="D18">
        <v>16</v>
      </c>
      <c r="E18">
        <v>5.8290000000000002E-2</v>
      </c>
    </row>
    <row r="19" spans="4:5" x14ac:dyDescent="0.35">
      <c r="D19">
        <v>17</v>
      </c>
      <c r="E19">
        <v>7.9009999999999997E-2</v>
      </c>
    </row>
    <row r="20" spans="4:5" x14ac:dyDescent="0.35">
      <c r="D20">
        <v>18</v>
      </c>
      <c r="E20">
        <v>1.081E-2</v>
      </c>
    </row>
    <row r="21" spans="4:5" x14ac:dyDescent="0.35">
      <c r="D21">
        <v>19</v>
      </c>
      <c r="E21">
        <v>1.0580000000000001E-2</v>
      </c>
    </row>
    <row r="22" spans="4:5" x14ac:dyDescent="0.35">
      <c r="D22">
        <v>20</v>
      </c>
      <c r="E22">
        <v>8.7690000000000004E-2</v>
      </c>
    </row>
  </sheetData>
  <mergeCells count="6">
    <mergeCell ref="D2:E2"/>
    <mergeCell ref="A2:B2"/>
    <mergeCell ref="M2:N2"/>
    <mergeCell ref="P2:Q2"/>
    <mergeCell ref="G2:H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25"/>
  <sheetViews>
    <sheetView workbookViewId="0">
      <selection activeCell="A2" sqref="A2:B25"/>
    </sheetView>
  </sheetViews>
  <sheetFormatPr defaultRowHeight="14.5" x14ac:dyDescent="0.35"/>
  <sheetData>
    <row r="2" spans="1:2" x14ac:dyDescent="0.35">
      <c r="A2">
        <v>1</v>
      </c>
      <c r="B2">
        <v>3.5129333333333332E-2</v>
      </c>
    </row>
    <row r="3" spans="1:2" x14ac:dyDescent="0.35">
      <c r="A3">
        <v>2</v>
      </c>
      <c r="B3">
        <v>2.8457333333333334E-2</v>
      </c>
    </row>
    <row r="4" spans="1:2" x14ac:dyDescent="0.35">
      <c r="A4">
        <v>3</v>
      </c>
      <c r="B4">
        <v>2.7272333333333332E-2</v>
      </c>
    </row>
    <row r="5" spans="1:2" x14ac:dyDescent="0.35">
      <c r="A5">
        <v>4</v>
      </c>
      <c r="B5">
        <v>2.5754666666666665E-2</v>
      </c>
    </row>
    <row r="6" spans="1:2" x14ac:dyDescent="0.35">
      <c r="A6">
        <v>5</v>
      </c>
      <c r="B6">
        <v>2.8225666666666666E-2</v>
      </c>
    </row>
    <row r="7" spans="1:2" x14ac:dyDescent="0.35">
      <c r="A7">
        <v>6</v>
      </c>
      <c r="B7">
        <v>3.3045333333333329E-2</v>
      </c>
    </row>
    <row r="8" spans="1:2" x14ac:dyDescent="0.35">
      <c r="A8">
        <v>7</v>
      </c>
      <c r="B8">
        <v>4.0747000000000005E-2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4.4160999999999992E-2</v>
      </c>
    </row>
    <row r="11" spans="1:2" x14ac:dyDescent="0.35">
      <c r="A11">
        <v>10</v>
      </c>
      <c r="B11">
        <v>4.539399999999999E-2</v>
      </c>
    </row>
    <row r="12" spans="1:2" x14ac:dyDescent="0.35">
      <c r="A12">
        <v>11</v>
      </c>
      <c r="B12">
        <v>4.3985999999999997E-2</v>
      </c>
    </row>
    <row r="13" spans="1:2" x14ac:dyDescent="0.35">
      <c r="A13">
        <v>12</v>
      </c>
      <c r="B13">
        <v>4.6528666666666656E-2</v>
      </c>
    </row>
    <row r="14" spans="1:2" x14ac:dyDescent="0.35">
      <c r="A14">
        <v>13</v>
      </c>
      <c r="B14">
        <v>4.5041333333333329E-2</v>
      </c>
    </row>
    <row r="15" spans="1:2" x14ac:dyDescent="0.35">
      <c r="A15">
        <v>14</v>
      </c>
      <c r="B15">
        <v>4.3611333333333321E-2</v>
      </c>
    </row>
    <row r="16" spans="1:2" x14ac:dyDescent="0.35">
      <c r="A16">
        <v>15</v>
      </c>
      <c r="B16">
        <v>4.1764333333333334E-2</v>
      </c>
    </row>
    <row r="17" spans="1:2" x14ac:dyDescent="0.35">
      <c r="A17">
        <v>16</v>
      </c>
      <c r="B17">
        <v>4.1422666666666677E-2</v>
      </c>
    </row>
    <row r="18" spans="1:2" x14ac:dyDescent="0.35">
      <c r="A18">
        <v>17</v>
      </c>
      <c r="B18">
        <v>4.5143666666666672E-2</v>
      </c>
    </row>
    <row r="19" spans="1:2" x14ac:dyDescent="0.35">
      <c r="A19">
        <v>18</v>
      </c>
      <c r="B19" s="105">
        <v>5.0051999999999999E-2</v>
      </c>
    </row>
    <row r="20" spans="1:2" x14ac:dyDescent="0.35">
      <c r="A20">
        <v>19</v>
      </c>
      <c r="B20" s="105">
        <v>5.3684666666666672E-2</v>
      </c>
    </row>
    <row r="21" spans="1:2" x14ac:dyDescent="0.35">
      <c r="A21">
        <v>20</v>
      </c>
      <c r="B21" s="105">
        <v>5.4009666666666671E-2</v>
      </c>
    </row>
    <row r="22" spans="1:2" x14ac:dyDescent="0.35">
      <c r="A22">
        <v>21</v>
      </c>
      <c r="B22" s="105">
        <v>5.3131666666666667E-2</v>
      </c>
    </row>
    <row r="23" spans="1:2" x14ac:dyDescent="0.35">
      <c r="A23">
        <v>22</v>
      </c>
      <c r="B23" s="105">
        <v>4.9461333333333336E-2</v>
      </c>
    </row>
    <row r="24" spans="1:2" x14ac:dyDescent="0.35">
      <c r="A24">
        <v>23</v>
      </c>
      <c r="B24" s="105">
        <v>4.4333999999999991E-2</v>
      </c>
    </row>
    <row r="25" spans="1:2" x14ac:dyDescent="0.35">
      <c r="A25">
        <v>24</v>
      </c>
      <c r="B25" s="105">
        <v>4.1998666666666663E-2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workbookViewId="0">
      <selection activeCell="B2" sqref="B2:B25"/>
    </sheetView>
  </sheetViews>
  <sheetFormatPr defaultRowHeight="14.5" x14ac:dyDescent="0.35"/>
  <sheetData>
    <row r="1" spans="1:10" x14ac:dyDescent="0.35">
      <c r="B1" t="s">
        <v>79</v>
      </c>
      <c r="F1" t="s">
        <v>80</v>
      </c>
    </row>
    <row r="2" spans="1:10" x14ac:dyDescent="0.35">
      <c r="A2">
        <v>1</v>
      </c>
      <c r="B2">
        <v>4.4595666999999999E-2</v>
      </c>
      <c r="E2">
        <v>1</v>
      </c>
      <c r="F2">
        <v>4</v>
      </c>
      <c r="I2">
        <v>2.6499999999999999E-2</v>
      </c>
      <c r="J2">
        <f>10*I2</f>
        <v>0.26500000000000001</v>
      </c>
    </row>
    <row r="3" spans="1:10" x14ac:dyDescent="0.35">
      <c r="A3">
        <v>2</v>
      </c>
      <c r="B3">
        <v>4.4213666999999998E-2</v>
      </c>
      <c r="E3">
        <v>2</v>
      </c>
      <c r="F3">
        <v>4</v>
      </c>
      <c r="I3">
        <v>2.0719999999999999E-2</v>
      </c>
      <c r="J3">
        <f t="shared" ref="J3:J25" si="0">10*I3</f>
        <v>0.2072</v>
      </c>
    </row>
    <row r="4" spans="1:10" x14ac:dyDescent="0.35">
      <c r="A4">
        <v>3</v>
      </c>
      <c r="B4">
        <v>3.8133332999999998E-2</v>
      </c>
      <c r="E4">
        <v>3</v>
      </c>
      <c r="F4">
        <v>4</v>
      </c>
      <c r="I4">
        <v>1.533E-2</v>
      </c>
      <c r="J4">
        <f t="shared" si="0"/>
        <v>0.15329999999999999</v>
      </c>
    </row>
    <row r="5" spans="1:10" x14ac:dyDescent="0.35">
      <c r="A5">
        <v>4</v>
      </c>
      <c r="B5">
        <v>3.8866333000000003E-2</v>
      </c>
      <c r="E5">
        <v>4</v>
      </c>
      <c r="F5">
        <v>4</v>
      </c>
      <c r="I5">
        <v>1.487E-2</v>
      </c>
      <c r="J5">
        <f t="shared" si="0"/>
        <v>0.1487</v>
      </c>
    </row>
    <row r="6" spans="1:10" x14ac:dyDescent="0.35">
      <c r="A6">
        <v>5</v>
      </c>
      <c r="B6">
        <v>4.0066999999999998E-2</v>
      </c>
      <c r="E6">
        <v>5</v>
      </c>
      <c r="F6">
        <v>4</v>
      </c>
      <c r="I6">
        <v>1.3690000000000001E-2</v>
      </c>
      <c r="J6">
        <f t="shared" si="0"/>
        <v>0.13690000000000002</v>
      </c>
    </row>
    <row r="7" spans="1:10" x14ac:dyDescent="0.35">
      <c r="A7">
        <v>6</v>
      </c>
      <c r="B7">
        <v>4.9824667000000003E-2</v>
      </c>
      <c r="E7">
        <v>6</v>
      </c>
      <c r="F7">
        <v>4</v>
      </c>
      <c r="I7">
        <v>1.44E-2</v>
      </c>
      <c r="J7">
        <f t="shared" si="0"/>
        <v>0.14399999999999999</v>
      </c>
    </row>
    <row r="8" spans="1:10" x14ac:dyDescent="0.35">
      <c r="A8">
        <v>7</v>
      </c>
      <c r="B8">
        <v>5.3957333000000003E-2</v>
      </c>
      <c r="E8">
        <v>7</v>
      </c>
      <c r="F8">
        <v>4</v>
      </c>
      <c r="I8">
        <v>1.6740000000000001E-2</v>
      </c>
      <c r="J8">
        <f t="shared" si="0"/>
        <v>0.16740000000000002</v>
      </c>
    </row>
    <row r="9" spans="1:10" x14ac:dyDescent="0.35">
      <c r="A9">
        <v>8</v>
      </c>
      <c r="B9">
        <v>4.8922E-2</v>
      </c>
      <c r="E9">
        <v>8</v>
      </c>
      <c r="F9">
        <v>4</v>
      </c>
      <c r="I9">
        <v>2.4590000000000001E-2</v>
      </c>
      <c r="J9">
        <f t="shared" si="0"/>
        <v>0.24590000000000001</v>
      </c>
    </row>
    <row r="10" spans="1:10" x14ac:dyDescent="0.35">
      <c r="A10">
        <v>9</v>
      </c>
      <c r="B10">
        <v>4.8399667E-2</v>
      </c>
      <c r="E10">
        <v>9</v>
      </c>
      <c r="F10">
        <v>4</v>
      </c>
      <c r="I10">
        <v>2.5260000000000001E-2</v>
      </c>
      <c r="J10">
        <f t="shared" si="0"/>
        <v>0.25259999999999999</v>
      </c>
    </row>
    <row r="11" spans="1:10" x14ac:dyDescent="0.35">
      <c r="A11">
        <v>10</v>
      </c>
      <c r="B11">
        <v>4.9571999999999998E-2</v>
      </c>
      <c r="E11">
        <v>10</v>
      </c>
      <c r="F11">
        <v>4</v>
      </c>
      <c r="I11">
        <v>2.7650000000000001E-2</v>
      </c>
      <c r="J11">
        <f t="shared" si="0"/>
        <v>0.27650000000000002</v>
      </c>
    </row>
    <row r="12" spans="1:10" x14ac:dyDescent="0.35">
      <c r="A12">
        <v>11</v>
      </c>
      <c r="B12">
        <v>4.9394E-2</v>
      </c>
      <c r="E12">
        <v>11</v>
      </c>
      <c r="F12">
        <v>4</v>
      </c>
      <c r="I12">
        <v>2.8049999999999999E-2</v>
      </c>
      <c r="J12">
        <f t="shared" si="0"/>
        <v>0.28049999999999997</v>
      </c>
    </row>
    <row r="13" spans="1:10" x14ac:dyDescent="0.35">
      <c r="A13">
        <v>12</v>
      </c>
      <c r="B13">
        <v>4.5185666999999999E-2</v>
      </c>
      <c r="E13">
        <v>12</v>
      </c>
      <c r="F13">
        <v>4</v>
      </c>
      <c r="I13">
        <v>2.8500000000000001E-2</v>
      </c>
      <c r="J13">
        <f t="shared" si="0"/>
        <v>0.28500000000000003</v>
      </c>
    </row>
    <row r="14" spans="1:10" x14ac:dyDescent="0.35">
      <c r="A14">
        <v>13</v>
      </c>
      <c r="B14">
        <v>5.2650666999999998E-2</v>
      </c>
      <c r="E14">
        <v>13</v>
      </c>
      <c r="F14">
        <v>4</v>
      </c>
      <c r="I14">
        <v>2.98E-2</v>
      </c>
      <c r="J14">
        <f t="shared" si="0"/>
        <v>0.29799999999999999</v>
      </c>
    </row>
    <row r="15" spans="1:10" x14ac:dyDescent="0.35">
      <c r="A15">
        <v>14</v>
      </c>
      <c r="B15">
        <v>4.4181999999999999E-2</v>
      </c>
      <c r="E15">
        <v>14</v>
      </c>
      <c r="F15">
        <v>4</v>
      </c>
      <c r="I15">
        <v>2.7699999999999999E-2</v>
      </c>
      <c r="J15">
        <f t="shared" si="0"/>
        <v>0.27699999999999997</v>
      </c>
    </row>
    <row r="16" spans="1:10" x14ac:dyDescent="0.35">
      <c r="A16">
        <v>15</v>
      </c>
      <c r="B16">
        <v>4.4787332999999999E-2</v>
      </c>
      <c r="E16">
        <v>15</v>
      </c>
      <c r="F16">
        <v>4</v>
      </c>
      <c r="I16">
        <v>2.639E-2</v>
      </c>
      <c r="J16">
        <f t="shared" si="0"/>
        <v>0.26390000000000002</v>
      </c>
    </row>
    <row r="17" spans="1:10" x14ac:dyDescent="0.35">
      <c r="A17">
        <v>16</v>
      </c>
      <c r="B17">
        <v>4.6235999999999999E-2</v>
      </c>
      <c r="E17">
        <v>16</v>
      </c>
      <c r="F17">
        <v>4</v>
      </c>
      <c r="I17">
        <v>2.4320000000000001E-2</v>
      </c>
      <c r="J17">
        <f t="shared" si="0"/>
        <v>0.24320000000000003</v>
      </c>
    </row>
    <row r="18" spans="1:10" x14ac:dyDescent="0.35">
      <c r="A18">
        <v>17</v>
      </c>
      <c r="B18">
        <v>5.4013667000000001E-2</v>
      </c>
      <c r="E18">
        <v>17</v>
      </c>
      <c r="F18">
        <v>4</v>
      </c>
      <c r="I18">
        <v>2.3970000000000002E-2</v>
      </c>
      <c r="J18">
        <f t="shared" si="0"/>
        <v>0.23970000000000002</v>
      </c>
    </row>
    <row r="19" spans="1:10" x14ac:dyDescent="0.35">
      <c r="A19">
        <v>18</v>
      </c>
      <c r="B19">
        <v>5.0351332999999998E-2</v>
      </c>
      <c r="E19">
        <v>18</v>
      </c>
      <c r="F19">
        <v>4</v>
      </c>
      <c r="I19">
        <v>2.6710000000000001E-2</v>
      </c>
      <c r="J19">
        <f t="shared" si="0"/>
        <v>0.2671</v>
      </c>
    </row>
    <row r="20" spans="1:10" x14ac:dyDescent="0.35">
      <c r="A20">
        <v>19</v>
      </c>
      <c r="B20">
        <v>3.9012333000000003E-2</v>
      </c>
      <c r="E20">
        <v>19</v>
      </c>
      <c r="F20">
        <v>4</v>
      </c>
      <c r="I20">
        <v>3.4799999999999998E-2</v>
      </c>
      <c r="J20">
        <f t="shared" si="0"/>
        <v>0.34799999999999998</v>
      </c>
    </row>
    <row r="21" spans="1:10" x14ac:dyDescent="0.35">
      <c r="A21">
        <v>20</v>
      </c>
      <c r="B21">
        <v>4.2959667E-2</v>
      </c>
      <c r="E21">
        <v>20</v>
      </c>
      <c r="F21">
        <v>4</v>
      </c>
      <c r="I21">
        <v>4.7469999999999998E-2</v>
      </c>
      <c r="J21">
        <f t="shared" si="0"/>
        <v>0.47470000000000001</v>
      </c>
    </row>
    <row r="22" spans="1:10" x14ac:dyDescent="0.35">
      <c r="A22">
        <v>21</v>
      </c>
      <c r="B22">
        <v>4.6934999999999998E-2</v>
      </c>
      <c r="E22">
        <v>21</v>
      </c>
      <c r="F22">
        <v>4</v>
      </c>
      <c r="I22">
        <v>4.7829999999999998E-2</v>
      </c>
      <c r="J22">
        <f t="shared" si="0"/>
        <v>0.47829999999999995</v>
      </c>
    </row>
    <row r="23" spans="1:10" x14ac:dyDescent="0.35">
      <c r="A23">
        <v>22</v>
      </c>
      <c r="B23">
        <v>4.2775667000000003E-2</v>
      </c>
      <c r="E23">
        <v>22</v>
      </c>
      <c r="F23">
        <v>4</v>
      </c>
      <c r="I23">
        <v>5.3940000000000002E-2</v>
      </c>
      <c r="J23">
        <f t="shared" si="0"/>
        <v>0.53939999999999999</v>
      </c>
    </row>
    <row r="24" spans="1:10" x14ac:dyDescent="0.35">
      <c r="A24">
        <v>23</v>
      </c>
      <c r="B24">
        <v>4.5994332999999998E-2</v>
      </c>
      <c r="E24">
        <v>23</v>
      </c>
      <c r="F24">
        <v>4</v>
      </c>
      <c r="I24">
        <v>3.6799999999999999E-2</v>
      </c>
      <c r="J24">
        <f t="shared" si="0"/>
        <v>0.36799999999999999</v>
      </c>
    </row>
    <row r="25" spans="1:10" x14ac:dyDescent="0.35">
      <c r="A25">
        <v>24</v>
      </c>
      <c r="B25">
        <v>4.7700332999999998E-2</v>
      </c>
      <c r="E25">
        <v>24</v>
      </c>
      <c r="F25">
        <v>4</v>
      </c>
      <c r="I25">
        <v>2.8340000000000001E-2</v>
      </c>
      <c r="J25">
        <f t="shared" si="0"/>
        <v>0.28339999999999999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25"/>
  <sheetViews>
    <sheetView workbookViewId="0">
      <selection activeCell="M26" sqref="M26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2.7560666666666667E-2</v>
      </c>
    </row>
    <row r="3" spans="1:2" x14ac:dyDescent="0.35">
      <c r="A3">
        <v>2</v>
      </c>
      <c r="B3">
        <v>2.6948333333333341E-2</v>
      </c>
    </row>
    <row r="4" spans="1:2" x14ac:dyDescent="0.35">
      <c r="A4">
        <v>3</v>
      </c>
      <c r="B4">
        <v>2.4920666666666667E-2</v>
      </c>
    </row>
    <row r="5" spans="1:2" x14ac:dyDescent="0.35">
      <c r="A5">
        <v>4</v>
      </c>
      <c r="B5">
        <v>2.3455333333333332E-2</v>
      </c>
    </row>
    <row r="6" spans="1:2" x14ac:dyDescent="0.35">
      <c r="A6">
        <v>5</v>
      </c>
      <c r="B6">
        <v>2.6233333333333334E-2</v>
      </c>
    </row>
    <row r="7" spans="1:2" x14ac:dyDescent="0.35">
      <c r="A7">
        <v>6</v>
      </c>
      <c r="B7">
        <v>3.1781999999999998E-2</v>
      </c>
    </row>
    <row r="8" spans="1:2" x14ac:dyDescent="0.35">
      <c r="A8">
        <v>7</v>
      </c>
      <c r="B8">
        <v>4.0580333333333343E-2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4.2916333333333334E-2</v>
      </c>
    </row>
    <row r="11" spans="1:2" x14ac:dyDescent="0.35">
      <c r="A11">
        <v>10</v>
      </c>
      <c r="B11">
        <v>4.4314333333333324E-2</v>
      </c>
    </row>
    <row r="12" spans="1:2" x14ac:dyDescent="0.35">
      <c r="A12">
        <v>11</v>
      </c>
      <c r="B12">
        <v>4.1483333333333337E-2</v>
      </c>
    </row>
    <row r="13" spans="1:2" x14ac:dyDescent="0.35">
      <c r="A13">
        <v>12</v>
      </c>
      <c r="B13">
        <v>4.1194666666666664E-2</v>
      </c>
    </row>
    <row r="14" spans="1:2" x14ac:dyDescent="0.35">
      <c r="A14">
        <v>13</v>
      </c>
      <c r="B14">
        <v>3.9917000000000001E-2</v>
      </c>
    </row>
    <row r="15" spans="1:2" x14ac:dyDescent="0.35">
      <c r="A15">
        <v>14</v>
      </c>
      <c r="B15">
        <v>3.3636666666666662E-2</v>
      </c>
    </row>
    <row r="16" spans="1:2" x14ac:dyDescent="0.35">
      <c r="A16">
        <v>15</v>
      </c>
      <c r="B16">
        <v>3.3088333333333331E-2</v>
      </c>
    </row>
    <row r="17" spans="1:2" x14ac:dyDescent="0.35">
      <c r="A17">
        <v>16</v>
      </c>
      <c r="B17">
        <v>3.3455666666666668E-2</v>
      </c>
    </row>
    <row r="18" spans="1:2" x14ac:dyDescent="0.35">
      <c r="A18">
        <v>17</v>
      </c>
      <c r="B18">
        <v>4.1120666666666673E-2</v>
      </c>
    </row>
    <row r="19" spans="1:2" x14ac:dyDescent="0.35">
      <c r="A19">
        <v>18</v>
      </c>
      <c r="B19">
        <v>4.8451666666666671E-2</v>
      </c>
    </row>
    <row r="20" spans="1:2" x14ac:dyDescent="0.35">
      <c r="A20">
        <v>19</v>
      </c>
      <c r="B20">
        <v>4.9648666666666681E-2</v>
      </c>
    </row>
    <row r="21" spans="1:2" x14ac:dyDescent="0.35">
      <c r="A21">
        <v>20</v>
      </c>
      <c r="B21">
        <v>4.8826333333333326E-2</v>
      </c>
    </row>
    <row r="22" spans="1:2" x14ac:dyDescent="0.35">
      <c r="A22">
        <v>21</v>
      </c>
      <c r="B22">
        <v>4.3747000000000001E-2</v>
      </c>
    </row>
    <row r="23" spans="1:2" x14ac:dyDescent="0.35">
      <c r="A23">
        <v>22</v>
      </c>
      <c r="B23">
        <v>3.3395666666666678E-2</v>
      </c>
    </row>
    <row r="24" spans="1:2" x14ac:dyDescent="0.35">
      <c r="A24">
        <v>23</v>
      </c>
      <c r="B24">
        <v>3.1764666666666656E-2</v>
      </c>
    </row>
    <row r="25" spans="1:2" x14ac:dyDescent="0.35">
      <c r="A25">
        <v>24</v>
      </c>
      <c r="B25">
        <v>3.0257666666666669E-2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5"/>
  <sheetViews>
    <sheetView workbookViewId="0">
      <selection activeCell="D1" sqref="D1:H25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4.4041667E-2</v>
      </c>
    </row>
    <row r="3" spans="1:2" x14ac:dyDescent="0.35">
      <c r="A3">
        <v>2</v>
      </c>
      <c r="B3">
        <v>4.1796667000000003E-2</v>
      </c>
    </row>
    <row r="4" spans="1:2" x14ac:dyDescent="0.35">
      <c r="A4">
        <v>3</v>
      </c>
      <c r="B4">
        <v>3.9978E-2</v>
      </c>
    </row>
    <row r="5" spans="1:2" x14ac:dyDescent="0.35">
      <c r="A5">
        <v>4</v>
      </c>
      <c r="B5">
        <v>4.1868000000000002E-2</v>
      </c>
    </row>
    <row r="6" spans="1:2" x14ac:dyDescent="0.35">
      <c r="A6">
        <v>5</v>
      </c>
      <c r="B6">
        <v>4.1487999999999997E-2</v>
      </c>
    </row>
    <row r="7" spans="1:2" x14ac:dyDescent="0.35">
      <c r="A7">
        <v>6</v>
      </c>
      <c r="B7">
        <v>4.4320333000000003E-2</v>
      </c>
    </row>
    <row r="8" spans="1:2" x14ac:dyDescent="0.35">
      <c r="A8">
        <v>7</v>
      </c>
      <c r="B8">
        <v>4.9821667E-2</v>
      </c>
    </row>
    <row r="9" spans="1:2" x14ac:dyDescent="0.35">
      <c r="A9">
        <v>8</v>
      </c>
      <c r="B9">
        <v>5.3260000000000002E-2</v>
      </c>
    </row>
    <row r="10" spans="1:2" x14ac:dyDescent="0.35">
      <c r="A10">
        <v>9</v>
      </c>
      <c r="B10">
        <v>5.5221332999999997E-2</v>
      </c>
    </row>
    <row r="11" spans="1:2" x14ac:dyDescent="0.35">
      <c r="A11">
        <v>10</v>
      </c>
      <c r="B11">
        <v>5.6365999999999999E-2</v>
      </c>
    </row>
    <row r="12" spans="1:2" x14ac:dyDescent="0.35">
      <c r="A12">
        <v>11</v>
      </c>
      <c r="B12">
        <v>5.5176000000000003E-2</v>
      </c>
    </row>
    <row r="13" spans="1:2" x14ac:dyDescent="0.35">
      <c r="A13">
        <v>12</v>
      </c>
      <c r="B13">
        <v>5.3037332999999999E-2</v>
      </c>
    </row>
    <row r="14" spans="1:2" x14ac:dyDescent="0.35">
      <c r="A14">
        <v>13</v>
      </c>
      <c r="B14">
        <v>5.3798332999999997E-2</v>
      </c>
    </row>
    <row r="15" spans="1:2" x14ac:dyDescent="0.35">
      <c r="A15">
        <v>14</v>
      </c>
      <c r="B15">
        <v>5.0425999999999999E-2</v>
      </c>
    </row>
    <row r="16" spans="1:2" x14ac:dyDescent="0.35">
      <c r="A16">
        <v>15</v>
      </c>
      <c r="B16">
        <v>4.8925333000000001E-2</v>
      </c>
    </row>
    <row r="17" spans="1:2" x14ac:dyDescent="0.35">
      <c r="A17">
        <v>16</v>
      </c>
      <c r="B17">
        <v>4.8202000000000002E-2</v>
      </c>
    </row>
    <row r="18" spans="1:2" x14ac:dyDescent="0.35">
      <c r="A18">
        <v>17</v>
      </c>
      <c r="B18">
        <v>5.4400333000000002E-2</v>
      </c>
    </row>
    <row r="19" spans="1:2" x14ac:dyDescent="0.35">
      <c r="A19">
        <v>18</v>
      </c>
      <c r="B19">
        <v>6.3503000000000004E-2</v>
      </c>
    </row>
    <row r="20" spans="1:2" x14ac:dyDescent="0.35">
      <c r="A20">
        <v>19</v>
      </c>
      <c r="B20">
        <v>6.1731332999999999E-2</v>
      </c>
    </row>
    <row r="21" spans="1:2" x14ac:dyDescent="0.35">
      <c r="A21">
        <v>20</v>
      </c>
      <c r="B21">
        <v>6.1121000000000002E-2</v>
      </c>
    </row>
    <row r="22" spans="1:2" x14ac:dyDescent="0.35">
      <c r="A22">
        <v>21</v>
      </c>
      <c r="B22">
        <v>5.6253333000000003E-2</v>
      </c>
    </row>
    <row r="23" spans="1:2" x14ac:dyDescent="0.35">
      <c r="A23">
        <v>22</v>
      </c>
      <c r="B23">
        <v>5.3367333000000003E-2</v>
      </c>
    </row>
    <row r="24" spans="1:2" x14ac:dyDescent="0.35">
      <c r="A24">
        <v>23</v>
      </c>
      <c r="B24">
        <v>4.8677667000000001E-2</v>
      </c>
    </row>
    <row r="25" spans="1:2" x14ac:dyDescent="0.35">
      <c r="A25">
        <v>24</v>
      </c>
      <c r="B25">
        <v>4.5847332999999997E-2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"/>
  <sheetViews>
    <sheetView topLeftCell="D1" workbookViewId="0">
      <selection activeCell="E26" sqref="E26"/>
    </sheetView>
  </sheetViews>
  <sheetFormatPr defaultRowHeight="14.5" x14ac:dyDescent="0.35"/>
  <sheetData>
    <row r="1" spans="1:19" x14ac:dyDescent="0.35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22</v>
      </c>
    </row>
    <row r="2" spans="1:19" x14ac:dyDescent="0.35">
      <c r="A2">
        <v>1</v>
      </c>
      <c r="B2">
        <v>1</v>
      </c>
      <c r="C2">
        <v>3.3</v>
      </c>
      <c r="D2">
        <v>0.02</v>
      </c>
      <c r="E2">
        <v>1</v>
      </c>
      <c r="F2">
        <v>1</v>
      </c>
      <c r="G2">
        <v>1</v>
      </c>
      <c r="H2">
        <v>0.4</v>
      </c>
      <c r="I2">
        <v>0.9</v>
      </c>
      <c r="J2">
        <v>0.81</v>
      </c>
      <c r="K2">
        <v>0.4</v>
      </c>
      <c r="L2">
        <v>0.9</v>
      </c>
      <c r="M2">
        <v>0.27750000000000002</v>
      </c>
      <c r="N2">
        <v>0</v>
      </c>
      <c r="O2">
        <f>O4/3</f>
        <v>1.7499999999999998E-2</v>
      </c>
      <c r="P2">
        <f>P4/3</f>
        <v>5.8333333333333336E-3</v>
      </c>
      <c r="Q2">
        <v>10000000</v>
      </c>
      <c r="R2">
        <v>5000</v>
      </c>
      <c r="S2">
        <v>7.6249999999999998E-2</v>
      </c>
    </row>
    <row r="4" spans="1:19" x14ac:dyDescent="0.35">
      <c r="O4">
        <v>5.2499999999999998E-2</v>
      </c>
      <c r="P4">
        <v>1.7500000000000002E-2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D1" sqref="D1:I25"/>
    </sheetView>
  </sheetViews>
  <sheetFormatPr defaultRowHeight="14.5" x14ac:dyDescent="0.35"/>
  <sheetData>
    <row r="2" spans="1:2" x14ac:dyDescent="0.35">
      <c r="A2">
        <v>1</v>
      </c>
      <c r="B2">
        <v>0</v>
      </c>
    </row>
    <row r="3" spans="1:2" x14ac:dyDescent="0.35">
      <c r="A3">
        <v>2</v>
      </c>
      <c r="B3">
        <v>0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7.3400000000000019E-3</v>
      </c>
    </row>
    <row r="10" spans="1:2" x14ac:dyDescent="0.35">
      <c r="A10">
        <v>9</v>
      </c>
      <c r="B10">
        <v>7.3400000000000019E-3</v>
      </c>
    </row>
    <row r="11" spans="1:2" x14ac:dyDescent="0.35">
      <c r="A11">
        <v>10</v>
      </c>
      <c r="B11">
        <v>7.3400000000000019E-3</v>
      </c>
    </row>
    <row r="12" spans="1:2" x14ac:dyDescent="0.35">
      <c r="A12">
        <v>11</v>
      </c>
      <c r="B12">
        <v>7.3400000000000019E-3</v>
      </c>
    </row>
    <row r="13" spans="1:2" x14ac:dyDescent="0.35">
      <c r="A13">
        <v>12</v>
      </c>
      <c r="B13">
        <v>7.3400000000000019E-3</v>
      </c>
    </row>
    <row r="14" spans="1:2" x14ac:dyDescent="0.35">
      <c r="A14">
        <v>13</v>
      </c>
      <c r="B14">
        <v>7.3400000000000019E-3</v>
      </c>
    </row>
    <row r="15" spans="1:2" x14ac:dyDescent="0.35">
      <c r="A15">
        <v>14</v>
      </c>
      <c r="B15">
        <v>7.3400000000000019E-3</v>
      </c>
    </row>
    <row r="16" spans="1:2" x14ac:dyDescent="0.35">
      <c r="A16">
        <v>15</v>
      </c>
      <c r="B16">
        <v>7.3400000000000019E-3</v>
      </c>
    </row>
    <row r="17" spans="1:2" x14ac:dyDescent="0.35">
      <c r="A17">
        <v>16</v>
      </c>
      <c r="B17">
        <v>7.3400000000000019E-3</v>
      </c>
    </row>
    <row r="18" spans="1:2" x14ac:dyDescent="0.35">
      <c r="A18">
        <v>17</v>
      </c>
      <c r="B18">
        <v>1.363E-2</v>
      </c>
    </row>
    <row r="19" spans="1:2" x14ac:dyDescent="0.35">
      <c r="A19">
        <v>18</v>
      </c>
      <c r="B19">
        <v>1.1533333333333329E-2</v>
      </c>
    </row>
    <row r="20" spans="1:2" x14ac:dyDescent="0.35">
      <c r="A20">
        <v>19</v>
      </c>
      <c r="B20">
        <v>1.1533333333333329E-2</v>
      </c>
    </row>
    <row r="21" spans="1:2" x14ac:dyDescent="0.35">
      <c r="A21">
        <v>20</v>
      </c>
      <c r="B21">
        <v>1.1533333333333329E-2</v>
      </c>
    </row>
    <row r="22" spans="1:2" x14ac:dyDescent="0.35">
      <c r="A22">
        <v>21</v>
      </c>
      <c r="B22">
        <v>1.1533333333333329E-2</v>
      </c>
    </row>
    <row r="23" spans="1:2" x14ac:dyDescent="0.35">
      <c r="A23">
        <v>22</v>
      </c>
      <c r="B23">
        <v>1.1533333333333329E-2</v>
      </c>
    </row>
    <row r="24" spans="1:2" x14ac:dyDescent="0.35">
      <c r="A24">
        <v>23</v>
      </c>
      <c r="B24">
        <v>7.3400000000000028E-3</v>
      </c>
    </row>
    <row r="25" spans="1:2" x14ac:dyDescent="0.35">
      <c r="A25">
        <v>24</v>
      </c>
      <c r="B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11.453125" defaultRowHeight="14.5" x14ac:dyDescent="0.35"/>
  <cols>
    <col min="1" max="1" width="11.453125" style="78" customWidth="1"/>
    <col min="2" max="2" width="5.453125" style="78" customWidth="1"/>
    <col min="3" max="256" width="11.453125" style="78"/>
    <col min="257" max="257" width="11.453125" style="78" customWidth="1"/>
    <col min="258" max="258" width="5.453125" style="78" customWidth="1"/>
    <col min="259" max="512" width="11.453125" style="78"/>
    <col min="513" max="513" width="11.453125" style="78" customWidth="1"/>
    <col min="514" max="514" width="5.453125" style="78" customWidth="1"/>
    <col min="515" max="768" width="11.453125" style="78"/>
    <col min="769" max="769" width="11.453125" style="78" customWidth="1"/>
    <col min="770" max="770" width="5.453125" style="78" customWidth="1"/>
    <col min="771" max="1024" width="11.453125" style="78"/>
    <col min="1025" max="1025" width="11.453125" style="78" customWidth="1"/>
    <col min="1026" max="1026" width="5.453125" style="78" customWidth="1"/>
    <col min="1027" max="1280" width="11.453125" style="78"/>
    <col min="1281" max="1281" width="11.453125" style="78" customWidth="1"/>
    <col min="1282" max="1282" width="5.453125" style="78" customWidth="1"/>
    <col min="1283" max="1536" width="11.453125" style="78"/>
    <col min="1537" max="1537" width="11.453125" style="78" customWidth="1"/>
    <col min="1538" max="1538" width="5.453125" style="78" customWidth="1"/>
    <col min="1539" max="1792" width="11.453125" style="78"/>
    <col min="1793" max="1793" width="11.453125" style="78" customWidth="1"/>
    <col min="1794" max="1794" width="5.453125" style="78" customWidth="1"/>
    <col min="1795" max="2048" width="11.453125" style="78"/>
    <col min="2049" max="2049" width="11.453125" style="78" customWidth="1"/>
    <col min="2050" max="2050" width="5.453125" style="78" customWidth="1"/>
    <col min="2051" max="2304" width="11.453125" style="78"/>
    <col min="2305" max="2305" width="11.453125" style="78" customWidth="1"/>
    <col min="2306" max="2306" width="5.453125" style="78" customWidth="1"/>
    <col min="2307" max="2560" width="11.453125" style="78"/>
    <col min="2561" max="2561" width="11.453125" style="78" customWidth="1"/>
    <col min="2562" max="2562" width="5.453125" style="78" customWidth="1"/>
    <col min="2563" max="2816" width="11.453125" style="78"/>
    <col min="2817" max="2817" width="11.453125" style="78" customWidth="1"/>
    <col min="2818" max="2818" width="5.453125" style="78" customWidth="1"/>
    <col min="2819" max="3072" width="11.453125" style="78"/>
    <col min="3073" max="3073" width="11.453125" style="78" customWidth="1"/>
    <col min="3074" max="3074" width="5.453125" style="78" customWidth="1"/>
    <col min="3075" max="3328" width="11.453125" style="78"/>
    <col min="3329" max="3329" width="11.453125" style="78" customWidth="1"/>
    <col min="3330" max="3330" width="5.453125" style="78" customWidth="1"/>
    <col min="3331" max="3584" width="11.453125" style="78"/>
    <col min="3585" max="3585" width="11.453125" style="78" customWidth="1"/>
    <col min="3586" max="3586" width="5.453125" style="78" customWidth="1"/>
    <col min="3587" max="3840" width="11.453125" style="78"/>
    <col min="3841" max="3841" width="11.453125" style="78" customWidth="1"/>
    <col min="3842" max="3842" width="5.453125" style="78" customWidth="1"/>
    <col min="3843" max="4096" width="11.453125" style="78"/>
    <col min="4097" max="4097" width="11.453125" style="78" customWidth="1"/>
    <col min="4098" max="4098" width="5.453125" style="78" customWidth="1"/>
    <col min="4099" max="4352" width="11.453125" style="78"/>
    <col min="4353" max="4353" width="11.453125" style="78" customWidth="1"/>
    <col min="4354" max="4354" width="5.453125" style="78" customWidth="1"/>
    <col min="4355" max="4608" width="11.453125" style="78"/>
    <col min="4609" max="4609" width="11.453125" style="78" customWidth="1"/>
    <col min="4610" max="4610" width="5.453125" style="78" customWidth="1"/>
    <col min="4611" max="4864" width="11.453125" style="78"/>
    <col min="4865" max="4865" width="11.453125" style="78" customWidth="1"/>
    <col min="4866" max="4866" width="5.453125" style="78" customWidth="1"/>
    <col min="4867" max="5120" width="11.453125" style="78"/>
    <col min="5121" max="5121" width="11.453125" style="78" customWidth="1"/>
    <col min="5122" max="5122" width="5.453125" style="78" customWidth="1"/>
    <col min="5123" max="5376" width="11.453125" style="78"/>
    <col min="5377" max="5377" width="11.453125" style="78" customWidth="1"/>
    <col min="5378" max="5378" width="5.453125" style="78" customWidth="1"/>
    <col min="5379" max="5632" width="11.453125" style="78"/>
    <col min="5633" max="5633" width="11.453125" style="78" customWidth="1"/>
    <col min="5634" max="5634" width="5.453125" style="78" customWidth="1"/>
    <col min="5635" max="5888" width="11.453125" style="78"/>
    <col min="5889" max="5889" width="11.453125" style="78" customWidth="1"/>
    <col min="5890" max="5890" width="5.453125" style="78" customWidth="1"/>
    <col min="5891" max="6144" width="11.453125" style="78"/>
    <col min="6145" max="6145" width="11.453125" style="78" customWidth="1"/>
    <col min="6146" max="6146" width="5.453125" style="78" customWidth="1"/>
    <col min="6147" max="6400" width="11.453125" style="78"/>
    <col min="6401" max="6401" width="11.453125" style="78" customWidth="1"/>
    <col min="6402" max="6402" width="5.453125" style="78" customWidth="1"/>
    <col min="6403" max="6656" width="11.453125" style="78"/>
    <col min="6657" max="6657" width="11.453125" style="78" customWidth="1"/>
    <col min="6658" max="6658" width="5.453125" style="78" customWidth="1"/>
    <col min="6659" max="6912" width="11.453125" style="78"/>
    <col min="6913" max="6913" width="11.453125" style="78" customWidth="1"/>
    <col min="6914" max="6914" width="5.453125" style="78" customWidth="1"/>
    <col min="6915" max="7168" width="11.453125" style="78"/>
    <col min="7169" max="7169" width="11.453125" style="78" customWidth="1"/>
    <col min="7170" max="7170" width="5.453125" style="78" customWidth="1"/>
    <col min="7171" max="7424" width="11.453125" style="78"/>
    <col min="7425" max="7425" width="11.453125" style="78" customWidth="1"/>
    <col min="7426" max="7426" width="5.453125" style="78" customWidth="1"/>
    <col min="7427" max="7680" width="11.453125" style="78"/>
    <col min="7681" max="7681" width="11.453125" style="78" customWidth="1"/>
    <col min="7682" max="7682" width="5.453125" style="78" customWidth="1"/>
    <col min="7683" max="7936" width="11.453125" style="78"/>
    <col min="7937" max="7937" width="11.453125" style="78" customWidth="1"/>
    <col min="7938" max="7938" width="5.453125" style="78" customWidth="1"/>
    <col min="7939" max="8192" width="11.453125" style="78"/>
    <col min="8193" max="8193" width="11.453125" style="78" customWidth="1"/>
    <col min="8194" max="8194" width="5.453125" style="78" customWidth="1"/>
    <col min="8195" max="8448" width="11.453125" style="78"/>
    <col min="8449" max="8449" width="11.453125" style="78" customWidth="1"/>
    <col min="8450" max="8450" width="5.453125" style="78" customWidth="1"/>
    <col min="8451" max="8704" width="11.453125" style="78"/>
    <col min="8705" max="8705" width="11.453125" style="78" customWidth="1"/>
    <col min="8706" max="8706" width="5.453125" style="78" customWidth="1"/>
    <col min="8707" max="8960" width="11.453125" style="78"/>
    <col min="8961" max="8961" width="11.453125" style="78" customWidth="1"/>
    <col min="8962" max="8962" width="5.453125" style="78" customWidth="1"/>
    <col min="8963" max="9216" width="11.453125" style="78"/>
    <col min="9217" max="9217" width="11.453125" style="78" customWidth="1"/>
    <col min="9218" max="9218" width="5.453125" style="78" customWidth="1"/>
    <col min="9219" max="9472" width="11.453125" style="78"/>
    <col min="9473" max="9473" width="11.453125" style="78" customWidth="1"/>
    <col min="9474" max="9474" width="5.453125" style="78" customWidth="1"/>
    <col min="9475" max="9728" width="11.453125" style="78"/>
    <col min="9729" max="9729" width="11.453125" style="78" customWidth="1"/>
    <col min="9730" max="9730" width="5.453125" style="78" customWidth="1"/>
    <col min="9731" max="9984" width="11.453125" style="78"/>
    <col min="9985" max="9985" width="11.453125" style="78" customWidth="1"/>
    <col min="9986" max="9986" width="5.453125" style="78" customWidth="1"/>
    <col min="9987" max="10240" width="11.453125" style="78"/>
    <col min="10241" max="10241" width="11.453125" style="78" customWidth="1"/>
    <col min="10242" max="10242" width="5.453125" style="78" customWidth="1"/>
    <col min="10243" max="10496" width="11.453125" style="78"/>
    <col min="10497" max="10497" width="11.453125" style="78" customWidth="1"/>
    <col min="10498" max="10498" width="5.453125" style="78" customWidth="1"/>
    <col min="10499" max="10752" width="11.453125" style="78"/>
    <col min="10753" max="10753" width="11.453125" style="78" customWidth="1"/>
    <col min="10754" max="10754" width="5.453125" style="78" customWidth="1"/>
    <col min="10755" max="11008" width="11.453125" style="78"/>
    <col min="11009" max="11009" width="11.453125" style="78" customWidth="1"/>
    <col min="11010" max="11010" width="5.453125" style="78" customWidth="1"/>
    <col min="11011" max="11264" width="11.453125" style="78"/>
    <col min="11265" max="11265" width="11.453125" style="78" customWidth="1"/>
    <col min="11266" max="11266" width="5.453125" style="78" customWidth="1"/>
    <col min="11267" max="11520" width="11.453125" style="78"/>
    <col min="11521" max="11521" width="11.453125" style="78" customWidth="1"/>
    <col min="11522" max="11522" width="5.453125" style="78" customWidth="1"/>
    <col min="11523" max="11776" width="11.453125" style="78"/>
    <col min="11777" max="11777" width="11.453125" style="78" customWidth="1"/>
    <col min="11778" max="11778" width="5.453125" style="78" customWidth="1"/>
    <col min="11779" max="12032" width="11.453125" style="78"/>
    <col min="12033" max="12033" width="11.453125" style="78" customWidth="1"/>
    <col min="12034" max="12034" width="5.453125" style="78" customWidth="1"/>
    <col min="12035" max="12288" width="11.453125" style="78"/>
    <col min="12289" max="12289" width="11.453125" style="78" customWidth="1"/>
    <col min="12290" max="12290" width="5.453125" style="78" customWidth="1"/>
    <col min="12291" max="12544" width="11.453125" style="78"/>
    <col min="12545" max="12545" width="11.453125" style="78" customWidth="1"/>
    <col min="12546" max="12546" width="5.453125" style="78" customWidth="1"/>
    <col min="12547" max="12800" width="11.453125" style="78"/>
    <col min="12801" max="12801" width="11.453125" style="78" customWidth="1"/>
    <col min="12802" max="12802" width="5.453125" style="78" customWidth="1"/>
    <col min="12803" max="13056" width="11.453125" style="78"/>
    <col min="13057" max="13057" width="11.453125" style="78" customWidth="1"/>
    <col min="13058" max="13058" width="5.453125" style="78" customWidth="1"/>
    <col min="13059" max="13312" width="11.453125" style="78"/>
    <col min="13313" max="13313" width="11.453125" style="78" customWidth="1"/>
    <col min="13314" max="13314" width="5.453125" style="78" customWidth="1"/>
    <col min="13315" max="13568" width="11.453125" style="78"/>
    <col min="13569" max="13569" width="11.453125" style="78" customWidth="1"/>
    <col min="13570" max="13570" width="5.453125" style="78" customWidth="1"/>
    <col min="13571" max="13824" width="11.453125" style="78"/>
    <col min="13825" max="13825" width="11.453125" style="78" customWidth="1"/>
    <col min="13826" max="13826" width="5.453125" style="78" customWidth="1"/>
    <col min="13827" max="14080" width="11.453125" style="78"/>
    <col min="14081" max="14081" width="11.453125" style="78" customWidth="1"/>
    <col min="14082" max="14082" width="5.453125" style="78" customWidth="1"/>
    <col min="14083" max="14336" width="11.453125" style="78"/>
    <col min="14337" max="14337" width="11.453125" style="78" customWidth="1"/>
    <col min="14338" max="14338" width="5.453125" style="78" customWidth="1"/>
    <col min="14339" max="14592" width="11.453125" style="78"/>
    <col min="14593" max="14593" width="11.453125" style="78" customWidth="1"/>
    <col min="14594" max="14594" width="5.453125" style="78" customWidth="1"/>
    <col min="14595" max="14848" width="11.453125" style="78"/>
    <col min="14849" max="14849" width="11.453125" style="78" customWidth="1"/>
    <col min="14850" max="14850" width="5.453125" style="78" customWidth="1"/>
    <col min="14851" max="15104" width="11.453125" style="78"/>
    <col min="15105" max="15105" width="11.453125" style="78" customWidth="1"/>
    <col min="15106" max="15106" width="5.453125" style="78" customWidth="1"/>
    <col min="15107" max="15360" width="11.453125" style="78"/>
    <col min="15361" max="15361" width="11.453125" style="78" customWidth="1"/>
    <col min="15362" max="15362" width="5.453125" style="78" customWidth="1"/>
    <col min="15363" max="15616" width="11.453125" style="78"/>
    <col min="15617" max="15617" width="11.453125" style="78" customWidth="1"/>
    <col min="15618" max="15618" width="5.453125" style="78" customWidth="1"/>
    <col min="15619" max="15872" width="11.453125" style="78"/>
    <col min="15873" max="15873" width="11.453125" style="78" customWidth="1"/>
    <col min="15874" max="15874" width="5.453125" style="78" customWidth="1"/>
    <col min="15875" max="16128" width="11.453125" style="78"/>
    <col min="16129" max="16129" width="11.453125" style="78" customWidth="1"/>
    <col min="16130" max="16130" width="5.453125" style="78" customWidth="1"/>
    <col min="16131" max="16384" width="11.453125" style="78"/>
  </cols>
  <sheetData>
    <row r="1" spans="1:7" x14ac:dyDescent="0.35">
      <c r="A1" s="95"/>
      <c r="B1" s="95"/>
      <c r="C1" s="12" t="s">
        <v>272</v>
      </c>
      <c r="D1" s="21"/>
    </row>
    <row r="2" spans="1:7" x14ac:dyDescent="0.35">
      <c r="A2" s="21">
        <v>8</v>
      </c>
      <c r="B2" s="96">
        <v>13</v>
      </c>
      <c r="C2" s="17">
        <v>1</v>
      </c>
      <c r="D2" s="97" t="s">
        <v>273</v>
      </c>
      <c r="F2" s="98"/>
    </row>
    <row r="3" spans="1:7" x14ac:dyDescent="0.35">
      <c r="A3" s="21">
        <v>10</v>
      </c>
      <c r="B3" s="96">
        <v>14</v>
      </c>
      <c r="C3" s="23">
        <v>1</v>
      </c>
      <c r="D3" s="97" t="s">
        <v>273</v>
      </c>
      <c r="F3" s="98"/>
    </row>
    <row r="4" spans="1:7" x14ac:dyDescent="0.35">
      <c r="A4" s="21">
        <v>13</v>
      </c>
      <c r="B4" s="96">
        <v>15</v>
      </c>
      <c r="C4" s="23">
        <v>1</v>
      </c>
      <c r="D4" s="97" t="s">
        <v>273</v>
      </c>
      <c r="F4" s="98"/>
    </row>
    <row r="5" spans="1:7" x14ac:dyDescent="0.35">
      <c r="A5" s="15">
        <v>3</v>
      </c>
      <c r="B5" s="15">
        <v>4</v>
      </c>
      <c r="C5" s="23">
        <v>1</v>
      </c>
      <c r="D5" s="97" t="s">
        <v>274</v>
      </c>
      <c r="F5" s="98"/>
    </row>
    <row r="6" spans="1:7" x14ac:dyDescent="0.35">
      <c r="A6" s="15">
        <v>9</v>
      </c>
      <c r="B6" s="15">
        <v>10</v>
      </c>
      <c r="C6" s="23">
        <v>1</v>
      </c>
      <c r="D6" s="97" t="s">
        <v>274</v>
      </c>
      <c r="F6" s="98"/>
    </row>
    <row r="7" spans="1:7" x14ac:dyDescent="0.35">
      <c r="A7" s="15">
        <v>11</v>
      </c>
      <c r="B7" s="15">
        <v>12</v>
      </c>
      <c r="C7" s="23">
        <v>1</v>
      </c>
      <c r="D7" s="99" t="s">
        <v>274</v>
      </c>
      <c r="F7" s="98"/>
    </row>
    <row r="8" spans="1:7" x14ac:dyDescent="0.35">
      <c r="D8" s="98"/>
      <c r="F8" s="98"/>
    </row>
    <row r="9" spans="1:7" x14ac:dyDescent="0.35">
      <c r="F9" s="98"/>
    </row>
    <row r="10" spans="1:7" x14ac:dyDescent="0.35">
      <c r="F10" s="98"/>
    </row>
    <row r="11" spans="1:7" x14ac:dyDescent="0.35">
      <c r="F11" s="98"/>
    </row>
    <row r="12" spans="1:7" x14ac:dyDescent="0.35">
      <c r="F12" s="98"/>
    </row>
    <row r="13" spans="1:7" x14ac:dyDescent="0.35">
      <c r="F13" s="98"/>
    </row>
    <row r="14" spans="1:7" x14ac:dyDescent="0.35">
      <c r="F14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9"/>
  <sheetViews>
    <sheetView workbookViewId="0">
      <selection sqref="A1:XFD1048576"/>
    </sheetView>
  </sheetViews>
  <sheetFormatPr defaultColWidth="11.453125" defaultRowHeight="14.5" x14ac:dyDescent="0.35"/>
  <cols>
    <col min="1" max="1" width="9.7265625" style="78" customWidth="1"/>
    <col min="2" max="2" width="9.7265625" style="101" customWidth="1"/>
    <col min="3" max="63" width="9.7265625" style="78" customWidth="1"/>
    <col min="64" max="64" width="10.453125" style="78" customWidth="1"/>
    <col min="65" max="256" width="11.453125" style="78"/>
    <col min="257" max="319" width="9.7265625" style="78" customWidth="1"/>
    <col min="320" max="320" width="10.453125" style="78" customWidth="1"/>
    <col min="321" max="512" width="11.453125" style="78"/>
    <col min="513" max="575" width="9.7265625" style="78" customWidth="1"/>
    <col min="576" max="576" width="10.453125" style="78" customWidth="1"/>
    <col min="577" max="768" width="11.453125" style="78"/>
    <col min="769" max="831" width="9.7265625" style="78" customWidth="1"/>
    <col min="832" max="832" width="10.453125" style="78" customWidth="1"/>
    <col min="833" max="1024" width="11.453125" style="78"/>
    <col min="1025" max="1087" width="9.7265625" style="78" customWidth="1"/>
    <col min="1088" max="1088" width="10.453125" style="78" customWidth="1"/>
    <col min="1089" max="1280" width="11.453125" style="78"/>
    <col min="1281" max="1343" width="9.7265625" style="78" customWidth="1"/>
    <col min="1344" max="1344" width="10.453125" style="78" customWidth="1"/>
    <col min="1345" max="1536" width="11.453125" style="78"/>
    <col min="1537" max="1599" width="9.7265625" style="78" customWidth="1"/>
    <col min="1600" max="1600" width="10.453125" style="78" customWidth="1"/>
    <col min="1601" max="1792" width="11.453125" style="78"/>
    <col min="1793" max="1855" width="9.7265625" style="78" customWidth="1"/>
    <col min="1856" max="1856" width="10.453125" style="78" customWidth="1"/>
    <col min="1857" max="2048" width="11.453125" style="78"/>
    <col min="2049" max="2111" width="9.7265625" style="78" customWidth="1"/>
    <col min="2112" max="2112" width="10.453125" style="78" customWidth="1"/>
    <col min="2113" max="2304" width="11.453125" style="78"/>
    <col min="2305" max="2367" width="9.7265625" style="78" customWidth="1"/>
    <col min="2368" max="2368" width="10.453125" style="78" customWidth="1"/>
    <col min="2369" max="2560" width="11.453125" style="78"/>
    <col min="2561" max="2623" width="9.7265625" style="78" customWidth="1"/>
    <col min="2624" max="2624" width="10.453125" style="78" customWidth="1"/>
    <col min="2625" max="2816" width="11.453125" style="78"/>
    <col min="2817" max="2879" width="9.7265625" style="78" customWidth="1"/>
    <col min="2880" max="2880" width="10.453125" style="78" customWidth="1"/>
    <col min="2881" max="3072" width="11.453125" style="78"/>
    <col min="3073" max="3135" width="9.7265625" style="78" customWidth="1"/>
    <col min="3136" max="3136" width="10.453125" style="78" customWidth="1"/>
    <col min="3137" max="3328" width="11.453125" style="78"/>
    <col min="3329" max="3391" width="9.7265625" style="78" customWidth="1"/>
    <col min="3392" max="3392" width="10.453125" style="78" customWidth="1"/>
    <col min="3393" max="3584" width="11.453125" style="78"/>
    <col min="3585" max="3647" width="9.7265625" style="78" customWidth="1"/>
    <col min="3648" max="3648" width="10.453125" style="78" customWidth="1"/>
    <col min="3649" max="3840" width="11.453125" style="78"/>
    <col min="3841" max="3903" width="9.7265625" style="78" customWidth="1"/>
    <col min="3904" max="3904" width="10.453125" style="78" customWidth="1"/>
    <col min="3905" max="4096" width="11.453125" style="78"/>
    <col min="4097" max="4159" width="9.7265625" style="78" customWidth="1"/>
    <col min="4160" max="4160" width="10.453125" style="78" customWidth="1"/>
    <col min="4161" max="4352" width="11.453125" style="78"/>
    <col min="4353" max="4415" width="9.7265625" style="78" customWidth="1"/>
    <col min="4416" max="4416" width="10.453125" style="78" customWidth="1"/>
    <col min="4417" max="4608" width="11.453125" style="78"/>
    <col min="4609" max="4671" width="9.7265625" style="78" customWidth="1"/>
    <col min="4672" max="4672" width="10.453125" style="78" customWidth="1"/>
    <col min="4673" max="4864" width="11.453125" style="78"/>
    <col min="4865" max="4927" width="9.7265625" style="78" customWidth="1"/>
    <col min="4928" max="4928" width="10.453125" style="78" customWidth="1"/>
    <col min="4929" max="5120" width="11.453125" style="78"/>
    <col min="5121" max="5183" width="9.7265625" style="78" customWidth="1"/>
    <col min="5184" max="5184" width="10.453125" style="78" customWidth="1"/>
    <col min="5185" max="5376" width="11.453125" style="78"/>
    <col min="5377" max="5439" width="9.7265625" style="78" customWidth="1"/>
    <col min="5440" max="5440" width="10.453125" style="78" customWidth="1"/>
    <col min="5441" max="5632" width="11.453125" style="78"/>
    <col min="5633" max="5695" width="9.7265625" style="78" customWidth="1"/>
    <col min="5696" max="5696" width="10.453125" style="78" customWidth="1"/>
    <col min="5697" max="5888" width="11.453125" style="78"/>
    <col min="5889" max="5951" width="9.7265625" style="78" customWidth="1"/>
    <col min="5952" max="5952" width="10.453125" style="78" customWidth="1"/>
    <col min="5953" max="6144" width="11.453125" style="78"/>
    <col min="6145" max="6207" width="9.7265625" style="78" customWidth="1"/>
    <col min="6208" max="6208" width="10.453125" style="78" customWidth="1"/>
    <col min="6209" max="6400" width="11.453125" style="78"/>
    <col min="6401" max="6463" width="9.7265625" style="78" customWidth="1"/>
    <col min="6464" max="6464" width="10.453125" style="78" customWidth="1"/>
    <col min="6465" max="6656" width="11.453125" style="78"/>
    <col min="6657" max="6719" width="9.7265625" style="78" customWidth="1"/>
    <col min="6720" max="6720" width="10.453125" style="78" customWidth="1"/>
    <col min="6721" max="6912" width="11.453125" style="78"/>
    <col min="6913" max="6975" width="9.7265625" style="78" customWidth="1"/>
    <col min="6976" max="6976" width="10.453125" style="78" customWidth="1"/>
    <col min="6977" max="7168" width="11.453125" style="78"/>
    <col min="7169" max="7231" width="9.7265625" style="78" customWidth="1"/>
    <col min="7232" max="7232" width="10.453125" style="78" customWidth="1"/>
    <col min="7233" max="7424" width="11.453125" style="78"/>
    <col min="7425" max="7487" width="9.7265625" style="78" customWidth="1"/>
    <col min="7488" max="7488" width="10.453125" style="78" customWidth="1"/>
    <col min="7489" max="7680" width="11.453125" style="78"/>
    <col min="7681" max="7743" width="9.7265625" style="78" customWidth="1"/>
    <col min="7744" max="7744" width="10.453125" style="78" customWidth="1"/>
    <col min="7745" max="7936" width="11.453125" style="78"/>
    <col min="7937" max="7999" width="9.7265625" style="78" customWidth="1"/>
    <col min="8000" max="8000" width="10.453125" style="78" customWidth="1"/>
    <col min="8001" max="8192" width="11.453125" style="78"/>
    <col min="8193" max="8255" width="9.7265625" style="78" customWidth="1"/>
    <col min="8256" max="8256" width="10.453125" style="78" customWidth="1"/>
    <col min="8257" max="8448" width="11.453125" style="78"/>
    <col min="8449" max="8511" width="9.7265625" style="78" customWidth="1"/>
    <col min="8512" max="8512" width="10.453125" style="78" customWidth="1"/>
    <col min="8513" max="8704" width="11.453125" style="78"/>
    <col min="8705" max="8767" width="9.7265625" style="78" customWidth="1"/>
    <col min="8768" max="8768" width="10.453125" style="78" customWidth="1"/>
    <col min="8769" max="8960" width="11.453125" style="78"/>
    <col min="8961" max="9023" width="9.7265625" style="78" customWidth="1"/>
    <col min="9024" max="9024" width="10.453125" style="78" customWidth="1"/>
    <col min="9025" max="9216" width="11.453125" style="78"/>
    <col min="9217" max="9279" width="9.7265625" style="78" customWidth="1"/>
    <col min="9280" max="9280" width="10.453125" style="78" customWidth="1"/>
    <col min="9281" max="9472" width="11.453125" style="78"/>
    <col min="9473" max="9535" width="9.7265625" style="78" customWidth="1"/>
    <col min="9536" max="9536" width="10.453125" style="78" customWidth="1"/>
    <col min="9537" max="9728" width="11.453125" style="78"/>
    <col min="9729" max="9791" width="9.7265625" style="78" customWidth="1"/>
    <col min="9792" max="9792" width="10.453125" style="78" customWidth="1"/>
    <col min="9793" max="9984" width="11.453125" style="78"/>
    <col min="9985" max="10047" width="9.7265625" style="78" customWidth="1"/>
    <col min="10048" max="10048" width="10.453125" style="78" customWidth="1"/>
    <col min="10049" max="10240" width="11.453125" style="78"/>
    <col min="10241" max="10303" width="9.7265625" style="78" customWidth="1"/>
    <col min="10304" max="10304" width="10.453125" style="78" customWidth="1"/>
    <col min="10305" max="10496" width="11.453125" style="78"/>
    <col min="10497" max="10559" width="9.7265625" style="78" customWidth="1"/>
    <col min="10560" max="10560" width="10.453125" style="78" customWidth="1"/>
    <col min="10561" max="10752" width="11.453125" style="78"/>
    <col min="10753" max="10815" width="9.7265625" style="78" customWidth="1"/>
    <col min="10816" max="10816" width="10.453125" style="78" customWidth="1"/>
    <col min="10817" max="11008" width="11.453125" style="78"/>
    <col min="11009" max="11071" width="9.7265625" style="78" customWidth="1"/>
    <col min="11072" max="11072" width="10.453125" style="78" customWidth="1"/>
    <col min="11073" max="11264" width="11.453125" style="78"/>
    <col min="11265" max="11327" width="9.7265625" style="78" customWidth="1"/>
    <col min="11328" max="11328" width="10.453125" style="78" customWidth="1"/>
    <col min="11329" max="11520" width="11.453125" style="78"/>
    <col min="11521" max="11583" width="9.7265625" style="78" customWidth="1"/>
    <col min="11584" max="11584" width="10.453125" style="78" customWidth="1"/>
    <col min="11585" max="11776" width="11.453125" style="78"/>
    <col min="11777" max="11839" width="9.7265625" style="78" customWidth="1"/>
    <col min="11840" max="11840" width="10.453125" style="78" customWidth="1"/>
    <col min="11841" max="12032" width="11.453125" style="78"/>
    <col min="12033" max="12095" width="9.7265625" style="78" customWidth="1"/>
    <col min="12096" max="12096" width="10.453125" style="78" customWidth="1"/>
    <col min="12097" max="12288" width="11.453125" style="78"/>
    <col min="12289" max="12351" width="9.7265625" style="78" customWidth="1"/>
    <col min="12352" max="12352" width="10.453125" style="78" customWidth="1"/>
    <col min="12353" max="12544" width="11.453125" style="78"/>
    <col min="12545" max="12607" width="9.7265625" style="78" customWidth="1"/>
    <col min="12608" max="12608" width="10.453125" style="78" customWidth="1"/>
    <col min="12609" max="12800" width="11.453125" style="78"/>
    <col min="12801" max="12863" width="9.7265625" style="78" customWidth="1"/>
    <col min="12864" max="12864" width="10.453125" style="78" customWidth="1"/>
    <col min="12865" max="13056" width="11.453125" style="78"/>
    <col min="13057" max="13119" width="9.7265625" style="78" customWidth="1"/>
    <col min="13120" max="13120" width="10.453125" style="78" customWidth="1"/>
    <col min="13121" max="13312" width="11.453125" style="78"/>
    <col min="13313" max="13375" width="9.7265625" style="78" customWidth="1"/>
    <col min="13376" max="13376" width="10.453125" style="78" customWidth="1"/>
    <col min="13377" max="13568" width="11.453125" style="78"/>
    <col min="13569" max="13631" width="9.7265625" style="78" customWidth="1"/>
    <col min="13632" max="13632" width="10.453125" style="78" customWidth="1"/>
    <col min="13633" max="13824" width="11.453125" style="78"/>
    <col min="13825" max="13887" width="9.7265625" style="78" customWidth="1"/>
    <col min="13888" max="13888" width="10.453125" style="78" customWidth="1"/>
    <col min="13889" max="14080" width="11.453125" style="78"/>
    <col min="14081" max="14143" width="9.7265625" style="78" customWidth="1"/>
    <col min="14144" max="14144" width="10.453125" style="78" customWidth="1"/>
    <col min="14145" max="14336" width="11.453125" style="78"/>
    <col min="14337" max="14399" width="9.7265625" style="78" customWidth="1"/>
    <col min="14400" max="14400" width="10.453125" style="78" customWidth="1"/>
    <col min="14401" max="14592" width="11.453125" style="78"/>
    <col min="14593" max="14655" width="9.7265625" style="78" customWidth="1"/>
    <col min="14656" max="14656" width="10.453125" style="78" customWidth="1"/>
    <col min="14657" max="14848" width="11.453125" style="78"/>
    <col min="14849" max="14911" width="9.7265625" style="78" customWidth="1"/>
    <col min="14912" max="14912" width="10.453125" style="78" customWidth="1"/>
    <col min="14913" max="15104" width="11.453125" style="78"/>
    <col min="15105" max="15167" width="9.7265625" style="78" customWidth="1"/>
    <col min="15168" max="15168" width="10.453125" style="78" customWidth="1"/>
    <col min="15169" max="15360" width="11.453125" style="78"/>
    <col min="15361" max="15423" width="9.7265625" style="78" customWidth="1"/>
    <col min="15424" max="15424" width="10.453125" style="78" customWidth="1"/>
    <col min="15425" max="15616" width="11.453125" style="78"/>
    <col min="15617" max="15679" width="9.7265625" style="78" customWidth="1"/>
    <col min="15680" max="15680" width="10.453125" style="78" customWidth="1"/>
    <col min="15681" max="15872" width="11.453125" style="78"/>
    <col min="15873" max="15935" width="9.7265625" style="78" customWidth="1"/>
    <col min="15936" max="15936" width="10.453125" style="78" customWidth="1"/>
    <col min="15937" max="16128" width="11.453125" style="78"/>
    <col min="16129" max="16191" width="9.7265625" style="78" customWidth="1"/>
    <col min="16192" max="16192" width="10.453125" style="78" customWidth="1"/>
    <col min="16193" max="16384" width="11.453125" style="78"/>
  </cols>
  <sheetData>
    <row r="1" spans="1:64" x14ac:dyDescent="0.35">
      <c r="A1" s="30" t="s">
        <v>116</v>
      </c>
      <c r="B1" s="30" t="s">
        <v>116</v>
      </c>
      <c r="C1" s="101"/>
      <c r="D1" s="101"/>
      <c r="E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x14ac:dyDescent="0.35">
      <c r="A2" s="57">
        <v>1</v>
      </c>
      <c r="B2" s="17">
        <v>2</v>
      </c>
      <c r="C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spans="1:64" x14ac:dyDescent="0.35">
      <c r="A3" s="57">
        <v>2</v>
      </c>
      <c r="B3" s="17">
        <v>3</v>
      </c>
      <c r="C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</row>
    <row r="4" spans="1:64" x14ac:dyDescent="0.35">
      <c r="A4" s="57">
        <v>4</v>
      </c>
      <c r="B4" s="17">
        <v>5</v>
      </c>
      <c r="C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2"/>
    </row>
    <row r="5" spans="1:64" x14ac:dyDescent="0.35">
      <c r="A5" s="57">
        <v>2</v>
      </c>
      <c r="B5" s="17">
        <v>9</v>
      </c>
      <c r="C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2"/>
    </row>
    <row r="6" spans="1:64" x14ac:dyDescent="0.35">
      <c r="A6" s="57">
        <v>2</v>
      </c>
      <c r="B6" s="17">
        <v>6</v>
      </c>
      <c r="C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4" x14ac:dyDescent="0.35">
      <c r="A7" s="57">
        <v>6</v>
      </c>
      <c r="B7" s="17">
        <v>7</v>
      </c>
      <c r="C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2"/>
    </row>
    <row r="8" spans="1:64" x14ac:dyDescent="0.35">
      <c r="A8" s="57">
        <v>6</v>
      </c>
      <c r="B8" s="17">
        <v>8</v>
      </c>
      <c r="C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</row>
    <row r="9" spans="1:64" x14ac:dyDescent="0.35">
      <c r="A9" s="57">
        <v>3</v>
      </c>
      <c r="B9" s="17">
        <v>11</v>
      </c>
      <c r="C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2"/>
    </row>
    <row r="10" spans="1:64" x14ac:dyDescent="0.35">
      <c r="A10" s="57">
        <v>12</v>
      </c>
      <c r="B10" s="17">
        <v>13</v>
      </c>
      <c r="C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2"/>
    </row>
    <row r="11" spans="1:64" x14ac:dyDescent="0.35">
      <c r="A11" s="57">
        <v>4</v>
      </c>
      <c r="B11" s="17">
        <v>14</v>
      </c>
      <c r="C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2"/>
    </row>
    <row r="12" spans="1:64" x14ac:dyDescent="0.35">
      <c r="A12" s="57">
        <v>4</v>
      </c>
      <c r="B12" s="17">
        <v>15</v>
      </c>
      <c r="C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2"/>
    </row>
    <row r="13" spans="1:64" x14ac:dyDescent="0.35">
      <c r="B13" s="78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2"/>
    </row>
    <row r="14" spans="1:64" x14ac:dyDescent="0.35">
      <c r="C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2"/>
    </row>
    <row r="15" spans="1:64" x14ac:dyDescent="0.35">
      <c r="C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2"/>
    </row>
    <row r="16" spans="1:64" x14ac:dyDescent="0.35">
      <c r="C16" s="101"/>
      <c r="D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2"/>
    </row>
    <row r="17" spans="1:63" x14ac:dyDescent="0.35">
      <c r="C17" s="101"/>
      <c r="D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2"/>
    </row>
    <row r="18" spans="1:63" x14ac:dyDescent="0.35">
      <c r="C18" s="101"/>
      <c r="D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2"/>
    </row>
    <row r="19" spans="1:63" x14ac:dyDescent="0.35">
      <c r="B19" s="78"/>
      <c r="C19" s="101"/>
      <c r="D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2"/>
    </row>
    <row r="20" spans="1:63" x14ac:dyDescent="0.35">
      <c r="B20" s="78"/>
      <c r="C20" s="101"/>
      <c r="D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2"/>
    </row>
    <row r="21" spans="1:63" x14ac:dyDescent="0.35">
      <c r="B21" s="78"/>
      <c r="C21" s="101"/>
      <c r="D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2"/>
    </row>
    <row r="22" spans="1:63" x14ac:dyDescent="0.35">
      <c r="B22" s="78"/>
      <c r="C22" s="101"/>
      <c r="D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2"/>
    </row>
    <row r="23" spans="1:63" x14ac:dyDescent="0.35">
      <c r="A23" s="103"/>
      <c r="C23" s="101"/>
      <c r="D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2"/>
    </row>
    <row r="24" spans="1:63" x14ac:dyDescent="0.35">
      <c r="A24" s="103"/>
      <c r="C24" s="101"/>
      <c r="D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2"/>
    </row>
    <row r="25" spans="1:63" x14ac:dyDescent="0.35">
      <c r="A25" s="103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2"/>
    </row>
    <row r="26" spans="1:63" x14ac:dyDescent="0.35">
      <c r="A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x14ac:dyDescent="0.35">
      <c r="A27" s="103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2"/>
    </row>
    <row r="28" spans="1:63" x14ac:dyDescent="0.35">
      <c r="A28" s="103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</row>
    <row r="29" spans="1:63" x14ac:dyDescent="0.35">
      <c r="A29" s="103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</row>
    <row r="30" spans="1:63" x14ac:dyDescent="0.35">
      <c r="A30" s="103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</row>
    <row r="31" spans="1:63" x14ac:dyDescent="0.35">
      <c r="A31" s="103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</row>
    <row r="32" spans="1:63" x14ac:dyDescent="0.35">
      <c r="A32" s="103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</row>
    <row r="33" spans="1:63" x14ac:dyDescent="0.35">
      <c r="A33" s="103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2"/>
    </row>
    <row r="34" spans="1:63" x14ac:dyDescent="0.35">
      <c r="A34" s="103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2"/>
    </row>
    <row r="35" spans="1:63" x14ac:dyDescent="0.35">
      <c r="A35" s="103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2"/>
    </row>
    <row r="36" spans="1:63" x14ac:dyDescent="0.35">
      <c r="A36" s="103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2"/>
    </row>
    <row r="37" spans="1:63" x14ac:dyDescent="0.35">
      <c r="A37" s="103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x14ac:dyDescent="0.35">
      <c r="A38" s="103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2"/>
    </row>
    <row r="39" spans="1:63" x14ac:dyDescent="0.35">
      <c r="A39" s="103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2"/>
    </row>
    <row r="40" spans="1:63" x14ac:dyDescent="0.35">
      <c r="A40" s="103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2"/>
    </row>
    <row r="41" spans="1:63" x14ac:dyDescent="0.35">
      <c r="A41" s="103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2"/>
    </row>
    <row r="42" spans="1:63" x14ac:dyDescent="0.35">
      <c r="A42" s="103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2"/>
    </row>
    <row r="43" spans="1:63" x14ac:dyDescent="0.35">
      <c r="A43" s="103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2"/>
    </row>
    <row r="44" spans="1:63" x14ac:dyDescent="0.35">
      <c r="A44" s="103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</row>
    <row r="45" spans="1:63" x14ac:dyDescent="0.35">
      <c r="A45" s="103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2"/>
    </row>
    <row r="46" spans="1:63" x14ac:dyDescent="0.35">
      <c r="A46" s="103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2"/>
    </row>
    <row r="47" spans="1:63" x14ac:dyDescent="0.35">
      <c r="A47" s="103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2"/>
    </row>
    <row r="48" spans="1:63" x14ac:dyDescent="0.35">
      <c r="A48" s="103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2"/>
    </row>
    <row r="49" spans="1:63" x14ac:dyDescent="0.35">
      <c r="A49" s="103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2"/>
    </row>
    <row r="50" spans="1:63" x14ac:dyDescent="0.35">
      <c r="A50" s="103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2"/>
    </row>
    <row r="51" spans="1:63" x14ac:dyDescent="0.35">
      <c r="A51" s="10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2"/>
    </row>
    <row r="52" spans="1:63" x14ac:dyDescent="0.35">
      <c r="A52" s="103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2"/>
    </row>
    <row r="53" spans="1:63" x14ac:dyDescent="0.35">
      <c r="A53" s="103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2"/>
    </row>
    <row r="54" spans="1:63" x14ac:dyDescent="0.35">
      <c r="A54" s="103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2"/>
    </row>
    <row r="55" spans="1:63" x14ac:dyDescent="0.35">
      <c r="A55" s="10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2"/>
    </row>
    <row r="56" spans="1:63" x14ac:dyDescent="0.35">
      <c r="A56" s="103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2"/>
    </row>
    <row r="57" spans="1:63" x14ac:dyDescent="0.35">
      <c r="A57" s="103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2"/>
    </row>
    <row r="58" spans="1:63" x14ac:dyDescent="0.35">
      <c r="A58" s="103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2"/>
    </row>
    <row r="59" spans="1:63" s="101" customFormat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1" sqref="J1:P25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  <c r="P1" s="106">
        <v>15</v>
      </c>
      <c r="Q1" s="106"/>
      <c r="R1" s="106"/>
      <c r="S1" s="106"/>
      <c r="T1" s="106"/>
      <c r="U1" s="106"/>
      <c r="V1" s="106"/>
      <c r="W1" s="106"/>
      <c r="X1" s="106"/>
      <c r="Y1" s="106"/>
    </row>
    <row r="2" spans="1:25" x14ac:dyDescent="0.35">
      <c r="A2">
        <v>1</v>
      </c>
      <c r="B2">
        <v>0</v>
      </c>
      <c r="C2" s="109">
        <v>0</v>
      </c>
      <c r="D2" s="109">
        <v>0</v>
      </c>
      <c r="E2" s="108">
        <v>0</v>
      </c>
      <c r="F2" s="109">
        <v>0</v>
      </c>
      <c r="G2" s="109">
        <v>0</v>
      </c>
      <c r="H2" s="107">
        <v>0</v>
      </c>
      <c r="I2">
        <v>0</v>
      </c>
      <c r="J2" s="109">
        <v>0.05</v>
      </c>
      <c r="K2" s="109">
        <v>0</v>
      </c>
      <c r="L2" s="106">
        <v>0</v>
      </c>
      <c r="M2" s="109">
        <v>0</v>
      </c>
      <c r="N2" s="109">
        <v>0</v>
      </c>
      <c r="O2" s="106">
        <v>0</v>
      </c>
      <c r="P2" s="109">
        <v>5.5E-2</v>
      </c>
    </row>
    <row r="3" spans="1:25" x14ac:dyDescent="0.35">
      <c r="A3">
        <v>2</v>
      </c>
      <c r="B3">
        <v>0</v>
      </c>
      <c r="C3" s="109">
        <v>0</v>
      </c>
      <c r="D3" s="109">
        <v>0</v>
      </c>
      <c r="E3" s="108">
        <v>0</v>
      </c>
      <c r="F3" s="109">
        <v>0</v>
      </c>
      <c r="G3" s="109">
        <v>0</v>
      </c>
      <c r="H3" s="107">
        <v>0</v>
      </c>
      <c r="I3" s="106">
        <v>0</v>
      </c>
      <c r="J3" s="109">
        <v>0.05</v>
      </c>
      <c r="K3" s="109">
        <v>0</v>
      </c>
      <c r="L3" s="106">
        <v>0</v>
      </c>
      <c r="M3" s="109">
        <v>0</v>
      </c>
      <c r="N3" s="109">
        <v>0</v>
      </c>
      <c r="O3" s="106">
        <v>0</v>
      </c>
      <c r="P3" s="109">
        <v>5.5E-2</v>
      </c>
    </row>
    <row r="4" spans="1:25" x14ac:dyDescent="0.35">
      <c r="A4">
        <v>3</v>
      </c>
      <c r="B4" s="106">
        <v>0</v>
      </c>
      <c r="C4" s="109">
        <v>0</v>
      </c>
      <c r="D4" s="109">
        <v>0</v>
      </c>
      <c r="E4" s="108">
        <v>0</v>
      </c>
      <c r="F4" s="109">
        <v>0</v>
      </c>
      <c r="G4" s="109">
        <v>0</v>
      </c>
      <c r="H4" s="107">
        <v>0</v>
      </c>
      <c r="I4" s="106">
        <v>0</v>
      </c>
      <c r="J4" s="109">
        <v>0.05</v>
      </c>
      <c r="K4" s="109">
        <v>0</v>
      </c>
      <c r="L4" s="106">
        <v>0</v>
      </c>
      <c r="M4" s="109">
        <v>0</v>
      </c>
      <c r="N4" s="109">
        <v>0</v>
      </c>
      <c r="O4" s="106">
        <v>0</v>
      </c>
      <c r="P4" s="109">
        <v>5.5E-2</v>
      </c>
    </row>
    <row r="5" spans="1:25" x14ac:dyDescent="0.35">
      <c r="A5" s="106">
        <v>4</v>
      </c>
      <c r="B5" s="106">
        <v>0</v>
      </c>
      <c r="C5" s="109">
        <v>0</v>
      </c>
      <c r="D5" s="109">
        <v>0</v>
      </c>
      <c r="E5" s="108">
        <v>0</v>
      </c>
      <c r="F5" s="109">
        <v>0</v>
      </c>
      <c r="G5" s="109">
        <v>0</v>
      </c>
      <c r="H5" s="107">
        <v>0</v>
      </c>
      <c r="I5" s="106">
        <v>0</v>
      </c>
      <c r="J5" s="109">
        <v>0.05</v>
      </c>
      <c r="K5" s="109">
        <v>0</v>
      </c>
      <c r="L5" s="106">
        <v>0</v>
      </c>
      <c r="M5" s="109">
        <v>0</v>
      </c>
      <c r="N5" s="109">
        <v>0</v>
      </c>
      <c r="O5" s="106">
        <v>0</v>
      </c>
      <c r="P5" s="109">
        <v>5.5E-2</v>
      </c>
    </row>
    <row r="6" spans="1:25" x14ac:dyDescent="0.35">
      <c r="A6" s="106">
        <v>5</v>
      </c>
      <c r="B6" s="106">
        <v>0</v>
      </c>
      <c r="C6" s="109">
        <v>0</v>
      </c>
      <c r="D6" s="109">
        <v>0</v>
      </c>
      <c r="E6" s="108">
        <v>0</v>
      </c>
      <c r="F6" s="109">
        <v>0</v>
      </c>
      <c r="G6" s="109">
        <v>0</v>
      </c>
      <c r="H6" s="107">
        <v>0</v>
      </c>
      <c r="I6" s="106">
        <v>0</v>
      </c>
      <c r="J6" s="109">
        <v>0.05</v>
      </c>
      <c r="K6" s="109">
        <v>0</v>
      </c>
      <c r="L6" s="106">
        <v>0</v>
      </c>
      <c r="M6" s="109">
        <v>0</v>
      </c>
      <c r="N6" s="109">
        <v>0</v>
      </c>
      <c r="O6" s="106">
        <v>0</v>
      </c>
      <c r="P6" s="109">
        <v>5.5E-2</v>
      </c>
    </row>
    <row r="7" spans="1:25" x14ac:dyDescent="0.35">
      <c r="A7" s="106">
        <v>6</v>
      </c>
      <c r="B7" s="106">
        <v>0</v>
      </c>
      <c r="C7" s="109">
        <v>0</v>
      </c>
      <c r="D7" s="109">
        <v>0</v>
      </c>
      <c r="E7" s="108">
        <v>0</v>
      </c>
      <c r="F7" s="109">
        <v>0</v>
      </c>
      <c r="G7" s="109">
        <v>0</v>
      </c>
      <c r="H7" s="107">
        <v>0</v>
      </c>
      <c r="I7" s="106">
        <v>0</v>
      </c>
      <c r="J7" s="109">
        <v>0.05</v>
      </c>
      <c r="K7" s="109">
        <v>0</v>
      </c>
      <c r="L7" s="106">
        <v>0</v>
      </c>
      <c r="M7" s="109">
        <v>0</v>
      </c>
      <c r="N7" s="109">
        <v>0</v>
      </c>
      <c r="O7" s="106">
        <v>0</v>
      </c>
      <c r="P7" s="109">
        <v>5.5E-2</v>
      </c>
    </row>
    <row r="8" spans="1:25" x14ac:dyDescent="0.35">
      <c r="A8" s="106">
        <v>7</v>
      </c>
      <c r="B8" s="106">
        <v>0</v>
      </c>
      <c r="C8" s="109">
        <v>0</v>
      </c>
      <c r="D8" s="109">
        <v>0</v>
      </c>
      <c r="E8" s="108">
        <v>0</v>
      </c>
      <c r="F8" s="109">
        <v>0</v>
      </c>
      <c r="G8" s="109">
        <v>0</v>
      </c>
      <c r="H8" s="107">
        <v>0</v>
      </c>
      <c r="I8" s="106">
        <v>0</v>
      </c>
      <c r="J8" s="109">
        <v>0.04</v>
      </c>
      <c r="K8" s="109">
        <v>0</v>
      </c>
      <c r="L8" s="106">
        <v>0</v>
      </c>
      <c r="M8" s="109">
        <v>0</v>
      </c>
      <c r="N8" s="109">
        <v>0</v>
      </c>
      <c r="O8" s="106">
        <v>0</v>
      </c>
      <c r="P8" s="109">
        <v>3.5000000000000003E-2</v>
      </c>
    </row>
    <row r="9" spans="1:25" x14ac:dyDescent="0.35">
      <c r="A9" s="106">
        <v>8</v>
      </c>
      <c r="B9" s="106">
        <v>0</v>
      </c>
      <c r="C9" s="109">
        <v>0</v>
      </c>
      <c r="D9" s="109">
        <v>0</v>
      </c>
      <c r="E9" s="108">
        <v>0</v>
      </c>
      <c r="F9" s="109">
        <v>0</v>
      </c>
      <c r="G9" s="109">
        <v>0</v>
      </c>
      <c r="H9" s="107">
        <v>0</v>
      </c>
      <c r="I9" s="106">
        <v>0</v>
      </c>
      <c r="J9" s="109">
        <v>0.04</v>
      </c>
      <c r="K9" s="109">
        <v>0</v>
      </c>
      <c r="L9" s="106">
        <v>0</v>
      </c>
      <c r="M9" s="109">
        <v>0</v>
      </c>
      <c r="N9" s="109">
        <v>0</v>
      </c>
      <c r="O9" s="106">
        <v>0</v>
      </c>
      <c r="P9" s="109">
        <v>3.5000000000000003E-2</v>
      </c>
    </row>
    <row r="10" spans="1:25" x14ac:dyDescent="0.35">
      <c r="A10" s="106">
        <v>9</v>
      </c>
      <c r="B10" s="106">
        <v>0</v>
      </c>
      <c r="C10" s="109">
        <v>0</v>
      </c>
      <c r="D10" s="109">
        <v>0</v>
      </c>
      <c r="E10" s="108">
        <v>0</v>
      </c>
      <c r="F10" s="109">
        <v>0</v>
      </c>
      <c r="G10" s="109">
        <v>0</v>
      </c>
      <c r="H10" s="107">
        <v>0</v>
      </c>
      <c r="I10" s="106">
        <v>0</v>
      </c>
      <c r="J10" s="109">
        <v>0.04</v>
      </c>
      <c r="K10" s="109">
        <v>0</v>
      </c>
      <c r="L10" s="106">
        <v>0</v>
      </c>
      <c r="M10" s="109">
        <v>0</v>
      </c>
      <c r="N10" s="109">
        <v>0</v>
      </c>
      <c r="O10" s="106">
        <v>0</v>
      </c>
      <c r="P10" s="109">
        <v>3.5000000000000003E-2</v>
      </c>
    </row>
    <row r="11" spans="1:25" x14ac:dyDescent="0.35">
      <c r="A11" s="106">
        <v>10</v>
      </c>
      <c r="B11" s="106">
        <v>0</v>
      </c>
      <c r="C11" s="109">
        <v>0</v>
      </c>
      <c r="D11" s="109">
        <v>0</v>
      </c>
      <c r="E11" s="108">
        <v>0</v>
      </c>
      <c r="F11" s="109">
        <v>0</v>
      </c>
      <c r="G11" s="109">
        <v>0</v>
      </c>
      <c r="H11" s="107">
        <v>0</v>
      </c>
      <c r="I11" s="106">
        <v>0</v>
      </c>
      <c r="J11" s="109">
        <v>0.04</v>
      </c>
      <c r="K11" s="109">
        <v>0</v>
      </c>
      <c r="L11" s="106">
        <v>0</v>
      </c>
      <c r="M11" s="109">
        <v>0</v>
      </c>
      <c r="N11" s="109">
        <v>0</v>
      </c>
      <c r="O11" s="106">
        <v>0</v>
      </c>
      <c r="P11" s="109">
        <v>3.5000000000000003E-2</v>
      </c>
    </row>
    <row r="12" spans="1:25" x14ac:dyDescent="0.35">
      <c r="A12" s="106">
        <v>11</v>
      </c>
      <c r="B12" s="106">
        <v>0</v>
      </c>
      <c r="C12" s="109">
        <v>0</v>
      </c>
      <c r="D12" s="109">
        <v>0</v>
      </c>
      <c r="E12" s="108">
        <v>0</v>
      </c>
      <c r="F12" s="109">
        <v>0</v>
      </c>
      <c r="G12" s="109">
        <v>0</v>
      </c>
      <c r="H12" s="107">
        <v>0</v>
      </c>
      <c r="I12" s="106">
        <v>0</v>
      </c>
      <c r="J12" s="109">
        <v>0.04</v>
      </c>
      <c r="K12" s="109">
        <v>0</v>
      </c>
      <c r="L12" s="106">
        <v>0</v>
      </c>
      <c r="M12" s="109">
        <v>0</v>
      </c>
      <c r="N12" s="109">
        <v>0</v>
      </c>
      <c r="O12" s="106">
        <v>0</v>
      </c>
      <c r="P12" s="109">
        <v>3.5000000000000003E-2</v>
      </c>
    </row>
    <row r="13" spans="1:25" x14ac:dyDescent="0.35">
      <c r="A13" s="106">
        <v>12</v>
      </c>
      <c r="B13" s="106">
        <v>0</v>
      </c>
      <c r="C13" s="109">
        <v>0</v>
      </c>
      <c r="D13" s="109">
        <v>0</v>
      </c>
      <c r="E13" s="108">
        <v>0</v>
      </c>
      <c r="F13" s="109">
        <v>0</v>
      </c>
      <c r="G13" s="109">
        <v>0</v>
      </c>
      <c r="H13" s="107">
        <v>0</v>
      </c>
      <c r="I13" s="106">
        <v>0</v>
      </c>
      <c r="J13" s="109">
        <v>0.04</v>
      </c>
      <c r="K13" s="109">
        <v>0</v>
      </c>
      <c r="L13" s="106">
        <v>0</v>
      </c>
      <c r="M13" s="109">
        <v>0</v>
      </c>
      <c r="N13" s="109">
        <v>0</v>
      </c>
      <c r="O13" s="106">
        <v>0</v>
      </c>
      <c r="P13" s="109">
        <v>3.5000000000000003E-2</v>
      </c>
    </row>
    <row r="14" spans="1:25" x14ac:dyDescent="0.35">
      <c r="A14" s="106">
        <v>13</v>
      </c>
      <c r="B14" s="106">
        <v>0</v>
      </c>
      <c r="C14" s="109">
        <v>0</v>
      </c>
      <c r="D14" s="109">
        <v>0</v>
      </c>
      <c r="E14" s="108">
        <v>0</v>
      </c>
      <c r="F14" s="109">
        <v>0</v>
      </c>
      <c r="G14" s="109">
        <v>0</v>
      </c>
      <c r="H14" s="107">
        <v>0</v>
      </c>
      <c r="I14" s="106">
        <v>0</v>
      </c>
      <c r="J14" s="109">
        <v>0.04</v>
      </c>
      <c r="K14" s="109">
        <v>0</v>
      </c>
      <c r="L14" s="106">
        <v>0</v>
      </c>
      <c r="M14" s="109">
        <v>0</v>
      </c>
      <c r="N14" s="109">
        <v>0</v>
      </c>
      <c r="O14" s="106">
        <v>0</v>
      </c>
      <c r="P14" s="109">
        <v>3.5000000000000003E-2</v>
      </c>
    </row>
    <row r="15" spans="1:25" x14ac:dyDescent="0.35">
      <c r="A15" s="106">
        <v>14</v>
      </c>
      <c r="B15" s="106">
        <v>0</v>
      </c>
      <c r="C15" s="109">
        <v>0</v>
      </c>
      <c r="D15" s="109">
        <v>0</v>
      </c>
      <c r="E15" s="108">
        <v>0</v>
      </c>
      <c r="F15" s="109">
        <v>0</v>
      </c>
      <c r="G15" s="109">
        <v>0</v>
      </c>
      <c r="H15" s="107">
        <v>0</v>
      </c>
      <c r="I15" s="106">
        <v>0</v>
      </c>
      <c r="J15" s="109">
        <v>0.04</v>
      </c>
      <c r="K15" s="109">
        <v>0</v>
      </c>
      <c r="L15" s="106">
        <v>0</v>
      </c>
      <c r="M15" s="109">
        <v>0</v>
      </c>
      <c r="N15" s="109">
        <v>0</v>
      </c>
      <c r="O15" s="106">
        <v>0</v>
      </c>
      <c r="P15" s="109">
        <v>3.5000000000000003E-2</v>
      </c>
    </row>
    <row r="16" spans="1:25" x14ac:dyDescent="0.35">
      <c r="A16" s="106">
        <v>15</v>
      </c>
      <c r="B16" s="106">
        <v>0</v>
      </c>
      <c r="C16" s="109">
        <v>0</v>
      </c>
      <c r="D16" s="109">
        <v>0</v>
      </c>
      <c r="E16" s="108">
        <v>0</v>
      </c>
      <c r="F16" s="109">
        <v>0</v>
      </c>
      <c r="G16" s="109">
        <v>0</v>
      </c>
      <c r="H16" s="107">
        <v>0</v>
      </c>
      <c r="I16" s="106">
        <v>0</v>
      </c>
      <c r="J16" s="109">
        <v>4.4999999999999998E-2</v>
      </c>
      <c r="K16" s="109">
        <v>0</v>
      </c>
      <c r="L16" s="106">
        <v>0</v>
      </c>
      <c r="M16" s="109">
        <v>0</v>
      </c>
      <c r="N16" s="109">
        <v>0</v>
      </c>
      <c r="O16" s="106">
        <v>0</v>
      </c>
      <c r="P16" s="109">
        <v>4.2999999999999997E-2</v>
      </c>
    </row>
    <row r="17" spans="1:16" x14ac:dyDescent="0.35">
      <c r="A17" s="106">
        <v>16</v>
      </c>
      <c r="B17" s="106">
        <v>0</v>
      </c>
      <c r="C17" s="109">
        <v>0</v>
      </c>
      <c r="D17" s="109">
        <v>0</v>
      </c>
      <c r="E17" s="108">
        <v>0</v>
      </c>
      <c r="F17" s="109">
        <v>0</v>
      </c>
      <c r="G17" s="109">
        <v>0</v>
      </c>
      <c r="H17" s="107">
        <v>0</v>
      </c>
      <c r="I17" s="106">
        <v>0</v>
      </c>
      <c r="J17" s="109">
        <v>4.4999999999999998E-2</v>
      </c>
      <c r="K17" s="109">
        <v>0</v>
      </c>
      <c r="L17" s="106">
        <v>0</v>
      </c>
      <c r="M17" s="109">
        <v>0</v>
      </c>
      <c r="N17" s="109">
        <v>0</v>
      </c>
      <c r="O17" s="106">
        <v>0</v>
      </c>
      <c r="P17" s="109">
        <v>4.2999999999999997E-2</v>
      </c>
    </row>
    <row r="18" spans="1:16" x14ac:dyDescent="0.35">
      <c r="A18" s="106">
        <v>17</v>
      </c>
      <c r="B18" s="106">
        <v>0</v>
      </c>
      <c r="C18" s="109">
        <v>0</v>
      </c>
      <c r="D18" s="109">
        <v>0</v>
      </c>
      <c r="E18" s="108">
        <v>0</v>
      </c>
      <c r="F18" s="109">
        <v>0</v>
      </c>
      <c r="G18" s="109">
        <v>0</v>
      </c>
      <c r="H18" s="107">
        <v>0</v>
      </c>
      <c r="I18" s="106">
        <v>0</v>
      </c>
      <c r="J18" s="109">
        <v>4.5999999999999999E-2</v>
      </c>
      <c r="K18" s="109">
        <v>0</v>
      </c>
      <c r="L18" s="106">
        <v>0</v>
      </c>
      <c r="M18" s="109">
        <v>0</v>
      </c>
      <c r="N18" s="109">
        <v>0</v>
      </c>
      <c r="O18" s="106">
        <v>0</v>
      </c>
      <c r="P18" s="109">
        <v>4.7E-2</v>
      </c>
    </row>
    <row r="19" spans="1:16" x14ac:dyDescent="0.35">
      <c r="A19" s="106">
        <v>18</v>
      </c>
      <c r="B19" s="106">
        <v>0</v>
      </c>
      <c r="C19" s="109">
        <v>0</v>
      </c>
      <c r="D19" s="109">
        <v>0</v>
      </c>
      <c r="E19" s="108">
        <v>0</v>
      </c>
      <c r="F19" s="109">
        <v>0</v>
      </c>
      <c r="G19" s="109">
        <v>0</v>
      </c>
      <c r="H19" s="107">
        <v>0</v>
      </c>
      <c r="I19" s="106">
        <v>0</v>
      </c>
      <c r="J19" s="109">
        <v>5.1999999999999998E-2</v>
      </c>
      <c r="K19" s="109">
        <v>0</v>
      </c>
      <c r="L19" s="106">
        <v>0</v>
      </c>
      <c r="M19" s="109">
        <v>0</v>
      </c>
      <c r="N19" s="109">
        <v>0</v>
      </c>
      <c r="O19" s="106">
        <v>0</v>
      </c>
      <c r="P19" s="109">
        <v>5.3999999999999999E-2</v>
      </c>
    </row>
    <row r="20" spans="1:16" x14ac:dyDescent="0.35">
      <c r="A20" s="106">
        <v>19</v>
      </c>
      <c r="B20" s="106">
        <v>0</v>
      </c>
      <c r="C20" s="109">
        <v>0</v>
      </c>
      <c r="D20" s="109">
        <v>0</v>
      </c>
      <c r="E20" s="108">
        <v>0</v>
      </c>
      <c r="F20" s="109">
        <v>0</v>
      </c>
      <c r="G20" s="109">
        <v>0</v>
      </c>
      <c r="H20" s="107">
        <v>0</v>
      </c>
      <c r="I20" s="106">
        <v>0</v>
      </c>
      <c r="J20" s="109">
        <v>5.5E-2</v>
      </c>
      <c r="K20" s="109">
        <v>0</v>
      </c>
      <c r="L20" s="106">
        <v>0</v>
      </c>
      <c r="M20" s="109">
        <v>0</v>
      </c>
      <c r="N20" s="109">
        <v>0</v>
      </c>
      <c r="O20" s="106">
        <v>0</v>
      </c>
      <c r="P20" s="109">
        <v>5.7000000000000002E-2</v>
      </c>
    </row>
    <row r="21" spans="1:16" x14ac:dyDescent="0.35">
      <c r="A21" s="106">
        <v>20</v>
      </c>
      <c r="B21" s="106">
        <v>0</v>
      </c>
      <c r="C21" s="109">
        <v>0</v>
      </c>
      <c r="D21" s="109">
        <v>0</v>
      </c>
      <c r="E21" s="108">
        <v>0</v>
      </c>
      <c r="F21" s="109">
        <v>0</v>
      </c>
      <c r="G21" s="109">
        <v>0</v>
      </c>
      <c r="H21" s="107">
        <v>0</v>
      </c>
      <c r="I21" s="106">
        <v>0</v>
      </c>
      <c r="J21" s="109">
        <v>4.2000000000000003E-2</v>
      </c>
      <c r="K21" s="109">
        <v>0</v>
      </c>
      <c r="L21" s="106">
        <v>0</v>
      </c>
      <c r="M21" s="109">
        <v>0</v>
      </c>
      <c r="N21" s="109">
        <v>0</v>
      </c>
      <c r="O21" s="106">
        <v>0</v>
      </c>
      <c r="P21" s="109">
        <v>3.5999999999999997E-2</v>
      </c>
    </row>
    <row r="22" spans="1:16" x14ac:dyDescent="0.35">
      <c r="A22" s="106">
        <v>21</v>
      </c>
      <c r="B22" s="106">
        <v>0</v>
      </c>
      <c r="C22" s="109">
        <v>0</v>
      </c>
      <c r="D22" s="109">
        <v>0</v>
      </c>
      <c r="E22" s="108">
        <v>0</v>
      </c>
      <c r="F22" s="109">
        <v>0</v>
      </c>
      <c r="G22" s="109">
        <v>0</v>
      </c>
      <c r="H22" s="107">
        <v>0</v>
      </c>
      <c r="I22" s="106">
        <v>0</v>
      </c>
      <c r="J22" s="109">
        <v>4.2000000000000003E-2</v>
      </c>
      <c r="K22" s="109">
        <v>0</v>
      </c>
      <c r="L22" s="106">
        <v>0</v>
      </c>
      <c r="M22" s="109">
        <v>0</v>
      </c>
      <c r="N22" s="109">
        <v>0</v>
      </c>
      <c r="O22" s="106">
        <v>0</v>
      </c>
      <c r="P22" s="109">
        <v>3.5999999999999997E-2</v>
      </c>
    </row>
    <row r="23" spans="1:16" x14ac:dyDescent="0.35">
      <c r="A23" s="106">
        <v>22</v>
      </c>
      <c r="B23" s="106">
        <v>0</v>
      </c>
      <c r="C23" s="109">
        <v>0</v>
      </c>
      <c r="D23" s="109">
        <v>0</v>
      </c>
      <c r="E23" s="108">
        <v>0</v>
      </c>
      <c r="F23" s="109">
        <v>0</v>
      </c>
      <c r="G23" s="109">
        <v>0</v>
      </c>
      <c r="H23" s="107">
        <v>0</v>
      </c>
      <c r="I23" s="106">
        <v>0</v>
      </c>
      <c r="J23" s="109">
        <v>4.2000000000000003E-2</v>
      </c>
      <c r="K23" s="109">
        <v>0</v>
      </c>
      <c r="L23" s="106">
        <v>0</v>
      </c>
      <c r="M23" s="109">
        <v>0</v>
      </c>
      <c r="N23" s="109">
        <v>0</v>
      </c>
      <c r="O23" s="106">
        <v>0</v>
      </c>
      <c r="P23" s="109">
        <v>3.5999999999999997E-2</v>
      </c>
    </row>
    <row r="24" spans="1:16" x14ac:dyDescent="0.35">
      <c r="A24" s="106">
        <v>23</v>
      </c>
      <c r="B24" s="106">
        <v>0</v>
      </c>
      <c r="C24" s="109">
        <v>0</v>
      </c>
      <c r="D24" s="109">
        <v>0</v>
      </c>
      <c r="E24" s="108">
        <v>0</v>
      </c>
      <c r="F24" s="109">
        <v>0</v>
      </c>
      <c r="G24" s="109">
        <v>0</v>
      </c>
      <c r="H24" s="107">
        <v>0</v>
      </c>
      <c r="I24" s="106">
        <v>0</v>
      </c>
      <c r="J24" s="109">
        <v>4.4999999999999998E-2</v>
      </c>
      <c r="K24" s="109">
        <v>0</v>
      </c>
      <c r="L24" s="106">
        <v>0</v>
      </c>
      <c r="M24" s="109">
        <v>0</v>
      </c>
      <c r="N24" s="109">
        <v>0</v>
      </c>
      <c r="O24" s="106">
        <v>0</v>
      </c>
      <c r="P24" s="109">
        <v>4.4999999999999998E-2</v>
      </c>
    </row>
    <row r="25" spans="1:16" x14ac:dyDescent="0.35">
      <c r="A25" s="106">
        <v>24</v>
      </c>
      <c r="B25" s="106">
        <v>0</v>
      </c>
      <c r="C25" s="109">
        <v>0</v>
      </c>
      <c r="D25" s="109">
        <v>0</v>
      </c>
      <c r="E25" s="108">
        <v>0</v>
      </c>
      <c r="F25" s="109">
        <v>0</v>
      </c>
      <c r="G25" s="109">
        <v>0</v>
      </c>
      <c r="H25" s="107">
        <v>0</v>
      </c>
      <c r="I25" s="106">
        <v>0</v>
      </c>
      <c r="J25" s="109">
        <v>4.2999999999999997E-2</v>
      </c>
      <c r="K25" s="109">
        <v>0</v>
      </c>
      <c r="L25" s="106">
        <v>0</v>
      </c>
      <c r="M25" s="109">
        <v>0</v>
      </c>
      <c r="N25" s="109">
        <v>0</v>
      </c>
      <c r="O25" s="106">
        <v>0</v>
      </c>
      <c r="P25" s="109">
        <v>4.4999999999999998E-2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C32"/>
    </sheetView>
  </sheetViews>
  <sheetFormatPr defaultRowHeight="14.5" x14ac:dyDescent="0.35"/>
  <sheetData>
    <row r="1" spans="1:2" x14ac:dyDescent="0.35">
      <c r="A1" t="s">
        <v>116</v>
      </c>
      <c r="B1" t="s">
        <v>116</v>
      </c>
    </row>
    <row r="2" spans="1:2" x14ac:dyDescent="0.35">
      <c r="A2">
        <v>15</v>
      </c>
      <c r="B2">
        <v>9</v>
      </c>
    </row>
    <row r="3" spans="1:2" x14ac:dyDescent="0.35">
      <c r="A3">
        <v>9</v>
      </c>
      <c r="B3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4" sqref="A4:B23"/>
    </sheetView>
  </sheetViews>
  <sheetFormatPr defaultRowHeight="14.5" x14ac:dyDescent="0.35"/>
  <sheetData>
    <row r="1" spans="1:2" ht="15" x14ac:dyDescent="0.35">
      <c r="A1" t="s">
        <v>293</v>
      </c>
    </row>
    <row r="4" spans="1:2" x14ac:dyDescent="0.35">
      <c r="A4" s="107">
        <v>3</v>
      </c>
      <c r="B4" s="107">
        <v>5</v>
      </c>
    </row>
    <row r="5" spans="1:2" x14ac:dyDescent="0.35">
      <c r="A5" s="107">
        <v>3</v>
      </c>
      <c r="B5" s="107">
        <v>6</v>
      </c>
    </row>
    <row r="6" spans="1:2" x14ac:dyDescent="0.35">
      <c r="A6" s="107">
        <v>3</v>
      </c>
      <c r="B6" s="107">
        <v>7</v>
      </c>
    </row>
    <row r="7" spans="1:2" x14ac:dyDescent="0.35">
      <c r="A7" s="107">
        <v>4</v>
      </c>
      <c r="B7" s="107">
        <v>3</v>
      </c>
    </row>
    <row r="8" spans="1:2" x14ac:dyDescent="0.35">
      <c r="A8" s="107">
        <v>4</v>
      </c>
      <c r="B8" s="107">
        <v>5</v>
      </c>
    </row>
    <row r="9" spans="1:2" x14ac:dyDescent="0.35">
      <c r="A9" s="107">
        <v>4</v>
      </c>
      <c r="B9" s="107">
        <v>6</v>
      </c>
    </row>
    <row r="10" spans="1:2" x14ac:dyDescent="0.35">
      <c r="A10" s="107">
        <v>4</v>
      </c>
      <c r="B10" s="107">
        <v>7</v>
      </c>
    </row>
    <row r="11" spans="1:2" x14ac:dyDescent="0.35">
      <c r="A11" s="107">
        <v>5</v>
      </c>
      <c r="B11" s="107">
        <v>4</v>
      </c>
    </row>
    <row r="12" spans="1:2" x14ac:dyDescent="0.35">
      <c r="A12" s="107">
        <v>5</v>
      </c>
      <c r="B12" s="107">
        <v>3</v>
      </c>
    </row>
    <row r="13" spans="1:2" x14ac:dyDescent="0.35">
      <c r="A13" s="107">
        <v>5</v>
      </c>
      <c r="B13" s="107">
        <v>6</v>
      </c>
    </row>
    <row r="14" spans="1:2" x14ac:dyDescent="0.35">
      <c r="A14" s="107">
        <v>5</v>
      </c>
      <c r="B14" s="107">
        <v>7</v>
      </c>
    </row>
    <row r="15" spans="1:2" x14ac:dyDescent="0.35">
      <c r="A15" s="107">
        <v>6</v>
      </c>
      <c r="B15" s="107">
        <v>3</v>
      </c>
    </row>
    <row r="16" spans="1:2" x14ac:dyDescent="0.35">
      <c r="A16" s="107">
        <v>6</v>
      </c>
      <c r="B16" s="107">
        <v>4</v>
      </c>
    </row>
    <row r="17" spans="1:2" x14ac:dyDescent="0.35">
      <c r="A17" s="107">
        <v>6</v>
      </c>
      <c r="B17" s="107">
        <v>5</v>
      </c>
    </row>
    <row r="18" spans="1:2" x14ac:dyDescent="0.35">
      <c r="A18" s="107">
        <v>6</v>
      </c>
      <c r="B18" s="107">
        <v>7</v>
      </c>
    </row>
    <row r="19" spans="1:2" x14ac:dyDescent="0.35">
      <c r="A19" s="107">
        <v>3</v>
      </c>
      <c r="B19" s="107">
        <v>3</v>
      </c>
    </row>
    <row r="20" spans="1:2" x14ac:dyDescent="0.35">
      <c r="A20" s="107">
        <v>4</v>
      </c>
      <c r="B20" s="107">
        <v>4</v>
      </c>
    </row>
    <row r="21" spans="1:2" x14ac:dyDescent="0.35">
      <c r="A21" s="107">
        <v>5</v>
      </c>
      <c r="B21" s="107">
        <v>5</v>
      </c>
    </row>
    <row r="22" spans="1:2" x14ac:dyDescent="0.35">
      <c r="A22" s="107">
        <v>6</v>
      </c>
      <c r="B22" s="107">
        <v>6</v>
      </c>
    </row>
    <row r="23" spans="1:2" x14ac:dyDescent="0.35">
      <c r="A23" s="107">
        <v>7</v>
      </c>
      <c r="B23" s="10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5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t="s">
        <v>3</v>
      </c>
      <c r="B1" t="s">
        <v>12</v>
      </c>
      <c r="C1" t="s">
        <v>7</v>
      </c>
      <c r="D1" t="s">
        <v>6</v>
      </c>
      <c r="E1" t="s">
        <v>106</v>
      </c>
      <c r="F1" t="s">
        <v>111</v>
      </c>
      <c r="G1" t="s">
        <v>114</v>
      </c>
      <c r="H1" s="13" t="s">
        <v>294</v>
      </c>
      <c r="I1" t="s">
        <v>297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8</v>
      </c>
      <c r="H2" s="106">
        <v>8</v>
      </c>
      <c r="I2">
        <v>11</v>
      </c>
    </row>
    <row r="3" spans="1:9" x14ac:dyDescent="0.35">
      <c r="A3">
        <v>2</v>
      </c>
      <c r="E3">
        <v>2</v>
      </c>
      <c r="G3">
        <v>14</v>
      </c>
      <c r="H3" s="106">
        <v>14</v>
      </c>
    </row>
    <row r="4" spans="1:9" x14ac:dyDescent="0.35">
      <c r="A4">
        <v>3</v>
      </c>
      <c r="E4">
        <v>3</v>
      </c>
      <c r="H4" s="106"/>
    </row>
    <row r="5" spans="1:9" x14ac:dyDescent="0.35">
      <c r="A5">
        <v>4</v>
      </c>
      <c r="E5">
        <v>4</v>
      </c>
      <c r="H5" s="106"/>
    </row>
    <row r="6" spans="1:9" x14ac:dyDescent="0.35">
      <c r="A6">
        <v>5</v>
      </c>
      <c r="E6">
        <v>5</v>
      </c>
      <c r="H6" s="106"/>
    </row>
    <row r="7" spans="1:9" x14ac:dyDescent="0.35">
      <c r="A7">
        <v>6</v>
      </c>
      <c r="E7">
        <v>6</v>
      </c>
    </row>
    <row r="8" spans="1:9" x14ac:dyDescent="0.35">
      <c r="A8">
        <v>7</v>
      </c>
      <c r="E8">
        <v>7</v>
      </c>
    </row>
    <row r="9" spans="1:9" x14ac:dyDescent="0.35">
      <c r="A9">
        <v>8</v>
      </c>
      <c r="E9">
        <v>8</v>
      </c>
    </row>
    <row r="10" spans="1:9" x14ac:dyDescent="0.35">
      <c r="A10">
        <v>9</v>
      </c>
      <c r="E10">
        <v>9</v>
      </c>
    </row>
    <row r="11" spans="1:9" x14ac:dyDescent="0.35">
      <c r="A11">
        <v>10</v>
      </c>
      <c r="E11">
        <v>10</v>
      </c>
    </row>
    <row r="12" spans="1:9" x14ac:dyDescent="0.35">
      <c r="A12">
        <v>11</v>
      </c>
    </row>
    <row r="13" spans="1:9" x14ac:dyDescent="0.35">
      <c r="A13">
        <v>12</v>
      </c>
    </row>
    <row r="14" spans="1:9" x14ac:dyDescent="0.35">
      <c r="A14">
        <v>13</v>
      </c>
    </row>
    <row r="15" spans="1:9" x14ac:dyDescent="0.35">
      <c r="A15">
        <v>14</v>
      </c>
    </row>
    <row r="16" spans="1:9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s="12" t="s">
        <v>116</v>
      </c>
      <c r="B1" s="12" t="s">
        <v>117</v>
      </c>
      <c r="C1" s="12" t="s">
        <v>118</v>
      </c>
      <c r="D1" s="12" t="s">
        <v>119</v>
      </c>
      <c r="E1" s="12" t="s">
        <v>120</v>
      </c>
      <c r="F1" s="12" t="s">
        <v>121</v>
      </c>
      <c r="G1" s="13" t="s">
        <v>122</v>
      </c>
      <c r="H1" s="13" t="s">
        <v>277</v>
      </c>
      <c r="I1" s="13" t="s">
        <v>294</v>
      </c>
    </row>
    <row r="2" spans="1:9" x14ac:dyDescent="0.35">
      <c r="A2" s="14">
        <v>1</v>
      </c>
      <c r="B2" s="15">
        <v>2</v>
      </c>
      <c r="C2" s="16">
        <v>1</v>
      </c>
      <c r="D2" s="17"/>
      <c r="E2" s="18">
        <v>2</v>
      </c>
      <c r="F2" s="19">
        <v>1</v>
      </c>
      <c r="G2" s="20">
        <v>10</v>
      </c>
      <c r="H2">
        <v>10</v>
      </c>
      <c r="I2">
        <v>13</v>
      </c>
    </row>
    <row r="3" spans="1:9" x14ac:dyDescent="0.35">
      <c r="A3" s="14">
        <v>2</v>
      </c>
      <c r="B3" s="17">
        <v>3</v>
      </c>
      <c r="C3" s="17"/>
      <c r="D3" s="21">
        <v>2</v>
      </c>
      <c r="E3" s="5">
        <v>3</v>
      </c>
      <c r="F3" s="19">
        <v>2</v>
      </c>
      <c r="G3">
        <v>12</v>
      </c>
      <c r="H3">
        <v>13</v>
      </c>
      <c r="I3">
        <v>7</v>
      </c>
    </row>
    <row r="4" spans="1:9" x14ac:dyDescent="0.35">
      <c r="A4" s="14">
        <v>3</v>
      </c>
      <c r="B4" s="17">
        <v>5</v>
      </c>
      <c r="C4" s="17"/>
      <c r="D4" s="21">
        <v>3</v>
      </c>
      <c r="E4" s="5">
        <v>4</v>
      </c>
      <c r="F4" s="19">
        <v>3</v>
      </c>
      <c r="G4">
        <v>15</v>
      </c>
      <c r="H4">
        <v>15</v>
      </c>
      <c r="I4">
        <v>4</v>
      </c>
    </row>
    <row r="5" spans="1:9" x14ac:dyDescent="0.35">
      <c r="A5" s="14">
        <v>4</v>
      </c>
      <c r="B5" s="22">
        <v>6</v>
      </c>
      <c r="C5" s="23"/>
      <c r="D5" s="21">
        <v>4</v>
      </c>
      <c r="E5" s="24">
        <v>5</v>
      </c>
      <c r="F5" s="19">
        <v>4</v>
      </c>
      <c r="G5" s="25"/>
    </row>
    <row r="6" spans="1:9" x14ac:dyDescent="0.35">
      <c r="A6" s="14">
        <v>5</v>
      </c>
      <c r="B6" s="23"/>
      <c r="C6" s="23"/>
      <c r="D6" s="21">
        <v>5</v>
      </c>
      <c r="E6" s="18">
        <v>6</v>
      </c>
      <c r="F6" s="19">
        <v>5</v>
      </c>
      <c r="G6" s="25"/>
    </row>
    <row r="7" spans="1:9" x14ac:dyDescent="0.35">
      <c r="A7" s="14">
        <v>6</v>
      </c>
      <c r="B7" s="97"/>
      <c r="D7" s="21">
        <v>6</v>
      </c>
      <c r="E7" s="18">
        <v>7</v>
      </c>
      <c r="F7" s="19">
        <v>6</v>
      </c>
    </row>
    <row r="8" spans="1:9" x14ac:dyDescent="0.35">
      <c r="A8" s="14">
        <v>7</v>
      </c>
      <c r="B8" s="97"/>
      <c r="D8" s="21">
        <v>7</v>
      </c>
      <c r="E8" s="18">
        <v>8</v>
      </c>
      <c r="F8" s="19">
        <v>7</v>
      </c>
    </row>
    <row r="9" spans="1:9" x14ac:dyDescent="0.35">
      <c r="A9" s="14">
        <v>8</v>
      </c>
      <c r="D9" s="21">
        <v>8</v>
      </c>
      <c r="E9" s="15">
        <v>9</v>
      </c>
      <c r="F9" s="19">
        <v>8</v>
      </c>
    </row>
    <row r="10" spans="1:9" x14ac:dyDescent="0.35">
      <c r="A10" s="14">
        <v>9</v>
      </c>
      <c r="D10" s="21">
        <v>9</v>
      </c>
      <c r="E10" s="15">
        <v>10</v>
      </c>
      <c r="F10" s="19">
        <v>9</v>
      </c>
    </row>
    <row r="11" spans="1:9" x14ac:dyDescent="0.35">
      <c r="A11" s="14">
        <v>10</v>
      </c>
      <c r="D11" s="21">
        <v>10</v>
      </c>
      <c r="E11" s="15">
        <v>11</v>
      </c>
      <c r="F11" s="19">
        <v>10</v>
      </c>
    </row>
    <row r="12" spans="1:9" x14ac:dyDescent="0.35">
      <c r="A12" s="14">
        <v>11</v>
      </c>
      <c r="D12" s="21">
        <v>11</v>
      </c>
      <c r="E12" s="15">
        <v>12</v>
      </c>
    </row>
    <row r="13" spans="1:9" x14ac:dyDescent="0.35">
      <c r="A13" s="14">
        <v>12</v>
      </c>
      <c r="D13" s="21">
        <v>12</v>
      </c>
      <c r="E13" s="15">
        <v>13</v>
      </c>
    </row>
    <row r="14" spans="1:9" x14ac:dyDescent="0.35">
      <c r="A14" s="14">
        <v>13</v>
      </c>
      <c r="D14" s="21">
        <v>13</v>
      </c>
      <c r="E14" s="15">
        <v>14</v>
      </c>
    </row>
    <row r="15" spans="1:9" x14ac:dyDescent="0.35">
      <c r="A15" s="14">
        <v>14</v>
      </c>
      <c r="D15" s="21">
        <v>14</v>
      </c>
      <c r="E15" s="15">
        <v>15</v>
      </c>
    </row>
    <row r="16" spans="1:9" x14ac:dyDescent="0.35">
      <c r="A16" s="14">
        <v>15</v>
      </c>
      <c r="D16" s="2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21" t="s">
        <v>116</v>
      </c>
      <c r="B1" s="21" t="s">
        <v>116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2</v>
      </c>
      <c r="B6">
        <v>9</v>
      </c>
    </row>
    <row r="7" spans="1:2" x14ac:dyDescent="0.35">
      <c r="A7">
        <v>9</v>
      </c>
      <c r="B7">
        <v>10</v>
      </c>
    </row>
    <row r="8" spans="1:2" x14ac:dyDescent="0.35">
      <c r="A8">
        <v>2</v>
      </c>
      <c r="B8">
        <v>6</v>
      </c>
    </row>
    <row r="9" spans="1:2" x14ac:dyDescent="0.35">
      <c r="A9">
        <v>6</v>
      </c>
      <c r="B9">
        <v>7</v>
      </c>
    </row>
    <row r="10" spans="1:2" x14ac:dyDescent="0.35">
      <c r="A10">
        <v>6</v>
      </c>
      <c r="B10">
        <v>8</v>
      </c>
    </row>
    <row r="11" spans="1:2" x14ac:dyDescent="0.35">
      <c r="A11">
        <v>3</v>
      </c>
      <c r="B11">
        <v>11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13</v>
      </c>
    </row>
    <row r="14" spans="1:2" x14ac:dyDescent="0.35">
      <c r="A14">
        <v>4</v>
      </c>
      <c r="B14">
        <v>14</v>
      </c>
    </row>
    <row r="15" spans="1:2" x14ac:dyDescent="0.35">
      <c r="A15">
        <v>4</v>
      </c>
      <c r="B15">
        <v>15</v>
      </c>
    </row>
    <row r="16" spans="1:2" x14ac:dyDescent="0.35">
      <c r="A16" s="21">
        <v>8</v>
      </c>
      <c r="B16" s="21">
        <v>13</v>
      </c>
    </row>
    <row r="17" spans="1:2" x14ac:dyDescent="0.35">
      <c r="A17" s="21">
        <v>10</v>
      </c>
      <c r="B17" s="21">
        <v>14</v>
      </c>
    </row>
    <row r="18" spans="1:2" x14ac:dyDescent="0.35">
      <c r="A18" s="21">
        <v>13</v>
      </c>
      <c r="B18" s="2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16"/>
    </sheetView>
  </sheetViews>
  <sheetFormatPr defaultRowHeight="14.5" x14ac:dyDescent="0.35"/>
  <sheetData>
    <row r="1" spans="1:6" x14ac:dyDescent="0.35">
      <c r="B1">
        <v>1</v>
      </c>
      <c r="E1" s="78"/>
      <c r="F1" s="78">
        <v>1</v>
      </c>
    </row>
    <row r="2" spans="1:6" x14ac:dyDescent="0.35">
      <c r="A2">
        <v>1</v>
      </c>
      <c r="B2" s="111">
        <v>0.04</v>
      </c>
      <c r="E2" s="78">
        <v>1</v>
      </c>
      <c r="F2" s="111">
        <v>0.04</v>
      </c>
    </row>
    <row r="3" spans="1:6" x14ac:dyDescent="0.35">
      <c r="A3">
        <v>2</v>
      </c>
      <c r="B3" s="111">
        <v>0.04</v>
      </c>
      <c r="E3" s="78">
        <v>2</v>
      </c>
      <c r="F3" s="111">
        <v>0.04</v>
      </c>
    </row>
    <row r="4" spans="1:6" x14ac:dyDescent="0.35">
      <c r="A4" s="78">
        <v>3</v>
      </c>
      <c r="B4" s="111">
        <v>0.04</v>
      </c>
      <c r="E4" s="78">
        <v>3</v>
      </c>
      <c r="F4" s="111">
        <v>0.04</v>
      </c>
    </row>
    <row r="5" spans="1:6" x14ac:dyDescent="0.35">
      <c r="A5" s="78">
        <v>4</v>
      </c>
      <c r="B5" s="111">
        <v>0.04</v>
      </c>
      <c r="E5" s="78">
        <v>4</v>
      </c>
      <c r="F5" s="111">
        <v>0.04</v>
      </c>
    </row>
    <row r="6" spans="1:6" x14ac:dyDescent="0.35">
      <c r="A6" s="78">
        <v>5</v>
      </c>
      <c r="B6" s="111">
        <v>0.04</v>
      </c>
      <c r="E6" s="78">
        <v>5</v>
      </c>
      <c r="F6" s="111">
        <v>0.04</v>
      </c>
    </row>
    <row r="7" spans="1:6" x14ac:dyDescent="0.35">
      <c r="A7" s="78">
        <v>6</v>
      </c>
      <c r="B7" s="111">
        <v>0.04</v>
      </c>
      <c r="E7" s="78">
        <v>6</v>
      </c>
      <c r="F7" s="111">
        <v>0.04</v>
      </c>
    </row>
    <row r="8" spans="1:6" x14ac:dyDescent="0.35">
      <c r="A8" s="78">
        <v>7</v>
      </c>
      <c r="B8" s="111">
        <v>0.04</v>
      </c>
      <c r="E8" s="78">
        <v>7</v>
      </c>
      <c r="F8" s="111">
        <v>0.04</v>
      </c>
    </row>
    <row r="9" spans="1:6" x14ac:dyDescent="0.35">
      <c r="A9" s="78">
        <v>8</v>
      </c>
      <c r="B9" s="111">
        <v>0.04</v>
      </c>
      <c r="E9" s="78">
        <v>8</v>
      </c>
      <c r="F9" s="111">
        <v>0.04</v>
      </c>
    </row>
    <row r="10" spans="1:6" x14ac:dyDescent="0.35">
      <c r="A10" s="78">
        <v>9</v>
      </c>
      <c r="B10" s="111">
        <v>0.04</v>
      </c>
      <c r="E10" s="78">
        <v>9</v>
      </c>
      <c r="F10" s="111">
        <v>0.04</v>
      </c>
    </row>
    <row r="11" spans="1:6" x14ac:dyDescent="0.35">
      <c r="A11" s="78">
        <v>10</v>
      </c>
      <c r="B11" s="111">
        <v>0.04</v>
      </c>
      <c r="E11" s="78">
        <v>10</v>
      </c>
      <c r="F11" s="111">
        <v>0.04</v>
      </c>
    </row>
    <row r="12" spans="1:6" x14ac:dyDescent="0.35">
      <c r="A12" s="78">
        <v>11</v>
      </c>
      <c r="B12" s="111">
        <v>0.04</v>
      </c>
      <c r="E12" s="78">
        <v>11</v>
      </c>
      <c r="F12" s="111">
        <v>0.04</v>
      </c>
    </row>
    <row r="13" spans="1:6" x14ac:dyDescent="0.35">
      <c r="A13" s="78">
        <v>12</v>
      </c>
      <c r="B13" s="111">
        <v>0.04</v>
      </c>
      <c r="E13" s="78">
        <v>12</v>
      </c>
      <c r="F13" s="111">
        <v>0.04</v>
      </c>
    </row>
    <row r="14" spans="1:6" x14ac:dyDescent="0.35">
      <c r="A14" s="78">
        <v>13</v>
      </c>
      <c r="B14" s="111">
        <v>0.04</v>
      </c>
      <c r="E14" s="78">
        <v>13</v>
      </c>
      <c r="F14" s="111">
        <v>0.04</v>
      </c>
    </row>
    <row r="15" spans="1:6" x14ac:dyDescent="0.35">
      <c r="A15" s="78">
        <v>14</v>
      </c>
      <c r="B15" s="111">
        <v>0.04</v>
      </c>
      <c r="E15" s="78">
        <v>14</v>
      </c>
      <c r="F15" s="111">
        <v>0.04</v>
      </c>
    </row>
    <row r="16" spans="1:6" x14ac:dyDescent="0.35">
      <c r="A16" s="78">
        <v>15</v>
      </c>
      <c r="B16" s="111">
        <v>0.04</v>
      </c>
      <c r="E16" s="78">
        <v>15</v>
      </c>
      <c r="F16" s="111">
        <v>0.04</v>
      </c>
    </row>
    <row r="17" spans="1:1" x14ac:dyDescent="0.35">
      <c r="A17" s="78"/>
    </row>
    <row r="18" spans="1:1" x14ac:dyDescent="0.35">
      <c r="A18" s="78"/>
    </row>
    <row r="19" spans="1:1" x14ac:dyDescent="0.35">
      <c r="A19" s="78"/>
    </row>
    <row r="20" spans="1:1" x14ac:dyDescent="0.35">
      <c r="A20" s="78"/>
    </row>
    <row r="21" spans="1:1" x14ac:dyDescent="0.35">
      <c r="A21" s="78"/>
    </row>
    <row r="22" spans="1:1" x14ac:dyDescent="0.35">
      <c r="A22" s="78"/>
    </row>
    <row r="23" spans="1:1" x14ac:dyDescent="0.35">
      <c r="A23" s="78"/>
    </row>
    <row r="24" spans="1:1" x14ac:dyDescent="0.35">
      <c r="A24" s="78"/>
    </row>
    <row r="25" spans="1:1" x14ac:dyDescent="0.35">
      <c r="A25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selection activeCell="E47" sqref="E47"/>
    </sheetView>
  </sheetViews>
  <sheetFormatPr defaultColWidth="11.453125" defaultRowHeight="14.5" x14ac:dyDescent="0.35"/>
  <cols>
    <col min="1" max="2" width="11.453125" customWidth="1"/>
    <col min="3" max="3" width="12" style="52" customWidth="1"/>
    <col min="4" max="4" width="13.1796875" style="52" customWidth="1"/>
    <col min="5" max="5" width="13" bestFit="1" customWidth="1"/>
    <col min="7" max="7" width="18.54296875" customWidth="1"/>
    <col min="8" max="8" width="13.453125" bestFit="1" customWidth="1"/>
    <col min="11" max="11" width="16.54296875" customWidth="1"/>
    <col min="12" max="12" width="17.7265625" customWidth="1"/>
    <col min="257" max="258" width="11.453125" customWidth="1"/>
    <col min="259" max="259" width="12" customWidth="1"/>
    <col min="260" max="260" width="13.1796875" customWidth="1"/>
    <col min="261" max="261" width="13" bestFit="1" customWidth="1"/>
    <col min="263" max="263" width="18.54296875" customWidth="1"/>
    <col min="264" max="264" width="13.453125" bestFit="1" customWidth="1"/>
    <col min="267" max="267" width="16.54296875" customWidth="1"/>
    <col min="268" max="268" width="17.7265625" customWidth="1"/>
    <col min="513" max="514" width="11.453125" customWidth="1"/>
    <col min="515" max="515" width="12" customWidth="1"/>
    <col min="516" max="516" width="13.1796875" customWidth="1"/>
    <col min="517" max="517" width="13" bestFit="1" customWidth="1"/>
    <col min="519" max="519" width="18.54296875" customWidth="1"/>
    <col min="520" max="520" width="13.453125" bestFit="1" customWidth="1"/>
    <col min="523" max="523" width="16.54296875" customWidth="1"/>
    <col min="524" max="524" width="17.7265625" customWidth="1"/>
    <col min="769" max="770" width="11.453125" customWidth="1"/>
    <col min="771" max="771" width="12" customWidth="1"/>
    <col min="772" max="772" width="13.1796875" customWidth="1"/>
    <col min="773" max="773" width="13" bestFit="1" customWidth="1"/>
    <col min="775" max="775" width="18.54296875" customWidth="1"/>
    <col min="776" max="776" width="13.453125" bestFit="1" customWidth="1"/>
    <col min="779" max="779" width="16.54296875" customWidth="1"/>
    <col min="780" max="780" width="17.7265625" customWidth="1"/>
    <col min="1025" max="1026" width="11.453125" customWidth="1"/>
    <col min="1027" max="1027" width="12" customWidth="1"/>
    <col min="1028" max="1028" width="13.1796875" customWidth="1"/>
    <col min="1029" max="1029" width="13" bestFit="1" customWidth="1"/>
    <col min="1031" max="1031" width="18.54296875" customWidth="1"/>
    <col min="1032" max="1032" width="13.453125" bestFit="1" customWidth="1"/>
    <col min="1035" max="1035" width="16.54296875" customWidth="1"/>
    <col min="1036" max="1036" width="17.7265625" customWidth="1"/>
    <col min="1281" max="1282" width="11.453125" customWidth="1"/>
    <col min="1283" max="1283" width="12" customWidth="1"/>
    <col min="1284" max="1284" width="13.1796875" customWidth="1"/>
    <col min="1285" max="1285" width="13" bestFit="1" customWidth="1"/>
    <col min="1287" max="1287" width="18.54296875" customWidth="1"/>
    <col min="1288" max="1288" width="13.453125" bestFit="1" customWidth="1"/>
    <col min="1291" max="1291" width="16.54296875" customWidth="1"/>
    <col min="1292" max="1292" width="17.7265625" customWidth="1"/>
    <col min="1537" max="1538" width="11.453125" customWidth="1"/>
    <col min="1539" max="1539" width="12" customWidth="1"/>
    <col min="1540" max="1540" width="13.1796875" customWidth="1"/>
    <col min="1541" max="1541" width="13" bestFit="1" customWidth="1"/>
    <col min="1543" max="1543" width="18.54296875" customWidth="1"/>
    <col min="1544" max="1544" width="13.453125" bestFit="1" customWidth="1"/>
    <col min="1547" max="1547" width="16.54296875" customWidth="1"/>
    <col min="1548" max="1548" width="17.7265625" customWidth="1"/>
    <col min="1793" max="1794" width="11.453125" customWidth="1"/>
    <col min="1795" max="1795" width="12" customWidth="1"/>
    <col min="1796" max="1796" width="13.1796875" customWidth="1"/>
    <col min="1797" max="1797" width="13" bestFit="1" customWidth="1"/>
    <col min="1799" max="1799" width="18.54296875" customWidth="1"/>
    <col min="1800" max="1800" width="13.453125" bestFit="1" customWidth="1"/>
    <col min="1803" max="1803" width="16.54296875" customWidth="1"/>
    <col min="1804" max="1804" width="17.7265625" customWidth="1"/>
    <col min="2049" max="2050" width="11.453125" customWidth="1"/>
    <col min="2051" max="2051" width="12" customWidth="1"/>
    <col min="2052" max="2052" width="13.1796875" customWidth="1"/>
    <col min="2053" max="2053" width="13" bestFit="1" customWidth="1"/>
    <col min="2055" max="2055" width="18.54296875" customWidth="1"/>
    <col min="2056" max="2056" width="13.453125" bestFit="1" customWidth="1"/>
    <col min="2059" max="2059" width="16.54296875" customWidth="1"/>
    <col min="2060" max="2060" width="17.7265625" customWidth="1"/>
    <col min="2305" max="2306" width="11.453125" customWidth="1"/>
    <col min="2307" max="2307" width="12" customWidth="1"/>
    <col min="2308" max="2308" width="13.1796875" customWidth="1"/>
    <col min="2309" max="2309" width="13" bestFit="1" customWidth="1"/>
    <col min="2311" max="2311" width="18.54296875" customWidth="1"/>
    <col min="2312" max="2312" width="13.453125" bestFit="1" customWidth="1"/>
    <col min="2315" max="2315" width="16.54296875" customWidth="1"/>
    <col min="2316" max="2316" width="17.7265625" customWidth="1"/>
    <col min="2561" max="2562" width="11.453125" customWidth="1"/>
    <col min="2563" max="2563" width="12" customWidth="1"/>
    <col min="2564" max="2564" width="13.1796875" customWidth="1"/>
    <col min="2565" max="2565" width="13" bestFit="1" customWidth="1"/>
    <col min="2567" max="2567" width="18.54296875" customWidth="1"/>
    <col min="2568" max="2568" width="13.453125" bestFit="1" customWidth="1"/>
    <col min="2571" max="2571" width="16.54296875" customWidth="1"/>
    <col min="2572" max="2572" width="17.7265625" customWidth="1"/>
    <col min="2817" max="2818" width="11.453125" customWidth="1"/>
    <col min="2819" max="2819" width="12" customWidth="1"/>
    <col min="2820" max="2820" width="13.1796875" customWidth="1"/>
    <col min="2821" max="2821" width="13" bestFit="1" customWidth="1"/>
    <col min="2823" max="2823" width="18.54296875" customWidth="1"/>
    <col min="2824" max="2824" width="13.453125" bestFit="1" customWidth="1"/>
    <col min="2827" max="2827" width="16.54296875" customWidth="1"/>
    <col min="2828" max="2828" width="17.7265625" customWidth="1"/>
    <col min="3073" max="3074" width="11.453125" customWidth="1"/>
    <col min="3075" max="3075" width="12" customWidth="1"/>
    <col min="3076" max="3076" width="13.1796875" customWidth="1"/>
    <col min="3077" max="3077" width="13" bestFit="1" customWidth="1"/>
    <col min="3079" max="3079" width="18.54296875" customWidth="1"/>
    <col min="3080" max="3080" width="13.453125" bestFit="1" customWidth="1"/>
    <col min="3083" max="3083" width="16.54296875" customWidth="1"/>
    <col min="3084" max="3084" width="17.7265625" customWidth="1"/>
    <col min="3329" max="3330" width="11.453125" customWidth="1"/>
    <col min="3331" max="3331" width="12" customWidth="1"/>
    <col min="3332" max="3332" width="13.1796875" customWidth="1"/>
    <col min="3333" max="3333" width="13" bestFit="1" customWidth="1"/>
    <col min="3335" max="3335" width="18.54296875" customWidth="1"/>
    <col min="3336" max="3336" width="13.453125" bestFit="1" customWidth="1"/>
    <col min="3339" max="3339" width="16.54296875" customWidth="1"/>
    <col min="3340" max="3340" width="17.7265625" customWidth="1"/>
    <col min="3585" max="3586" width="11.453125" customWidth="1"/>
    <col min="3587" max="3587" width="12" customWidth="1"/>
    <col min="3588" max="3588" width="13.1796875" customWidth="1"/>
    <col min="3589" max="3589" width="13" bestFit="1" customWidth="1"/>
    <col min="3591" max="3591" width="18.54296875" customWidth="1"/>
    <col min="3592" max="3592" width="13.453125" bestFit="1" customWidth="1"/>
    <col min="3595" max="3595" width="16.54296875" customWidth="1"/>
    <col min="3596" max="3596" width="17.7265625" customWidth="1"/>
    <col min="3841" max="3842" width="11.453125" customWidth="1"/>
    <col min="3843" max="3843" width="12" customWidth="1"/>
    <col min="3844" max="3844" width="13.1796875" customWidth="1"/>
    <col min="3845" max="3845" width="13" bestFit="1" customWidth="1"/>
    <col min="3847" max="3847" width="18.54296875" customWidth="1"/>
    <col min="3848" max="3848" width="13.453125" bestFit="1" customWidth="1"/>
    <col min="3851" max="3851" width="16.54296875" customWidth="1"/>
    <col min="3852" max="3852" width="17.7265625" customWidth="1"/>
    <col min="4097" max="4098" width="11.453125" customWidth="1"/>
    <col min="4099" max="4099" width="12" customWidth="1"/>
    <col min="4100" max="4100" width="13.1796875" customWidth="1"/>
    <col min="4101" max="4101" width="13" bestFit="1" customWidth="1"/>
    <col min="4103" max="4103" width="18.54296875" customWidth="1"/>
    <col min="4104" max="4104" width="13.453125" bestFit="1" customWidth="1"/>
    <col min="4107" max="4107" width="16.54296875" customWidth="1"/>
    <col min="4108" max="4108" width="17.7265625" customWidth="1"/>
    <col min="4353" max="4354" width="11.453125" customWidth="1"/>
    <col min="4355" max="4355" width="12" customWidth="1"/>
    <col min="4356" max="4356" width="13.1796875" customWidth="1"/>
    <col min="4357" max="4357" width="13" bestFit="1" customWidth="1"/>
    <col min="4359" max="4359" width="18.54296875" customWidth="1"/>
    <col min="4360" max="4360" width="13.453125" bestFit="1" customWidth="1"/>
    <col min="4363" max="4363" width="16.54296875" customWidth="1"/>
    <col min="4364" max="4364" width="17.7265625" customWidth="1"/>
    <col min="4609" max="4610" width="11.453125" customWidth="1"/>
    <col min="4611" max="4611" width="12" customWidth="1"/>
    <col min="4612" max="4612" width="13.1796875" customWidth="1"/>
    <col min="4613" max="4613" width="13" bestFit="1" customWidth="1"/>
    <col min="4615" max="4615" width="18.54296875" customWidth="1"/>
    <col min="4616" max="4616" width="13.453125" bestFit="1" customWidth="1"/>
    <col min="4619" max="4619" width="16.54296875" customWidth="1"/>
    <col min="4620" max="4620" width="17.7265625" customWidth="1"/>
    <col min="4865" max="4866" width="11.453125" customWidth="1"/>
    <col min="4867" max="4867" width="12" customWidth="1"/>
    <col min="4868" max="4868" width="13.1796875" customWidth="1"/>
    <col min="4869" max="4869" width="13" bestFit="1" customWidth="1"/>
    <col min="4871" max="4871" width="18.54296875" customWidth="1"/>
    <col min="4872" max="4872" width="13.453125" bestFit="1" customWidth="1"/>
    <col min="4875" max="4875" width="16.54296875" customWidth="1"/>
    <col min="4876" max="4876" width="17.7265625" customWidth="1"/>
    <col min="5121" max="5122" width="11.453125" customWidth="1"/>
    <col min="5123" max="5123" width="12" customWidth="1"/>
    <col min="5124" max="5124" width="13.1796875" customWidth="1"/>
    <col min="5125" max="5125" width="13" bestFit="1" customWidth="1"/>
    <col min="5127" max="5127" width="18.54296875" customWidth="1"/>
    <col min="5128" max="5128" width="13.453125" bestFit="1" customWidth="1"/>
    <col min="5131" max="5131" width="16.54296875" customWidth="1"/>
    <col min="5132" max="5132" width="17.7265625" customWidth="1"/>
    <col min="5377" max="5378" width="11.453125" customWidth="1"/>
    <col min="5379" max="5379" width="12" customWidth="1"/>
    <col min="5380" max="5380" width="13.1796875" customWidth="1"/>
    <col min="5381" max="5381" width="13" bestFit="1" customWidth="1"/>
    <col min="5383" max="5383" width="18.54296875" customWidth="1"/>
    <col min="5384" max="5384" width="13.453125" bestFit="1" customWidth="1"/>
    <col min="5387" max="5387" width="16.54296875" customWidth="1"/>
    <col min="5388" max="5388" width="17.7265625" customWidth="1"/>
    <col min="5633" max="5634" width="11.453125" customWidth="1"/>
    <col min="5635" max="5635" width="12" customWidth="1"/>
    <col min="5636" max="5636" width="13.1796875" customWidth="1"/>
    <col min="5637" max="5637" width="13" bestFit="1" customWidth="1"/>
    <col min="5639" max="5639" width="18.54296875" customWidth="1"/>
    <col min="5640" max="5640" width="13.453125" bestFit="1" customWidth="1"/>
    <col min="5643" max="5643" width="16.54296875" customWidth="1"/>
    <col min="5644" max="5644" width="17.7265625" customWidth="1"/>
    <col min="5889" max="5890" width="11.453125" customWidth="1"/>
    <col min="5891" max="5891" width="12" customWidth="1"/>
    <col min="5892" max="5892" width="13.1796875" customWidth="1"/>
    <col min="5893" max="5893" width="13" bestFit="1" customWidth="1"/>
    <col min="5895" max="5895" width="18.54296875" customWidth="1"/>
    <col min="5896" max="5896" width="13.453125" bestFit="1" customWidth="1"/>
    <col min="5899" max="5899" width="16.54296875" customWidth="1"/>
    <col min="5900" max="5900" width="17.7265625" customWidth="1"/>
    <col min="6145" max="6146" width="11.453125" customWidth="1"/>
    <col min="6147" max="6147" width="12" customWidth="1"/>
    <col min="6148" max="6148" width="13.1796875" customWidth="1"/>
    <col min="6149" max="6149" width="13" bestFit="1" customWidth="1"/>
    <col min="6151" max="6151" width="18.54296875" customWidth="1"/>
    <col min="6152" max="6152" width="13.453125" bestFit="1" customWidth="1"/>
    <col min="6155" max="6155" width="16.54296875" customWidth="1"/>
    <col min="6156" max="6156" width="17.7265625" customWidth="1"/>
    <col min="6401" max="6402" width="11.453125" customWidth="1"/>
    <col min="6403" max="6403" width="12" customWidth="1"/>
    <col min="6404" max="6404" width="13.1796875" customWidth="1"/>
    <col min="6405" max="6405" width="13" bestFit="1" customWidth="1"/>
    <col min="6407" max="6407" width="18.54296875" customWidth="1"/>
    <col min="6408" max="6408" width="13.453125" bestFit="1" customWidth="1"/>
    <col min="6411" max="6411" width="16.54296875" customWidth="1"/>
    <col min="6412" max="6412" width="17.7265625" customWidth="1"/>
    <col min="6657" max="6658" width="11.453125" customWidth="1"/>
    <col min="6659" max="6659" width="12" customWidth="1"/>
    <col min="6660" max="6660" width="13.1796875" customWidth="1"/>
    <col min="6661" max="6661" width="13" bestFit="1" customWidth="1"/>
    <col min="6663" max="6663" width="18.54296875" customWidth="1"/>
    <col min="6664" max="6664" width="13.453125" bestFit="1" customWidth="1"/>
    <col min="6667" max="6667" width="16.54296875" customWidth="1"/>
    <col min="6668" max="6668" width="17.7265625" customWidth="1"/>
    <col min="6913" max="6914" width="11.453125" customWidth="1"/>
    <col min="6915" max="6915" width="12" customWidth="1"/>
    <col min="6916" max="6916" width="13.1796875" customWidth="1"/>
    <col min="6917" max="6917" width="13" bestFit="1" customWidth="1"/>
    <col min="6919" max="6919" width="18.54296875" customWidth="1"/>
    <col min="6920" max="6920" width="13.453125" bestFit="1" customWidth="1"/>
    <col min="6923" max="6923" width="16.54296875" customWidth="1"/>
    <col min="6924" max="6924" width="17.7265625" customWidth="1"/>
    <col min="7169" max="7170" width="11.453125" customWidth="1"/>
    <col min="7171" max="7171" width="12" customWidth="1"/>
    <col min="7172" max="7172" width="13.1796875" customWidth="1"/>
    <col min="7173" max="7173" width="13" bestFit="1" customWidth="1"/>
    <col min="7175" max="7175" width="18.54296875" customWidth="1"/>
    <col min="7176" max="7176" width="13.453125" bestFit="1" customWidth="1"/>
    <col min="7179" max="7179" width="16.54296875" customWidth="1"/>
    <col min="7180" max="7180" width="17.7265625" customWidth="1"/>
    <col min="7425" max="7426" width="11.453125" customWidth="1"/>
    <col min="7427" max="7427" width="12" customWidth="1"/>
    <col min="7428" max="7428" width="13.1796875" customWidth="1"/>
    <col min="7429" max="7429" width="13" bestFit="1" customWidth="1"/>
    <col min="7431" max="7431" width="18.54296875" customWidth="1"/>
    <col min="7432" max="7432" width="13.453125" bestFit="1" customWidth="1"/>
    <col min="7435" max="7435" width="16.54296875" customWidth="1"/>
    <col min="7436" max="7436" width="17.7265625" customWidth="1"/>
    <col min="7681" max="7682" width="11.453125" customWidth="1"/>
    <col min="7683" max="7683" width="12" customWidth="1"/>
    <col min="7684" max="7684" width="13.1796875" customWidth="1"/>
    <col min="7685" max="7685" width="13" bestFit="1" customWidth="1"/>
    <col min="7687" max="7687" width="18.54296875" customWidth="1"/>
    <col min="7688" max="7688" width="13.453125" bestFit="1" customWidth="1"/>
    <col min="7691" max="7691" width="16.54296875" customWidth="1"/>
    <col min="7692" max="7692" width="17.7265625" customWidth="1"/>
    <col min="7937" max="7938" width="11.453125" customWidth="1"/>
    <col min="7939" max="7939" width="12" customWidth="1"/>
    <col min="7940" max="7940" width="13.1796875" customWidth="1"/>
    <col min="7941" max="7941" width="13" bestFit="1" customWidth="1"/>
    <col min="7943" max="7943" width="18.54296875" customWidth="1"/>
    <col min="7944" max="7944" width="13.453125" bestFit="1" customWidth="1"/>
    <col min="7947" max="7947" width="16.54296875" customWidth="1"/>
    <col min="7948" max="7948" width="17.7265625" customWidth="1"/>
    <col min="8193" max="8194" width="11.453125" customWidth="1"/>
    <col min="8195" max="8195" width="12" customWidth="1"/>
    <col min="8196" max="8196" width="13.1796875" customWidth="1"/>
    <col min="8197" max="8197" width="13" bestFit="1" customWidth="1"/>
    <col min="8199" max="8199" width="18.54296875" customWidth="1"/>
    <col min="8200" max="8200" width="13.453125" bestFit="1" customWidth="1"/>
    <col min="8203" max="8203" width="16.54296875" customWidth="1"/>
    <col min="8204" max="8204" width="17.7265625" customWidth="1"/>
    <col min="8449" max="8450" width="11.453125" customWidth="1"/>
    <col min="8451" max="8451" width="12" customWidth="1"/>
    <col min="8452" max="8452" width="13.1796875" customWidth="1"/>
    <col min="8453" max="8453" width="13" bestFit="1" customWidth="1"/>
    <col min="8455" max="8455" width="18.54296875" customWidth="1"/>
    <col min="8456" max="8456" width="13.453125" bestFit="1" customWidth="1"/>
    <col min="8459" max="8459" width="16.54296875" customWidth="1"/>
    <col min="8460" max="8460" width="17.7265625" customWidth="1"/>
    <col min="8705" max="8706" width="11.453125" customWidth="1"/>
    <col min="8707" max="8707" width="12" customWidth="1"/>
    <col min="8708" max="8708" width="13.1796875" customWidth="1"/>
    <col min="8709" max="8709" width="13" bestFit="1" customWidth="1"/>
    <col min="8711" max="8711" width="18.54296875" customWidth="1"/>
    <col min="8712" max="8712" width="13.453125" bestFit="1" customWidth="1"/>
    <col min="8715" max="8715" width="16.54296875" customWidth="1"/>
    <col min="8716" max="8716" width="17.7265625" customWidth="1"/>
    <col min="8961" max="8962" width="11.453125" customWidth="1"/>
    <col min="8963" max="8963" width="12" customWidth="1"/>
    <col min="8964" max="8964" width="13.1796875" customWidth="1"/>
    <col min="8965" max="8965" width="13" bestFit="1" customWidth="1"/>
    <col min="8967" max="8967" width="18.54296875" customWidth="1"/>
    <col min="8968" max="8968" width="13.453125" bestFit="1" customWidth="1"/>
    <col min="8971" max="8971" width="16.54296875" customWidth="1"/>
    <col min="8972" max="8972" width="17.7265625" customWidth="1"/>
    <col min="9217" max="9218" width="11.453125" customWidth="1"/>
    <col min="9219" max="9219" width="12" customWidth="1"/>
    <col min="9220" max="9220" width="13.1796875" customWidth="1"/>
    <col min="9221" max="9221" width="13" bestFit="1" customWidth="1"/>
    <col min="9223" max="9223" width="18.54296875" customWidth="1"/>
    <col min="9224" max="9224" width="13.453125" bestFit="1" customWidth="1"/>
    <col min="9227" max="9227" width="16.54296875" customWidth="1"/>
    <col min="9228" max="9228" width="17.7265625" customWidth="1"/>
    <col min="9473" max="9474" width="11.453125" customWidth="1"/>
    <col min="9475" max="9475" width="12" customWidth="1"/>
    <col min="9476" max="9476" width="13.1796875" customWidth="1"/>
    <col min="9477" max="9477" width="13" bestFit="1" customWidth="1"/>
    <col min="9479" max="9479" width="18.54296875" customWidth="1"/>
    <col min="9480" max="9480" width="13.453125" bestFit="1" customWidth="1"/>
    <col min="9483" max="9483" width="16.54296875" customWidth="1"/>
    <col min="9484" max="9484" width="17.7265625" customWidth="1"/>
    <col min="9729" max="9730" width="11.453125" customWidth="1"/>
    <col min="9731" max="9731" width="12" customWidth="1"/>
    <col min="9732" max="9732" width="13.1796875" customWidth="1"/>
    <col min="9733" max="9733" width="13" bestFit="1" customWidth="1"/>
    <col min="9735" max="9735" width="18.54296875" customWidth="1"/>
    <col min="9736" max="9736" width="13.453125" bestFit="1" customWidth="1"/>
    <col min="9739" max="9739" width="16.54296875" customWidth="1"/>
    <col min="9740" max="9740" width="17.7265625" customWidth="1"/>
    <col min="9985" max="9986" width="11.453125" customWidth="1"/>
    <col min="9987" max="9987" width="12" customWidth="1"/>
    <col min="9988" max="9988" width="13.1796875" customWidth="1"/>
    <col min="9989" max="9989" width="13" bestFit="1" customWidth="1"/>
    <col min="9991" max="9991" width="18.54296875" customWidth="1"/>
    <col min="9992" max="9992" width="13.453125" bestFit="1" customWidth="1"/>
    <col min="9995" max="9995" width="16.54296875" customWidth="1"/>
    <col min="9996" max="9996" width="17.7265625" customWidth="1"/>
    <col min="10241" max="10242" width="11.453125" customWidth="1"/>
    <col min="10243" max="10243" width="12" customWidth="1"/>
    <col min="10244" max="10244" width="13.1796875" customWidth="1"/>
    <col min="10245" max="10245" width="13" bestFit="1" customWidth="1"/>
    <col min="10247" max="10247" width="18.54296875" customWidth="1"/>
    <col min="10248" max="10248" width="13.453125" bestFit="1" customWidth="1"/>
    <col min="10251" max="10251" width="16.54296875" customWidth="1"/>
    <col min="10252" max="10252" width="17.7265625" customWidth="1"/>
    <col min="10497" max="10498" width="11.453125" customWidth="1"/>
    <col min="10499" max="10499" width="12" customWidth="1"/>
    <col min="10500" max="10500" width="13.1796875" customWidth="1"/>
    <col min="10501" max="10501" width="13" bestFit="1" customWidth="1"/>
    <col min="10503" max="10503" width="18.54296875" customWidth="1"/>
    <col min="10504" max="10504" width="13.453125" bestFit="1" customWidth="1"/>
    <col min="10507" max="10507" width="16.54296875" customWidth="1"/>
    <col min="10508" max="10508" width="17.7265625" customWidth="1"/>
    <col min="10753" max="10754" width="11.453125" customWidth="1"/>
    <col min="10755" max="10755" width="12" customWidth="1"/>
    <col min="10756" max="10756" width="13.1796875" customWidth="1"/>
    <col min="10757" max="10757" width="13" bestFit="1" customWidth="1"/>
    <col min="10759" max="10759" width="18.54296875" customWidth="1"/>
    <col min="10760" max="10760" width="13.453125" bestFit="1" customWidth="1"/>
    <col min="10763" max="10763" width="16.54296875" customWidth="1"/>
    <col min="10764" max="10764" width="17.7265625" customWidth="1"/>
    <col min="11009" max="11010" width="11.453125" customWidth="1"/>
    <col min="11011" max="11011" width="12" customWidth="1"/>
    <col min="11012" max="11012" width="13.1796875" customWidth="1"/>
    <col min="11013" max="11013" width="13" bestFit="1" customWidth="1"/>
    <col min="11015" max="11015" width="18.54296875" customWidth="1"/>
    <col min="11016" max="11016" width="13.453125" bestFit="1" customWidth="1"/>
    <col min="11019" max="11019" width="16.54296875" customWidth="1"/>
    <col min="11020" max="11020" width="17.7265625" customWidth="1"/>
    <col min="11265" max="11266" width="11.453125" customWidth="1"/>
    <col min="11267" max="11267" width="12" customWidth="1"/>
    <col min="11268" max="11268" width="13.1796875" customWidth="1"/>
    <col min="11269" max="11269" width="13" bestFit="1" customWidth="1"/>
    <col min="11271" max="11271" width="18.54296875" customWidth="1"/>
    <col min="11272" max="11272" width="13.453125" bestFit="1" customWidth="1"/>
    <col min="11275" max="11275" width="16.54296875" customWidth="1"/>
    <col min="11276" max="11276" width="17.7265625" customWidth="1"/>
    <col min="11521" max="11522" width="11.453125" customWidth="1"/>
    <col min="11523" max="11523" width="12" customWidth="1"/>
    <col min="11524" max="11524" width="13.1796875" customWidth="1"/>
    <col min="11525" max="11525" width="13" bestFit="1" customWidth="1"/>
    <col min="11527" max="11527" width="18.54296875" customWidth="1"/>
    <col min="11528" max="11528" width="13.453125" bestFit="1" customWidth="1"/>
    <col min="11531" max="11531" width="16.54296875" customWidth="1"/>
    <col min="11532" max="11532" width="17.7265625" customWidth="1"/>
    <col min="11777" max="11778" width="11.453125" customWidth="1"/>
    <col min="11779" max="11779" width="12" customWidth="1"/>
    <col min="11780" max="11780" width="13.1796875" customWidth="1"/>
    <col min="11781" max="11781" width="13" bestFit="1" customWidth="1"/>
    <col min="11783" max="11783" width="18.54296875" customWidth="1"/>
    <col min="11784" max="11784" width="13.453125" bestFit="1" customWidth="1"/>
    <col min="11787" max="11787" width="16.54296875" customWidth="1"/>
    <col min="11788" max="11788" width="17.7265625" customWidth="1"/>
    <col min="12033" max="12034" width="11.453125" customWidth="1"/>
    <col min="12035" max="12035" width="12" customWidth="1"/>
    <col min="12036" max="12036" width="13.1796875" customWidth="1"/>
    <col min="12037" max="12037" width="13" bestFit="1" customWidth="1"/>
    <col min="12039" max="12039" width="18.54296875" customWidth="1"/>
    <col min="12040" max="12040" width="13.453125" bestFit="1" customWidth="1"/>
    <col min="12043" max="12043" width="16.54296875" customWidth="1"/>
    <col min="12044" max="12044" width="17.7265625" customWidth="1"/>
    <col min="12289" max="12290" width="11.453125" customWidth="1"/>
    <col min="12291" max="12291" width="12" customWidth="1"/>
    <col min="12292" max="12292" width="13.1796875" customWidth="1"/>
    <col min="12293" max="12293" width="13" bestFit="1" customWidth="1"/>
    <col min="12295" max="12295" width="18.54296875" customWidth="1"/>
    <col min="12296" max="12296" width="13.453125" bestFit="1" customWidth="1"/>
    <col min="12299" max="12299" width="16.54296875" customWidth="1"/>
    <col min="12300" max="12300" width="17.7265625" customWidth="1"/>
    <col min="12545" max="12546" width="11.453125" customWidth="1"/>
    <col min="12547" max="12547" width="12" customWidth="1"/>
    <col min="12548" max="12548" width="13.1796875" customWidth="1"/>
    <col min="12549" max="12549" width="13" bestFit="1" customWidth="1"/>
    <col min="12551" max="12551" width="18.54296875" customWidth="1"/>
    <col min="12552" max="12552" width="13.453125" bestFit="1" customWidth="1"/>
    <col min="12555" max="12555" width="16.54296875" customWidth="1"/>
    <col min="12556" max="12556" width="17.7265625" customWidth="1"/>
    <col min="12801" max="12802" width="11.453125" customWidth="1"/>
    <col min="12803" max="12803" width="12" customWidth="1"/>
    <col min="12804" max="12804" width="13.1796875" customWidth="1"/>
    <col min="12805" max="12805" width="13" bestFit="1" customWidth="1"/>
    <col min="12807" max="12807" width="18.54296875" customWidth="1"/>
    <col min="12808" max="12808" width="13.453125" bestFit="1" customWidth="1"/>
    <col min="12811" max="12811" width="16.54296875" customWidth="1"/>
    <col min="12812" max="12812" width="17.7265625" customWidth="1"/>
    <col min="13057" max="13058" width="11.453125" customWidth="1"/>
    <col min="13059" max="13059" width="12" customWidth="1"/>
    <col min="13060" max="13060" width="13.1796875" customWidth="1"/>
    <col min="13061" max="13061" width="13" bestFit="1" customWidth="1"/>
    <col min="13063" max="13063" width="18.54296875" customWidth="1"/>
    <col min="13064" max="13064" width="13.453125" bestFit="1" customWidth="1"/>
    <col min="13067" max="13067" width="16.54296875" customWidth="1"/>
    <col min="13068" max="13068" width="17.7265625" customWidth="1"/>
    <col min="13313" max="13314" width="11.453125" customWidth="1"/>
    <col min="13315" max="13315" width="12" customWidth="1"/>
    <col min="13316" max="13316" width="13.1796875" customWidth="1"/>
    <col min="13317" max="13317" width="13" bestFit="1" customWidth="1"/>
    <col min="13319" max="13319" width="18.54296875" customWidth="1"/>
    <col min="13320" max="13320" width="13.453125" bestFit="1" customWidth="1"/>
    <col min="13323" max="13323" width="16.54296875" customWidth="1"/>
    <col min="13324" max="13324" width="17.7265625" customWidth="1"/>
    <col min="13569" max="13570" width="11.453125" customWidth="1"/>
    <col min="13571" max="13571" width="12" customWidth="1"/>
    <col min="13572" max="13572" width="13.1796875" customWidth="1"/>
    <col min="13573" max="13573" width="13" bestFit="1" customWidth="1"/>
    <col min="13575" max="13575" width="18.54296875" customWidth="1"/>
    <col min="13576" max="13576" width="13.453125" bestFit="1" customWidth="1"/>
    <col min="13579" max="13579" width="16.54296875" customWidth="1"/>
    <col min="13580" max="13580" width="17.7265625" customWidth="1"/>
    <col min="13825" max="13826" width="11.453125" customWidth="1"/>
    <col min="13827" max="13827" width="12" customWidth="1"/>
    <col min="13828" max="13828" width="13.1796875" customWidth="1"/>
    <col min="13829" max="13829" width="13" bestFit="1" customWidth="1"/>
    <col min="13831" max="13831" width="18.54296875" customWidth="1"/>
    <col min="13832" max="13832" width="13.453125" bestFit="1" customWidth="1"/>
    <col min="13835" max="13835" width="16.54296875" customWidth="1"/>
    <col min="13836" max="13836" width="17.7265625" customWidth="1"/>
    <col min="14081" max="14082" width="11.453125" customWidth="1"/>
    <col min="14083" max="14083" width="12" customWidth="1"/>
    <col min="14084" max="14084" width="13.1796875" customWidth="1"/>
    <col min="14085" max="14085" width="13" bestFit="1" customWidth="1"/>
    <col min="14087" max="14087" width="18.54296875" customWidth="1"/>
    <col min="14088" max="14088" width="13.453125" bestFit="1" customWidth="1"/>
    <col min="14091" max="14091" width="16.54296875" customWidth="1"/>
    <col min="14092" max="14092" width="17.7265625" customWidth="1"/>
    <col min="14337" max="14338" width="11.453125" customWidth="1"/>
    <col min="14339" max="14339" width="12" customWidth="1"/>
    <col min="14340" max="14340" width="13.1796875" customWidth="1"/>
    <col min="14341" max="14341" width="13" bestFit="1" customWidth="1"/>
    <col min="14343" max="14343" width="18.54296875" customWidth="1"/>
    <col min="14344" max="14344" width="13.453125" bestFit="1" customWidth="1"/>
    <col min="14347" max="14347" width="16.54296875" customWidth="1"/>
    <col min="14348" max="14348" width="17.7265625" customWidth="1"/>
    <col min="14593" max="14594" width="11.453125" customWidth="1"/>
    <col min="14595" max="14595" width="12" customWidth="1"/>
    <col min="14596" max="14596" width="13.1796875" customWidth="1"/>
    <col min="14597" max="14597" width="13" bestFit="1" customWidth="1"/>
    <col min="14599" max="14599" width="18.54296875" customWidth="1"/>
    <col min="14600" max="14600" width="13.453125" bestFit="1" customWidth="1"/>
    <col min="14603" max="14603" width="16.54296875" customWidth="1"/>
    <col min="14604" max="14604" width="17.7265625" customWidth="1"/>
    <col min="14849" max="14850" width="11.453125" customWidth="1"/>
    <col min="14851" max="14851" width="12" customWidth="1"/>
    <col min="14852" max="14852" width="13.1796875" customWidth="1"/>
    <col min="14853" max="14853" width="13" bestFit="1" customWidth="1"/>
    <col min="14855" max="14855" width="18.54296875" customWidth="1"/>
    <col min="14856" max="14856" width="13.453125" bestFit="1" customWidth="1"/>
    <col min="14859" max="14859" width="16.54296875" customWidth="1"/>
    <col min="14860" max="14860" width="17.7265625" customWidth="1"/>
    <col min="15105" max="15106" width="11.453125" customWidth="1"/>
    <col min="15107" max="15107" width="12" customWidth="1"/>
    <col min="15108" max="15108" width="13.1796875" customWidth="1"/>
    <col min="15109" max="15109" width="13" bestFit="1" customWidth="1"/>
    <col min="15111" max="15111" width="18.54296875" customWidth="1"/>
    <col min="15112" max="15112" width="13.453125" bestFit="1" customWidth="1"/>
    <col min="15115" max="15115" width="16.54296875" customWidth="1"/>
    <col min="15116" max="15116" width="17.7265625" customWidth="1"/>
    <col min="15361" max="15362" width="11.453125" customWidth="1"/>
    <col min="15363" max="15363" width="12" customWidth="1"/>
    <col min="15364" max="15364" width="13.1796875" customWidth="1"/>
    <col min="15365" max="15365" width="13" bestFit="1" customWidth="1"/>
    <col min="15367" max="15367" width="18.54296875" customWidth="1"/>
    <col min="15368" max="15368" width="13.453125" bestFit="1" customWidth="1"/>
    <col min="15371" max="15371" width="16.54296875" customWidth="1"/>
    <col min="15372" max="15372" width="17.7265625" customWidth="1"/>
    <col min="15617" max="15618" width="11.453125" customWidth="1"/>
    <col min="15619" max="15619" width="12" customWidth="1"/>
    <col min="15620" max="15620" width="13.1796875" customWidth="1"/>
    <col min="15621" max="15621" width="13" bestFit="1" customWidth="1"/>
    <col min="15623" max="15623" width="18.54296875" customWidth="1"/>
    <col min="15624" max="15624" width="13.453125" bestFit="1" customWidth="1"/>
    <col min="15627" max="15627" width="16.54296875" customWidth="1"/>
    <col min="15628" max="15628" width="17.7265625" customWidth="1"/>
    <col min="15873" max="15874" width="11.453125" customWidth="1"/>
    <col min="15875" max="15875" width="12" customWidth="1"/>
    <col min="15876" max="15876" width="13.1796875" customWidth="1"/>
    <col min="15877" max="15877" width="13" bestFit="1" customWidth="1"/>
    <col min="15879" max="15879" width="18.54296875" customWidth="1"/>
    <col min="15880" max="15880" width="13.453125" bestFit="1" customWidth="1"/>
    <col min="15883" max="15883" width="16.54296875" customWidth="1"/>
    <col min="15884" max="15884" width="17.7265625" customWidth="1"/>
    <col min="16129" max="16130" width="11.453125" customWidth="1"/>
    <col min="16131" max="16131" width="12" customWidth="1"/>
    <col min="16132" max="16132" width="13.1796875" customWidth="1"/>
    <col min="16133" max="16133" width="13" bestFit="1" customWidth="1"/>
    <col min="16135" max="16135" width="18.54296875" customWidth="1"/>
    <col min="16136" max="16136" width="13.453125" bestFit="1" customWidth="1"/>
    <col min="16139" max="16139" width="16.54296875" customWidth="1"/>
    <col min="16140" max="16140" width="17.7265625" customWidth="1"/>
  </cols>
  <sheetData>
    <row r="1" spans="1:13" x14ac:dyDescent="0.35">
      <c r="A1" s="21" t="s">
        <v>116</v>
      </c>
      <c r="B1" s="21" t="s">
        <v>116</v>
      </c>
      <c r="C1" s="42" t="s">
        <v>164</v>
      </c>
      <c r="D1" s="42" t="s">
        <v>165</v>
      </c>
      <c r="E1" s="21" t="s">
        <v>166</v>
      </c>
      <c r="G1" s="10" t="s">
        <v>167</v>
      </c>
      <c r="H1" s="10"/>
      <c r="I1" s="10"/>
    </row>
    <row r="2" spans="1:13" x14ac:dyDescent="0.35">
      <c r="A2" s="43">
        <v>1</v>
      </c>
      <c r="B2" s="44">
        <v>2</v>
      </c>
      <c r="C2" s="17">
        <f>L3</f>
        <v>1.959184859504132E-2</v>
      </c>
      <c r="D2" s="17">
        <f>M3</f>
        <v>1.9163260165289256E-2</v>
      </c>
      <c r="E2" s="45">
        <v>2</v>
      </c>
      <c r="G2" s="46" t="s">
        <v>168</v>
      </c>
      <c r="H2" s="46" t="s">
        <v>169</v>
      </c>
      <c r="I2" s="46" t="s">
        <v>170</v>
      </c>
      <c r="J2" s="46" t="s">
        <v>171</v>
      </c>
      <c r="K2" s="46" t="s">
        <v>172</v>
      </c>
      <c r="L2" s="46" t="s">
        <v>173</v>
      </c>
      <c r="M2" s="46" t="s">
        <v>174</v>
      </c>
    </row>
    <row r="3" spans="1:13" x14ac:dyDescent="0.35">
      <c r="A3" s="43">
        <v>2</v>
      </c>
      <c r="B3" s="44">
        <v>3</v>
      </c>
      <c r="C3" s="17">
        <f t="shared" ref="C3:D15" si="0">L4</f>
        <v>1.6944301487603303E-2</v>
      </c>
      <c r="D3" s="17">
        <f t="shared" si="0"/>
        <v>1.6573630413223139E-2</v>
      </c>
      <c r="E3" s="45">
        <v>1.899</v>
      </c>
      <c r="G3" s="47">
        <v>1</v>
      </c>
      <c r="H3" s="17">
        <v>1</v>
      </c>
      <c r="I3" s="17">
        <v>2</v>
      </c>
      <c r="J3" s="44">
        <v>1.3530899999999999</v>
      </c>
      <c r="K3" s="44">
        <v>1.3234900000000001</v>
      </c>
      <c r="L3" s="17">
        <f>J3/$H$43</f>
        <v>1.959184859504132E-2</v>
      </c>
      <c r="M3" s="17">
        <f>K3/$H$43</f>
        <v>1.9163260165289256E-2</v>
      </c>
    </row>
    <row r="4" spans="1:13" x14ac:dyDescent="0.35">
      <c r="A4" s="48">
        <v>3</v>
      </c>
      <c r="B4" s="21">
        <v>4</v>
      </c>
      <c r="C4" s="17">
        <f t="shared" si="0"/>
        <v>1.2178716694214876E-2</v>
      </c>
      <c r="D4" s="17">
        <f t="shared" si="0"/>
        <v>1.1912296859504132E-2</v>
      </c>
      <c r="E4" s="45">
        <v>1.899</v>
      </c>
      <c r="G4" s="47">
        <v>2</v>
      </c>
      <c r="H4" s="17">
        <v>2</v>
      </c>
      <c r="I4" s="17">
        <v>3</v>
      </c>
      <c r="J4" s="44">
        <v>1.1702399999999999</v>
      </c>
      <c r="K4" s="44">
        <v>1.1446400000000001</v>
      </c>
      <c r="L4" s="17">
        <f t="shared" ref="L4:M16" si="1">J4/$H$43</f>
        <v>1.6944301487603303E-2</v>
      </c>
      <c r="M4" s="17">
        <f t="shared" si="1"/>
        <v>1.6573630413223139E-2</v>
      </c>
    </row>
    <row r="5" spans="1:13" x14ac:dyDescent="0.35">
      <c r="A5" s="43">
        <v>4</v>
      </c>
      <c r="B5" s="44">
        <v>5</v>
      </c>
      <c r="C5" s="17">
        <f t="shared" si="0"/>
        <v>2.2058983140495866E-2</v>
      </c>
      <c r="D5" s="17">
        <f t="shared" si="0"/>
        <v>1.4878968595041321E-2</v>
      </c>
      <c r="E5" s="45">
        <v>1.266</v>
      </c>
      <c r="G5" s="47">
        <v>3</v>
      </c>
      <c r="H5" s="17">
        <v>3</v>
      </c>
      <c r="I5" s="17">
        <v>4</v>
      </c>
      <c r="J5" s="44">
        <v>0.84111000000000002</v>
      </c>
      <c r="K5" s="44">
        <v>0.82271000000000005</v>
      </c>
      <c r="L5" s="17">
        <f t="shared" si="1"/>
        <v>1.2178716694214876E-2</v>
      </c>
      <c r="M5" s="17">
        <f t="shared" si="1"/>
        <v>1.1912296859504132E-2</v>
      </c>
    </row>
    <row r="6" spans="1:13" x14ac:dyDescent="0.35">
      <c r="A6" s="43">
        <v>2</v>
      </c>
      <c r="B6" s="44">
        <v>9</v>
      </c>
      <c r="C6" s="17">
        <f t="shared" si="0"/>
        <v>2.9149370578512395E-2</v>
      </c>
      <c r="D6" s="17">
        <f t="shared" si="0"/>
        <v>1.9661494214876032E-2</v>
      </c>
      <c r="E6" s="45">
        <v>1.266</v>
      </c>
      <c r="G6" s="47">
        <v>4</v>
      </c>
      <c r="H6" s="17">
        <v>4</v>
      </c>
      <c r="I6" s="17">
        <v>5</v>
      </c>
      <c r="J6" s="44">
        <v>1.5234799999999999</v>
      </c>
      <c r="K6" s="44">
        <v>1.0276000000000001</v>
      </c>
      <c r="L6" s="17">
        <f t="shared" si="1"/>
        <v>2.2058983140495866E-2</v>
      </c>
      <c r="M6" s="17">
        <f t="shared" si="1"/>
        <v>1.4878968595041321E-2</v>
      </c>
    </row>
    <row r="7" spans="1:13" x14ac:dyDescent="0.35">
      <c r="A7" s="48">
        <v>9</v>
      </c>
      <c r="B7" s="21">
        <v>10</v>
      </c>
      <c r="C7" s="17">
        <f t="shared" si="0"/>
        <v>2.4422445619834705E-2</v>
      </c>
      <c r="D7" s="17">
        <f t="shared" si="0"/>
        <v>1.6473143801652889E-2</v>
      </c>
      <c r="E7" s="45">
        <v>1.266</v>
      </c>
      <c r="G7" s="47">
        <v>5</v>
      </c>
      <c r="H7" s="17">
        <v>2</v>
      </c>
      <c r="I7" s="17">
        <v>9</v>
      </c>
      <c r="J7" s="44">
        <v>2.0131700000000001</v>
      </c>
      <c r="K7" s="44">
        <v>1.3579000000000001</v>
      </c>
      <c r="L7" s="17">
        <f t="shared" si="1"/>
        <v>2.9149370578512395E-2</v>
      </c>
      <c r="M7" s="17">
        <f t="shared" si="1"/>
        <v>1.9661494214876032E-2</v>
      </c>
    </row>
    <row r="8" spans="1:13" x14ac:dyDescent="0.35">
      <c r="A8" s="43">
        <v>2</v>
      </c>
      <c r="B8" s="44">
        <v>6</v>
      </c>
      <c r="C8" s="17">
        <f t="shared" si="0"/>
        <v>3.7027578842975202E-2</v>
      </c>
      <c r="D8" s="17">
        <f t="shared" si="0"/>
        <v>2.4975411570247932E-2</v>
      </c>
      <c r="E8" s="45">
        <v>2</v>
      </c>
      <c r="G8" s="47">
        <v>6</v>
      </c>
      <c r="H8" s="17">
        <v>9</v>
      </c>
      <c r="I8" s="17">
        <v>10</v>
      </c>
      <c r="J8" s="44">
        <v>1.6867099999999999</v>
      </c>
      <c r="K8" s="44">
        <v>1.1376999999999999</v>
      </c>
      <c r="L8" s="17">
        <f t="shared" si="1"/>
        <v>2.4422445619834705E-2</v>
      </c>
      <c r="M8" s="17">
        <f t="shared" si="1"/>
        <v>1.6473143801652889E-2</v>
      </c>
    </row>
    <row r="9" spans="1:13" x14ac:dyDescent="0.35">
      <c r="A9" s="43">
        <v>6</v>
      </c>
      <c r="B9" s="44">
        <v>7</v>
      </c>
      <c r="C9" s="17">
        <f t="shared" si="0"/>
        <v>1.5756416528925617E-2</v>
      </c>
      <c r="D9" s="17">
        <f t="shared" si="0"/>
        <v>1.06278347107438E-2</v>
      </c>
      <c r="E9" s="45">
        <v>2</v>
      </c>
      <c r="G9" s="47">
        <v>7</v>
      </c>
      <c r="H9" s="17">
        <v>2</v>
      </c>
      <c r="I9" s="17">
        <v>6</v>
      </c>
      <c r="J9" s="44">
        <v>2.5572699999999999</v>
      </c>
      <c r="K9" s="44">
        <v>1.7249000000000001</v>
      </c>
      <c r="L9" s="17">
        <f t="shared" si="1"/>
        <v>3.7027578842975202E-2</v>
      </c>
      <c r="M9" s="17">
        <f t="shared" si="1"/>
        <v>2.4975411570247932E-2</v>
      </c>
    </row>
    <row r="10" spans="1:13" x14ac:dyDescent="0.35">
      <c r="A10" s="43">
        <v>6</v>
      </c>
      <c r="B10" s="44">
        <v>8</v>
      </c>
      <c r="C10" s="17">
        <f t="shared" si="0"/>
        <v>1.811987900826446E-2</v>
      </c>
      <c r="D10" s="17">
        <f t="shared" si="0"/>
        <v>1.2222009917355369E-2</v>
      </c>
      <c r="E10" s="45">
        <v>2</v>
      </c>
      <c r="G10" s="47">
        <v>8</v>
      </c>
      <c r="H10" s="17">
        <v>6</v>
      </c>
      <c r="I10" s="17">
        <v>7</v>
      </c>
      <c r="J10" s="44">
        <v>1.0882000000000001</v>
      </c>
      <c r="K10" s="44">
        <v>0.73399999999999999</v>
      </c>
      <c r="L10" s="17">
        <f t="shared" si="1"/>
        <v>1.5756416528925617E-2</v>
      </c>
      <c r="M10" s="17">
        <f t="shared" si="1"/>
        <v>1.06278347107438E-2</v>
      </c>
    </row>
    <row r="11" spans="1:13" x14ac:dyDescent="0.35">
      <c r="A11" s="43">
        <v>3</v>
      </c>
      <c r="B11" s="44">
        <v>11</v>
      </c>
      <c r="C11" s="17">
        <f t="shared" si="0"/>
        <v>2.5998087272727271E-2</v>
      </c>
      <c r="D11" s="17">
        <f t="shared" si="0"/>
        <v>1.7535927272727271E-2</v>
      </c>
      <c r="E11" s="45">
        <v>1.266</v>
      </c>
      <c r="G11" s="47">
        <v>9</v>
      </c>
      <c r="H11" s="17">
        <v>6</v>
      </c>
      <c r="I11" s="17">
        <v>8</v>
      </c>
      <c r="J11" s="44">
        <v>1.25143</v>
      </c>
      <c r="K11" s="44">
        <v>0.84409999999999996</v>
      </c>
      <c r="L11" s="17">
        <f t="shared" si="1"/>
        <v>1.811987900826446E-2</v>
      </c>
      <c r="M11" s="17">
        <f t="shared" si="1"/>
        <v>1.2222009917355369E-2</v>
      </c>
    </row>
    <row r="12" spans="1:13" x14ac:dyDescent="0.35">
      <c r="A12" s="48">
        <v>11</v>
      </c>
      <c r="B12" s="21">
        <v>12</v>
      </c>
      <c r="C12" s="17">
        <f t="shared" si="0"/>
        <v>3.545193719008264E-2</v>
      </c>
      <c r="D12" s="17">
        <f t="shared" si="0"/>
        <v>2.391262809917355E-2</v>
      </c>
      <c r="E12" s="45">
        <v>1.266</v>
      </c>
      <c r="G12" s="47">
        <v>10</v>
      </c>
      <c r="H12" s="17">
        <v>3</v>
      </c>
      <c r="I12" s="17">
        <v>11</v>
      </c>
      <c r="J12" s="44">
        <v>1.7955300000000001</v>
      </c>
      <c r="K12" s="44">
        <v>1.2111000000000001</v>
      </c>
      <c r="L12" s="17">
        <f t="shared" si="1"/>
        <v>2.5998087272727271E-2</v>
      </c>
      <c r="M12" s="17">
        <f t="shared" si="1"/>
        <v>1.7535927272727271E-2</v>
      </c>
    </row>
    <row r="13" spans="1:13" x14ac:dyDescent="0.35">
      <c r="A13" s="43">
        <v>12</v>
      </c>
      <c r="B13" s="44">
        <v>13</v>
      </c>
      <c r="C13" s="17">
        <f t="shared" si="0"/>
        <v>2.9149370578512395E-2</v>
      </c>
      <c r="D13" s="17">
        <f t="shared" si="0"/>
        <v>1.9661494214876032E-2</v>
      </c>
      <c r="E13" s="45">
        <v>1.266</v>
      </c>
      <c r="G13" s="47">
        <v>11</v>
      </c>
      <c r="H13" s="17">
        <v>11</v>
      </c>
      <c r="I13" s="17">
        <v>12</v>
      </c>
      <c r="J13" s="44">
        <v>2.4484499999999998</v>
      </c>
      <c r="K13" s="44">
        <v>1.6515</v>
      </c>
      <c r="L13" s="17">
        <f t="shared" si="1"/>
        <v>3.545193719008264E-2</v>
      </c>
      <c r="M13" s="17">
        <f t="shared" si="1"/>
        <v>2.391262809917355E-2</v>
      </c>
    </row>
    <row r="14" spans="1:13" x14ac:dyDescent="0.35">
      <c r="A14" s="43">
        <v>4</v>
      </c>
      <c r="B14" s="44">
        <v>14</v>
      </c>
      <c r="C14" s="17">
        <f t="shared" si="0"/>
        <v>3.2300653884297516E-2</v>
      </c>
      <c r="D14" s="17">
        <f t="shared" si="0"/>
        <v>2.1787061157024789E-2</v>
      </c>
      <c r="E14" s="45">
        <v>1.266</v>
      </c>
      <c r="G14" s="47">
        <v>12</v>
      </c>
      <c r="H14" s="17">
        <v>12</v>
      </c>
      <c r="I14" s="17">
        <v>13</v>
      </c>
      <c r="J14" s="44">
        <v>2.0131700000000001</v>
      </c>
      <c r="K14" s="44">
        <v>1.3579000000000001</v>
      </c>
      <c r="L14" s="17">
        <f t="shared" si="1"/>
        <v>2.9149370578512395E-2</v>
      </c>
      <c r="M14" s="17">
        <f t="shared" si="1"/>
        <v>1.9661494214876032E-2</v>
      </c>
    </row>
    <row r="15" spans="1:13" x14ac:dyDescent="0.35">
      <c r="A15" s="43">
        <v>4</v>
      </c>
      <c r="B15" s="44">
        <v>15</v>
      </c>
      <c r="C15" s="17">
        <f t="shared" si="0"/>
        <v>1.7332058181818179E-2</v>
      </c>
      <c r="D15" s="17">
        <f t="shared" si="0"/>
        <v>1.169061818181818E-2</v>
      </c>
      <c r="E15" s="45">
        <v>1.266</v>
      </c>
      <c r="G15" s="47">
        <v>13</v>
      </c>
      <c r="H15" s="17">
        <v>4</v>
      </c>
      <c r="I15" s="17">
        <v>14</v>
      </c>
      <c r="J15" s="44">
        <v>2.23081</v>
      </c>
      <c r="K15" s="44">
        <v>1.5046999999999999</v>
      </c>
      <c r="L15" s="17">
        <f t="shared" si="1"/>
        <v>3.2300653884297516E-2</v>
      </c>
      <c r="M15" s="17">
        <f t="shared" si="1"/>
        <v>2.1787061157024789E-2</v>
      </c>
    </row>
    <row r="16" spans="1:13" x14ac:dyDescent="0.35">
      <c r="A16" s="48">
        <v>8</v>
      </c>
      <c r="B16" s="21">
        <v>13</v>
      </c>
      <c r="C16" s="49">
        <v>1.1000000000000001E-3</v>
      </c>
      <c r="D16" s="49">
        <v>8.9999999999999993E-3</v>
      </c>
      <c r="E16" s="45">
        <v>1.266</v>
      </c>
      <c r="G16" s="47">
        <v>14</v>
      </c>
      <c r="H16" s="17">
        <v>4</v>
      </c>
      <c r="I16" s="17">
        <v>15</v>
      </c>
      <c r="J16" s="44">
        <v>1.19702</v>
      </c>
      <c r="K16" s="44">
        <v>0.80740000000000001</v>
      </c>
      <c r="L16" s="17">
        <f t="shared" si="1"/>
        <v>1.7332058181818179E-2</v>
      </c>
      <c r="M16" s="17">
        <f t="shared" si="1"/>
        <v>1.169061818181818E-2</v>
      </c>
    </row>
    <row r="17" spans="1:14" x14ac:dyDescent="0.35">
      <c r="A17" s="48">
        <v>10</v>
      </c>
      <c r="B17" s="21">
        <v>14</v>
      </c>
      <c r="C17" s="49">
        <v>2E-3</v>
      </c>
      <c r="D17" s="49">
        <v>7.0000000000000001E-3</v>
      </c>
      <c r="E17" s="45">
        <f>[1]LineData!H41</f>
        <v>1752</v>
      </c>
      <c r="H17" s="30" t="s">
        <v>175</v>
      </c>
    </row>
    <row r="18" spans="1:14" x14ac:dyDescent="0.35">
      <c r="A18" s="48">
        <v>13</v>
      </c>
      <c r="B18" s="21">
        <v>15</v>
      </c>
      <c r="C18" s="49">
        <v>3.0000000000000001E-3</v>
      </c>
      <c r="D18" s="49">
        <v>6.0000000000000001E-3</v>
      </c>
      <c r="E18" s="45">
        <v>1.266</v>
      </c>
    </row>
    <row r="19" spans="1:14" x14ac:dyDescent="0.35">
      <c r="A19" s="50"/>
      <c r="C19" s="51"/>
      <c r="D19" s="51"/>
      <c r="E19" s="51"/>
    </row>
    <row r="20" spans="1:14" x14ac:dyDescent="0.35">
      <c r="A20" s="50"/>
      <c r="E20" s="51"/>
      <c r="G20" s="26" t="s">
        <v>142</v>
      </c>
      <c r="H20" s="27">
        <v>11000</v>
      </c>
      <c r="I20" t="s">
        <v>143</v>
      </c>
    </row>
    <row r="21" spans="1:14" x14ac:dyDescent="0.35">
      <c r="A21" s="50"/>
      <c r="E21" s="51"/>
      <c r="G21" t="s">
        <v>144</v>
      </c>
      <c r="H21" s="11">
        <f>11000/SQRT(3)</f>
        <v>6350.8529610858841</v>
      </c>
      <c r="I21" t="s">
        <v>143</v>
      </c>
    </row>
    <row r="22" spans="1:14" x14ac:dyDescent="0.35">
      <c r="E22" s="51"/>
      <c r="G22" s="28" t="s">
        <v>145</v>
      </c>
      <c r="H22" s="21"/>
      <c r="I22" s="21"/>
      <c r="K22" s="29" t="s">
        <v>146</v>
      </c>
      <c r="L22" s="29" t="s">
        <v>147</v>
      </c>
    </row>
    <row r="23" spans="1:14" x14ac:dyDescent="0.35">
      <c r="E23" s="51"/>
      <c r="G23" s="30" t="s">
        <v>148</v>
      </c>
      <c r="H23" s="21"/>
      <c r="I23" s="30" t="s">
        <v>149</v>
      </c>
      <c r="K23" s="31" t="s">
        <v>150</v>
      </c>
      <c r="L23" s="31" t="s">
        <v>151</v>
      </c>
      <c r="M23" s="32" t="s">
        <v>152</v>
      </c>
      <c r="N23" s="32" t="s">
        <v>153</v>
      </c>
    </row>
    <row r="24" spans="1:14" x14ac:dyDescent="0.35">
      <c r="E24" s="51"/>
      <c r="G24" s="27">
        <v>200</v>
      </c>
      <c r="H24" s="31" t="s">
        <v>154</v>
      </c>
      <c r="I24" s="31" t="s">
        <v>155</v>
      </c>
      <c r="K24" s="17"/>
      <c r="L24" s="17"/>
      <c r="M24" s="17"/>
      <c r="N24" s="17"/>
    </row>
    <row r="25" spans="1:14" x14ac:dyDescent="0.35">
      <c r="A25" s="50"/>
      <c r="E25" s="51"/>
      <c r="G25" s="33" t="s">
        <v>156</v>
      </c>
      <c r="H25" s="33"/>
      <c r="I25" s="34"/>
      <c r="K25" s="17"/>
      <c r="L25" s="17"/>
      <c r="M25" s="17"/>
      <c r="N25" s="17"/>
    </row>
    <row r="26" spans="1:14" x14ac:dyDescent="0.35">
      <c r="A26" s="50"/>
      <c r="E26" s="51"/>
      <c r="G26" s="35">
        <v>1</v>
      </c>
      <c r="H26" s="36">
        <v>0</v>
      </c>
      <c r="I26" s="37">
        <f>H26/$H$41</f>
        <v>0</v>
      </c>
      <c r="K26" s="17">
        <f>H26*0.98</f>
        <v>0</v>
      </c>
      <c r="L26" s="17">
        <f>H26*SIN(ACOS(0.98))</f>
        <v>0</v>
      </c>
      <c r="M26" s="17">
        <f>K26/$H$41</f>
        <v>0</v>
      </c>
      <c r="N26" s="17">
        <f>L26/$H$41</f>
        <v>0</v>
      </c>
    </row>
    <row r="27" spans="1:14" x14ac:dyDescent="0.35">
      <c r="A27" s="50"/>
      <c r="E27" s="51"/>
      <c r="G27" s="35">
        <v>2</v>
      </c>
      <c r="H27" s="36">
        <v>63</v>
      </c>
      <c r="I27" s="37">
        <f t="shared" ref="I27:I40" si="2">H27/$H$41</f>
        <v>3.5958904109589039E-2</v>
      </c>
      <c r="K27" s="17">
        <f t="shared" ref="K27:K40" si="3">H27*0.98</f>
        <v>61.74</v>
      </c>
      <c r="L27" s="17">
        <f>H27*SIN(ACOS(0.98))</f>
        <v>12.536841707543418</v>
      </c>
      <c r="M27" s="17">
        <f t="shared" ref="M27:N40" si="4">K27/$H$41</f>
        <v>3.5239726027397264E-2</v>
      </c>
      <c r="N27" s="17">
        <f t="shared" si="4"/>
        <v>7.1557315682325446E-3</v>
      </c>
    </row>
    <row r="28" spans="1:14" x14ac:dyDescent="0.35">
      <c r="A28" s="50"/>
      <c r="E28" s="51"/>
      <c r="G28" s="35">
        <v>3</v>
      </c>
      <c r="H28" s="36">
        <v>100</v>
      </c>
      <c r="I28" s="37">
        <f t="shared" si="2"/>
        <v>5.7077625570776253E-2</v>
      </c>
      <c r="K28" s="17">
        <f t="shared" si="3"/>
        <v>98</v>
      </c>
      <c r="L28" s="17">
        <f t="shared" ref="L28:L40" si="5">H28*SIN(ACOS(0.98))</f>
        <v>19.899748742132413</v>
      </c>
      <c r="M28" s="17">
        <f t="shared" si="4"/>
        <v>5.5936073059360727E-2</v>
      </c>
      <c r="N28" s="17">
        <f t="shared" si="4"/>
        <v>1.1358304076559597E-2</v>
      </c>
    </row>
    <row r="29" spans="1:14" x14ac:dyDescent="0.35">
      <c r="A29" s="50"/>
      <c r="E29" s="51"/>
      <c r="G29" s="35">
        <v>4</v>
      </c>
      <c r="H29" s="36">
        <v>200</v>
      </c>
      <c r="I29" s="37">
        <f t="shared" si="2"/>
        <v>0.11415525114155251</v>
      </c>
      <c r="K29" s="17">
        <f t="shared" si="3"/>
        <v>196</v>
      </c>
      <c r="L29" s="17">
        <f t="shared" si="5"/>
        <v>39.799497484264826</v>
      </c>
      <c r="M29" s="17">
        <f t="shared" si="4"/>
        <v>0.11187214611872145</v>
      </c>
      <c r="N29" s="17">
        <f t="shared" si="4"/>
        <v>2.2716608153119194E-2</v>
      </c>
    </row>
    <row r="30" spans="1:14" x14ac:dyDescent="0.35">
      <c r="A30" s="50"/>
      <c r="E30" s="51"/>
      <c r="G30" s="35">
        <v>5</v>
      </c>
      <c r="H30" s="36">
        <v>63</v>
      </c>
      <c r="I30" s="37">
        <f t="shared" si="2"/>
        <v>3.5958904109589039E-2</v>
      </c>
      <c r="K30" s="17">
        <f t="shared" si="3"/>
        <v>61.74</v>
      </c>
      <c r="L30" s="17">
        <f t="shared" si="5"/>
        <v>12.536841707543418</v>
      </c>
      <c r="M30" s="17">
        <f t="shared" si="4"/>
        <v>3.5239726027397264E-2</v>
      </c>
      <c r="N30" s="17">
        <f t="shared" si="4"/>
        <v>7.1557315682325446E-3</v>
      </c>
    </row>
    <row r="31" spans="1:14" x14ac:dyDescent="0.35">
      <c r="A31" s="50"/>
      <c r="E31" s="51"/>
      <c r="G31" s="35">
        <v>6</v>
      </c>
      <c r="H31" s="36">
        <v>200</v>
      </c>
      <c r="I31" s="37">
        <f t="shared" si="2"/>
        <v>0.11415525114155251</v>
      </c>
      <c r="K31" s="17">
        <f t="shared" si="3"/>
        <v>196</v>
      </c>
      <c r="L31" s="17">
        <f t="shared" si="5"/>
        <v>39.799497484264826</v>
      </c>
      <c r="M31" s="17">
        <f t="shared" si="4"/>
        <v>0.11187214611872145</v>
      </c>
      <c r="N31" s="17">
        <f>L31/$H$41</f>
        <v>2.2716608153119194E-2</v>
      </c>
    </row>
    <row r="32" spans="1:14" x14ac:dyDescent="0.35">
      <c r="A32" s="50"/>
      <c r="E32" s="51"/>
      <c r="G32" s="35">
        <v>7</v>
      </c>
      <c r="H32" s="36">
        <v>200</v>
      </c>
      <c r="I32" s="37">
        <f t="shared" si="2"/>
        <v>0.11415525114155251</v>
      </c>
      <c r="K32" s="17">
        <f t="shared" si="3"/>
        <v>196</v>
      </c>
      <c r="L32" s="17">
        <f t="shared" si="5"/>
        <v>39.799497484264826</v>
      </c>
      <c r="M32" s="17">
        <f t="shared" si="4"/>
        <v>0.11187214611872145</v>
      </c>
      <c r="N32" s="17">
        <f t="shared" si="4"/>
        <v>2.2716608153119194E-2</v>
      </c>
    </row>
    <row r="33" spans="1:15" x14ac:dyDescent="0.35">
      <c r="A33" s="50"/>
      <c r="E33" s="51"/>
      <c r="G33" s="35">
        <v>8</v>
      </c>
      <c r="H33" s="36">
        <v>100</v>
      </c>
      <c r="I33" s="37">
        <f t="shared" si="2"/>
        <v>5.7077625570776253E-2</v>
      </c>
      <c r="K33" s="17">
        <f t="shared" si="3"/>
        <v>98</v>
      </c>
      <c r="L33" s="17">
        <f t="shared" si="5"/>
        <v>19.899748742132413</v>
      </c>
      <c r="M33" s="17">
        <f t="shared" si="4"/>
        <v>5.5936073059360727E-2</v>
      </c>
      <c r="N33" s="17">
        <f t="shared" si="4"/>
        <v>1.1358304076559597E-2</v>
      </c>
    </row>
    <row r="34" spans="1:15" x14ac:dyDescent="0.35">
      <c r="A34" s="50"/>
      <c r="C34" s="51"/>
      <c r="D34" s="51"/>
      <c r="E34" s="51"/>
      <c r="G34" s="35">
        <v>9</v>
      </c>
      <c r="H34" s="36">
        <v>100</v>
      </c>
      <c r="I34" s="37">
        <f t="shared" si="2"/>
        <v>5.7077625570776253E-2</v>
      </c>
      <c r="K34" s="17">
        <f t="shared" si="3"/>
        <v>98</v>
      </c>
      <c r="L34" s="17">
        <f t="shared" si="5"/>
        <v>19.899748742132413</v>
      </c>
      <c r="M34" s="17">
        <f t="shared" si="4"/>
        <v>5.5936073059360727E-2</v>
      </c>
      <c r="N34" s="17">
        <f t="shared" si="4"/>
        <v>1.1358304076559597E-2</v>
      </c>
    </row>
    <row r="35" spans="1:15" x14ac:dyDescent="0.35">
      <c r="A35" s="50"/>
      <c r="C35" s="51"/>
      <c r="D35" s="51"/>
      <c r="E35" s="51"/>
      <c r="G35" s="35">
        <v>10</v>
      </c>
      <c r="H35" s="36">
        <v>63</v>
      </c>
      <c r="I35" s="37">
        <f t="shared" si="2"/>
        <v>3.5958904109589039E-2</v>
      </c>
      <c r="K35" s="17">
        <f t="shared" si="3"/>
        <v>61.74</v>
      </c>
      <c r="L35" s="17">
        <f t="shared" si="5"/>
        <v>12.536841707543418</v>
      </c>
      <c r="M35" s="17">
        <f t="shared" si="4"/>
        <v>3.5239726027397264E-2</v>
      </c>
      <c r="N35" s="17">
        <f t="shared" si="4"/>
        <v>7.1557315682325446E-3</v>
      </c>
    </row>
    <row r="36" spans="1:15" x14ac:dyDescent="0.35">
      <c r="A36" s="50"/>
      <c r="C36" s="51"/>
      <c r="D36" s="51"/>
      <c r="E36" s="51"/>
      <c r="G36" s="35">
        <v>11</v>
      </c>
      <c r="H36" s="36">
        <v>200</v>
      </c>
      <c r="I36" s="37">
        <f t="shared" si="2"/>
        <v>0.11415525114155251</v>
      </c>
      <c r="K36" s="17">
        <f t="shared" si="3"/>
        <v>196</v>
      </c>
      <c r="L36" s="17">
        <f t="shared" si="5"/>
        <v>39.799497484264826</v>
      </c>
      <c r="M36" s="17">
        <f t="shared" si="4"/>
        <v>0.11187214611872145</v>
      </c>
      <c r="N36" s="17">
        <f t="shared" si="4"/>
        <v>2.2716608153119194E-2</v>
      </c>
    </row>
    <row r="37" spans="1:15" x14ac:dyDescent="0.35">
      <c r="A37" s="50"/>
      <c r="C37" s="51"/>
      <c r="D37" s="51"/>
      <c r="E37" s="51"/>
      <c r="G37" s="35">
        <v>12</v>
      </c>
      <c r="H37" s="36">
        <v>100</v>
      </c>
      <c r="I37" s="37">
        <f t="shared" si="2"/>
        <v>5.7077625570776253E-2</v>
      </c>
      <c r="K37" s="17">
        <f t="shared" si="3"/>
        <v>98</v>
      </c>
      <c r="L37" s="17">
        <f t="shared" si="5"/>
        <v>19.899748742132413</v>
      </c>
      <c r="M37" s="17">
        <f t="shared" si="4"/>
        <v>5.5936073059360727E-2</v>
      </c>
      <c r="N37" s="17">
        <f t="shared" si="4"/>
        <v>1.1358304076559597E-2</v>
      </c>
    </row>
    <row r="38" spans="1:15" x14ac:dyDescent="0.35">
      <c r="A38" s="50"/>
      <c r="C38" s="51"/>
      <c r="D38" s="51"/>
      <c r="E38" s="51"/>
      <c r="G38" s="35">
        <v>13</v>
      </c>
      <c r="H38" s="36">
        <v>63</v>
      </c>
      <c r="I38" s="37">
        <f t="shared" si="2"/>
        <v>3.5958904109589039E-2</v>
      </c>
      <c r="K38" s="17">
        <f t="shared" si="3"/>
        <v>61.74</v>
      </c>
      <c r="L38" s="17">
        <f t="shared" si="5"/>
        <v>12.536841707543418</v>
      </c>
      <c r="M38" s="17">
        <f t="shared" si="4"/>
        <v>3.5239726027397264E-2</v>
      </c>
      <c r="N38" s="17">
        <f t="shared" si="4"/>
        <v>7.1557315682325446E-3</v>
      </c>
    </row>
    <row r="39" spans="1:15" x14ac:dyDescent="0.35">
      <c r="A39" s="50"/>
      <c r="C39" s="51"/>
      <c r="D39" s="51"/>
      <c r="E39" s="51"/>
      <c r="G39" s="35">
        <v>14</v>
      </c>
      <c r="H39" s="36">
        <v>100</v>
      </c>
      <c r="I39" s="37">
        <f t="shared" si="2"/>
        <v>5.7077625570776253E-2</v>
      </c>
      <c r="K39" s="17">
        <f t="shared" si="3"/>
        <v>98</v>
      </c>
      <c r="L39" s="17">
        <f t="shared" si="5"/>
        <v>19.899748742132413</v>
      </c>
      <c r="M39" s="17">
        <f t="shared" si="4"/>
        <v>5.5936073059360727E-2</v>
      </c>
      <c r="N39" s="17">
        <f t="shared" si="4"/>
        <v>1.1358304076559597E-2</v>
      </c>
    </row>
    <row r="40" spans="1:15" x14ac:dyDescent="0.35">
      <c r="A40" s="50"/>
      <c r="C40" s="51"/>
      <c r="D40" s="51"/>
      <c r="E40" s="51"/>
      <c r="G40" s="35">
        <v>15</v>
      </c>
      <c r="H40" s="36">
        <v>200</v>
      </c>
      <c r="I40" s="37">
        <f t="shared" si="2"/>
        <v>0.11415525114155251</v>
      </c>
      <c r="K40" s="17">
        <f t="shared" si="3"/>
        <v>196</v>
      </c>
      <c r="L40" s="17">
        <f t="shared" si="5"/>
        <v>39.799497484264826</v>
      </c>
      <c r="M40" s="17">
        <f t="shared" si="4"/>
        <v>0.11187214611872145</v>
      </c>
      <c r="N40" s="17">
        <f>L40/$H$41</f>
        <v>2.2716608153119194E-2</v>
      </c>
    </row>
    <row r="41" spans="1:15" x14ac:dyDescent="0.35">
      <c r="A41" s="50"/>
      <c r="C41" s="51"/>
      <c r="D41" s="51"/>
      <c r="E41" s="51"/>
      <c r="G41" s="38" t="s">
        <v>157</v>
      </c>
      <c r="H41" s="39">
        <f>SUM(H26:H40)</f>
        <v>1752</v>
      </c>
      <c r="I41" s="40">
        <f>SUM(I26:I40)</f>
        <v>1</v>
      </c>
      <c r="M41" s="38">
        <f>SUM(M27:M40)</f>
        <v>0.98</v>
      </c>
      <c r="N41" s="38">
        <f>SUM(N27:N40)</f>
        <v>0.19899748742132412</v>
      </c>
      <c r="O41" s="3">
        <f>SQRT(M41^2+N41^2)</f>
        <v>1</v>
      </c>
    </row>
    <row r="42" spans="1:15" x14ac:dyDescent="0.35">
      <c r="A42" s="50"/>
      <c r="C42" s="51"/>
      <c r="D42" s="51"/>
      <c r="E42" s="51"/>
      <c r="G42" s="41" t="s">
        <v>158</v>
      </c>
      <c r="M42" s="39">
        <f>H41*M41</f>
        <v>1716.96</v>
      </c>
      <c r="N42" s="39">
        <f>N41*H41</f>
        <v>348.64359796215984</v>
      </c>
      <c r="O42">
        <f>SQRT(M42^2+N42^2)</f>
        <v>1752.0000000000002</v>
      </c>
    </row>
    <row r="43" spans="1:15" x14ac:dyDescent="0.35">
      <c r="A43" s="50"/>
      <c r="C43" s="51"/>
      <c r="D43" s="51"/>
      <c r="E43" s="51"/>
      <c r="G43" s="30" t="s">
        <v>159</v>
      </c>
      <c r="H43" s="15">
        <f>(11000/SQRT(3))/J43</f>
        <v>69.063926940639277</v>
      </c>
      <c r="I43" s="21" t="s">
        <v>160</v>
      </c>
      <c r="J43" s="15">
        <f>1000*H41/(SQRT(3)*H20)</f>
        <v>91.956151965474945</v>
      </c>
      <c r="M43" s="39" t="s">
        <v>161</v>
      </c>
      <c r="N43" s="39" t="s">
        <v>154</v>
      </c>
    </row>
    <row r="44" spans="1:15" x14ac:dyDescent="0.35">
      <c r="A44" s="50"/>
      <c r="C44" s="51"/>
      <c r="D44" s="51"/>
      <c r="E44" s="51"/>
      <c r="G44" s="26" t="s">
        <v>162</v>
      </c>
      <c r="I44" s="26" t="s">
        <v>163</v>
      </c>
    </row>
    <row r="45" spans="1:15" x14ac:dyDescent="0.35">
      <c r="A45" s="50"/>
      <c r="C45" s="51"/>
      <c r="D45" s="51"/>
      <c r="E45" s="51"/>
    </row>
    <row r="46" spans="1:15" x14ac:dyDescent="0.35">
      <c r="A46" s="50"/>
      <c r="C46" s="51"/>
      <c r="D46" s="51"/>
      <c r="E46" s="51"/>
    </row>
    <row r="47" spans="1:15" x14ac:dyDescent="0.35">
      <c r="A47" s="50"/>
      <c r="C47" s="51"/>
      <c r="D47" s="51"/>
      <c r="E47" s="51"/>
    </row>
    <row r="48" spans="1:15" x14ac:dyDescent="0.35">
      <c r="A48" s="50"/>
      <c r="C48" s="51"/>
      <c r="D48" s="51"/>
      <c r="E48" s="51"/>
    </row>
    <row r="49" spans="1:5" x14ac:dyDescent="0.35">
      <c r="A49" s="50"/>
      <c r="C49" s="51"/>
      <c r="D49" s="51"/>
      <c r="E49" s="51"/>
    </row>
    <row r="50" spans="1:5" x14ac:dyDescent="0.35">
      <c r="A50" s="50"/>
      <c r="C50" s="51"/>
      <c r="D50" s="51"/>
      <c r="E50" s="51"/>
    </row>
    <row r="51" spans="1:5" x14ac:dyDescent="0.35">
      <c r="A51" s="50"/>
      <c r="C51" s="51"/>
      <c r="D51" s="51"/>
      <c r="E51" s="51"/>
    </row>
    <row r="52" spans="1:5" x14ac:dyDescent="0.35">
      <c r="A52" s="50"/>
      <c r="C52" s="51"/>
      <c r="D52" s="51"/>
      <c r="E52" s="51"/>
    </row>
    <row r="53" spans="1:5" x14ac:dyDescent="0.35">
      <c r="A53" s="50"/>
      <c r="C53" s="51"/>
      <c r="D53" s="51"/>
      <c r="E53" s="51"/>
    </row>
    <row r="54" spans="1:5" x14ac:dyDescent="0.35">
      <c r="A54" s="50"/>
      <c r="C54" s="51"/>
      <c r="D54" s="51"/>
      <c r="E54" s="51"/>
    </row>
    <row r="55" spans="1:5" x14ac:dyDescent="0.35">
      <c r="A55" s="50"/>
      <c r="C55" s="51"/>
      <c r="D55" s="51"/>
      <c r="E55" s="51"/>
    </row>
    <row r="56" spans="1:5" x14ac:dyDescent="0.35">
      <c r="A56" s="50"/>
      <c r="C56" s="51"/>
      <c r="D56" s="51"/>
      <c r="E56" s="51"/>
    </row>
    <row r="57" spans="1:5" x14ac:dyDescent="0.35">
      <c r="A57" s="50"/>
      <c r="C57" s="51"/>
      <c r="D57" s="51"/>
      <c r="E57" s="51"/>
    </row>
    <row r="58" spans="1:5" x14ac:dyDescent="0.35">
      <c r="A58" s="50"/>
      <c r="C58" s="51"/>
      <c r="D58" s="51"/>
      <c r="E58" s="51"/>
    </row>
    <row r="59" spans="1:5" x14ac:dyDescent="0.35">
      <c r="A59" s="50"/>
      <c r="C59" s="51"/>
      <c r="D59" s="51"/>
      <c r="E59" s="51"/>
    </row>
    <row r="60" spans="1:5" x14ac:dyDescent="0.35">
      <c r="A60" s="50"/>
      <c r="C60" s="51"/>
      <c r="D60" s="51"/>
      <c r="E60" s="51"/>
    </row>
    <row r="61" spans="1:5" x14ac:dyDescent="0.35">
      <c r="A61" s="50"/>
      <c r="C61" s="51"/>
      <c r="D61" s="51"/>
      <c r="E61" s="51"/>
    </row>
    <row r="62" spans="1:5" x14ac:dyDescent="0.35">
      <c r="A62" s="50"/>
      <c r="C62" s="51"/>
      <c r="D62" s="51"/>
      <c r="E62" s="51"/>
    </row>
    <row r="63" spans="1:5" x14ac:dyDescent="0.35">
      <c r="A63" s="50"/>
      <c r="C63" s="51"/>
      <c r="D63" s="51"/>
      <c r="E63" s="51"/>
    </row>
    <row r="64" spans="1:5" x14ac:dyDescent="0.35">
      <c r="A64" s="50"/>
      <c r="C64" s="51"/>
      <c r="D64" s="51"/>
      <c r="E64" s="51"/>
    </row>
    <row r="65" spans="1:12" x14ac:dyDescent="0.35">
      <c r="A65" s="50"/>
      <c r="C65" s="51"/>
      <c r="D65" s="51"/>
      <c r="E65" s="51"/>
    </row>
    <row r="66" spans="1:12" x14ac:dyDescent="0.35">
      <c r="A66" s="50"/>
      <c r="C66" s="51"/>
      <c r="D66" s="51"/>
      <c r="E66" s="51"/>
    </row>
    <row r="67" spans="1:12" x14ac:dyDescent="0.35">
      <c r="A67" s="50"/>
      <c r="C67" s="51"/>
      <c r="D67" s="51"/>
      <c r="E67" s="51"/>
      <c r="L67" s="53"/>
    </row>
    <row r="68" spans="1:12" x14ac:dyDescent="0.35">
      <c r="A68" s="50"/>
      <c r="C68" s="51"/>
      <c r="D68" s="51"/>
      <c r="E68" s="51"/>
    </row>
    <row r="69" spans="1:12" x14ac:dyDescent="0.35">
      <c r="A69" s="50"/>
      <c r="C69" s="51"/>
      <c r="D69" s="51"/>
      <c r="E69" s="51"/>
    </row>
    <row r="70" spans="1:12" x14ac:dyDescent="0.35">
      <c r="A70" s="50"/>
      <c r="C70" s="51"/>
      <c r="D70" s="51"/>
      <c r="E70" s="51"/>
    </row>
    <row r="71" spans="1:12" x14ac:dyDescent="0.35">
      <c r="A71" s="50"/>
      <c r="C71" s="51"/>
      <c r="D71" s="51"/>
      <c r="E71" s="51"/>
    </row>
    <row r="72" spans="1:12" x14ac:dyDescent="0.35">
      <c r="A72" s="50"/>
      <c r="C72" s="51"/>
      <c r="D72" s="51"/>
      <c r="E72" s="51"/>
    </row>
    <row r="73" spans="1:12" x14ac:dyDescent="0.35">
      <c r="A73" s="50"/>
      <c r="C73" s="51"/>
      <c r="D73" s="51"/>
      <c r="E73" s="51"/>
    </row>
    <row r="74" spans="1:12" x14ac:dyDescent="0.35">
      <c r="A74" s="50"/>
      <c r="C74" s="51"/>
      <c r="D74" s="51"/>
      <c r="E74" s="51"/>
    </row>
    <row r="75" spans="1:12" x14ac:dyDescent="0.35">
      <c r="A75" s="50"/>
      <c r="C75" s="51"/>
      <c r="D75" s="51"/>
      <c r="E75" s="5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K1" workbookViewId="0">
      <selection activeCell="AA3" sqref="AA3"/>
    </sheetView>
  </sheetViews>
  <sheetFormatPr defaultColWidth="11.453125" defaultRowHeight="14.5" x14ac:dyDescent="0.35"/>
  <cols>
    <col min="1" max="1" width="20" customWidth="1"/>
    <col min="2" max="2" width="13" bestFit="1" customWidth="1"/>
    <col min="3" max="14" width="11.453125" customWidth="1"/>
    <col min="15" max="20" width="11.54296875" bestFit="1" customWidth="1"/>
    <col min="257" max="257" width="20" customWidth="1"/>
    <col min="258" max="258" width="13" bestFit="1" customWidth="1"/>
    <col min="259" max="270" width="11.453125" customWidth="1"/>
    <col min="271" max="276" width="11.54296875" bestFit="1" customWidth="1"/>
    <col min="513" max="513" width="20" customWidth="1"/>
    <col min="514" max="514" width="13" bestFit="1" customWidth="1"/>
    <col min="515" max="526" width="11.453125" customWidth="1"/>
    <col min="527" max="532" width="11.54296875" bestFit="1" customWidth="1"/>
    <col min="769" max="769" width="20" customWidth="1"/>
    <col min="770" max="770" width="13" bestFit="1" customWidth="1"/>
    <col min="771" max="782" width="11.453125" customWidth="1"/>
    <col min="783" max="788" width="11.54296875" bestFit="1" customWidth="1"/>
    <col min="1025" max="1025" width="20" customWidth="1"/>
    <col min="1026" max="1026" width="13" bestFit="1" customWidth="1"/>
    <col min="1027" max="1038" width="11.453125" customWidth="1"/>
    <col min="1039" max="1044" width="11.54296875" bestFit="1" customWidth="1"/>
    <col min="1281" max="1281" width="20" customWidth="1"/>
    <col min="1282" max="1282" width="13" bestFit="1" customWidth="1"/>
    <col min="1283" max="1294" width="11.453125" customWidth="1"/>
    <col min="1295" max="1300" width="11.54296875" bestFit="1" customWidth="1"/>
    <col min="1537" max="1537" width="20" customWidth="1"/>
    <col min="1538" max="1538" width="13" bestFit="1" customWidth="1"/>
    <col min="1539" max="1550" width="11.453125" customWidth="1"/>
    <col min="1551" max="1556" width="11.54296875" bestFit="1" customWidth="1"/>
    <col min="1793" max="1793" width="20" customWidth="1"/>
    <col min="1794" max="1794" width="13" bestFit="1" customWidth="1"/>
    <col min="1795" max="1806" width="11.453125" customWidth="1"/>
    <col min="1807" max="1812" width="11.54296875" bestFit="1" customWidth="1"/>
    <col min="2049" max="2049" width="20" customWidth="1"/>
    <col min="2050" max="2050" width="13" bestFit="1" customWidth="1"/>
    <col min="2051" max="2062" width="11.453125" customWidth="1"/>
    <col min="2063" max="2068" width="11.54296875" bestFit="1" customWidth="1"/>
    <col min="2305" max="2305" width="20" customWidth="1"/>
    <col min="2306" max="2306" width="13" bestFit="1" customWidth="1"/>
    <col min="2307" max="2318" width="11.453125" customWidth="1"/>
    <col min="2319" max="2324" width="11.54296875" bestFit="1" customWidth="1"/>
    <col min="2561" max="2561" width="20" customWidth="1"/>
    <col min="2562" max="2562" width="13" bestFit="1" customWidth="1"/>
    <col min="2563" max="2574" width="11.453125" customWidth="1"/>
    <col min="2575" max="2580" width="11.54296875" bestFit="1" customWidth="1"/>
    <col min="2817" max="2817" width="20" customWidth="1"/>
    <col min="2818" max="2818" width="13" bestFit="1" customWidth="1"/>
    <col min="2819" max="2830" width="11.453125" customWidth="1"/>
    <col min="2831" max="2836" width="11.54296875" bestFit="1" customWidth="1"/>
    <col min="3073" max="3073" width="20" customWidth="1"/>
    <col min="3074" max="3074" width="13" bestFit="1" customWidth="1"/>
    <col min="3075" max="3086" width="11.453125" customWidth="1"/>
    <col min="3087" max="3092" width="11.54296875" bestFit="1" customWidth="1"/>
    <col min="3329" max="3329" width="20" customWidth="1"/>
    <col min="3330" max="3330" width="13" bestFit="1" customWidth="1"/>
    <col min="3331" max="3342" width="11.453125" customWidth="1"/>
    <col min="3343" max="3348" width="11.54296875" bestFit="1" customWidth="1"/>
    <col min="3585" max="3585" width="20" customWidth="1"/>
    <col min="3586" max="3586" width="13" bestFit="1" customWidth="1"/>
    <col min="3587" max="3598" width="11.453125" customWidth="1"/>
    <col min="3599" max="3604" width="11.54296875" bestFit="1" customWidth="1"/>
    <col min="3841" max="3841" width="20" customWidth="1"/>
    <col min="3842" max="3842" width="13" bestFit="1" customWidth="1"/>
    <col min="3843" max="3854" width="11.453125" customWidth="1"/>
    <col min="3855" max="3860" width="11.54296875" bestFit="1" customWidth="1"/>
    <col min="4097" max="4097" width="20" customWidth="1"/>
    <col min="4098" max="4098" width="13" bestFit="1" customWidth="1"/>
    <col min="4099" max="4110" width="11.453125" customWidth="1"/>
    <col min="4111" max="4116" width="11.54296875" bestFit="1" customWidth="1"/>
    <col min="4353" max="4353" width="20" customWidth="1"/>
    <col min="4354" max="4354" width="13" bestFit="1" customWidth="1"/>
    <col min="4355" max="4366" width="11.453125" customWidth="1"/>
    <col min="4367" max="4372" width="11.54296875" bestFit="1" customWidth="1"/>
    <col min="4609" max="4609" width="20" customWidth="1"/>
    <col min="4610" max="4610" width="13" bestFit="1" customWidth="1"/>
    <col min="4611" max="4622" width="11.453125" customWidth="1"/>
    <col min="4623" max="4628" width="11.54296875" bestFit="1" customWidth="1"/>
    <col min="4865" max="4865" width="20" customWidth="1"/>
    <col min="4866" max="4866" width="13" bestFit="1" customWidth="1"/>
    <col min="4867" max="4878" width="11.453125" customWidth="1"/>
    <col min="4879" max="4884" width="11.54296875" bestFit="1" customWidth="1"/>
    <col min="5121" max="5121" width="20" customWidth="1"/>
    <col min="5122" max="5122" width="13" bestFit="1" customWidth="1"/>
    <col min="5123" max="5134" width="11.453125" customWidth="1"/>
    <col min="5135" max="5140" width="11.54296875" bestFit="1" customWidth="1"/>
    <col min="5377" max="5377" width="20" customWidth="1"/>
    <col min="5378" max="5378" width="13" bestFit="1" customWidth="1"/>
    <col min="5379" max="5390" width="11.453125" customWidth="1"/>
    <col min="5391" max="5396" width="11.54296875" bestFit="1" customWidth="1"/>
    <col min="5633" max="5633" width="20" customWidth="1"/>
    <col min="5634" max="5634" width="13" bestFit="1" customWidth="1"/>
    <col min="5635" max="5646" width="11.453125" customWidth="1"/>
    <col min="5647" max="5652" width="11.54296875" bestFit="1" customWidth="1"/>
    <col min="5889" max="5889" width="20" customWidth="1"/>
    <col min="5890" max="5890" width="13" bestFit="1" customWidth="1"/>
    <col min="5891" max="5902" width="11.453125" customWidth="1"/>
    <col min="5903" max="5908" width="11.54296875" bestFit="1" customWidth="1"/>
    <col min="6145" max="6145" width="20" customWidth="1"/>
    <col min="6146" max="6146" width="13" bestFit="1" customWidth="1"/>
    <col min="6147" max="6158" width="11.453125" customWidth="1"/>
    <col min="6159" max="6164" width="11.54296875" bestFit="1" customWidth="1"/>
    <col min="6401" max="6401" width="20" customWidth="1"/>
    <col min="6402" max="6402" width="13" bestFit="1" customWidth="1"/>
    <col min="6403" max="6414" width="11.453125" customWidth="1"/>
    <col min="6415" max="6420" width="11.54296875" bestFit="1" customWidth="1"/>
    <col min="6657" max="6657" width="20" customWidth="1"/>
    <col min="6658" max="6658" width="13" bestFit="1" customWidth="1"/>
    <col min="6659" max="6670" width="11.453125" customWidth="1"/>
    <col min="6671" max="6676" width="11.54296875" bestFit="1" customWidth="1"/>
    <col min="6913" max="6913" width="20" customWidth="1"/>
    <col min="6914" max="6914" width="13" bestFit="1" customWidth="1"/>
    <col min="6915" max="6926" width="11.453125" customWidth="1"/>
    <col min="6927" max="6932" width="11.54296875" bestFit="1" customWidth="1"/>
    <col min="7169" max="7169" width="20" customWidth="1"/>
    <col min="7170" max="7170" width="13" bestFit="1" customWidth="1"/>
    <col min="7171" max="7182" width="11.453125" customWidth="1"/>
    <col min="7183" max="7188" width="11.54296875" bestFit="1" customWidth="1"/>
    <col min="7425" max="7425" width="20" customWidth="1"/>
    <col min="7426" max="7426" width="13" bestFit="1" customWidth="1"/>
    <col min="7427" max="7438" width="11.453125" customWidth="1"/>
    <col min="7439" max="7444" width="11.54296875" bestFit="1" customWidth="1"/>
    <col min="7681" max="7681" width="20" customWidth="1"/>
    <col min="7682" max="7682" width="13" bestFit="1" customWidth="1"/>
    <col min="7683" max="7694" width="11.453125" customWidth="1"/>
    <col min="7695" max="7700" width="11.54296875" bestFit="1" customWidth="1"/>
    <col min="7937" max="7937" width="20" customWidth="1"/>
    <col min="7938" max="7938" width="13" bestFit="1" customWidth="1"/>
    <col min="7939" max="7950" width="11.453125" customWidth="1"/>
    <col min="7951" max="7956" width="11.54296875" bestFit="1" customWidth="1"/>
    <col min="8193" max="8193" width="20" customWidth="1"/>
    <col min="8194" max="8194" width="13" bestFit="1" customWidth="1"/>
    <col min="8195" max="8206" width="11.453125" customWidth="1"/>
    <col min="8207" max="8212" width="11.54296875" bestFit="1" customWidth="1"/>
    <col min="8449" max="8449" width="20" customWidth="1"/>
    <col min="8450" max="8450" width="13" bestFit="1" customWidth="1"/>
    <col min="8451" max="8462" width="11.453125" customWidth="1"/>
    <col min="8463" max="8468" width="11.54296875" bestFit="1" customWidth="1"/>
    <col min="8705" max="8705" width="20" customWidth="1"/>
    <col min="8706" max="8706" width="13" bestFit="1" customWidth="1"/>
    <col min="8707" max="8718" width="11.453125" customWidth="1"/>
    <col min="8719" max="8724" width="11.54296875" bestFit="1" customWidth="1"/>
    <col min="8961" max="8961" width="20" customWidth="1"/>
    <col min="8962" max="8962" width="13" bestFit="1" customWidth="1"/>
    <col min="8963" max="8974" width="11.453125" customWidth="1"/>
    <col min="8975" max="8980" width="11.54296875" bestFit="1" customWidth="1"/>
    <col min="9217" max="9217" width="20" customWidth="1"/>
    <col min="9218" max="9218" width="13" bestFit="1" customWidth="1"/>
    <col min="9219" max="9230" width="11.453125" customWidth="1"/>
    <col min="9231" max="9236" width="11.54296875" bestFit="1" customWidth="1"/>
    <col min="9473" max="9473" width="20" customWidth="1"/>
    <col min="9474" max="9474" width="13" bestFit="1" customWidth="1"/>
    <col min="9475" max="9486" width="11.453125" customWidth="1"/>
    <col min="9487" max="9492" width="11.54296875" bestFit="1" customWidth="1"/>
    <col min="9729" max="9729" width="20" customWidth="1"/>
    <col min="9730" max="9730" width="13" bestFit="1" customWidth="1"/>
    <col min="9731" max="9742" width="11.453125" customWidth="1"/>
    <col min="9743" max="9748" width="11.54296875" bestFit="1" customWidth="1"/>
    <col min="9985" max="9985" width="20" customWidth="1"/>
    <col min="9986" max="9986" width="13" bestFit="1" customWidth="1"/>
    <col min="9987" max="9998" width="11.453125" customWidth="1"/>
    <col min="9999" max="10004" width="11.54296875" bestFit="1" customWidth="1"/>
    <col min="10241" max="10241" width="20" customWidth="1"/>
    <col min="10242" max="10242" width="13" bestFit="1" customWidth="1"/>
    <col min="10243" max="10254" width="11.453125" customWidth="1"/>
    <col min="10255" max="10260" width="11.54296875" bestFit="1" customWidth="1"/>
    <col min="10497" max="10497" width="20" customWidth="1"/>
    <col min="10498" max="10498" width="13" bestFit="1" customWidth="1"/>
    <col min="10499" max="10510" width="11.453125" customWidth="1"/>
    <col min="10511" max="10516" width="11.54296875" bestFit="1" customWidth="1"/>
    <col min="10753" max="10753" width="20" customWidth="1"/>
    <col min="10754" max="10754" width="13" bestFit="1" customWidth="1"/>
    <col min="10755" max="10766" width="11.453125" customWidth="1"/>
    <col min="10767" max="10772" width="11.54296875" bestFit="1" customWidth="1"/>
    <col min="11009" max="11009" width="20" customWidth="1"/>
    <col min="11010" max="11010" width="13" bestFit="1" customWidth="1"/>
    <col min="11011" max="11022" width="11.453125" customWidth="1"/>
    <col min="11023" max="11028" width="11.54296875" bestFit="1" customWidth="1"/>
    <col min="11265" max="11265" width="20" customWidth="1"/>
    <col min="11266" max="11266" width="13" bestFit="1" customWidth="1"/>
    <col min="11267" max="11278" width="11.453125" customWidth="1"/>
    <col min="11279" max="11284" width="11.54296875" bestFit="1" customWidth="1"/>
    <col min="11521" max="11521" width="20" customWidth="1"/>
    <col min="11522" max="11522" width="13" bestFit="1" customWidth="1"/>
    <col min="11523" max="11534" width="11.453125" customWidth="1"/>
    <col min="11535" max="11540" width="11.54296875" bestFit="1" customWidth="1"/>
    <col min="11777" max="11777" width="20" customWidth="1"/>
    <col min="11778" max="11778" width="13" bestFit="1" customWidth="1"/>
    <col min="11779" max="11790" width="11.453125" customWidth="1"/>
    <col min="11791" max="11796" width="11.54296875" bestFit="1" customWidth="1"/>
    <col min="12033" max="12033" width="20" customWidth="1"/>
    <col min="12034" max="12034" width="13" bestFit="1" customWidth="1"/>
    <col min="12035" max="12046" width="11.453125" customWidth="1"/>
    <col min="12047" max="12052" width="11.54296875" bestFit="1" customWidth="1"/>
    <col min="12289" max="12289" width="20" customWidth="1"/>
    <col min="12290" max="12290" width="13" bestFit="1" customWidth="1"/>
    <col min="12291" max="12302" width="11.453125" customWidth="1"/>
    <col min="12303" max="12308" width="11.54296875" bestFit="1" customWidth="1"/>
    <col min="12545" max="12545" width="20" customWidth="1"/>
    <col min="12546" max="12546" width="13" bestFit="1" customWidth="1"/>
    <col min="12547" max="12558" width="11.453125" customWidth="1"/>
    <col min="12559" max="12564" width="11.54296875" bestFit="1" customWidth="1"/>
    <col min="12801" max="12801" width="20" customWidth="1"/>
    <col min="12802" max="12802" width="13" bestFit="1" customWidth="1"/>
    <col min="12803" max="12814" width="11.453125" customWidth="1"/>
    <col min="12815" max="12820" width="11.54296875" bestFit="1" customWidth="1"/>
    <col min="13057" max="13057" width="20" customWidth="1"/>
    <col min="13058" max="13058" width="13" bestFit="1" customWidth="1"/>
    <col min="13059" max="13070" width="11.453125" customWidth="1"/>
    <col min="13071" max="13076" width="11.54296875" bestFit="1" customWidth="1"/>
    <col min="13313" max="13313" width="20" customWidth="1"/>
    <col min="13314" max="13314" width="13" bestFit="1" customWidth="1"/>
    <col min="13315" max="13326" width="11.453125" customWidth="1"/>
    <col min="13327" max="13332" width="11.54296875" bestFit="1" customWidth="1"/>
    <col min="13569" max="13569" width="20" customWidth="1"/>
    <col min="13570" max="13570" width="13" bestFit="1" customWidth="1"/>
    <col min="13571" max="13582" width="11.453125" customWidth="1"/>
    <col min="13583" max="13588" width="11.54296875" bestFit="1" customWidth="1"/>
    <col min="13825" max="13825" width="20" customWidth="1"/>
    <col min="13826" max="13826" width="13" bestFit="1" customWidth="1"/>
    <col min="13827" max="13838" width="11.453125" customWidth="1"/>
    <col min="13839" max="13844" width="11.54296875" bestFit="1" customWidth="1"/>
    <col min="14081" max="14081" width="20" customWidth="1"/>
    <col min="14082" max="14082" width="13" bestFit="1" customWidth="1"/>
    <col min="14083" max="14094" width="11.453125" customWidth="1"/>
    <col min="14095" max="14100" width="11.54296875" bestFit="1" customWidth="1"/>
    <col min="14337" max="14337" width="20" customWidth="1"/>
    <col min="14338" max="14338" width="13" bestFit="1" customWidth="1"/>
    <col min="14339" max="14350" width="11.453125" customWidth="1"/>
    <col min="14351" max="14356" width="11.54296875" bestFit="1" customWidth="1"/>
    <col min="14593" max="14593" width="20" customWidth="1"/>
    <col min="14594" max="14594" width="13" bestFit="1" customWidth="1"/>
    <col min="14595" max="14606" width="11.453125" customWidth="1"/>
    <col min="14607" max="14612" width="11.54296875" bestFit="1" customWidth="1"/>
    <col min="14849" max="14849" width="20" customWidth="1"/>
    <col min="14850" max="14850" width="13" bestFit="1" customWidth="1"/>
    <col min="14851" max="14862" width="11.453125" customWidth="1"/>
    <col min="14863" max="14868" width="11.54296875" bestFit="1" customWidth="1"/>
    <col min="15105" max="15105" width="20" customWidth="1"/>
    <col min="15106" max="15106" width="13" bestFit="1" customWidth="1"/>
    <col min="15107" max="15118" width="11.453125" customWidth="1"/>
    <col min="15119" max="15124" width="11.54296875" bestFit="1" customWidth="1"/>
    <col min="15361" max="15361" width="20" customWidth="1"/>
    <col min="15362" max="15362" width="13" bestFit="1" customWidth="1"/>
    <col min="15363" max="15374" width="11.453125" customWidth="1"/>
    <col min="15375" max="15380" width="11.54296875" bestFit="1" customWidth="1"/>
    <col min="15617" max="15617" width="20" customWidth="1"/>
    <col min="15618" max="15618" width="13" bestFit="1" customWidth="1"/>
    <col min="15619" max="15630" width="11.453125" customWidth="1"/>
    <col min="15631" max="15636" width="11.54296875" bestFit="1" customWidth="1"/>
    <col min="15873" max="15873" width="20" customWidth="1"/>
    <col min="15874" max="15874" width="13" bestFit="1" customWidth="1"/>
    <col min="15875" max="15886" width="11.453125" customWidth="1"/>
    <col min="15887" max="15892" width="11.54296875" bestFit="1" customWidth="1"/>
    <col min="16129" max="16129" width="20" customWidth="1"/>
    <col min="16130" max="16130" width="13" bestFit="1" customWidth="1"/>
    <col min="16131" max="16142" width="11.453125" customWidth="1"/>
    <col min="16143" max="16148" width="11.54296875" bestFit="1" customWidth="1"/>
  </cols>
  <sheetData>
    <row r="1" spans="1:27" x14ac:dyDescent="0.35">
      <c r="A1" s="17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54">
        <v>9</v>
      </c>
      <c r="K1" s="54">
        <v>10</v>
      </c>
      <c r="N1" t="s">
        <v>90</v>
      </c>
      <c r="Z1" t="s">
        <v>176</v>
      </c>
    </row>
    <row r="2" spans="1:27" x14ac:dyDescent="0.35">
      <c r="A2" s="17"/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6">
        <v>9</v>
      </c>
      <c r="K2" s="56">
        <v>10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A2">
        <v>1</v>
      </c>
    </row>
    <row r="3" spans="1:27" x14ac:dyDescent="0.35">
      <c r="A3" s="17">
        <v>1</v>
      </c>
      <c r="B3" s="21">
        <f>O3/[1]LineData!H41</f>
        <v>1.4840182648401826E-2</v>
      </c>
      <c r="C3" s="57">
        <f>P3/[1]LineData!H41</f>
        <v>2.7397260273972601E-2</v>
      </c>
      <c r="D3" s="57">
        <f>Q3/[1]LineData!H41</f>
        <v>3.4246575342465752E-3</v>
      </c>
      <c r="E3" s="57">
        <f>R3/[1]LineData!H41</f>
        <v>5.7077625570776253E-4</v>
      </c>
      <c r="F3" s="57">
        <f>S3/[1]LineData!H41</f>
        <v>1.4840182648401826E-2</v>
      </c>
      <c r="G3" s="57">
        <f>T3/[1]LineData!H41</f>
        <v>1.1986301369863013E-2</v>
      </c>
      <c r="H3" s="57">
        <f>U3/[1]LineData!H41</f>
        <v>5.7077625570776253E-4</v>
      </c>
      <c r="I3" s="57">
        <f>V3/[1]LineData!$H$41</f>
        <v>2.2831050228310501E-3</v>
      </c>
      <c r="J3" s="57">
        <f>W3/[1]LineData!$H$41</f>
        <v>2.1689497716894976E-2</v>
      </c>
      <c r="K3" s="57">
        <f>X3/[1]LineData!$H$41</f>
        <v>4.5662100456621002E-3</v>
      </c>
      <c r="N3">
        <v>1</v>
      </c>
      <c r="O3">
        <v>26</v>
      </c>
      <c r="P3">
        <v>48</v>
      </c>
      <c r="Q3">
        <v>6</v>
      </c>
      <c r="R3">
        <v>1</v>
      </c>
      <c r="S3">
        <v>26</v>
      </c>
      <c r="T3">
        <v>21</v>
      </c>
      <c r="U3">
        <v>1</v>
      </c>
      <c r="V3">
        <v>4</v>
      </c>
      <c r="W3">
        <v>38</v>
      </c>
      <c r="X3">
        <v>8</v>
      </c>
      <c r="Z3">
        <v>1</v>
      </c>
      <c r="AA3">
        <v>26</v>
      </c>
    </row>
    <row r="4" spans="1:27" x14ac:dyDescent="0.35">
      <c r="A4" s="17">
        <v>2</v>
      </c>
      <c r="B4" s="21">
        <f>O4/[1]LineData!H41</f>
        <v>2.7397260273972601E-2</v>
      </c>
      <c r="C4" s="57">
        <f>P4/[1]LineData!H41</f>
        <v>6.2785388127853878E-3</v>
      </c>
      <c r="D4" s="57">
        <f>Q4/[1]LineData!H41</f>
        <v>9.1324200913242004E-3</v>
      </c>
      <c r="E4" s="57">
        <f>R4/[1]LineData!H41</f>
        <v>7.4200913242009128E-3</v>
      </c>
      <c r="F4" s="57">
        <f>S4/[1]LineData!H41</f>
        <v>3.4246575342465752E-3</v>
      </c>
      <c r="G4" s="57">
        <f>T4/[1]LineData!H41</f>
        <v>9.7031963470319629E-3</v>
      </c>
      <c r="H4" s="57">
        <f>U4/[1]LineData!H41</f>
        <v>6.8493150684931503E-3</v>
      </c>
      <c r="I4" s="57">
        <f>V4/[1]LineData!$H$41</f>
        <v>1.3127853881278538E-2</v>
      </c>
      <c r="J4" s="57">
        <f>W4/[1]LineData!$H$41</f>
        <v>1.0273972602739725E-2</v>
      </c>
      <c r="K4" s="57">
        <f>X4/[1]LineData!$H$41</f>
        <v>2.5684931506849314E-2</v>
      </c>
      <c r="N4">
        <v>2</v>
      </c>
      <c r="O4">
        <v>48</v>
      </c>
      <c r="P4">
        <v>11</v>
      </c>
      <c r="Q4">
        <v>16</v>
      </c>
      <c r="R4">
        <v>13</v>
      </c>
      <c r="S4">
        <v>6</v>
      </c>
      <c r="T4">
        <v>17</v>
      </c>
      <c r="U4">
        <v>12</v>
      </c>
      <c r="V4">
        <v>23</v>
      </c>
      <c r="W4">
        <v>18</v>
      </c>
      <c r="X4">
        <v>45</v>
      </c>
      <c r="Z4">
        <v>2</v>
      </c>
      <c r="AA4">
        <v>48</v>
      </c>
    </row>
    <row r="5" spans="1:27" x14ac:dyDescent="0.35">
      <c r="A5" s="17">
        <v>3</v>
      </c>
      <c r="B5" s="21">
        <f>O5/[1]LineData!H41</f>
        <v>2.1689497716894976E-2</v>
      </c>
      <c r="C5" s="57">
        <f>P5/[1]LineData!H41</f>
        <v>1.3127853881278538E-2</v>
      </c>
      <c r="D5" s="57">
        <f>Q5/[1]LineData!H41</f>
        <v>5.7077625570776253E-3</v>
      </c>
      <c r="E5" s="57">
        <f>R5/[1]LineData!H41</f>
        <v>2.1118721461187213E-2</v>
      </c>
      <c r="F5" s="57">
        <f>S5/[1]LineData!H41</f>
        <v>1.3698630136986301E-2</v>
      </c>
      <c r="G5" s="57">
        <f>T5/[1]LineData!H41</f>
        <v>1.5981735159817351E-2</v>
      </c>
      <c r="H5" s="57">
        <f>U5/[1]LineData!H41</f>
        <v>2.1118721461187213E-2</v>
      </c>
      <c r="I5" s="57">
        <f>V5/[1]LineData!$H$41</f>
        <v>1.3698630136986301E-2</v>
      </c>
      <c r="J5" s="57">
        <f>W5/[1]LineData!$H$41</f>
        <v>1.7123287671232876E-2</v>
      </c>
      <c r="K5" s="57">
        <f>X5/[1]LineData!$H$41</f>
        <v>1.3698630136986301E-2</v>
      </c>
      <c r="N5">
        <v>3</v>
      </c>
      <c r="O5">
        <v>38</v>
      </c>
      <c r="P5">
        <v>23</v>
      </c>
      <c r="Q5">
        <v>10</v>
      </c>
      <c r="R5">
        <v>37</v>
      </c>
      <c r="S5">
        <v>24</v>
      </c>
      <c r="T5">
        <v>28</v>
      </c>
      <c r="U5">
        <v>37</v>
      </c>
      <c r="V5">
        <v>24</v>
      </c>
      <c r="W5">
        <v>30</v>
      </c>
      <c r="X5">
        <v>24</v>
      </c>
      <c r="Z5">
        <v>3</v>
      </c>
      <c r="AA5">
        <v>38</v>
      </c>
    </row>
    <row r="6" spans="1:27" x14ac:dyDescent="0.35">
      <c r="A6" s="17">
        <v>4</v>
      </c>
      <c r="B6" s="21">
        <f>O6/[1]LineData!H41</f>
        <v>2.1689497716894976E-2</v>
      </c>
      <c r="C6" s="57">
        <f>P6/[1]LineData!H41</f>
        <v>2.7397260273972601E-2</v>
      </c>
      <c r="D6" s="57">
        <f>Q6/[1]LineData!H41</f>
        <v>2.3401826484018264E-2</v>
      </c>
      <c r="E6" s="57">
        <f>R6/[1]LineData!H41</f>
        <v>2.2260273972602738E-2</v>
      </c>
      <c r="F6" s="57">
        <f>S6/[1]LineData!H41</f>
        <v>2.2260273972602738E-2</v>
      </c>
      <c r="G6" s="57">
        <f>T6/[1]LineData!H41</f>
        <v>5.7077625570776253E-3</v>
      </c>
      <c r="H6" s="57">
        <f>U6/[1]LineData!H41</f>
        <v>2.8538812785388126E-2</v>
      </c>
      <c r="I6" s="57">
        <f>V6/[1]LineData!$H$41</f>
        <v>2.5114155251141551E-2</v>
      </c>
      <c r="J6" s="57">
        <f>W6/[1]LineData!$H$41</f>
        <v>2.8538812785388126E-2</v>
      </c>
      <c r="K6" s="57">
        <f>X6/[1]LineData!$H$41</f>
        <v>9.1324200913242004E-3</v>
      </c>
      <c r="N6">
        <v>4</v>
      </c>
      <c r="O6">
        <v>38</v>
      </c>
      <c r="P6">
        <v>48</v>
      </c>
      <c r="Q6">
        <v>41</v>
      </c>
      <c r="R6">
        <v>39</v>
      </c>
      <c r="S6">
        <v>39</v>
      </c>
      <c r="T6">
        <v>10</v>
      </c>
      <c r="U6">
        <v>50</v>
      </c>
      <c r="V6">
        <v>44</v>
      </c>
      <c r="W6">
        <v>50</v>
      </c>
      <c r="X6">
        <v>16</v>
      </c>
      <c r="Z6">
        <v>4</v>
      </c>
      <c r="AA6">
        <v>38</v>
      </c>
    </row>
    <row r="7" spans="1:27" x14ac:dyDescent="0.35">
      <c r="A7" s="17">
        <v>5</v>
      </c>
      <c r="B7" s="21">
        <f>O7/[1]LineData!H41</f>
        <v>1.1986301369863013E-2</v>
      </c>
      <c r="C7" s="57">
        <f>P7/[1]LineData!H41</f>
        <v>1.3698630136986301E-2</v>
      </c>
      <c r="D7" s="57">
        <f>Q7/[1]LineData!H41</f>
        <v>1.2557077625570776E-2</v>
      </c>
      <c r="E7" s="57">
        <f>R7/[1]LineData!H41</f>
        <v>1.5981735159817351E-2</v>
      </c>
      <c r="F7" s="57">
        <f>S7/[1]LineData!H41</f>
        <v>1.7123287671232876E-3</v>
      </c>
      <c r="G7" s="57">
        <f>T7/[1]LineData!H41</f>
        <v>1.7123287671232876E-3</v>
      </c>
      <c r="H7" s="57">
        <f>U7/[1]LineData!H41</f>
        <v>2.0547945205479451E-2</v>
      </c>
      <c r="I7" s="57">
        <f>V7/[1]LineData!$H$41</f>
        <v>1.8264840182648401E-2</v>
      </c>
      <c r="J7" s="57">
        <f>W7/[1]LineData!$H$41</f>
        <v>1.3698630136986301E-2</v>
      </c>
      <c r="K7" s="57">
        <f>X7/[1]LineData!$H$41</f>
        <v>9.1324200913242004E-3</v>
      </c>
      <c r="N7">
        <v>5</v>
      </c>
      <c r="O7">
        <v>21</v>
      </c>
      <c r="P7">
        <v>24</v>
      </c>
      <c r="Q7">
        <v>22</v>
      </c>
      <c r="R7">
        <v>28</v>
      </c>
      <c r="S7">
        <v>3</v>
      </c>
      <c r="T7">
        <v>3</v>
      </c>
      <c r="U7">
        <v>36</v>
      </c>
      <c r="V7">
        <v>32</v>
      </c>
      <c r="W7">
        <v>24</v>
      </c>
      <c r="X7">
        <v>16</v>
      </c>
      <c r="Z7">
        <v>5</v>
      </c>
      <c r="AA7">
        <v>21</v>
      </c>
    </row>
    <row r="8" spans="1:27" x14ac:dyDescent="0.35">
      <c r="A8" s="17">
        <v>6</v>
      </c>
      <c r="B8" s="21">
        <f>O8/[1]LineData!H41</f>
        <v>2.3972602739726026E-2</v>
      </c>
      <c r="C8" s="57">
        <f>P8/[1]LineData!H41</f>
        <v>1.7123287671232876E-3</v>
      </c>
      <c r="D8" s="57">
        <f>Q8/[1]LineData!H41</f>
        <v>1.8264840182648401E-2</v>
      </c>
      <c r="E8" s="57">
        <f>R8/[1]LineData!H41</f>
        <v>1.4269406392694063E-2</v>
      </c>
      <c r="F8" s="57">
        <f>S8/[1]LineData!H41</f>
        <v>5.7077625570776253E-4</v>
      </c>
      <c r="G8" s="57">
        <f>T8/[1]LineData!H41</f>
        <v>2.2831050228310501E-2</v>
      </c>
      <c r="H8" s="57">
        <f>U8/[1]LineData!H41</f>
        <v>1.1415525114155251E-3</v>
      </c>
      <c r="I8" s="57">
        <f>V8/[1]LineData!$H$41</f>
        <v>2.1689497716894976E-2</v>
      </c>
      <c r="J8" s="57">
        <f>W8/[1]LineData!$H$41</f>
        <v>1.9406392694063926E-2</v>
      </c>
      <c r="K8" s="57">
        <f>X8/[1]LineData!$H$41</f>
        <v>1.5981735159817351E-2</v>
      </c>
      <c r="N8">
        <v>6</v>
      </c>
      <c r="O8">
        <v>42</v>
      </c>
      <c r="P8">
        <v>3</v>
      </c>
      <c r="Q8">
        <v>32</v>
      </c>
      <c r="R8">
        <v>25</v>
      </c>
      <c r="S8">
        <v>1</v>
      </c>
      <c r="T8">
        <v>40</v>
      </c>
      <c r="U8">
        <v>2</v>
      </c>
      <c r="V8">
        <v>38</v>
      </c>
      <c r="W8">
        <v>34</v>
      </c>
      <c r="X8">
        <v>28</v>
      </c>
      <c r="Z8">
        <v>6</v>
      </c>
      <c r="AA8">
        <v>42</v>
      </c>
    </row>
    <row r="9" spans="1:27" x14ac:dyDescent="0.35">
      <c r="A9" s="17">
        <v>7</v>
      </c>
      <c r="B9" s="21">
        <f>O9/[1]LineData!H41</f>
        <v>2.7397260273972601E-2</v>
      </c>
      <c r="C9" s="57">
        <f>P9/[1]LineData!H41</f>
        <v>6.2785388127853878E-3</v>
      </c>
      <c r="D9" s="57">
        <f>Q9/[1]LineData!H41</f>
        <v>5.1369863013698627E-3</v>
      </c>
      <c r="E9" s="57">
        <f>R9/[1]LineData!H41</f>
        <v>1.9977168949771688E-2</v>
      </c>
      <c r="F9" s="57">
        <f>S9/[1]LineData!H41</f>
        <v>1.0273972602739725E-2</v>
      </c>
      <c r="G9" s="57">
        <f>T9/[1]LineData!H41</f>
        <v>3.4246575342465752E-3</v>
      </c>
      <c r="H9" s="57">
        <f>U9/[1]LineData!H41</f>
        <v>1.7694063926940638E-2</v>
      </c>
      <c r="I9" s="57">
        <f>V9/[1]LineData!$H$41</f>
        <v>1.9977168949771688E-2</v>
      </c>
      <c r="J9" s="57">
        <f>W9/[1]LineData!$H$41</f>
        <v>2.1118721461187213E-2</v>
      </c>
      <c r="K9" s="57">
        <f>X9/[1]LineData!$H$41</f>
        <v>3.0821917808219176E-2</v>
      </c>
      <c r="N9">
        <v>7</v>
      </c>
      <c r="O9">
        <v>48</v>
      </c>
      <c r="P9">
        <v>11</v>
      </c>
      <c r="Q9">
        <v>9</v>
      </c>
      <c r="R9">
        <v>35</v>
      </c>
      <c r="S9">
        <v>18</v>
      </c>
      <c r="T9">
        <v>6</v>
      </c>
      <c r="U9">
        <v>31</v>
      </c>
      <c r="V9">
        <v>35</v>
      </c>
      <c r="W9">
        <v>37</v>
      </c>
      <c r="X9">
        <v>54</v>
      </c>
      <c r="Z9">
        <v>7</v>
      </c>
      <c r="AA9">
        <v>48</v>
      </c>
    </row>
    <row r="10" spans="1:27" x14ac:dyDescent="0.35">
      <c r="A10" s="17">
        <v>8</v>
      </c>
      <c r="B10" s="21">
        <f>O10/[1]LineData!H41</f>
        <v>2.7968036529680364E-2</v>
      </c>
      <c r="C10" s="57">
        <f>P10/[1]LineData!H41</f>
        <v>1.5981735159817351E-2</v>
      </c>
      <c r="D10" s="57">
        <f>Q10/[1]LineData!H41</f>
        <v>2.9680365296803651E-2</v>
      </c>
      <c r="E10" s="57">
        <f>R10/[1]LineData!H41</f>
        <v>4.5662100456621002E-3</v>
      </c>
      <c r="F10" s="57">
        <f>S10/[1]LineData!H41</f>
        <v>1.0273972602739725E-2</v>
      </c>
      <c r="G10" s="57">
        <f>T10/[1]LineData!H41</f>
        <v>1.3698630136986301E-2</v>
      </c>
      <c r="H10" s="57">
        <f>U10/[1]LineData!H41</f>
        <v>2.0547945205479451E-2</v>
      </c>
      <c r="I10" s="57">
        <f>V10/[1]LineData!$H$41</f>
        <v>5.7077625570776253E-3</v>
      </c>
      <c r="J10" s="57">
        <f>W10/[1]LineData!$H$41</f>
        <v>3.5388127853881277E-2</v>
      </c>
      <c r="K10" s="57">
        <f>X10/[1]LineData!$H$41</f>
        <v>1.7694063926940638E-2</v>
      </c>
      <c r="N10">
        <v>8</v>
      </c>
      <c r="O10">
        <v>49</v>
      </c>
      <c r="P10">
        <v>28</v>
      </c>
      <c r="Q10">
        <v>52</v>
      </c>
      <c r="R10">
        <v>8</v>
      </c>
      <c r="S10">
        <v>18</v>
      </c>
      <c r="T10">
        <v>24</v>
      </c>
      <c r="U10">
        <v>36</v>
      </c>
      <c r="V10">
        <v>10</v>
      </c>
      <c r="W10">
        <v>62</v>
      </c>
      <c r="X10">
        <v>31</v>
      </c>
      <c r="Z10">
        <v>8</v>
      </c>
      <c r="AA10">
        <v>49</v>
      </c>
    </row>
    <row r="11" spans="1:27" x14ac:dyDescent="0.35">
      <c r="A11" s="17">
        <v>9</v>
      </c>
      <c r="B11" s="21">
        <f>O11/[1]LineData!H41</f>
        <v>2.2260273972602738E-2</v>
      </c>
      <c r="C11" s="57">
        <f>P11/[1]LineData!H41</f>
        <v>2.8538812785388126E-2</v>
      </c>
      <c r="D11" s="57">
        <f>Q11/[1]LineData!H41</f>
        <v>1.9977168949771688E-2</v>
      </c>
      <c r="E11" s="57">
        <f>R11/[1]LineData!H41</f>
        <v>4.1666666666666664E-2</v>
      </c>
      <c r="F11" s="57">
        <f>S11/[1]LineData!H41</f>
        <v>2.2260273972602738E-2</v>
      </c>
      <c r="G11" s="57">
        <f>T11/[1]LineData!H41</f>
        <v>8.5616438356164379E-3</v>
      </c>
      <c r="H11" s="57">
        <f>U11/[1]LineData!H41</f>
        <v>3.0821917808219176E-2</v>
      </c>
      <c r="I11" s="57">
        <f>V11/[1]LineData!$H$41</f>
        <v>3.4246575342465752E-2</v>
      </c>
      <c r="J11" s="57">
        <f>W11/[1]LineData!$H$41</f>
        <v>1.9406392694063926E-2</v>
      </c>
      <c r="K11" s="57">
        <f>X11/[1]LineData!$H$41</f>
        <v>6.2785388127853878E-3</v>
      </c>
      <c r="N11">
        <v>9</v>
      </c>
      <c r="O11">
        <v>39</v>
      </c>
      <c r="P11">
        <v>50</v>
      </c>
      <c r="Q11">
        <v>35</v>
      </c>
      <c r="R11">
        <v>73</v>
      </c>
      <c r="S11">
        <v>39</v>
      </c>
      <c r="T11">
        <v>15</v>
      </c>
      <c r="U11">
        <v>54</v>
      </c>
      <c r="V11">
        <v>60</v>
      </c>
      <c r="W11">
        <v>34</v>
      </c>
      <c r="X11">
        <v>11</v>
      </c>
      <c r="Z11">
        <v>9</v>
      </c>
      <c r="AA11">
        <v>39</v>
      </c>
    </row>
    <row r="12" spans="1:27" x14ac:dyDescent="0.35">
      <c r="A12" s="17">
        <v>10</v>
      </c>
      <c r="B12" s="21">
        <f>O12/[1]LineData!H41</f>
        <v>3.5958904109589039E-2</v>
      </c>
      <c r="C12" s="57">
        <f>P12/[1]LineData!H41</f>
        <v>3.2534246575342464E-2</v>
      </c>
      <c r="D12" s="57">
        <f>Q12/[1]LineData!H41</f>
        <v>4.1666666666666664E-2</v>
      </c>
      <c r="E12" s="57">
        <f>R12/[1]LineData!H41</f>
        <v>2.5684931506849314E-2</v>
      </c>
      <c r="F12" s="57">
        <f>S12/[1]LineData!H41</f>
        <v>4.0525114155251139E-2</v>
      </c>
      <c r="G12" s="57">
        <f>T12/[1]LineData!H41</f>
        <v>1.1986301369863013E-2</v>
      </c>
      <c r="H12" s="57">
        <f>U12/[1]LineData!H41</f>
        <v>1.4840182648401826E-2</v>
      </c>
      <c r="I12" s="57">
        <f>V12/[1]LineData!$H$41</f>
        <v>2.7397260273972601E-2</v>
      </c>
      <c r="J12" s="57">
        <f>W12/[1]LineData!$H$41</f>
        <v>1.6552511415525113E-2</v>
      </c>
      <c r="K12" s="57">
        <f>X12/[1]LineData!$H$41</f>
        <v>3.5388127853881277E-2</v>
      </c>
      <c r="N12">
        <v>10</v>
      </c>
      <c r="O12">
        <v>63</v>
      </c>
      <c r="P12">
        <v>57</v>
      </c>
      <c r="Q12">
        <v>73</v>
      </c>
      <c r="R12">
        <v>45</v>
      </c>
      <c r="S12">
        <v>71</v>
      </c>
      <c r="T12">
        <v>21</v>
      </c>
      <c r="U12">
        <v>26</v>
      </c>
      <c r="V12">
        <v>48</v>
      </c>
      <c r="W12">
        <v>29</v>
      </c>
      <c r="X12">
        <v>62</v>
      </c>
      <c r="Z12">
        <v>10</v>
      </c>
      <c r="AA12">
        <v>63</v>
      </c>
    </row>
    <row r="13" spans="1:27" x14ac:dyDescent="0.35">
      <c r="A13" s="17">
        <v>11</v>
      </c>
      <c r="B13" s="21">
        <f>O13/[1]LineData!H41</f>
        <v>4.6803652968036527E-2</v>
      </c>
      <c r="C13" s="57">
        <f>P13/[1]LineData!H41</f>
        <v>2.7968036529680364E-2</v>
      </c>
      <c r="D13" s="57">
        <f>Q13/[1]LineData!H41</f>
        <v>1.3127853881278538E-2</v>
      </c>
      <c r="E13" s="57">
        <f>R13/[1]LineData!H41</f>
        <v>3.7671232876712327E-2</v>
      </c>
      <c r="F13" s="57">
        <f>S13/[1]LineData!H41</f>
        <v>6.2785388127853878E-3</v>
      </c>
      <c r="G13" s="57">
        <f>T13/[1]LineData!H41</f>
        <v>1.7694063926940638E-2</v>
      </c>
      <c r="H13" s="57">
        <f>U13/[1]LineData!H41</f>
        <v>2.2831050228310501E-3</v>
      </c>
      <c r="I13" s="57">
        <f>V13/[1]LineData!$H$41</f>
        <v>4.0525114155251139E-2</v>
      </c>
      <c r="J13" s="57">
        <f>W13/[1]LineData!$H$41</f>
        <v>1.0844748858447488E-2</v>
      </c>
      <c r="K13" s="57">
        <f>X13/[1]LineData!$H$41</f>
        <v>2.8538812785388126E-2</v>
      </c>
      <c r="N13">
        <v>11</v>
      </c>
      <c r="O13">
        <v>82</v>
      </c>
      <c r="P13">
        <v>49</v>
      </c>
      <c r="Q13">
        <v>23</v>
      </c>
      <c r="R13">
        <v>66</v>
      </c>
      <c r="S13">
        <v>11</v>
      </c>
      <c r="T13">
        <v>31</v>
      </c>
      <c r="U13">
        <v>4</v>
      </c>
      <c r="V13">
        <v>71</v>
      </c>
      <c r="W13">
        <v>19</v>
      </c>
      <c r="X13">
        <v>50</v>
      </c>
      <c r="Z13">
        <v>11</v>
      </c>
      <c r="AA13">
        <v>82</v>
      </c>
    </row>
    <row r="14" spans="1:27" x14ac:dyDescent="0.35">
      <c r="A14" s="17">
        <v>12</v>
      </c>
      <c r="B14" s="21">
        <f>O14/[1]LineData!H41</f>
        <v>3.0251141552511414E-2</v>
      </c>
      <c r="C14" s="57">
        <f>P14/[1]LineData!H41</f>
        <v>7.4200913242009128E-3</v>
      </c>
      <c r="D14" s="57">
        <f>Q14/[1]LineData!H41</f>
        <v>6.2785388127853878E-3</v>
      </c>
      <c r="E14" s="57">
        <f>R14/[1]LineData!H41</f>
        <v>2.3401826484018264E-2</v>
      </c>
      <c r="F14" s="57">
        <f>S14/[1]LineData!H41</f>
        <v>3.5388127853881277E-2</v>
      </c>
      <c r="G14" s="57">
        <f>T14/[1]LineData!H41</f>
        <v>2.1118721461187213E-2</v>
      </c>
      <c r="H14" s="57">
        <f>U14/[1]LineData!H41</f>
        <v>4.1095890410958902E-2</v>
      </c>
      <c r="I14" s="57">
        <f>V14/[1]LineData!$H$41</f>
        <v>1.4840182648401826E-2</v>
      </c>
      <c r="J14" s="57">
        <f>W14/[1]LineData!$H$41</f>
        <v>4.737442922374429E-2</v>
      </c>
      <c r="K14" s="57">
        <f>X14/[1]LineData!$H$41</f>
        <v>3.9954337899543377E-2</v>
      </c>
      <c r="N14">
        <v>12</v>
      </c>
      <c r="O14">
        <v>53</v>
      </c>
      <c r="P14">
        <v>13</v>
      </c>
      <c r="Q14">
        <v>11</v>
      </c>
      <c r="R14">
        <v>41</v>
      </c>
      <c r="S14">
        <v>62</v>
      </c>
      <c r="T14">
        <v>37</v>
      </c>
      <c r="U14">
        <v>72</v>
      </c>
      <c r="V14">
        <v>26</v>
      </c>
      <c r="W14">
        <v>83</v>
      </c>
      <c r="X14">
        <v>70</v>
      </c>
      <c r="Z14">
        <v>12</v>
      </c>
      <c r="AA14">
        <v>53</v>
      </c>
    </row>
    <row r="15" spans="1:27" x14ac:dyDescent="0.35">
      <c r="A15" s="17">
        <v>13</v>
      </c>
      <c r="B15" s="21">
        <f>O15/[1]LineData!H41</f>
        <v>2.0547945205479451E-2</v>
      </c>
      <c r="C15" s="57">
        <f>P15/[1]LineData!H41</f>
        <v>2.2831050228310501E-2</v>
      </c>
      <c r="D15" s="57">
        <f>Q15/[1]LineData!H41</f>
        <v>3.1963470319634701E-2</v>
      </c>
      <c r="E15" s="57">
        <f>R15/[1]LineData!H41</f>
        <v>1.4840182648401826E-2</v>
      </c>
      <c r="F15" s="57">
        <f>S15/[1]LineData!H41</f>
        <v>1.7694063926940638E-2</v>
      </c>
      <c r="G15" s="57">
        <f>T15/[1]LineData!H41</f>
        <v>1.3127853881278538E-2</v>
      </c>
      <c r="H15" s="57">
        <f>U15/[1]LineData!$H$41</f>
        <v>4.3378995433789952E-2</v>
      </c>
      <c r="I15" s="57">
        <f>V15/[1]LineData!$H$41</f>
        <v>4.1666666666666664E-2</v>
      </c>
      <c r="J15" s="57">
        <f>W15/[1]LineData!$H$41</f>
        <v>5.1369863013698627E-3</v>
      </c>
      <c r="K15" s="57">
        <f>X15/[1]LineData!$H$41</f>
        <v>1.0273972602739725E-2</v>
      </c>
      <c r="N15">
        <v>13</v>
      </c>
      <c r="O15">
        <v>36</v>
      </c>
      <c r="P15">
        <v>40</v>
      </c>
      <c r="Q15">
        <v>56</v>
      </c>
      <c r="R15">
        <v>26</v>
      </c>
      <c r="S15">
        <v>31</v>
      </c>
      <c r="T15">
        <v>23</v>
      </c>
      <c r="U15">
        <v>76</v>
      </c>
      <c r="V15">
        <v>73</v>
      </c>
      <c r="W15">
        <v>9</v>
      </c>
      <c r="X15">
        <v>18</v>
      </c>
      <c r="Z15">
        <v>13</v>
      </c>
      <c r="AA15">
        <v>36</v>
      </c>
    </row>
    <row r="16" spans="1:27" x14ac:dyDescent="0.35">
      <c r="A16" s="17">
        <v>14</v>
      </c>
      <c r="B16" s="21">
        <f>O16/[1]LineData!H41</f>
        <v>4.5662100456621002E-2</v>
      </c>
      <c r="C16" s="57">
        <f>P16/[1]LineData!H41</f>
        <v>4.0525114155251139E-2</v>
      </c>
      <c r="D16" s="57">
        <f>Q16/[1]LineData!H41</f>
        <v>2.7968036529680364E-2</v>
      </c>
      <c r="E16" s="57">
        <f>R16/[1]LineData!H41</f>
        <v>2.2831050228310501E-3</v>
      </c>
      <c r="F16" s="57">
        <f>S16/[1]LineData!H41</f>
        <v>4.5662100456621002E-3</v>
      </c>
      <c r="G16" s="57">
        <f>T16/[1]LineData!H41</f>
        <v>1.8264840182648401E-2</v>
      </c>
      <c r="H16" s="57">
        <f>U16/[1]LineData!$H$41</f>
        <v>4.0525114155251139E-2</v>
      </c>
      <c r="I16" s="57">
        <f>V16/[1]LineData!$H$41</f>
        <v>2.3972602739726026E-2</v>
      </c>
      <c r="J16" s="57">
        <f>W16/[1]LineData!$H$41</f>
        <v>1.4269406392694063E-2</v>
      </c>
      <c r="K16" s="57">
        <f>X16/[1]LineData!$H$41</f>
        <v>3.8812785388127852E-2</v>
      </c>
      <c r="N16">
        <v>14</v>
      </c>
      <c r="O16">
        <v>80</v>
      </c>
      <c r="P16">
        <v>71</v>
      </c>
      <c r="Q16">
        <v>49</v>
      </c>
      <c r="R16">
        <v>4</v>
      </c>
      <c r="S16">
        <v>8</v>
      </c>
      <c r="T16">
        <v>32</v>
      </c>
      <c r="U16">
        <v>71</v>
      </c>
      <c r="V16">
        <v>42</v>
      </c>
      <c r="W16">
        <v>25</v>
      </c>
      <c r="X16">
        <v>68</v>
      </c>
      <c r="Z16">
        <v>14</v>
      </c>
      <c r="AA16">
        <v>80</v>
      </c>
    </row>
    <row r="17" spans="1:38" x14ac:dyDescent="0.35">
      <c r="A17" s="17">
        <v>15</v>
      </c>
      <c r="B17" s="21">
        <f>O17/[1]LineData!H41</f>
        <v>2.3401826484018264E-2</v>
      </c>
      <c r="C17" s="57">
        <f>P17/[1]LineData!H41</f>
        <v>3.3105022831050226E-2</v>
      </c>
      <c r="D17" s="57">
        <f>Q17/[1]LineData!H41</f>
        <v>4.737442922374429E-2</v>
      </c>
      <c r="E17" s="57">
        <f>R17/[1]LineData!H41</f>
        <v>1.7123287671232876E-3</v>
      </c>
      <c r="F17" s="57">
        <f>S17/[1]LineData!H41</f>
        <v>4.6803652968036527E-2</v>
      </c>
      <c r="G17" s="57">
        <f>T17/[1]LineData!H41</f>
        <v>3.7100456621004564E-2</v>
      </c>
      <c r="H17" s="57">
        <f>U17/[1]LineData!$H$41</f>
        <v>1.7123287671232876E-3</v>
      </c>
      <c r="I17" s="57">
        <f>V17/[1]LineData!$H$41</f>
        <v>3.9954337899543377E-2</v>
      </c>
      <c r="J17" s="57">
        <f>W17/[1]LineData!$H$41</f>
        <v>2.3972602739726026E-2</v>
      </c>
      <c r="K17" s="57">
        <f>X17/[1]LineData!$H$41</f>
        <v>4.965753424657534E-2</v>
      </c>
      <c r="N17">
        <v>15</v>
      </c>
      <c r="O17">
        <v>41</v>
      </c>
      <c r="P17">
        <v>58</v>
      </c>
      <c r="Q17">
        <v>83</v>
      </c>
      <c r="R17">
        <v>3</v>
      </c>
      <c r="S17">
        <v>82</v>
      </c>
      <c r="T17">
        <v>65</v>
      </c>
      <c r="U17">
        <v>3</v>
      </c>
      <c r="V17">
        <v>70</v>
      </c>
      <c r="W17">
        <v>42</v>
      </c>
      <c r="X17">
        <v>87</v>
      </c>
      <c r="Z17">
        <v>15</v>
      </c>
      <c r="AA17">
        <v>41</v>
      </c>
    </row>
    <row r="18" spans="1:38" x14ac:dyDescent="0.35">
      <c r="A18" s="17">
        <v>16</v>
      </c>
      <c r="B18" s="21">
        <f>O18/[1]LineData!H41</f>
        <v>5.0799086757990865E-2</v>
      </c>
      <c r="C18" s="57">
        <f>P18/[1]LineData!H41</f>
        <v>1.1415525114155251E-2</v>
      </c>
      <c r="D18" s="57">
        <f>Q18/[1]LineData!H41</f>
        <v>3.1963470319634701E-2</v>
      </c>
      <c r="E18" s="57">
        <f>R18/[1]LineData!H41</f>
        <v>9.1324200913242004E-3</v>
      </c>
      <c r="F18" s="57">
        <f>S18/[1]LineData!H41</f>
        <v>1.7123287671232876E-3</v>
      </c>
      <c r="G18" s="57">
        <f>T18/[1]LineData!H41</f>
        <v>1.1415525114155251E-2</v>
      </c>
      <c r="H18" s="57">
        <f>U18/[1]LineData!$H$41</f>
        <v>3.5958904109589039E-2</v>
      </c>
      <c r="I18" s="57">
        <f>V18/[1]LineData!$H$41</f>
        <v>6.2785388127853878E-3</v>
      </c>
      <c r="J18" s="57">
        <f>W18/[1]LineData!$H$41</f>
        <v>2.3972602739726026E-2</v>
      </c>
      <c r="K18" s="57">
        <f>X18/[1]LineData!$H$41</f>
        <v>5.0799086757990865E-2</v>
      </c>
      <c r="N18">
        <v>16</v>
      </c>
      <c r="O18">
        <v>89</v>
      </c>
      <c r="P18">
        <v>20</v>
      </c>
      <c r="Q18">
        <v>56</v>
      </c>
      <c r="R18">
        <v>16</v>
      </c>
      <c r="S18">
        <v>3</v>
      </c>
      <c r="T18">
        <v>20</v>
      </c>
      <c r="U18">
        <v>63</v>
      </c>
      <c r="V18">
        <v>11</v>
      </c>
      <c r="W18">
        <v>42</v>
      </c>
      <c r="X18">
        <v>89</v>
      </c>
      <c r="Z18">
        <v>16</v>
      </c>
      <c r="AA18">
        <v>89</v>
      </c>
    </row>
    <row r="19" spans="1:38" x14ac:dyDescent="0.35">
      <c r="A19" s="17">
        <v>17</v>
      </c>
      <c r="B19" s="21">
        <f>O19/[1]LineData!H41</f>
        <v>3.3105022831050226E-2</v>
      </c>
      <c r="C19" s="57">
        <f>P19/[1]LineData!H41</f>
        <v>4.737442922374429E-2</v>
      </c>
      <c r="D19" s="57">
        <f>Q19/[1]LineData!H41</f>
        <v>1.7123287671232876E-3</v>
      </c>
      <c r="E19" s="57">
        <f>R19/[1]LineData!H41</f>
        <v>7.9908675799086754E-3</v>
      </c>
      <c r="F19" s="57">
        <f>S19/[1]LineData!H41</f>
        <v>1.4269406392694063E-2</v>
      </c>
      <c r="G19" s="57">
        <f>T19/[1]LineData!H41</f>
        <v>2.1118721461187213E-2</v>
      </c>
      <c r="H19" s="57">
        <f>U19/[1]LineData!$H$41</f>
        <v>3.3105022831050226E-2</v>
      </c>
      <c r="I19" s="57">
        <f>V19/[1]LineData!$H$41</f>
        <v>4.3949771689497714E-2</v>
      </c>
      <c r="J19" s="57">
        <f>W19/[1]LineData!$H$41</f>
        <v>4.5662100456621002E-2</v>
      </c>
      <c r="K19" s="57">
        <f>X19/[1]LineData!$H$41</f>
        <v>1.4840182648401826E-2</v>
      </c>
      <c r="N19">
        <v>17</v>
      </c>
      <c r="O19">
        <v>58</v>
      </c>
      <c r="P19">
        <v>83</v>
      </c>
      <c r="Q19">
        <v>3</v>
      </c>
      <c r="R19">
        <v>14</v>
      </c>
      <c r="S19">
        <v>25</v>
      </c>
      <c r="T19">
        <v>37</v>
      </c>
      <c r="U19">
        <v>58</v>
      </c>
      <c r="V19">
        <v>77</v>
      </c>
      <c r="W19">
        <v>80</v>
      </c>
      <c r="X19">
        <v>26</v>
      </c>
      <c r="Z19">
        <v>17</v>
      </c>
      <c r="AA19">
        <v>58</v>
      </c>
    </row>
    <row r="20" spans="1:38" x14ac:dyDescent="0.35">
      <c r="A20" s="17">
        <v>18</v>
      </c>
      <c r="B20" s="21">
        <f>O20/[1]LineData!H41</f>
        <v>3.7671232876712327E-2</v>
      </c>
      <c r="C20" s="57">
        <f>P20/[1]LineData!H41</f>
        <v>1.4840182648401826E-2</v>
      </c>
      <c r="D20" s="57">
        <f>Q20/[1]LineData!H41</f>
        <v>3.1963470319634701E-2</v>
      </c>
      <c r="E20" s="57">
        <f>R20/[1]LineData!H41</f>
        <v>1.4840182648401826E-2</v>
      </c>
      <c r="F20" s="57">
        <f>S20/[1]LineData!H41</f>
        <v>2.3401826484018264E-2</v>
      </c>
      <c r="G20" s="57">
        <f>T20/[1]LineData!H41</f>
        <v>2.9680365296803651E-2</v>
      </c>
      <c r="H20" s="57">
        <f>U20/[1]LineData!$H$41</f>
        <v>4.5662100456621002E-2</v>
      </c>
      <c r="I20" s="57">
        <f>V20/[1]LineData!$H$41</f>
        <v>2.4543378995433789E-2</v>
      </c>
      <c r="J20" s="57">
        <f>W20/[1]LineData!$H$41</f>
        <v>3.0821917808219176E-2</v>
      </c>
      <c r="K20" s="57">
        <f>X20/[1]LineData!$H$41</f>
        <v>1.7123287671232876E-2</v>
      </c>
      <c r="N20">
        <v>18</v>
      </c>
      <c r="O20">
        <v>66</v>
      </c>
      <c r="P20">
        <v>26</v>
      </c>
      <c r="Q20">
        <v>56</v>
      </c>
      <c r="R20">
        <v>26</v>
      </c>
      <c r="S20">
        <v>41</v>
      </c>
      <c r="T20">
        <v>52</v>
      </c>
      <c r="U20">
        <v>80</v>
      </c>
      <c r="V20">
        <v>43</v>
      </c>
      <c r="W20">
        <v>54</v>
      </c>
      <c r="X20">
        <v>30</v>
      </c>
      <c r="Z20">
        <v>18</v>
      </c>
      <c r="AA20">
        <v>66</v>
      </c>
    </row>
    <row r="21" spans="1:38" x14ac:dyDescent="0.35">
      <c r="A21" s="17">
        <v>19</v>
      </c>
      <c r="B21" s="21">
        <f>O21/[1]LineData!H41</f>
        <v>9.1324200913242004E-3</v>
      </c>
      <c r="C21" s="57">
        <f>P21/[1]LineData!H41</f>
        <v>4.3949771689497714E-2</v>
      </c>
      <c r="D21" s="57">
        <f>Q21/[1]LineData!H41</f>
        <v>1.2557077625570776E-2</v>
      </c>
      <c r="E21" s="57">
        <f>R21/[1]LineData!H41</f>
        <v>1.9406392694063926E-2</v>
      </c>
      <c r="F21" s="57">
        <f>S21/[1]LineData!H41</f>
        <v>4.1666666666666664E-2</v>
      </c>
      <c r="G21" s="57">
        <f>T21/[1]LineData!H41</f>
        <v>4.6803652968036527E-2</v>
      </c>
      <c r="H21" s="57">
        <f>U21/[1]LineData!$H$41</f>
        <v>3.3675799086757989E-2</v>
      </c>
      <c r="I21" s="57">
        <f>V21/[1]LineData!$H$41</f>
        <v>1.7123287671232876E-2</v>
      </c>
      <c r="J21" s="57">
        <f>W21/[1]LineData!$H$41</f>
        <v>4.4520547945205477E-2</v>
      </c>
      <c r="K21" s="57">
        <f>X21/[1]LineData!$H$41</f>
        <v>1.3698630136986301E-2</v>
      </c>
      <c r="N21">
        <v>19</v>
      </c>
      <c r="O21">
        <v>16</v>
      </c>
      <c r="P21">
        <v>77</v>
      </c>
      <c r="Q21">
        <v>22</v>
      </c>
      <c r="R21">
        <v>34</v>
      </c>
      <c r="S21">
        <v>73</v>
      </c>
      <c r="T21">
        <v>82</v>
      </c>
      <c r="U21">
        <v>59</v>
      </c>
      <c r="V21">
        <v>30</v>
      </c>
      <c r="W21">
        <v>78</v>
      </c>
      <c r="X21">
        <v>24</v>
      </c>
      <c r="Z21">
        <v>19</v>
      </c>
      <c r="AA21">
        <v>16</v>
      </c>
    </row>
    <row r="22" spans="1:38" x14ac:dyDescent="0.35">
      <c r="A22" s="17">
        <v>20</v>
      </c>
      <c r="B22" s="21">
        <f>O22/[1]LineData!H41</f>
        <v>5.7077625570776253E-4</v>
      </c>
      <c r="C22" s="57">
        <f>P22/[1]LineData!H41</f>
        <v>1.0273972602739725E-2</v>
      </c>
      <c r="D22" s="57">
        <f>Q22/[1]LineData!H41</f>
        <v>2.6826484018264839E-2</v>
      </c>
      <c r="E22" s="57">
        <f>R22/[1]LineData!H41</f>
        <v>3.1963470319634701E-2</v>
      </c>
      <c r="F22" s="57">
        <f>S22/[1]LineData!H41</f>
        <v>1.5410958904109588E-2</v>
      </c>
      <c r="G22" s="57">
        <f>T22/[1]LineData!H41</f>
        <v>6.2785388127853878E-3</v>
      </c>
      <c r="H22" s="57">
        <f>U22/[1]LineData!$H$41</f>
        <v>2.2260273972602738E-2</v>
      </c>
      <c r="I22" s="57">
        <f>V22/[1]LineData!$H$41</f>
        <v>2.3972602739726026E-2</v>
      </c>
      <c r="J22" s="57">
        <f>W22/[1]LineData!$H$41</f>
        <v>3.8812785388127852E-2</v>
      </c>
      <c r="K22" s="57">
        <f>X22/[1]LineData!$H$41</f>
        <v>4.1095890410958902E-2</v>
      </c>
      <c r="N22">
        <v>20</v>
      </c>
      <c r="O22">
        <v>1</v>
      </c>
      <c r="P22">
        <v>18</v>
      </c>
      <c r="Q22">
        <v>47</v>
      </c>
      <c r="R22">
        <v>56</v>
      </c>
      <c r="S22">
        <v>27</v>
      </c>
      <c r="T22">
        <v>11</v>
      </c>
      <c r="U22">
        <v>39</v>
      </c>
      <c r="V22">
        <v>42</v>
      </c>
      <c r="W22">
        <v>68</v>
      </c>
      <c r="X22">
        <v>72</v>
      </c>
      <c r="Z22">
        <v>20</v>
      </c>
      <c r="AA22">
        <v>1</v>
      </c>
    </row>
    <row r="23" spans="1:38" x14ac:dyDescent="0.35">
      <c r="A23" s="17">
        <v>21</v>
      </c>
      <c r="B23" s="21">
        <f>O23/[1]LineData!H41</f>
        <v>9.7031963470319629E-3</v>
      </c>
      <c r="C23" s="57">
        <f>P23/[1]LineData!H41</f>
        <v>3.3105022831050226E-2</v>
      </c>
      <c r="D23" s="57">
        <f>Q23/[1]LineData!H41</f>
        <v>2.8538812785388126E-3</v>
      </c>
      <c r="E23" s="57">
        <f>R23/[1]LineData!H41</f>
        <v>2.1118721461187213E-2</v>
      </c>
      <c r="F23" s="57">
        <f>S23/[1]LineData!H41</f>
        <v>1.1415525114155251E-2</v>
      </c>
      <c r="G23" s="57">
        <f>T23/[1]LineData!H41</f>
        <v>6.8493150684931503E-3</v>
      </c>
      <c r="H23" s="57">
        <f>U23/[1]LineData!$H$41</f>
        <v>3.9954337899543377E-3</v>
      </c>
      <c r="I23" s="57">
        <f>V23/[1]LineData!$H$41</f>
        <v>7.4200913242009128E-3</v>
      </c>
      <c r="J23" s="57">
        <f>W23/[1]LineData!$H$41</f>
        <v>4.0525114155251139E-2</v>
      </c>
      <c r="K23" s="57">
        <f>X23/[1]LineData!$H$41</f>
        <v>4.3378995433789952E-2</v>
      </c>
      <c r="N23">
        <v>21</v>
      </c>
      <c r="O23">
        <v>17</v>
      </c>
      <c r="P23">
        <v>58</v>
      </c>
      <c r="Q23">
        <v>5</v>
      </c>
      <c r="R23">
        <v>37</v>
      </c>
      <c r="S23">
        <v>20</v>
      </c>
      <c r="T23">
        <v>12</v>
      </c>
      <c r="U23">
        <v>7</v>
      </c>
      <c r="V23">
        <v>13</v>
      </c>
      <c r="W23">
        <v>71</v>
      </c>
      <c r="X23">
        <v>76</v>
      </c>
      <c r="Z23">
        <v>21</v>
      </c>
      <c r="AA23">
        <v>17</v>
      </c>
    </row>
    <row r="24" spans="1:38" x14ac:dyDescent="0.35">
      <c r="A24" s="17">
        <v>22</v>
      </c>
      <c r="B24" s="21">
        <f>O24/[1]LineData!H41</f>
        <v>3.7671232876712327E-2</v>
      </c>
      <c r="C24" s="57">
        <f>P24/[1]LineData!H41</f>
        <v>3.1392694063926939E-2</v>
      </c>
      <c r="D24" s="57">
        <f>Q24/[1]LineData!H41</f>
        <v>2.3972602739726026E-2</v>
      </c>
      <c r="E24" s="57">
        <f>R24/[1]LineData!H41</f>
        <v>3.2534246575342464E-2</v>
      </c>
      <c r="F24" s="57">
        <f>S24/[1]LineData!H41</f>
        <v>3.3675799086757989E-2</v>
      </c>
      <c r="G24" s="57">
        <f>T24/[1]LineData!H41</f>
        <v>1.2557077625570776E-2</v>
      </c>
      <c r="H24" s="57">
        <f>U24/[1]LineData!$H$41</f>
        <v>1.3698630136986301E-2</v>
      </c>
      <c r="I24" s="57">
        <f>V24/[1]LineData!$H$41</f>
        <v>1.1986301369863013E-2</v>
      </c>
      <c r="J24" s="57">
        <f>W24/[1]LineData!$H$41</f>
        <v>7.9908675799086754E-3</v>
      </c>
      <c r="K24" s="57">
        <f>X24/[1]LineData!$H$41</f>
        <v>3.8242009132420089E-2</v>
      </c>
      <c r="N24">
        <v>22</v>
      </c>
      <c r="O24">
        <v>66</v>
      </c>
      <c r="P24">
        <v>55</v>
      </c>
      <c r="Q24">
        <v>42</v>
      </c>
      <c r="R24">
        <v>57</v>
      </c>
      <c r="S24">
        <v>59</v>
      </c>
      <c r="T24">
        <v>22</v>
      </c>
      <c r="U24">
        <v>24</v>
      </c>
      <c r="V24">
        <v>21</v>
      </c>
      <c r="W24">
        <v>14</v>
      </c>
      <c r="X24">
        <v>67</v>
      </c>
      <c r="Z24">
        <v>22</v>
      </c>
      <c r="AA24">
        <v>66</v>
      </c>
    </row>
    <row r="25" spans="1:38" x14ac:dyDescent="0.35">
      <c r="A25" s="17">
        <v>23</v>
      </c>
      <c r="B25" s="21">
        <f>O25/[1]LineData!H41</f>
        <v>2.2831050228310501E-2</v>
      </c>
      <c r="C25" s="57">
        <f>P25/[1]LineData!H41</f>
        <v>1.1415525114155251E-2</v>
      </c>
      <c r="D25" s="57">
        <f>Q25/[1]LineData!H41</f>
        <v>5.7077625570776253E-4</v>
      </c>
      <c r="E25" s="57">
        <f>R25/[1]LineData!H41</f>
        <v>5.1369863013698627E-3</v>
      </c>
      <c r="F25" s="57">
        <f>S25/[1]LineData!H41</f>
        <v>1.6552511415525113E-2</v>
      </c>
      <c r="G25" s="57">
        <f>T25/[1]LineData!H41</f>
        <v>3.1392694063926939E-2</v>
      </c>
      <c r="H25" s="57">
        <f>U25/[1]LineData!$H$41</f>
        <v>1.6552511415525113E-2</v>
      </c>
      <c r="I25" s="57">
        <f>V25/[1]LineData!$H$41</f>
        <v>5.1369863013698627E-3</v>
      </c>
      <c r="J25" s="57">
        <f>W25/[1]LineData!$H$41</f>
        <v>2.1118721461187213E-2</v>
      </c>
      <c r="K25" s="57">
        <f>X25/[1]LineData!$H$41</f>
        <v>2.6826484018264839E-2</v>
      </c>
      <c r="N25">
        <v>23</v>
      </c>
      <c r="O25">
        <v>40</v>
      </c>
      <c r="P25">
        <v>20</v>
      </c>
      <c r="Q25">
        <v>1</v>
      </c>
      <c r="R25">
        <v>9</v>
      </c>
      <c r="S25">
        <v>29</v>
      </c>
      <c r="T25">
        <v>55</v>
      </c>
      <c r="U25">
        <v>29</v>
      </c>
      <c r="V25">
        <v>9</v>
      </c>
      <c r="W25">
        <v>37</v>
      </c>
      <c r="X25">
        <v>47</v>
      </c>
      <c r="Z25">
        <v>23</v>
      </c>
      <c r="AA25">
        <v>40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x14ac:dyDescent="0.35">
      <c r="A26" s="17">
        <v>24</v>
      </c>
      <c r="B26" s="21">
        <f>O26/[1]LineData!H41</f>
        <v>1.7694063926940638E-2</v>
      </c>
      <c r="C26" s="57">
        <f>P26/[1]LineData!H41</f>
        <v>3.0821917808219176E-2</v>
      </c>
      <c r="D26" s="57">
        <f>Q26/[1]LineData!H41</f>
        <v>1.6552511415525113E-2</v>
      </c>
      <c r="E26" s="57">
        <f>R26/[1]LineData!H41</f>
        <v>5.1369863013698627E-3</v>
      </c>
      <c r="F26" s="57">
        <f>S26/[1]LineData!H41</f>
        <v>2.9680365296803651E-2</v>
      </c>
      <c r="G26" s="57">
        <f>T26/[1]LineData!H41</f>
        <v>3.4246575342465752E-3</v>
      </c>
      <c r="H26" s="57">
        <f>U26/[1]LineData!$H$41</f>
        <v>2.0547945205479451E-2</v>
      </c>
      <c r="I26" s="57">
        <f>V26/[1]LineData!$H$41</f>
        <v>3.0251141552511414E-2</v>
      </c>
      <c r="J26" s="57">
        <f>W26/[1]LineData!$H$41</f>
        <v>2.3401826484018264E-2</v>
      </c>
      <c r="K26" s="57">
        <f>X26/[1]LineData!$H$41</f>
        <v>2.1118721461187213E-2</v>
      </c>
      <c r="N26">
        <v>24</v>
      </c>
      <c r="O26">
        <v>31</v>
      </c>
      <c r="P26">
        <v>54</v>
      </c>
      <c r="Q26">
        <v>29</v>
      </c>
      <c r="R26">
        <v>9</v>
      </c>
      <c r="S26">
        <v>52</v>
      </c>
      <c r="T26">
        <v>6</v>
      </c>
      <c r="U26">
        <v>36</v>
      </c>
      <c r="V26">
        <v>53</v>
      </c>
      <c r="W26">
        <v>41</v>
      </c>
      <c r="X26">
        <v>37</v>
      </c>
      <c r="Z26">
        <v>24</v>
      </c>
      <c r="AA26">
        <v>31</v>
      </c>
    </row>
    <row r="35" spans="2:4" x14ac:dyDescent="0.35">
      <c r="B35" s="59"/>
    </row>
    <row r="36" spans="2:4" x14ac:dyDescent="0.35">
      <c r="B36" s="59"/>
    </row>
    <row r="38" spans="2:4" x14ac:dyDescent="0.35">
      <c r="B38" s="60"/>
    </row>
    <row r="39" spans="2:4" x14ac:dyDescent="0.35">
      <c r="B39" s="61"/>
      <c r="D39" s="61"/>
    </row>
    <row r="40" spans="2:4" x14ac:dyDescent="0.35">
      <c r="B40" s="61"/>
      <c r="D40" s="61"/>
    </row>
    <row r="41" spans="2:4" x14ac:dyDescent="0.35">
      <c r="B41" s="61"/>
      <c r="D41" s="61"/>
    </row>
    <row r="42" spans="2:4" x14ac:dyDescent="0.35">
      <c r="B42" s="61"/>
      <c r="D42" s="61"/>
    </row>
    <row r="43" spans="2:4" x14ac:dyDescent="0.35">
      <c r="B43" s="61"/>
      <c r="D43" s="61"/>
    </row>
    <row r="44" spans="2:4" x14ac:dyDescent="0.35">
      <c r="B44" s="61"/>
      <c r="D44" s="61"/>
    </row>
    <row r="45" spans="2:4" x14ac:dyDescent="0.35">
      <c r="B45" s="61"/>
      <c r="D45" s="61"/>
    </row>
    <row r="46" spans="2:4" x14ac:dyDescent="0.35">
      <c r="B46" s="61"/>
      <c r="D46" s="61"/>
    </row>
    <row r="47" spans="2:4" x14ac:dyDescent="0.35">
      <c r="B47" s="61"/>
      <c r="D47" s="61"/>
    </row>
    <row r="48" spans="2:4" x14ac:dyDescent="0.35">
      <c r="B48" s="61"/>
      <c r="D48" s="61"/>
    </row>
    <row r="49" spans="2:4" x14ac:dyDescent="0.35">
      <c r="B49" s="61"/>
      <c r="D49" s="61"/>
    </row>
    <row r="50" spans="2:4" x14ac:dyDescent="0.35">
      <c r="B50" s="61"/>
      <c r="D50" s="61"/>
    </row>
    <row r="51" spans="2:4" x14ac:dyDescent="0.35">
      <c r="B51" s="61"/>
      <c r="D51" s="61"/>
    </row>
    <row r="52" spans="2:4" x14ac:dyDescent="0.35">
      <c r="B52" s="61"/>
      <c r="D52" s="61"/>
    </row>
    <row r="53" spans="2:4" x14ac:dyDescent="0.35">
      <c r="B53" s="61"/>
      <c r="D53" s="61"/>
    </row>
    <row r="54" spans="2:4" x14ac:dyDescent="0.35">
      <c r="B54" s="61"/>
      <c r="D54" s="61"/>
    </row>
    <row r="55" spans="2:4" x14ac:dyDescent="0.35">
      <c r="B55" s="61"/>
      <c r="D55" s="61"/>
    </row>
    <row r="56" spans="2:4" x14ac:dyDescent="0.35">
      <c r="B56" s="61"/>
      <c r="D56" s="61"/>
    </row>
    <row r="57" spans="2:4" x14ac:dyDescent="0.35">
      <c r="B57" s="61"/>
      <c r="D57" s="61"/>
    </row>
    <row r="58" spans="2:4" x14ac:dyDescent="0.35">
      <c r="B58" s="61"/>
      <c r="D58" s="61"/>
    </row>
    <row r="59" spans="2:4" x14ac:dyDescent="0.35">
      <c r="B59" s="61"/>
      <c r="D59" s="61"/>
    </row>
    <row r="60" spans="2:4" x14ac:dyDescent="0.35">
      <c r="B60" s="61"/>
      <c r="D60" s="61"/>
    </row>
    <row r="61" spans="2:4" x14ac:dyDescent="0.35">
      <c r="B61" s="61"/>
      <c r="D61" s="61"/>
    </row>
    <row r="62" spans="2:4" x14ac:dyDescent="0.35">
      <c r="B62" s="61"/>
      <c r="D6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4" sqref="F24"/>
    </sheetView>
  </sheetViews>
  <sheetFormatPr defaultColWidth="11.453125"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x14ac:dyDescent="0.35">
      <c r="A1" s="21" t="s">
        <v>116</v>
      </c>
      <c r="B1" s="21" t="s">
        <v>129</v>
      </c>
    </row>
    <row r="2" spans="1:6" x14ac:dyDescent="0.35">
      <c r="A2">
        <v>1</v>
      </c>
      <c r="B2" s="62">
        <v>1</v>
      </c>
      <c r="F2" s="62"/>
    </row>
    <row r="3" spans="1:6" x14ac:dyDescent="0.35">
      <c r="A3">
        <v>2</v>
      </c>
      <c r="B3" s="62">
        <v>1</v>
      </c>
      <c r="F3" s="62"/>
    </row>
    <row r="4" spans="1:6" x14ac:dyDescent="0.35">
      <c r="A4">
        <v>3</v>
      </c>
      <c r="B4" s="62">
        <v>1</v>
      </c>
      <c r="F4" s="62"/>
    </row>
    <row r="5" spans="1:6" x14ac:dyDescent="0.35">
      <c r="A5">
        <v>4</v>
      </c>
      <c r="B5" s="62">
        <v>1</v>
      </c>
      <c r="F5" s="62"/>
    </row>
    <row r="6" spans="1:6" x14ac:dyDescent="0.35">
      <c r="A6">
        <v>5</v>
      </c>
      <c r="B6" s="62">
        <v>1</v>
      </c>
      <c r="F6" s="62"/>
    </row>
    <row r="7" spans="1:6" x14ac:dyDescent="0.35">
      <c r="A7">
        <v>6</v>
      </c>
      <c r="B7" s="62">
        <v>1</v>
      </c>
    </row>
    <row r="8" spans="1:6" x14ac:dyDescent="0.35">
      <c r="A8">
        <v>7</v>
      </c>
      <c r="B8" s="62">
        <v>1</v>
      </c>
    </row>
    <row r="9" spans="1:6" x14ac:dyDescent="0.35">
      <c r="A9">
        <v>8</v>
      </c>
      <c r="B9" s="62">
        <v>1</v>
      </c>
    </row>
    <row r="10" spans="1:6" x14ac:dyDescent="0.35">
      <c r="A10">
        <v>9</v>
      </c>
      <c r="B10" s="62">
        <v>1</v>
      </c>
    </row>
    <row r="11" spans="1:6" x14ac:dyDescent="0.35">
      <c r="A11">
        <v>10</v>
      </c>
      <c r="B11" s="62">
        <v>1</v>
      </c>
    </row>
    <row r="12" spans="1:6" x14ac:dyDescent="0.35">
      <c r="A12">
        <v>11</v>
      </c>
      <c r="B12" s="62">
        <v>1</v>
      </c>
    </row>
    <row r="13" spans="1:6" x14ac:dyDescent="0.35">
      <c r="A13">
        <v>12</v>
      </c>
      <c r="B13" s="62">
        <v>1</v>
      </c>
    </row>
    <row r="14" spans="1:6" x14ac:dyDescent="0.35">
      <c r="A14">
        <v>13</v>
      </c>
      <c r="B14" s="62">
        <v>1</v>
      </c>
    </row>
    <row r="15" spans="1:6" x14ac:dyDescent="0.35">
      <c r="A15">
        <v>14</v>
      </c>
      <c r="B15" s="62">
        <v>1</v>
      </c>
    </row>
    <row r="16" spans="1:6" x14ac:dyDescent="0.35">
      <c r="A16">
        <v>15</v>
      </c>
      <c r="B16" s="62">
        <v>1</v>
      </c>
    </row>
    <row r="17" spans="2:2" x14ac:dyDescent="0.35">
      <c r="B17" s="62"/>
    </row>
    <row r="18" spans="2:2" x14ac:dyDescent="0.35">
      <c r="B18" s="62"/>
    </row>
    <row r="19" spans="2:2" x14ac:dyDescent="0.35">
      <c r="B19" s="62"/>
    </row>
    <row r="20" spans="2:2" x14ac:dyDescent="0.35">
      <c r="B20" s="62"/>
    </row>
    <row r="21" spans="2:2" x14ac:dyDescent="0.35">
      <c r="B21" s="62"/>
    </row>
    <row r="22" spans="2:2" x14ac:dyDescent="0.35">
      <c r="B22" s="62"/>
    </row>
    <row r="23" spans="2:2" x14ac:dyDescent="0.35">
      <c r="B23" s="62"/>
    </row>
    <row r="24" spans="2:2" x14ac:dyDescent="0.35">
      <c r="B24" s="62"/>
    </row>
    <row r="25" spans="2:2" x14ac:dyDescent="0.35">
      <c r="B25" s="62"/>
    </row>
    <row r="26" spans="2:2" x14ac:dyDescent="0.35">
      <c r="B26" s="62"/>
    </row>
    <row r="27" spans="2:2" x14ac:dyDescent="0.35">
      <c r="B27" s="62"/>
    </row>
    <row r="28" spans="2:2" x14ac:dyDescent="0.35">
      <c r="B28" s="62"/>
    </row>
    <row r="29" spans="2:2" x14ac:dyDescent="0.35">
      <c r="B29" s="62"/>
    </row>
    <row r="30" spans="2:2" x14ac:dyDescent="0.35">
      <c r="B30" s="62"/>
    </row>
    <row r="31" spans="2:2" x14ac:dyDescent="0.35">
      <c r="B31" s="62"/>
    </row>
    <row r="32" spans="2:2" x14ac:dyDescent="0.35">
      <c r="B32" s="62"/>
    </row>
    <row r="33" spans="2:2" x14ac:dyDescent="0.35">
      <c r="B33" s="62"/>
    </row>
    <row r="34" spans="2:2" x14ac:dyDescent="0.35">
      <c r="B34" s="62"/>
    </row>
    <row r="35" spans="2:2" x14ac:dyDescent="0.35">
      <c r="B35" s="62"/>
    </row>
    <row r="36" spans="2:2" x14ac:dyDescent="0.35">
      <c r="B36" s="62"/>
    </row>
    <row r="37" spans="2:2" x14ac:dyDescent="0.35">
      <c r="B37" s="62"/>
    </row>
    <row r="38" spans="2:2" x14ac:dyDescent="0.35">
      <c r="B38" s="62"/>
    </row>
    <row r="39" spans="2:2" x14ac:dyDescent="0.35">
      <c r="B39" s="62"/>
    </row>
    <row r="40" spans="2:2" x14ac:dyDescent="0.35">
      <c r="B40" s="62"/>
    </row>
    <row r="41" spans="2:2" x14ac:dyDescent="0.35">
      <c r="B41" s="62"/>
    </row>
    <row r="42" spans="2:2" x14ac:dyDescent="0.35">
      <c r="B42" s="62"/>
    </row>
    <row r="43" spans="2:2" x14ac:dyDescent="0.35">
      <c r="B43" s="62"/>
    </row>
    <row r="44" spans="2:2" x14ac:dyDescent="0.35">
      <c r="B44" s="62"/>
    </row>
    <row r="45" spans="2:2" x14ac:dyDescent="0.35">
      <c r="B45" s="62"/>
    </row>
    <row r="46" spans="2:2" x14ac:dyDescent="0.35">
      <c r="B46" s="62"/>
    </row>
    <row r="47" spans="2:2" x14ac:dyDescent="0.35">
      <c r="B47" s="62"/>
    </row>
    <row r="48" spans="2:2" x14ac:dyDescent="0.35">
      <c r="B48" s="62"/>
    </row>
    <row r="49" spans="2:2" x14ac:dyDescent="0.35">
      <c r="B49" s="62"/>
    </row>
    <row r="50" spans="2:2" x14ac:dyDescent="0.35">
      <c r="B50" s="62"/>
    </row>
    <row r="51" spans="2:2" x14ac:dyDescent="0.35">
      <c r="B51" s="62"/>
    </row>
    <row r="52" spans="2:2" x14ac:dyDescent="0.35">
      <c r="B52" s="62"/>
    </row>
    <row r="53" spans="2:2" x14ac:dyDescent="0.35">
      <c r="B53" s="62"/>
    </row>
    <row r="54" spans="2:2" x14ac:dyDescent="0.35">
      <c r="B54" s="62"/>
    </row>
    <row r="55" spans="2:2" x14ac:dyDescent="0.35">
      <c r="B55" s="62"/>
    </row>
    <row r="56" spans="2:2" x14ac:dyDescent="0.35">
      <c r="B56" s="62"/>
    </row>
    <row r="57" spans="2:2" x14ac:dyDescent="0.35">
      <c r="B57" s="62"/>
    </row>
    <row r="58" spans="2:2" x14ac:dyDescent="0.35">
      <c r="B58" s="62"/>
    </row>
    <row r="59" spans="2:2" x14ac:dyDescent="0.35">
      <c r="B59" s="62"/>
    </row>
    <row r="60" spans="2:2" x14ac:dyDescent="0.35">
      <c r="B60" s="62"/>
    </row>
    <row r="61" spans="2:2" x14ac:dyDescent="0.35">
      <c r="B61" s="62"/>
    </row>
    <row r="62" spans="2:2" x14ac:dyDescent="0.35">
      <c r="B62" s="62"/>
    </row>
    <row r="63" spans="2:2" x14ac:dyDescent="0.35">
      <c r="B63" s="62"/>
    </row>
    <row r="64" spans="2:2" x14ac:dyDescent="0.35">
      <c r="B64" s="62"/>
    </row>
    <row r="65" spans="2:2" x14ac:dyDescent="0.35">
      <c r="B65" s="62"/>
    </row>
    <row r="66" spans="2:2" x14ac:dyDescent="0.35">
      <c r="B66" s="62"/>
    </row>
    <row r="67" spans="2:2" x14ac:dyDescent="0.35">
      <c r="B67" s="62"/>
    </row>
    <row r="68" spans="2:2" x14ac:dyDescent="0.35">
      <c r="B68" s="62"/>
    </row>
    <row r="69" spans="2:2" x14ac:dyDescent="0.35">
      <c r="B69" s="62"/>
    </row>
    <row r="70" spans="2:2" x14ac:dyDescent="0.35">
      <c r="B70" s="62"/>
    </row>
    <row r="71" spans="2:2" x14ac:dyDescent="0.35">
      <c r="B7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ParamsAndSets</vt:lpstr>
      <vt:lpstr>Scalar</vt:lpstr>
      <vt:lpstr>sets</vt:lpstr>
      <vt:lpstr>Sets2</vt:lpstr>
      <vt:lpstr>conex</vt:lpstr>
      <vt:lpstr>P_DG_MAX</vt:lpstr>
      <vt:lpstr>LineData</vt:lpstr>
      <vt:lpstr>Wind</vt:lpstr>
      <vt:lpstr>V0_2</vt:lpstr>
      <vt:lpstr>Loadprofile</vt:lpstr>
      <vt:lpstr>dem1</vt:lpstr>
      <vt:lpstr>Demand</vt:lpstr>
      <vt:lpstr>PL</vt:lpstr>
      <vt:lpstr>Generation</vt:lpstr>
      <vt:lpstr>Probability</vt:lpstr>
      <vt:lpstr>PriceEnergy</vt:lpstr>
      <vt:lpstr>Reserve</vt:lpstr>
      <vt:lpstr>RegUp</vt:lpstr>
      <vt:lpstr>RegDown</vt:lpstr>
      <vt:lpstr>Cap</vt:lpstr>
      <vt:lpstr>dem</vt:lpstr>
      <vt:lpstr>switch</vt:lpstr>
      <vt:lpstr>conex_sin</vt:lpstr>
      <vt:lpstr>DRA</vt:lpstr>
      <vt:lpstr>DREX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Saber</cp:lastModifiedBy>
  <dcterms:created xsi:type="dcterms:W3CDTF">2015-01-21T14:27:21Z</dcterms:created>
  <dcterms:modified xsi:type="dcterms:W3CDTF">2022-06-14T13:49:26Z</dcterms:modified>
</cp:coreProperties>
</file>