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32.xml" ContentType="application/vnd.openxmlformats-officedocument.spreadsheetml.worksheet+xml"/>
  <Override PartName="/xl/worksheets/sheet11.xml" ContentType="application/vnd.openxmlformats-officedocument.spreadsheetml.worksheet+xml"/>
  <Override PartName="/xl/worksheets/sheet33.xml" ContentType="application/vnd.openxmlformats-officedocument.spreadsheetml.worksheet+xml"/>
  <Override PartName="/xl/worksheets/sheet12.xml" ContentType="application/vnd.openxmlformats-officedocument.spreadsheetml.worksheet+xml"/>
  <Override PartName="/xl/worksheets/sheet34.xml" ContentType="application/vnd.openxmlformats-officedocument.spreadsheetml.worksheet+xml"/>
  <Override PartName="/xl/worksheets/sheet13.xml" ContentType="application/vnd.openxmlformats-officedocument.spreadsheetml.worksheet+xml"/>
  <Override PartName="/xl/worksheets/sheet35.xml" ContentType="application/vnd.openxmlformats-officedocument.spreadsheetml.worksheet+xml"/>
  <Override PartName="/xl/worksheets/sheet14.xml" ContentType="application/vnd.openxmlformats-officedocument.spreadsheetml.worksheet+xml"/>
  <Override PartName="/xl/worksheets/sheet36.xml" ContentType="application/vnd.openxmlformats-officedocument.spreadsheetml.worksheet+xml"/>
  <Override PartName="/xl/worksheets/sheet15.xml" ContentType="application/vnd.openxmlformats-officedocument.spreadsheetml.worksheet+xml"/>
  <Override PartName="/xl/worksheets/sheet37.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_rels/sheet36.xml.rels" ContentType="application/vnd.openxmlformats-package.relationships+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_rels/.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4"/>
  </bookViews>
  <sheets>
    <sheet name="Neue Daten Ep3" sheetId="1" state="visible" r:id="rId2"/>
    <sheet name="Changelog" sheetId="2" state="visible" r:id="rId3"/>
    <sheet name="Summary" sheetId="3" state="visible" r:id="rId4"/>
    <sheet name="Todo" sheetId="4" state="visible" r:id="rId5"/>
    <sheet name="GlobalVars" sheetId="5" state="visible" r:id="rId6"/>
    <sheet name="Keywords" sheetId="6" state="visible" r:id="rId7"/>
    <sheet name="GotoPoints" sheetId="7" state="visible" r:id="rId8"/>
    <sheet name="Places" sheetId="8" state="visible" r:id="rId9"/>
    <sheet name="ObjectTexts" sheetId="9" state="visible" r:id="rId10"/>
    <sheet name="Items" sheetId="10" state="visible" r:id="rId11"/>
    <sheet name="Monsters" sheetId="11" state="visible" r:id="rId12"/>
    <sheet name="Maps" sheetId="12" state="visible" r:id="rId13"/>
    <sheet name="Labdata" sheetId="13" state="visible" r:id="rId14"/>
    <sheet name="MapChanges" sheetId="14" state="visible" r:id="rId15"/>
    <sheet name="ElementChanges" sheetId="15" state="visible" r:id="rId16"/>
    <sheet name="NPCs" sheetId="16" state="visible" r:id="rId17"/>
    <sheet name="Chests" sheetId="17" state="visible" r:id="rId18"/>
    <sheet name="Doors" sheetId="18" state="visible" r:id="rId19"/>
    <sheet name="TextChanges" sheetId="19" state="visible" r:id="rId20"/>
    <sheet name="TileChangeEvents" sheetId="20" state="visible" r:id="rId21"/>
    <sheet name="CharChanges" sheetId="21" state="visible" r:id="rId22"/>
    <sheet name="ObjectGfx" sheetId="22" state="visible" r:id="rId23"/>
    <sheet name="WallGfx" sheetId="23" state="visible" r:id="rId24"/>
    <sheet name="Overlays" sheetId="24" state="visible" r:id="rId25"/>
    <sheet name="Floors" sheetId="25" state="visible" r:id="rId26"/>
    <sheet name="Tiles" sheetId="26" state="visible" r:id="rId27"/>
    <sheet name="SpellChanges" sheetId="27" state="visible" r:id="rId28"/>
    <sheet name="Quest - Sea Creatures" sheetId="28" state="visible" r:id="rId29"/>
    <sheet name="SpellDamage" sheetId="29" state="visible" r:id="rId30"/>
    <sheet name="Black Mountains" sheetId="30" state="visible" r:id="rId31"/>
    <sheet name="SavegamePatching" sheetId="31" state="visible" r:id="rId32"/>
    <sheet name="CodeChanges" sheetId="32" state="visible" r:id="rId33"/>
    <sheet name="Exp Table" sheetId="33" state="visible" r:id="rId34"/>
    <sheet name="Bosses" sheetId="34" state="visible" r:id="rId35"/>
    <sheet name="Portraits" sheetId="35" state="visible" r:id="rId36"/>
    <sheet name="Custom Translate" sheetId="36" state="visible" r:id="rId37"/>
    <sheet name="Kasimir Stats" sheetId="37" state="visible" r:id="rId38"/>
  </sheets>
  <calcPr iterateCount="100" refMode="A1" iterate="tru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<sst xmlns="http://schemas.openxmlformats.org/spreadsheetml/2006/main" count="1877" uniqueCount="1357">
  <si>
    <t xml:space="preserve">Map texts</t>
  </si>
  <si>
    <t xml:space="preserve">Maps</t>
  </si>
  <si>
    <t xml:space="preserve">Places</t>
  </si>
  <si>
    <t xml:space="preserve">Merchants</t>
  </si>
  <si>
    <t xml:space="preserve">Wasp’s Nest</t>
  </si>
  <si>
    <t xml:space="preserve">Search Trainer</t>
  </si>
  <si>
    <t xml:space="preserve">Dor Grestin</t>
  </si>
  <si>
    <t xml:space="preserve">Underground</t>
  </si>
  <si>
    <t xml:space="preserve">Weapon Dealer</t>
  </si>
  <si>
    <t xml:space="preserve">The Nest</t>
  </si>
  <si>
    <t xml:space="preserve">Grail Temple</t>
  </si>
  <si>
    <t xml:space="preserve">Item Gfx</t>
  </si>
  <si>
    <t xml:space="preserve">Items</t>
  </si>
  <si>
    <t xml:space="preserve">Spells</t>
  </si>
  <si>
    <t xml:space="preserve">Offhand Knife</t>
  </si>
  <si>
    <t xml:space="preserve">Alchemist</t>
  </si>
  <si>
    <t xml:space="preserve">Ghost Inferno</t>
  </si>
  <si>
    <t xml:space="preserve">Offhand Dagger</t>
  </si>
  <si>
    <t xml:space="preserve">Forest Bow</t>
  </si>
  <si>
    <t xml:space="preserve">Parry Dagger</t>
  </si>
  <si>
    <t xml:space="preserve">Dowsing Rod</t>
  </si>
  <si>
    <t xml:space="preserve">Ghost Staff</t>
  </si>
  <si>
    <t xml:space="preserve">Quick Arrow</t>
  </si>
  <si>
    <t xml:space="preserve">Aiming Arrow</t>
  </si>
  <si>
    <t xml:space="preserve">Episode 3</t>
  </si>
  <si>
    <t xml:space="preserve">'- Bows now have a different attribute damage bonus of STR/50 and DEX/25 (TODO: add to remake)</t>
  </si>
  <si>
    <t xml:space="preserve">'- Other weapons now also have an additional bonus of DEX/50 (TODO: add to remake)</t>
  </si>
  <si>
    <t xml:space="preserve">- The attribute damage and defense bonus is now also shown in the char info</t>
  </si>
  <si>
    <t xml:space="preserve">- New travel type "Wasp" which is like the eagle but on the forest moon (can be used through map events only)</t>
  </si>
  <si>
    <t xml:space="preserve">- New dungeon on the forest moon</t>
  </si>
  <si>
    <r>
      <rPr>
        <sz val="11"/>
        <color rgb="FF000000"/>
        <rFont val="Calibri"/>
        <family val="2"/>
        <charset val="1"/>
      </rPr>
      <t xml:space="preserve">- Attack and defense now have a base and variable component like in the remake </t>
    </r>
    <r>
      <rPr>
        <b val="true"/>
        <sz val="11"/>
        <color rgb="FF000000"/>
        <rFont val="Calibri"/>
        <family val="2"/>
        <charset val="1"/>
      </rPr>
      <t xml:space="preserve">(</t>
    </r>
    <r>
      <rPr>
        <sz val="11"/>
        <color rgb="FF000000"/>
        <rFont val="Calibri"/>
        <family val="2"/>
        <charset val="1"/>
      </rPr>
      <t xml:space="preserve">original just added them together</t>
    </r>
    <r>
      <rPr>
        <b val="true"/>
        <sz val="11"/>
        <color rgb="FF000000"/>
        <rFont val="Calibri"/>
        <family val="2"/>
        <charset val="1"/>
      </rPr>
      <t xml:space="preserve">)</t>
    </r>
  </si>
  <si>
    <r>
      <rPr>
        <sz val="11"/>
        <color rgb="FF000000"/>
        <rFont val="Calibri"/>
        <family val="2"/>
        <charset val="1"/>
      </rPr>
      <t xml:space="preserve">- Gnom mine now has 5 goto points </t>
    </r>
    <r>
      <rPr>
        <b val="true"/>
        <sz val="11"/>
        <color rgb="FF000000"/>
        <rFont val="Calibri"/>
        <family val="2"/>
        <charset val="1"/>
      </rPr>
      <t xml:space="preserve">(</t>
    </r>
    <r>
      <rPr>
        <sz val="11"/>
        <color rgb="FF000000"/>
        <rFont val="Calibri"/>
        <family val="2"/>
        <charset val="1"/>
      </rPr>
      <t xml:space="preserve">TODO: add to english version!</t>
    </r>
    <r>
      <rPr>
        <b val="true"/>
        <sz val="11"/>
        <color rgb="FF000000"/>
        <rFont val="Calibri"/>
        <family val="2"/>
        <charset val="1"/>
      </rPr>
      <t xml:space="preserve">)</t>
    </r>
  </si>
  <si>
    <t xml:space="preserve">- On level up now STA/25 is added to hp (TODO: add to remake)</t>
  </si>
  <si>
    <t xml:space="preserve">- Thalion and Valdyn have a bit more SLP per level but lower SP per level</t>
  </si>
  <si>
    <t xml:space="preserve">- Let the ghost on the graveyard use Ghost Inferno</t>
  </si>
  <si>
    <t xml:space="preserve">- Forest Bow should not be duplicatable as well as the ghost staff</t>
  </si>
  <si>
    <t xml:space="preserve">- Place ghost staff and Ghost Inferno scroll as a reward somewhere on Lyramion</t>
  </si>
  <si>
    <t xml:space="preserve">- map 183, 35, 21 - Gralsümpfe Dungeon – Reward: Ghost stuff</t>
  </si>
  <si>
    <t xml:space="preserve">Note: Never add more than 530 entries to an archive otherwise the Amiga version will fail.</t>
  </si>
  <si>
    <t xml:space="preserve">Kasimir has all elemental spell damage bonusses from start but a penalty of 50%. This means if he uses the cores they all do the same base damage but 50% lower than the normal version a black mage can use. Around 50-60 dmg.</t>
  </si>
  <si>
    <t xml:space="preserve">Findings:</t>
  </si>
  <si>
    <t xml:space="preserve">Monstergroup 24 ist gleich zu 48. Lebabs Golems und die in der Quelle des Lebens.</t>
  </si>
  <si>
    <t xml:space="preserve">Check glob var 193, is set when looting shandra’s grave, but not connected in original data of map 428</t>
  </si>
  <si>
    <t xml:space="preserve">Combat backgrounds 10, 12 und 13 für 2D sind nicht verwendet.</t>
  </si>
  <si>
    <t xml:space="preserve">Combat backgrounds 5 und 13 für 3D sind nicht verwendet.</t>
  </si>
  <si>
    <t xml:space="preserve">Add item which grant lock picking for Selena and maybe someone else. The silverhand which does so is no equipment and only a quest item you have to return. Also you would have to defeat Nagier.</t>
  </si>
  <si>
    <t xml:space="preserve">Tile issue at bottom rocks in lava stream (player is drawn above when moving from top to bottom but not after spawning there, in remake). Also on the lower middle lava island. Seems like a remake bug.</t>
  </si>
  <si>
    <t xml:space="preserve">Fix original bugs:</t>
  </si>
  <si>
    <t xml:space="preserve">- Lava tile must block walk and horse</t>
  </si>
  <si>
    <t xml:space="preserve">- Fix stairs in Thalion office</t>
  </si>
  <si>
    <t xml:space="preserve">- Fix non-blocking walls in 3 maps</t>
  </si>
  <si>
    <t xml:space="preserve">Test Amiga version</t>
  </si>
  <si>
    <t xml:space="preserve">Test english translation</t>
  </si>
  <si>
    <t xml:space="preserve">Test Remake</t>
  </si>
  <si>
    <t xml:space="preserve">- Create food scroll already in gala temple chest</t>
  </si>
  <si>
    <r>
      <rPr>
        <sz val="11"/>
        <color rgb="FF000000"/>
        <rFont val="Calibri"/>
        <family val="2"/>
        <charset val="1"/>
      </rPr>
      <t xml:space="preserve">- Ghost weapon scroll as well </t>
    </r>
    <r>
      <rPr>
        <b val="true"/>
        <sz val="11"/>
        <color rgb="FF000000"/>
        <rFont val="Calibri"/>
        <family val="2"/>
        <charset val="1"/>
      </rPr>
      <t xml:space="preserve">(</t>
    </r>
    <r>
      <rPr>
        <sz val="11"/>
        <color rgb="FF000000"/>
        <rFont val="Calibri"/>
        <family val="2"/>
        <charset val="1"/>
      </rPr>
      <t xml:space="preserve">a bit early?</t>
    </r>
    <r>
      <rPr>
        <b val="true"/>
        <sz val="11"/>
        <color rgb="FF000000"/>
        <rFont val="Calibri"/>
        <family val="2"/>
        <charset val="1"/>
      </rPr>
      <t xml:space="preserve">)</t>
    </r>
  </si>
  <si>
    <t xml:space="preserve">- Stone golem more LP than granit golem?</t>
  </si>
  <si>
    <t xml:space="preserve">Automaps for new dungeons</t>
  </si>
  <si>
    <t xml:space="preserve">Wall variations in wasp dungeon</t>
  </si>
  <si>
    <t xml:space="preserve">Wasp tunnel/door (remove green, maybe a bit nicer)</t>
  </si>
  <si>
    <t xml:space="preserve">Add a platfrom on top of the elevator hole</t>
  </si>
  <si>
    <t xml:space="preserve">Wasp cave is a bit too empty</t>
  </si>
  <si>
    <t xml:space="preserve">When dismissing the wasp, a horse spawns …</t>
  </si>
  <si>
    <t xml:space="preserve">Maybe later:</t>
  </si>
  <si>
    <t xml:space="preserve">Hide more stones of knowledge (currently there are 3 I guess)</t>
  </si>
  <si>
    <t xml:space="preserve">Maybe add more stuff to rogue cellar as it is large and the right part is empty.</t>
  </si>
  <si>
    <t xml:space="preserve">Check if any map graphics (tiles, walls, objects, overlays) are unused and remove them. Adjust refs of course!</t>
  </si>
  <si>
    <t xml:space="preserve">Original Bugs?</t>
  </si>
  <si>
    <t xml:space="preserve">- The text bug in Thief cellar in earlier rooms should not occur if you already entered a later room (wrong teleport rooms).</t>
  </si>
  <si>
    <t xml:space="preserve">- Equipping a two-hand weapon while no other inventory slot is free (only the dragged one), while a shield is equipped,  the weapon is equipped but the previously equipped item is fully gone!</t>
  </si>
  <si>
    <t xml:space="preserve">-&gt; In fact the buckler is still in the slot. You even can pick it up (the red cross is displayed though). You can also equip a 2H weapon when 1H weapon + shield is equipped. Only the weapon is dragged, the shield remains. Was it like this in v1.07?</t>
  </si>
  <si>
    <t xml:space="preserve">- Monsters can't pass green slime in old cave</t>
  </si>
  <si>
    <t xml:space="preserve">- Automap zeigt Fallen auch ohne mystic map (aber nicht in legende). Vielleicht so lassen und in Remake auch so? Am Anfang hat man den Zauber nicht aber will vielleicht Fallen sehen.</t>
  </si>
  <si>
    <t xml:space="preserve">- Move teleport in map 273 (Town House) lower so you don't stand in the door. Check if you land there when entering and move as well if so.</t>
  </si>
  <si>
    <t xml:space="preserve">- Text NPC in S'Angrila Inn: "und ich der letzte meiner Familie". Es fehlt "bin".</t>
  </si>
  <si>
    <t xml:space="preserve">- Schlaf und Furcht führen zu GameOver. Aber aus Schlaf kann man aufwachen und wenn man flieht, dann flieht man halt. :D</t>
  </si>
  <si>
    <t xml:space="preserve">Remake Bugs? (Maybe as follow-up patch 1.8.1)</t>
  </si>
  <si>
    <t xml:space="preserve">- Casting self heal in battle and clicking fast afterwards, will not allow any selection of a player (keyboard works)</t>
  </si>
  <si>
    <t xml:space="preserve">- Sometimes teleporting to cavetown shows strange wall colors (I guess it is the daytime dependent color). Also happened in Spannenberg after using goto point from Carpenter to Gardener. I guess at some daytime only. Only is for short.</t>
  </si>
  <si>
    <t xml:space="preserve">- Fly (cheat) and drop on Burnville at night will create the FOW over the 3D map.</t>
  </si>
  <si>
    <t xml:space="preserve">In Original all vars from 1 to 223 are used except for 0, 53 and 54.</t>
  </si>
  <si>
    <t xml:space="preserve">Global var 0 is reserved and should never be set.</t>
  </si>
  <si>
    <t xml:space="preserve">New global vars</t>
  </si>
  <si>
    <t xml:space="preserve">53: Talked to Kasimir once</t>
  </si>
  <si>
    <t xml:space="preserve">54: Gave brooch to Sunny / Sandra</t>
  </si>
  <si>
    <t xml:space="preserve">224: Has shown testament to Karl</t>
  </si>
  <si>
    <t xml:space="preserve">225: House has been renovated (by Karl)</t>
  </si>
  <si>
    <t xml:space="preserve">226: You visited the tavern in Snakesign</t>
  </si>
  <si>
    <t xml:space="preserve">227: Wind gate has been built (by Karl)</t>
  </si>
  <si>
    <t xml:space="preserve">228: Cave has been built (by Karl)</t>
  </si>
  <si>
    <t xml:space="preserve">229: You have talked to Karl about his former trainee</t>
  </si>
  <si>
    <t xml:space="preserve">230: You have bought a cat from Ferdinand</t>
  </si>
  <si>
    <t xml:space="preserve">231: You have bought a dog from Ferdinand</t>
  </si>
  <si>
    <t xml:space="preserve">232: You have become friends with your cat</t>
  </si>
  <si>
    <t xml:space="preserve">233: You have become friends with your dog</t>
  </si>
  <si>
    <t xml:space="preserve">234: You have been rewarded by Ferdinand for pet carring</t>
  </si>
  <si>
    <t xml:space="preserve">235: You fell through a cave hole so that it creates a hole below as well</t>
  </si>
  <si>
    <t xml:space="preserve">236: You fed your cat once</t>
  </si>
  <si>
    <t xml:space="preserve">237: You played with your dog once</t>
  </si>
  <si>
    <t xml:space="preserve">238: You got the journal (log) from Torle</t>
  </si>
  <si>
    <t xml:space="preserve">239: Visited the giant turtle</t>
  </si>
  <si>
    <t xml:space="preserve">240: Visited the giant water snake</t>
  </si>
  <si>
    <t xml:space="preserve">241: Talked to the mermaid in the eye of vortex</t>
  </si>
  <si>
    <t xml:space="preserve">242: Visited the giant whale</t>
  </si>
  <si>
    <t xml:space="preserve">243: Visited the giant sword fish</t>
  </si>
  <si>
    <t xml:space="preserve">244: Visited the giant piranha</t>
  </si>
  <si>
    <t xml:space="preserve">245: Talked to Tristan once (got the office key)</t>
  </si>
  <si>
    <t xml:space="preserve">246: Door to Manyeyes' castle unlocked</t>
  </si>
  <si>
    <t xml:space="preserve">247: Upper boss in Manyeyes' castle killed</t>
  </si>
  <si>
    <t xml:space="preserve">248: Fallen through roof of Manyeyes' castle once</t>
  </si>
  <si>
    <t xml:space="preserve">249: Manyeyes' curse was banished (wall removed)</t>
  </si>
  <si>
    <t xml:space="preserve">250: Gave booze to Jeff the gatekeeper</t>
  </si>
  <si>
    <t xml:space="preserve">251: Gave treasure map to Luke</t>
  </si>
  <si>
    <t xml:space="preserve">252: Removed magic flying disc in eye of vortex</t>
  </si>
  <si>
    <t xml:space="preserve">253: Removed witch broom in eye of vortex</t>
  </si>
  <si>
    <t xml:space="preserve">254: Just removed magic flying disc in the event chain</t>
  </si>
  <si>
    <t xml:space="preserve">255: Got Tolimar’s tools once</t>
  </si>
  <si>
    <t xml:space="preserve">256: Correct path through the spinners taken</t>
  </si>
  <si>
    <t xml:space="preserve">257: Completed spinner test</t>
  </si>
  <si>
    <t xml:space="preserve">258: Visited Lavastream</t>
  </si>
  <si>
    <t xml:space="preserve">259: Ignited all candles in paladin guild</t>
  </si>
  <si>
    <t xml:space="preserve">260: Opened entrance to Crystal wine cellar</t>
  </si>
  <si>
    <t xml:space="preserve">261: Opened exit from paladin guild to world map</t>
  </si>
  <si>
    <t xml:space="preserve">262: Transferred Isdir’s essence</t>
  </si>
  <si>
    <t xml:space="preserve">263: Transferred Pyrdacor’s essence</t>
  </si>
  <si>
    <t xml:space="preserve">264: Transferred Marla’s essence</t>
  </si>
  <si>
    <t xml:space="preserve">265: Transferred Lugthir’s essence</t>
  </si>
  <si>
    <t xml:space="preserve">266: Transferred Fargon’s essence</t>
  </si>
  <si>
    <t xml:space="preserve">267: Transferred Gunbar’s essence</t>
  </si>
  <si>
    <t xml:space="preserve">268: Looted Mystic Creatures book</t>
  </si>
  <si>
    <t xml:space="preserve">269: Triggered Gunbar statue event once</t>
  </si>
  <si>
    <t xml:space="preserve">270: Last Pyrdacor dead, lava went away</t>
  </si>
  <si>
    <t xml:space="preserve">271: Created exit from desert temple</t>
  </si>
  <si>
    <t xml:space="preserve">272: Defeated Marla</t>
  </si>
  <si>
    <t xml:space="preserve">273: Closed left upper eye part in desert temple</t>
  </si>
  <si>
    <t xml:space="preserve">274: Closed right upper eye part in desert temple</t>
  </si>
  <si>
    <t xml:space="preserve">275: Closed left lower eye part in desert temple</t>
  </si>
  <si>
    <t xml:space="preserve">276: Closed right lower eye part in desert temple</t>
  </si>
  <si>
    <t xml:space="preserve">277: Closed left mouth part in desert temple</t>
  </si>
  <si>
    <t xml:space="preserve">278: Closed right mouth part in desert temple</t>
  </si>
  <si>
    <t xml:space="preserve">279: Left lever pulled in desert temple</t>
  </si>
  <si>
    <t xml:space="preserve">280: Right lever pulled in desert temple</t>
  </si>
  <si>
    <t xml:space="preserve">281: Lever at 5,5 beyond the sands pulled</t>
  </si>
  <si>
    <t xml:space="preserve">282: Lever at 17,5 beyond the sands pulled</t>
  </si>
  <si>
    <t xml:space="preserve">283: Lever at 17,7 beyond the sands pulled</t>
  </si>
  <si>
    <t xml:space="preserve">284: Lever at 18,18 beyond the sands pulled</t>
  </si>
  <si>
    <t xml:space="preserve">285: Talked to Morgat once</t>
  </si>
  <si>
    <t xml:space="preserve">286: Desert temple face completed</t>
  </si>
  <si>
    <t xml:space="preserve">287: Finished first Isdir quest (golden water)</t>
  </si>
  <si>
    <t xml:space="preserve">288: Finished second Isdir quest (restless soul)</t>
  </si>
  <si>
    <t xml:space="preserve">289: Finished third Isdir quest (snake)</t>
  </si>
  <si>
    <t xml:space="preserve">290: Finished fourth Isdir quest (blue crystal)</t>
  </si>
  <si>
    <t xml:space="preserve">291: Talked to first ice crystal (golden water)</t>
  </si>
  <si>
    <t xml:space="preserve">292: Talked to second ice crystal (restless soul)</t>
  </si>
  <si>
    <t xml:space="preserve">293: Talked to third ice crystal (snake)</t>
  </si>
  <si>
    <t xml:space="preserve">294: Talked to fourth ice crystal (blue crystal)</t>
  </si>
  <si>
    <t xml:space="preserve">295: Killed restless undead</t>
  </si>
  <si>
    <t xml:space="preserve">296: Got a snake</t>
  </si>
  <si>
    <t xml:space="preserve">297: The biest in plain of thal talked to you already</t>
  </si>
  <si>
    <t xml:space="preserve">298: Talked about the reward with Isdir</t>
  </si>
  <si>
    <t xml:space="preserve">299: Showed hint text for spinner room in black mountains</t>
  </si>
  <si>
    <t xml:space="preserve">300: Teleported back to start in spinner room</t>
  </si>
  <si>
    <t xml:space="preserve">301: Talked about Pyrdacor with Baron Karsten </t>
  </si>
  <si>
    <t xml:space="preserve">302: Talked about the paladin guild with Baron Karsten </t>
  </si>
  <si>
    <t xml:space="preserve">303: Touched eagle in eyrie once</t>
  </si>
  <si>
    <t xml:space="preserve">304: Got eagle key</t>
  </si>
  <si>
    <t xml:space="preserve">305: Got information about Isdir from Jeff</t>
  </si>
  <si>
    <t xml:space="preserve">306: Transfer Stone available on Altar of Knowledge</t>
  </si>
  <si>
    <t xml:space="preserve">307: Milzor increased your luck</t>
  </si>
  <si>
    <t xml:space="preserve">308: Already got initial level boost on Kasimir</t>
  </si>
  <si>
    <t xml:space="preserve">309: Wasp dungeon elevator activated</t>
  </si>
  <si>
    <t xml:space="preserve">310: Xelvin told you about the code word for the swamp temple</t>
  </si>
  <si>
    <t xml:space="preserve">In Original all keywords from 0 to 114 are used.</t>
  </si>
  <si>
    <t xml:space="preserve">New keywords</t>
  </si>
  <si>
    <t xml:space="preserve">115: BAUPROJEKTE / CONSTRUCTION PROJECTS</t>
  </si>
  <si>
    <t xml:space="preserve">116: INNENAUSBAU / REFURBISHMENT</t>
  </si>
  <si>
    <t xml:space="preserve">117: WINDTOR / WIND GATE</t>
  </si>
  <si>
    <t xml:space="preserve">118: LAGERHÖHLE / STORAGE CAVE</t>
  </si>
  <si>
    <t xml:space="preserve">119: HUND / DOG</t>
  </si>
  <si>
    <t xml:space="preserve">120: KARTE / MAP</t>
  </si>
  <si>
    <t xml:space="preserve">121: KREATUREN DER SEE / SEA CREATURES</t>
  </si>
  <si>
    <t xml:space="preserve">122: VIELAUGE / MANYEYES</t>
  </si>
  <si>
    <t xml:space="preserve">123: SCHLOSS / CASTLE</t>
  </si>
  <si>
    <t xml:space="preserve">124: BÜRO / OFFICE</t>
  </si>
  <si>
    <t xml:space="preserve">125: KARL</t>
  </si>
  <si>
    <t xml:space="preserve">126: ZIMMERMANN / CARPENTER</t>
  </si>
  <si>
    <t xml:space="preserve">127: GEHILFE / APPRENTICE</t>
  </si>
  <si>
    <t xml:space="preserve">128: PYRDACOR</t>
  </si>
  <si>
    <t xml:space="preserve">129: SAND</t>
  </si>
  <si>
    <t xml:space="preserve">130: MAGMA</t>
  </si>
  <si>
    <t xml:space="preserve">131: LAVA</t>
  </si>
  <si>
    <t xml:space="preserve">132: SUMPF / SWAMP</t>
  </si>
  <si>
    <t xml:space="preserve">133: MOOR / MARSH</t>
  </si>
  <si>
    <t xml:space="preserve">134: WÜSTE / DESERT</t>
  </si>
  <si>
    <t xml:space="preserve">135: GOLDENE ECHSE / GOLDEN LIZARD</t>
  </si>
  <si>
    <t xml:space="preserve">136: WÜSTENECHSE / DESERT LIZARD</t>
  </si>
  <si>
    <t xml:space="preserve">137: PALADINE / PALADINS</t>
  </si>
  <si>
    <t xml:space="preserve">138: PALADINGILDE / PALADIN GUILD</t>
  </si>
  <si>
    <t xml:space="preserve">139: CRYSTAL</t>
  </si>
  <si>
    <t xml:space="preserve">140: SCHWARZBERGE / BLACK MOUNTAINS</t>
  </si>
  <si>
    <t xml:space="preserve">141: LUGTHIR</t>
  </si>
  <si>
    <t xml:space="preserve">142: ADLERHORST / EYRIE</t>
  </si>
  <si>
    <t xml:space="preserve">143: ISDIR</t>
  </si>
  <si>
    <t xml:space="preserve">144: TALIS</t>
  </si>
  <si>
    <t xml:space="preserve">145: NACHWEIS / CERTIFICATE</t>
  </si>
  <si>
    <t xml:space="preserve">146: FAMILIE / FAMILY</t>
  </si>
  <si>
    <t xml:space="preserve">147: GRALSÜMPFE / GRAL SWAMPS</t>
  </si>
  <si>
    <t xml:space="preserve">148: MELVIN</t>
  </si>
  <si>
    <t xml:space="preserve">In Original all goto points till 78 (including) are used except for 2 and 17.</t>
  </si>
  <si>
    <t xml:space="preserve">New goto points</t>
  </si>
  <si>
    <t xml:space="preserve">2: Architektenbüro / Architect's Office (Spannenberg)</t>
  </si>
  <si>
    <t xml:space="preserve">17: Tierhandlung / Pet Shop (Spannenberg)</t>
  </si>
  <si>
    <t xml:space="preserve">79: Warenhändler / Good merchant (Cavetown)</t>
  </si>
  <si>
    <t xml:space="preserve">80: Schmied / Blacksmith (Cavetown)</t>
  </si>
  <si>
    <t xml:space="preserve">81: Cavetown Büro / Cavetown Office (Cavetown)</t>
  </si>
  <si>
    <t xml:space="preserve">82: Vielauge-Schloss / Manyeyes' Castle (Cavetown)</t>
  </si>
  <si>
    <t xml:space="preserve">83: Gasthaus / Tavern (Cavetown)</t>
  </si>
  <si>
    <t xml:space="preserve">84: Badehaus / Bathhouse (Cavetown)</t>
  </si>
  <si>
    <t xml:space="preserve">85: Flosshändler / Raft Dealer (Cavetown)</t>
  </si>
  <si>
    <t xml:space="preserve">86: Gasthaus / Tavern (Cavetown) -- Second door</t>
  </si>
  <si>
    <t xml:space="preserve">87: Stadthaus 1 / Townhouse 1 (Cavetown)</t>
  </si>
  <si>
    <t xml:space="preserve">88: Stadthaus 2 / Townhouse 2 (Cavetown)</t>
  </si>
  <si>
    <t xml:space="preserve">89: Stadthaus 3 / Townhouse 3 (Cavetown)</t>
  </si>
  <si>
    <t xml:space="preserve">90: Stadttor / Town Gates (Cavetown)</t>
  </si>
  <si>
    <t xml:space="preserve">91: Häuptling / Chief (Gnommine)</t>
  </si>
  <si>
    <t xml:space="preserve">92: Suchtrainer / Search Trainer (Gnommine)</t>
  </si>
  <si>
    <t xml:space="preserve">93: Warenhändler / Merchant (Gnommine)</t>
  </si>
  <si>
    <t xml:space="preserve">94: Gasthaus / Tavern (Gnommine)</t>
  </si>
  <si>
    <t xml:space="preserve">95: Ausgang / Exit (Gnommine)</t>
  </si>
  <si>
    <t xml:space="preserve">96: Suchtrainer / Search Trainer (Dor Grestin)</t>
  </si>
  <si>
    <t xml:space="preserve">97: Waffenhändler / Weapon Dealer (Dor Grestin)</t>
  </si>
  <si>
    <t xml:space="preserve">Place Index</t>
  </si>
  <si>
    <t xml:space="preserve">Type</t>
  </si>
  <si>
    <t xml:space="preserve">Additional Info</t>
  </si>
  <si>
    <t xml:space="preserve">Merchant</t>
  </si>
  <si>
    <t xml:space="preserve">Merchant Index 19</t>
  </si>
  <si>
    <t xml:space="preserve">Merchant Index 20</t>
  </si>
  <si>
    <t xml:space="preserve">Blacksmith</t>
  </si>
  <si>
    <t xml:space="preserve">A bit more expensive (35) than Burnville blacksmith (25)</t>
  </si>
  <si>
    <t xml:space="preserve">Swim Trainer</t>
  </si>
  <si>
    <t xml:space="preserve">A bit more expensive (20) than Burnville swim trainer (10)</t>
  </si>
  <si>
    <t xml:space="preserve">Raft Dealer</t>
  </si>
  <si>
    <t xml:space="preserve">350 Gold per raft, spawns east of Cavetown at the beach</t>
  </si>
  <si>
    <t xml:space="preserve">Inn</t>
  </si>
  <si>
    <t xml:space="preserve">25 Gold per night and person, cavetown inn</t>
  </si>
  <si>
    <t xml:space="preserve">Merchant Index 21, sells drinks and potions in cavetown inn</t>
  </si>
  <si>
    <t xml:space="preserve">Food Dealer</t>
  </si>
  <si>
    <t xml:space="preserve">Sells food in cavetown inn</t>
  </si>
  <si>
    <t xml:space="preserve">Dor Grestin (Merchant 22)</t>
  </si>
  <si>
    <t xml:space="preserve">Merchant Index</t>
  </si>
  <si>
    <t xml:space="preserve">Info</t>
  </si>
  <si>
    <t xml:space="preserve">Goods</t>
  </si>
  <si>
    <t xml:space="preserve">Ferdinand (Spannenberg)</t>
  </si>
  <si>
    <t xml:space="preserve">1x Silver Cutlery (208), 1x Cat Toy (404), 1x Dog Toy (405), 1x Magic Collar (437), 3x Bitter Herb (467), 255x Pet Food (406) [20 slots]</t>
  </si>
  <si>
    <t xml:space="preserve">Cavetown Tradesman</t>
  </si>
  <si>
    <t xml:space="preserve">unlimited Torches (130), 1x Scimitar, 1x Zweihander, 1x Morning Star, 1x Trident, 1x Whip, 1x Murder Blade, 1x Compass, 1x Magic Picture, 1x Wind Pearl, 5x Shovel, 25x Rope, 2x Horn Helm, 1x Steel Helm, 1x Banded Armour, 1x Round Shield, 99x Magic Arrow, 1x Wishing Coins, 3x Lantern, 1x Holy Horn, 50x Magic Bolts, 5x Heal Paralyze Potion</t>
  </si>
  <si>
    <t xml:space="preserve">Cavetown Tavern</t>
  </si>
  <si>
    <t xml:space="preserve">Drinks</t>
  </si>
  <si>
    <t xml:space="preserve">Change merchants</t>
  </si>
  <si>
    <t xml:space="preserve">Nalven's Magical School</t>
  </si>
  <si>
    <t xml:space="preserve">Replaced Lame scrolls by Magic Projectile scrolls and Disease scrolls by Lame scrolls</t>
  </si>
  <si>
    <t xml:space="preserve">Spell Scroll Library (Illien)</t>
  </si>
  <si>
    <t xml:space="preserve">Replaced Mark/Return scrolls by Ghostweapon and Magic Attack scrolls</t>
  </si>
  <si>
    <t xml:space="preserve">Randor’s Lädchen (Dor Grestin)</t>
  </si>
  <si>
    <t xml:space="preserve">Added pet food</t>
  </si>
  <si>
    <t xml:space="preserve">TextIndex</t>
  </si>
  <si>
    <t xml:space="preserve">SubIndex</t>
  </si>
  <si>
    <t xml:space="preserve">Description</t>
  </si>
  <si>
    <t xml:space="preserve">Text of Torle's journal</t>
  </si>
  <si>
    <t xml:space="preserve">Text of hero's diary</t>
  </si>
  <si>
    <t xml:space="preserve">Diary of the last inhabitant of Ship's end</t>
  </si>
  <si>
    <t xml:space="preserve">Index</t>
  </si>
  <si>
    <t xml:space="preserve">Name</t>
  </si>
  <si>
    <t xml:space="preserve">Changed Items</t>
  </si>
  <si>
    <t xml:space="preserve">Tagebuch / Diary</t>
  </si>
  <si>
    <t xml:space="preserve">Text Scroll</t>
  </si>
  <si>
    <t xml:space="preserve">Contains a hint for the magic picture in the entrance hall</t>
  </si>
  <si>
    <t xml:space="preserve">Changes</t>
  </si>
  <si>
    <t xml:space="preserve">Katzenspielzeug / Cat Toy</t>
  </si>
  <si>
    <t xml:space="preserve">Normal Item</t>
  </si>
  <si>
    <t xml:space="preserve">Can be used to become friends with your cat</t>
  </si>
  <si>
    <t xml:space="preserve">Shadow Belt</t>
  </si>
  <si>
    <t xml:space="preserve">Number of charges (Blink) increased from 5 to 15</t>
  </si>
  <si>
    <t xml:space="preserve">Hundespielzeug / Dog Toy</t>
  </si>
  <si>
    <t xml:space="preserve">Can be used to become friends with your dog</t>
  </si>
  <si>
    <t xml:space="preserve">Murder Blade</t>
  </si>
  <si>
    <t xml:space="preserve">Atk increased from 10 to 11, MagicWeaponLevel from 0 to 1</t>
  </si>
  <si>
    <t xml:space="preserve">Tierfutter / Pet Food</t>
  </si>
  <si>
    <t xml:space="preserve">Can be given to Kasimir, fill item for Ferdinand's shop</t>
  </si>
  <si>
    <t xml:space="preserve">Water of Life</t>
  </si>
  <si>
    <t xml:space="preserve">Now grants „Wake the dead“ instead of „Resurrection“</t>
  </si>
  <si>
    <t xml:space="preserve">Gustav's Ring</t>
  </si>
  <si>
    <t xml:space="preserve">Ring</t>
  </si>
  <si>
    <t xml:space="preserve">Powerful ring found after defeating the spider at the end of your cave</t>
  </si>
  <si>
    <t xml:space="preserve">Zweihander</t>
  </si>
  <si>
    <t xml:space="preserve">MBW 0 to 1</t>
  </si>
  <si>
    <t xml:space="preserve">Torle's Logbuch / Torle's Journal</t>
  </si>
  <si>
    <t xml:space="preserve">Contains the coordinates and or hints to all sea creatures</t>
  </si>
  <si>
    <t xml:space="preserve">Holy Sword</t>
  </si>
  <si>
    <t xml:space="preserve">Blind-Branntwein / Blind Brandy</t>
  </si>
  <si>
    <t xml:space="preserve">Potion</t>
  </si>
  <si>
    <t xml:space="preserve">Used for a quest, otherwise just blinds the target</t>
  </si>
  <si>
    <t xml:space="preserve">Trident</t>
  </si>
  <si>
    <t xml:space="preserve">Alte Schatzkarte / Old treasure map</t>
  </si>
  <si>
    <t xml:space="preserve">Quest item for one of the gate keepers in cavetown</t>
  </si>
  <si>
    <t xml:space="preserve">Crossbow</t>
  </si>
  <si>
    <t xml:space="preserve">Anti-Kater Mittel / Anti Hangover Drink</t>
  </si>
  <si>
    <t xml:space="preserve">Heals drug effect</t>
  </si>
  <si>
    <t xml:space="preserve">Mando’s Schwert</t>
  </si>
  <si>
    <t xml:space="preserve">MBW 0 to 2</t>
  </si>
  <si>
    <t xml:space="preserve">Büroschlüssel / Office Key</t>
  </si>
  <si>
    <t xml:space="preserve">Key</t>
  </si>
  <si>
    <t xml:space="preserve">Opens the door to the cavetown office (Ruben gives it to you)</t>
  </si>
  <si>
    <t xml:space="preserve">Mörderklinge</t>
  </si>
  <si>
    <t xml:space="preserve">Pförtnerschlüssel 1 / Gate Keeper's Key 1</t>
  </si>
  <si>
    <t xml:space="preserve">Opens the first door in the gatekeeper house</t>
  </si>
  <si>
    <t xml:space="preserve">Firebrand</t>
  </si>
  <si>
    <t xml:space="preserve">MBW 2 to 1</t>
  </si>
  <si>
    <t xml:space="preserve">Pförtnerschlüssel 2 / Gate Keeper's Key 2</t>
  </si>
  <si>
    <t xml:space="preserve">Opens the second door in the gatekeeper house</t>
  </si>
  <si>
    <t xml:space="preserve">Valdyn’s Schwert</t>
  </si>
  <si>
    <t xml:space="preserve">MBW 3 to 1</t>
  </si>
  <si>
    <t xml:space="preserve">Dunkle Klinge / Dark Blade</t>
  </si>
  <si>
    <t xml:space="preserve">Weapon</t>
  </si>
  <si>
    <t xml:space="preserve">Cursed weapon from manyeyes' castle 1</t>
  </si>
  <si>
    <t xml:space="preserve">Keule der Gala</t>
  </si>
  <si>
    <t xml:space="preserve">Alter Schlüssel / Ancient Key</t>
  </si>
  <si>
    <t xml:space="preserve">Opens the boss room in manyeyes' castle 2</t>
  </si>
  <si>
    <t xml:space="preserve">Magic Arrows</t>
  </si>
  <si>
    <t xml:space="preserve">Weight 125 to 20, renamed to „Magic Arrow“</t>
  </si>
  <si>
    <t xml:space="preserve">Schwert der Ahnen / Ancestral Sword</t>
  </si>
  <si>
    <t xml:space="preserve">Reward from first manyeyes' castle boss</t>
  </si>
  <si>
    <t xml:space="preserve">Arrow</t>
  </si>
  <si>
    <t xml:space="preserve">Weight 150 to 25</t>
  </si>
  <si>
    <t xml:space="preserve">Rüstung der Ahnen / Ancestral Armour</t>
  </si>
  <si>
    <t xml:space="preserve">Armor</t>
  </si>
  <si>
    <t xml:space="preserve">Sling Stones</t>
  </si>
  <si>
    <t xml:space="preserve">Weight 200 to 40, renamed to Sling Stone</t>
  </si>
  <si>
    <t xml:space="preserve">Geisterkugel / Ghost Orb</t>
  </si>
  <si>
    <t xml:space="preserve">Shield</t>
  </si>
  <si>
    <t xml:space="preserve">In a chest in the secret room in manyeyes' cellar</t>
  </si>
  <si>
    <t xml:space="preserve">Bolt</t>
  </si>
  <si>
    <t xml:space="preserve">Weight 350 to 50</t>
  </si>
  <si>
    <t xml:space="preserve">Altes Tagebuch / Old Diary</t>
  </si>
  <si>
    <t xml:space="preserve">Found in the abandoned hut in Ship's End</t>
  </si>
  <si>
    <t xml:space="preserve">Magic Bolts</t>
  </si>
  <si>
    <t xml:space="preserve">Weight 65 to 25, renamed to Magic Bolt</t>
  </si>
  <si>
    <t xml:space="preserve">Flammenschlüssel / Flame Key</t>
  </si>
  <si>
    <t xml:space="preserve">Feuerschlüssel / Fire Key</t>
  </si>
  <si>
    <t xml:space="preserve">Lavaschlüssel / Lava Key</t>
  </si>
  <si>
    <t xml:space="preserve">Magmaschlüssel / Magma Key</t>
  </si>
  <si>
    <t xml:space="preserve">Transferstein / Transfer Stone</t>
  </si>
  <si>
    <t xml:space="preserve">Magic Item</t>
  </si>
  <si>
    <t xml:space="preserve">Got from Altar of Knowledge, has new spell to exchange exp</t>
  </si>
  <si>
    <t xml:space="preserve">Feuerkristall / Fire Crystal</t>
  </si>
  <si>
    <t xml:space="preserve">New Graphics</t>
  </si>
  <si>
    <t xml:space="preserve">Inaktiver Kristall / Inactive Crystal</t>
  </si>
  <si>
    <t xml:space="preserve">Graphic</t>
  </si>
  <si>
    <t xml:space="preserve">Flamberge</t>
  </si>
  <si>
    <t xml:space="preserve">Firecrystal</t>
  </si>
  <si>
    <t xml:space="preserve">Feuerstab / Fire Staff</t>
  </si>
  <si>
    <t xml:space="preserve">Goldene Schuppe / Golden Scale</t>
  </si>
  <si>
    <t xml:space="preserve">Firestaff</t>
  </si>
  <si>
    <t xml:space="preserve">Magisches Pergament / Magic Parchment</t>
  </si>
  <si>
    <t xml:space="preserve">Raft</t>
  </si>
  <si>
    <t xml:space="preserve">Magisches Floß / Magic Raft</t>
  </si>
  <si>
    <t xml:space="preserve">Sunny’s Brooch</t>
  </si>
  <si>
    <t xml:space="preserve">Großer Hammer / Giant Mallet</t>
  </si>
  <si>
    <t xml:space="preserve">Tool</t>
  </si>
  <si>
    <t xml:space="preserve">Isdir’s Essence</t>
  </si>
  <si>
    <t xml:space="preserve">Sandra’s Brosche / Sandra’s Brooch</t>
  </si>
  <si>
    <t xml:space="preserve">Brooch</t>
  </si>
  <si>
    <t xml:space="preserve">Quest item version</t>
  </si>
  <si>
    <t xml:space="preserve">Pyrdacor’s Essence</t>
  </si>
  <si>
    <t xml:space="preserve">Alter Wein / Old Wine</t>
  </si>
  <si>
    <t xml:space="preserve">Can be sold (Quest maybe?)</t>
  </si>
  <si>
    <t xml:space="preserve">Marla’s Essence</t>
  </si>
  <si>
    <t xml:space="preserve">Gildenschlüssel / Guild Key</t>
  </si>
  <si>
    <t xml:space="preserve">Key for the paladin guild door</t>
  </si>
  <si>
    <t xml:space="preserve">Lugthir’s Essence</t>
  </si>
  <si>
    <t xml:space="preserve">Magisches Halsband / Magic Collar</t>
  </si>
  <si>
    <t xml:space="preserve">Amulet</t>
  </si>
  <si>
    <t xml:space="preserve">Can be bought in the pet shop and will make Kasimir stronger</t>
  </si>
  <si>
    <t xml:space="preserve">Fargon’s Essence</t>
  </si>
  <si>
    <t xml:space="preserve">Isdir’s Essenz / Isdir’s Essence</t>
  </si>
  <si>
    <t xml:space="preserve">Gunbar’s Essence</t>
  </si>
  <si>
    <t xml:space="preserve">Pyrdacor’s Essenz / Pyrdacor’s Essence</t>
  </si>
  <si>
    <t xml:space="preserve">Emblem</t>
  </si>
  <si>
    <t xml:space="preserve">Marla’s Essenz / Marla’s Essence</t>
  </si>
  <si>
    <t xml:space="preserve">Holy Emblem</t>
  </si>
  <si>
    <t xml:space="preserve">Lugthir’s Essenz / Lugthir’s Essence</t>
  </si>
  <si>
    <t xml:space="preserve">Golden Scale</t>
  </si>
  <si>
    <t xml:space="preserve">Fargon’s Essenz / Fargon’s Essence</t>
  </si>
  <si>
    <t xml:space="preserve">Golden Armour</t>
  </si>
  <si>
    <t xml:space="preserve">Gunbar’s Essenz / Gunbar’s Essence</t>
  </si>
  <si>
    <t xml:space="preserve">Snake</t>
  </si>
  <si>
    <t xml:space="preserve">Mystische Wesen / Mystic Creatures</t>
  </si>
  <si>
    <t xml:space="preserve">Book with hints to the mystic creatures</t>
  </si>
  <si>
    <t xml:space="preserve">Blue Crystal</t>
  </si>
  <si>
    <t xml:space="preserve">Relikt der Paladine / Paladins’ Relic</t>
  </si>
  <si>
    <t xml:space="preserve">Book with hints about the altair of knowledge</t>
  </si>
  <si>
    <t xml:space="preserve">Isdir’s Core</t>
  </si>
  <si>
    <t xml:space="preserve">Stein d. Erkenntnis / Stone of knowledge</t>
  </si>
  <si>
    <t xml:space="preserve">Needed to use the altair of knowledge</t>
  </si>
  <si>
    <t xml:space="preserve">Pyrdacor’s Core</t>
  </si>
  <si>
    <t xml:space="preserve">Paladinemblem / Paladin’s Emblem</t>
  </si>
  <si>
    <t xml:space="preserve">Quest item</t>
  </si>
  <si>
    <t xml:space="preserve">Marla’s Core</t>
  </si>
  <si>
    <t xml:space="preserve">Heilige Rüstung / Holy Armour</t>
  </si>
  <si>
    <t xml:space="preserve">Paladin item set</t>
  </si>
  <si>
    <t xml:space="preserve">Lugthir’s Core</t>
  </si>
  <si>
    <t xml:space="preserve">Heiliges Emblem / Holy Emblem</t>
  </si>
  <si>
    <t xml:space="preserve">Fargon’s Core</t>
  </si>
  <si>
    <t xml:space="preserve">Katzenleben / Cat Lives</t>
  </si>
  <si>
    <t xml:space="preserve">Revives the cat up to 6 times</t>
  </si>
  <si>
    <t xml:space="preserve">Gunbar’s Core</t>
  </si>
  <si>
    <t xml:space="preserve">Goldene Rüstung / Golden Armour</t>
  </si>
  <si>
    <t xml:space="preserve">Quest reward for returning scales</t>
  </si>
  <si>
    <t xml:space="preserve">Transfer Stone</t>
  </si>
  <si>
    <t xml:space="preserve">Goldenes Wasser / Golden Water</t>
  </si>
  <si>
    <t xml:space="preserve">Quest item for Isdir, can also cast Resurrection</t>
  </si>
  <si>
    <t xml:space="preserve">Spirit Armour</t>
  </si>
  <si>
    <t xml:space="preserve">Geisterseele / Ghost Spirit</t>
  </si>
  <si>
    <t xml:space="preserve">Quest item for Isdir</t>
  </si>
  <si>
    <t xml:space="preserve">Ice Staff</t>
  </si>
  <si>
    <t xml:space="preserve">Giftschlange / Poisonous Snake</t>
  </si>
  <si>
    <t xml:space="preserve">Blauer Kristall / Blue Crystal</t>
  </si>
  <si>
    <t xml:space="preserve">Isdir’s Kern / Isdir’s Core</t>
  </si>
  <si>
    <t xml:space="preserve">Provides ice ball spell for animals (50)</t>
  </si>
  <si>
    <t xml:space="preserve">Pyrdacor’s Kern / Pyrdacor’s Core</t>
  </si>
  <si>
    <t xml:space="preserve">Provides fire ball spell for animals (50)</t>
  </si>
  <si>
    <t xml:space="preserve">Marla’s Kern / Marla’s Core</t>
  </si>
  <si>
    <t xml:space="preserve">Provides stone fall spell for animals (50)</t>
  </si>
  <si>
    <t xml:space="preserve">Lugthir’s Kern / Lugthir’s Core</t>
  </si>
  <si>
    <t xml:space="preserve">Provides wind howler spell for animals (50)</t>
  </si>
  <si>
    <t xml:space="preserve">Fargon’s Kern / Fargon’s Core</t>
  </si>
  <si>
    <t xml:space="preserve">Provides poison spell for animals (50)</t>
  </si>
  <si>
    <t xml:space="preserve">Gunbar’s Kern / Gunbar’s Core</t>
  </si>
  <si>
    <t xml:space="preserve">Provides destroy undead spell for animals (50)</t>
  </si>
  <si>
    <t xml:space="preserve">Elementtabelle / Table of elements</t>
  </si>
  <si>
    <t xml:space="preserve">Text 001:006, lists elemental damage factors</t>
  </si>
  <si>
    <t xml:space="preserve">Adlerschlüssel / Eagle Key</t>
  </si>
  <si>
    <t xml:space="preserve">Opens the eyrie</t>
  </si>
  <si>
    <t xml:space="preserve">Spirituelle Robe / Spirit Robe</t>
  </si>
  <si>
    <t xml:space="preserve">Reward in ice temple</t>
  </si>
  <si>
    <t xml:space="preserve">Eisstab / Ice Staff</t>
  </si>
  <si>
    <t xml:space="preserve">Städte Lyramions / Towns of Lyramion</t>
  </si>
  <si>
    <t xml:space="preserve">Text 004:009, gives hints about Crystal</t>
  </si>
  <si>
    <t xml:space="preserve">Bitterkraut / Bitter Herb</t>
  </si>
  <si>
    <t xml:space="preserve">Revives in early game</t>
  </si>
  <si>
    <t xml:space="preserve">Friedensblume / Flower of Peace</t>
  </si>
  <si>
    <t xml:space="preserve">Removes lamed</t>
  </si>
  <si>
    <t xml:space="preserve">Better version, reward for using all essences</t>
  </si>
  <si>
    <t xml:space="preserve">Zweithandmesser / Off-hand Knife</t>
  </si>
  <si>
    <t xml:space="preserve">Off-hand weapon</t>
  </si>
  <si>
    <t xml:space="preserve">Zweithanddolch / Off-hand dagger</t>
  </si>
  <si>
    <t xml:space="preserve">Paradedolch / Parrying Dagger</t>
  </si>
  <si>
    <t xml:space="preserve">Waldbogen / Forest Bow</t>
  </si>
  <si>
    <t xml:space="preserve">Ranged Weapon</t>
  </si>
  <si>
    <t xml:space="preserve">New powerful bow</t>
  </si>
  <si>
    <t xml:space="preserve">Flinkpfeil / Quick Arrow</t>
  </si>
  <si>
    <t xml:space="preserve">Ammunition</t>
  </si>
  <si>
    <t xml:space="preserve">Arrow with Speed</t>
  </si>
  <si>
    <t xml:space="preserve">Zielpfeil / Aiming Arrow</t>
  </si>
  <si>
    <t xml:space="preserve">Arrow with Crit</t>
  </si>
  <si>
    <t xml:space="preserve">Wünschelrute / Dowsing Rod</t>
  </si>
  <si>
    <t xml:space="preserve">Staff with search skill</t>
  </si>
  <si>
    <t xml:space="preserve">Geisterstab / Ghost Staff</t>
  </si>
  <si>
    <t xml:space="preserve">Staff for Alchemist</t>
  </si>
  <si>
    <t xml:space="preserve">ID</t>
  </si>
  <si>
    <t xml:space="preserve">Group ID</t>
  </si>
  <si>
    <t xml:space="preserve">Changed Monster</t>
  </si>
  <si>
    <t xml:space="preserve">Riesenspinne</t>
  </si>
  <si>
    <t xml:space="preserve">End boss of your cave</t>
  </si>
  <si>
    <t xml:space="preserve">Höhlenspinne</t>
  </si>
  <si>
    <t xml:space="preserve">Monster in Ship's end</t>
  </si>
  <si>
    <t xml:space="preserve">3x Höhlenspinne</t>
  </si>
  <si>
    <t xml:space="preserve">Ghul</t>
  </si>
  <si>
    <t xml:space="preserve">Element changed from None to Undead</t>
  </si>
  <si>
    <t xml:space="preserve">Untoter Krieger</t>
  </si>
  <si>
    <t xml:space="preserve">Monster in Manyeyes' castle</t>
  </si>
  <si>
    <t xml:space="preserve">4x Höhlenspinne</t>
  </si>
  <si>
    <t xml:space="preserve">Lich Lord</t>
  </si>
  <si>
    <t xml:space="preserve">Now drops 3x Lame and 1x Irritation scrolls in addition</t>
  </si>
  <si>
    <t xml:space="preserve">Untoter Magier</t>
  </si>
  <si>
    <t xml:space="preserve">2x Untoter Krieger</t>
  </si>
  <si>
    <t xml:space="preserve">Untoter Lord</t>
  </si>
  <si>
    <t xml:space="preserve">Boss in Manyeyes' castle</t>
  </si>
  <si>
    <t xml:space="preserve">2x Untoter Krieger, 1x Untoter Magier</t>
  </si>
  <si>
    <t xml:space="preserve">Einauge</t>
  </si>
  <si>
    <t xml:space="preserve">3x Untoter Krieger, 2x Untoter Magier</t>
  </si>
  <si>
    <t xml:space="preserve">1x Untoter Lord, 1x Untoter Krieger, 3x Untoter Magier</t>
  </si>
  <si>
    <t xml:space="preserve">Untoter</t>
  </si>
  <si>
    <t xml:space="preserve">1x Einauge (Typ 1), 12x Untoter</t>
  </si>
  <si>
    <t xml:space="preserve">Demon Spawn</t>
  </si>
  <si>
    <t xml:space="preserve">Monster in Black Mountains</t>
  </si>
  <si>
    <t xml:space="preserve">1x Einauge (Typ 2), 12x Untoter</t>
  </si>
  <si>
    <t xml:space="preserve">Lava Dragon</t>
  </si>
  <si>
    <t xml:space="preserve">3x Einauge (Typ 1), 2x Einauge (Typ 2)</t>
  </si>
  <si>
    <t xml:space="preserve">Pyrdacor</t>
  </si>
  <si>
    <t xml:space="preserve">Boss in Black Mountains</t>
  </si>
  <si>
    <t xml:space="preserve">2x Demon Spawn</t>
  </si>
  <si>
    <t xml:space="preserve">3x Demon Spawn</t>
  </si>
  <si>
    <t xml:space="preserve">1x Lava Dragon</t>
  </si>
  <si>
    <t xml:space="preserve">Untoter Paladin</t>
  </si>
  <si>
    <t xml:space="preserve">Untoter in Paladingilde</t>
  </si>
  <si>
    <t xml:space="preserve">3x Lava Dragon</t>
  </si>
  <si>
    <t xml:space="preserve">Paladinmeister</t>
  </si>
  <si>
    <t xml:space="preserve">Untoter Boss in Paladingilde</t>
  </si>
  <si>
    <t xml:space="preserve">2x Demon Spawn, 2x Lava Dragon</t>
  </si>
  <si>
    <t xml:space="preserve">Wüstengolem</t>
  </si>
  <si>
    <t xml:space="preserve">Schwächere Variante für den Endkampf</t>
  </si>
  <si>
    <t xml:space="preserve">2x Demon Spawn, 1x Pyrdacor (Typ 1)</t>
  </si>
  <si>
    <t xml:space="preserve">Monster im Wüstentempel</t>
  </si>
  <si>
    <t xml:space="preserve">4x Demon Spawn</t>
  </si>
  <si>
    <t xml:space="preserve">Marla</t>
  </si>
  <si>
    <t xml:space="preserve">Boss im Wüstentempel</t>
  </si>
  <si>
    <t xml:space="preserve">1x Untoter Paladin</t>
  </si>
  <si>
    <t xml:space="preserve">Goldene Echse</t>
  </si>
  <si>
    <t xml:space="preserve">Spezielle Echse bei Burnville</t>
  </si>
  <si>
    <t xml:space="preserve">2x Untoter Paladin</t>
  </si>
  <si>
    <t xml:space="preserve">Ruheloser Geist</t>
  </si>
  <si>
    <t xml:space="preserve">Questmonster auf Friedhof</t>
  </si>
  <si>
    <t xml:space="preserve">4x Untoter Paladin, 1x Paladinmeister</t>
  </si>
  <si>
    <t xml:space="preserve">Der Verfluchte</t>
  </si>
  <si>
    <t xml:space="preserve">Questmonster Ebene von Thal</t>
  </si>
  <si>
    <t xml:space="preserve">4x Untoter Paladin</t>
  </si>
  <si>
    <t xml:space="preserve">Schwarmwespe</t>
  </si>
  <si>
    <t xml:space="preserve">Monster im Wespennest</t>
  </si>
  <si>
    <t xml:space="preserve">2x Höhlenspinne, 2x Gr. Giftspinne</t>
  </si>
  <si>
    <t xml:space="preserve">Wespenkönigin</t>
  </si>
  <si>
    <t xml:space="preserve">Boss im Wespennest</t>
  </si>
  <si>
    <t xml:space="preserve">2x Lava Dragon, 1x Pyrdacor (Typ 2)</t>
  </si>
  <si>
    <t xml:space="preserve">Pirate</t>
  </si>
  <si>
    <t xml:space="preserve">Monster auf dem Meer</t>
  </si>
  <si>
    <t xml:space="preserve">2x Demon Spawn, 2x Imp, 1x Lavadragon, 1x Pyrdacor (Typ 3)</t>
  </si>
  <si>
    <t xml:space="preserve">Pirate Captain</t>
  </si>
  <si>
    <t xml:space="preserve">Boss auf dem Meer</t>
  </si>
  <si>
    <t xml:space="preserve">1x Wüstengolem</t>
  </si>
  <si>
    <t xml:space="preserve">1x Marla, 6x Wüstengolem (schwach)</t>
  </si>
  <si>
    <t xml:space="preserve">1x Goldene Echse</t>
  </si>
  <si>
    <t xml:space="preserve">1x Ruheloser Geist</t>
  </si>
  <si>
    <t xml:space="preserve">1x Der Verfluchte</t>
  </si>
  <si>
    <t xml:space="preserve">1x Schwarmwespe</t>
  </si>
  <si>
    <t xml:space="preserve">2x Schwarmwespe</t>
  </si>
  <si>
    <t xml:space="preserve">4x Schwarmwespe</t>
  </si>
  <si>
    <t xml:space="preserve">1x Wespenkönigin, 4x Schwarmwespe</t>
  </si>
  <si>
    <t xml:space="preserve">Auge des Strudels / Eye of the vortex</t>
  </si>
  <si>
    <t xml:space="preserve">2D</t>
  </si>
  <si>
    <t xml:space="preserve">Map inside the vortex</t>
  </si>
  <si>
    <t xml:space="preserve">Höhle der Meerjungfrau / Cave of the mermaid</t>
  </si>
  <si>
    <t xml:space="preserve">You can meet the Mermaid here</t>
  </si>
  <si>
    <t xml:space="preserve">Ship's end</t>
  </si>
  <si>
    <t xml:space="preserve">3D</t>
  </si>
  <si>
    <t xml:space="preserve">Abandoned village inside the vortex</t>
  </si>
  <si>
    <t xml:space="preserve">Verlassene Hütte / Abandoned Hut</t>
  </si>
  <si>
    <t xml:space="preserve">Abandoned hut in Ship's end</t>
  </si>
  <si>
    <t xml:space="preserve">Cavetown</t>
  </si>
  <si>
    <t xml:space="preserve">Town inside the vortex around Manyeyes' castle</t>
  </si>
  <si>
    <t xml:space="preserve">Zum Schlafenden Auge / The Sleeping Eye</t>
  </si>
  <si>
    <t xml:space="preserve">Tavern in cavetown</t>
  </si>
  <si>
    <t xml:space="preserve">Pförtnerhaus / Gatekeeper's House</t>
  </si>
  <si>
    <t xml:space="preserve">3 houses in cavetown</t>
  </si>
  <si>
    <t xml:space="preserve">Isdir’s Höhle / Isdir’s Cave</t>
  </si>
  <si>
    <t xml:space="preserve">Ice temple</t>
  </si>
  <si>
    <t xml:space="preserve">Wespennest / Wasps' Nest</t>
  </si>
  <si>
    <t xml:space="preserve">Dungeon on Kire's moon</t>
  </si>
  <si>
    <t xml:space="preserve">Untergrund / Underground</t>
  </si>
  <si>
    <t xml:space="preserve">Dungeon on Kire's moon below (wasps's nest)</t>
  </si>
  <si>
    <t xml:space="preserve">Architektenbüro / Architect's Office</t>
  </si>
  <si>
    <t xml:space="preserve">You can meet Karl the architect here who can renovate your house, create a wind gate or a cave</t>
  </si>
  <si>
    <t xml:space="preserve">Tierhandlung / Pet Shop</t>
  </si>
  <si>
    <t xml:space="preserve">You can meet Ferdinand who sells you a cat and a dog, there is also a merchant for pet stuff</t>
  </si>
  <si>
    <t xml:space="preserve">Dein Haus / Your House</t>
  </si>
  <si>
    <t xml:space="preserve">Renovated version of your house, it also contains your pets if you unlock them</t>
  </si>
  <si>
    <t xml:space="preserve">Deine Höhle - Obere Ebene / Your Cave - Upper Level</t>
  </si>
  <si>
    <t xml:space="preserve">Small cave, Karl built for your</t>
  </si>
  <si>
    <t xml:space="preserve">Deine Höhle - Untere Ebene / Your Cave - Lower Level</t>
  </si>
  <si>
    <t xml:space="preserve">Vielauge's Schloss 1 / Manyeyes' Castle 1</t>
  </si>
  <si>
    <t xml:space="preserve">Ground floor of Manyeyes' castle including the office</t>
  </si>
  <si>
    <t xml:space="preserve">Vielauge's Schloss 2 / Manyeyes' Castle 2</t>
  </si>
  <si>
    <t xml:space="preserve">Upper floor of Manyeyes' castle</t>
  </si>
  <si>
    <t xml:space="preserve">Vielauge's Keller / Manyeyes' Cellar</t>
  </si>
  <si>
    <t xml:space="preserve">Cellar of Manyeyes' castle</t>
  </si>
  <si>
    <t xml:space="preserve">Black Mountains - 1 / Schwarzberge – 1</t>
  </si>
  <si>
    <t xml:space="preserve">First level of the black mountains dungeon</t>
  </si>
  <si>
    <t xml:space="preserve">Black Mountains – 2 / Schwarzberge - 2</t>
  </si>
  <si>
    <t xml:space="preserve">Second level of the black mountains dungeon</t>
  </si>
  <si>
    <t xml:space="preserve">Black Mountains – 3 / Schwarzberge - 3</t>
  </si>
  <si>
    <t xml:space="preserve">Third level of the black mountains dungeon</t>
  </si>
  <si>
    <t xml:space="preserve">The Lavastream / Der Lavastrom</t>
  </si>
  <si>
    <t xml:space="preserve">Part of the black mountains dungeon (rafting a river of lava)</t>
  </si>
  <si>
    <t xml:space="preserve">Eyrie / Adlerhorst</t>
  </si>
  <si>
    <t xml:space="preserve">Desert Temple / Wüstentempel</t>
  </si>
  <si>
    <t xml:space="preserve">Crystal Wine Cellar / Crystal Weinkeller</t>
  </si>
  <si>
    <t xml:space="preserve">Paladin Guild 1 / Paladingilde 1</t>
  </si>
  <si>
    <t xml:space="preserve">Dark map (minimized version)</t>
  </si>
  <si>
    <t xml:space="preserve">Bright map (extended version)</t>
  </si>
  <si>
    <t xml:space="preserve">Paladin Guild 2 / Paladingilde 2</t>
  </si>
  <si>
    <t xml:space="preserve">Beneath the sands / Unter  dem Sand</t>
  </si>
  <si>
    <t xml:space="preserve">Desert temple underground</t>
  </si>
  <si>
    <t xml:space="preserve">Grail Temple / Graltempel</t>
  </si>
  <si>
    <t xml:space="preserve">Swamp temple</t>
  </si>
  <si>
    <t xml:space="preserve">New labdata</t>
  </si>
  <si>
    <t xml:space="preserve">Usage</t>
  </si>
  <si>
    <t xml:space="preserve">Extended labdata</t>
  </si>
  <si>
    <t xml:space="preserve">Added</t>
  </si>
  <si>
    <t xml:space="preserve">Manyeyes’ castle</t>
  </si>
  <si>
    <t xml:space="preserve">Your Cave</t>
  </si>
  <si>
    <t xml:space="preserve">Big hole up and down</t>
  </si>
  <si>
    <t xml:space="preserve">Black mountains</t>
  </si>
  <si>
    <t xml:space="preserve">Ship’s end</t>
  </si>
  <si>
    <t xml:space="preserve">Barrel</t>
  </si>
  <si>
    <t xml:space="preserve">Palisade wall/door</t>
  </si>
  <si>
    <t xml:space="preserve">Spannenberg</t>
  </si>
  <si>
    <t xml:space="preserve">Bowls for cats and dogs</t>
  </si>
  <si>
    <t xml:space="preserve">World map</t>
  </si>
  <si>
    <t xml:space="preserve">Added event to enter desert temple</t>
  </si>
  <si>
    <t xml:space="preserve">Added event to enter Crystal ruins and added sign</t>
  </si>
  <si>
    <t xml:space="preserve">Added eyrie entrance door</t>
  </si>
  <si>
    <t xml:space="preserve">Added event for sea monster</t>
  </si>
  <si>
    <t xml:space="preserve">Added events for the cursed beast</t>
  </si>
  <si>
    <t xml:space="preserve">Added event to open the fire temple entrance</t>
  </si>
  <si>
    <t xml:space="preserve">World map outside your house</t>
  </si>
  <si>
    <t xml:space="preserve">Added teleport to renovated house (with condition)
Added wind gate teleport (with condition)
Added cave teleport (deactivated at start)
Made back tiles below later cave black
NPC Karl can create a wind gate there</t>
  </si>
  <si>
    <t xml:space="preserve">Added event for mermaid</t>
  </si>
  <si>
    <t xml:space="preserve">World map with isle of winds</t>
  </si>
  <si>
    <t xml:space="preserve">Added wind gate teleport to your house (with condition)
NPC Karl can create an additional wind gate there</t>
  </si>
  <si>
    <t xml:space="preserve">Added desert lizard events near Burnville</t>
  </si>
  <si>
    <t xml:space="preserve">Added event for obtaining the green snake</t>
  </si>
  <si>
    <t xml:space="preserve">Thalion office</t>
  </si>
  <si>
    <t xml:space="preserve">Added Alex</t>
  </si>
  <si>
    <t xml:space="preserve">Grandpa's house</t>
  </si>
  <si>
    <t xml:space="preserve">Removing the picture will also remove it on map 458 (your house)</t>
  </si>
  <si>
    <t xml:space="preserve">Grandpa's cellar</t>
  </si>
  <si>
    <t xml:space="preserve">Added teleport to renovated house (with condition)</t>
  </si>
  <si>
    <t xml:space="preserve">Secret room</t>
  </si>
  <si>
    <t xml:space="preserve">Removed some walls
Added door and goto point for architect's office
Added door and goto point for pet shop</t>
  </si>
  <si>
    <t xml:space="preserve">Town house</t>
  </si>
  <si>
    <t xml:space="preserve">Added NPC and party member Kasimir (tomcat)</t>
  </si>
  <si>
    <t xml:space="preserve">Tavern of the goddess</t>
  </si>
  <si>
    <t xml:space="preserve">Global var 226 is now set when you enter the tavern, added NPC Gustav who talks about Karl</t>
  </si>
  <si>
    <t xml:space="preserve">Element fixes:</t>
  </si>
  <si>
    <t xml:space="preserve">Mystical Globe: Physical (4) -&gt; Mental (1)</t>
  </si>
  <si>
    <t xml:space="preserve">- AM2_CPU (ger): 0x4414F</t>
  </si>
  <si>
    <t xml:space="preserve">- AM2_BLIT (ger): 0x46E9F</t>
  </si>
  <si>
    <t xml:space="preserve">- AM2_CPU (eng): 0x4413F</t>
  </si>
  <si>
    <t xml:space="preserve">- AM2_BLIT (eng): 0x46E8F</t>
  </si>
  <si>
    <t xml:space="preserve">Show Monster LP: Undead (8) -&gt; Mental (1)</t>
  </si>
  <si>
    <t xml:space="preserve">- AM2_CPU (ger): 0x44154</t>
  </si>
  <si>
    <t xml:space="preserve">- AM2_BLIT (ger): 0x46EA4</t>
  </si>
  <si>
    <t xml:space="preserve">- AM2_CPU (eng): 0x44144</t>
  </si>
  <si>
    <t xml:space="preserve">- AM2_BLIT (eng): 0x46E94</t>
  </si>
  <si>
    <t xml:space="preserve">Whirlwind: None (0) -&gt; Wind (32)</t>
  </si>
  <si>
    <t xml:space="preserve">- AM2_CPU (ger): 0x44203</t>
  </si>
  <si>
    <t xml:space="preserve">- AM2_BLIT (ger): 0x46F53</t>
  </si>
  <si>
    <t xml:space="preserve">- AM2_CPU (eng): 0x441F3</t>
  </si>
  <si>
    <t xml:space="preserve">- AM2_BLIT (eng): 0x46F43</t>
  </si>
  <si>
    <t xml:space="preserve">LP Stealer: Physical (4) -&gt; Undead (8)</t>
  </si>
  <si>
    <t xml:space="preserve">- AM2_CPU (ger): 0x440F5</t>
  </si>
  <si>
    <t xml:space="preserve">- AM2_BLIT (ger): 0x46E45</t>
  </si>
  <si>
    <t xml:space="preserve">- AM2_CPU (eng): 0x440E5</t>
  </si>
  <si>
    <t xml:space="preserve">- AM2_BLIT (eng): 0x46E35</t>
  </si>
  <si>
    <t xml:space="preserve">Dispell Undead: Undead (8) -&gt; None (0)</t>
  </si>
  <si>
    <t xml:space="preserve">- AM2_CPU (ger): 0x4400F</t>
  </si>
  <si>
    <t xml:space="preserve">- AM2_BLIT (ger): 0x46D5F</t>
  </si>
  <si>
    <t xml:space="preserve">- AM2_CPU (eng): 0x43FFF</t>
  </si>
  <si>
    <t xml:space="preserve">- AM2_BLIT (eng): 0x46D4F</t>
  </si>
  <si>
    <t xml:space="preserve">Destroy Undead: Undead (8) -&gt; None (0)</t>
  </si>
  <si>
    <t xml:space="preserve">- AM2_CPU (ger): 0x44014</t>
  </si>
  <si>
    <t xml:space="preserve">- AM2_BLIT (ger): 0x46D64</t>
  </si>
  <si>
    <t xml:space="preserve">- AM2_CPU (eng): 0x44004</t>
  </si>
  <si>
    <t xml:space="preserve">- AM2_BLIT (eng): 0x46D54</t>
  </si>
  <si>
    <t xml:space="preserve">Holy Word: Undead (8) -&gt; None (0)</t>
  </si>
  <si>
    <t xml:space="preserve">- AM2_CPU (ger): 0x44019</t>
  </si>
  <si>
    <t xml:space="preserve">- AM2_BLIT (ger): 0x46D69</t>
  </si>
  <si>
    <t xml:space="preserve">- AM2_CPU (eng): 0x44009</t>
  </si>
  <si>
    <t xml:space="preserve">- AM2_BLIT (eng): 0x46D59</t>
  </si>
  <si>
    <t xml:space="preserve">Map</t>
  </si>
  <si>
    <t xml:space="preserve">Kasimir</t>
  </si>
  <si>
    <t xml:space="preserve">Town House (273)</t>
  </si>
  <si>
    <t xml:space="preserve">Tomcat who has hunger. If you give him a ration or pet food you get exp and will be allowed to buy a cat from Ferdinand</t>
  </si>
  <si>
    <t xml:space="preserve">Theodorus</t>
  </si>
  <si>
    <t xml:space="preserve">Architect's Office (456)</t>
  </si>
  <si>
    <t xml:space="preserve">The architect. Can renovate your house (needed to get pets), create a wind gate near the house to teleport to the isle of winds and a cave (with a small reward at the end).</t>
  </si>
  <si>
    <t xml:space="preserve">Deine Katze / Your Cat</t>
  </si>
  <si>
    <t xml:space="preserve">Your House (458)</t>
  </si>
  <si>
    <t xml:space="preserve">Dein Hund / Your Dog</t>
  </si>
  <si>
    <t xml:space="preserve">Ferdinand</t>
  </si>
  <si>
    <t xml:space="preserve">Pet Shop (457)</t>
  </si>
  <si>
    <t xml:space="preserve">Pet dealer. Can sell you a cat and gives you a dog as well if you prove that you like animals.</t>
  </si>
  <si>
    <t xml:space="preserve">Tristan</t>
  </si>
  <si>
    <t xml:space="preserve">Cavetown Inn (375)</t>
  </si>
  <si>
    <t xml:space="preserve">Administrator of cavetown</t>
  </si>
  <si>
    <t xml:space="preserve">Alex</t>
  </si>
  <si>
    <t xml:space="preserve">Thalion Office (257)</t>
  </si>
  <si>
    <t xml:space="preserve">Alex Holland</t>
  </si>
  <si>
    <t xml:space="preserve">Jeff</t>
  </si>
  <si>
    <t xml:space="preserve">Gatekeeper's House (376)</t>
  </si>
  <si>
    <t xml:space="preserve">Gatekeeper in middle house who wants a drink for the key</t>
  </si>
  <si>
    <t xml:space="preserve">Luke</t>
  </si>
  <si>
    <t xml:space="preserve">Gatekeeper in the right house who wants a treasure</t>
  </si>
  <si>
    <t xml:space="preserve">Gustav</t>
  </si>
  <si>
    <t xml:space="preserve">Tavern of the goddess (421)</t>
  </si>
  <si>
    <t xml:space="preserve">Former apprentice of Karl</t>
  </si>
  <si>
    <t xml:space="preserve">Morgat</t>
  </si>
  <si>
    <t xml:space="preserve">Nalven’s magical school (290)</t>
  </si>
  <si>
    <t xml:space="preserve">Quest of golden lizards</t>
  </si>
  <si>
    <t xml:space="preserve">Xelvin</t>
  </si>
  <si>
    <t xml:space="preserve">Snakesign (420)</t>
  </si>
  <si>
    <t xml:space="preserve">Quest to open Grail Temple</t>
  </si>
  <si>
    <t xml:space="preserve">Changed NPCS:</t>
  </si>
  <si>
    <t xml:space="preserve">Torle</t>
  </si>
  <si>
    <t xml:space="preserve">Added sea quest events</t>
  </si>
  <si>
    <t xml:space="preserve">Michael</t>
  </si>
  <si>
    <t xml:space="preserve">Content</t>
  </si>
  <si>
    <t xml:space="preserve">Changed Chests</t>
  </si>
  <si>
    <t xml:space="preserve">3x Healing Potion III, 3x Spell Potion III, 1x Healing Potion IV</t>
  </si>
  <si>
    <t xml:space="preserve">Your Cave (459)</t>
  </si>
  <si>
    <t xml:space="preserve">2x Rope</t>
  </si>
  <si>
    <t xml:space="preserve">Grandpa's cellar (259)</t>
  </si>
  <si>
    <t xml:space="preserve">Removed all scrolls, ropes, strengthen potion and spell potions. Added short sword, lockpicks and a lantern.</t>
  </si>
  <si>
    <t xml:space="preserve">1x Levitation, 1x Healing Potion II</t>
  </si>
  <si>
    <t xml:space="preserve">Reduced food from 39 to 20</t>
  </si>
  <si>
    <t xml:space="preserve">Your Cave (460)</t>
  </si>
  <si>
    <t xml:space="preserve">3x Torch</t>
  </si>
  <si>
    <t xml:space="preserve">Replaced shortsword by a dagger</t>
  </si>
  <si>
    <t xml:space="preserve">1x Rope</t>
  </si>
  <si>
    <t xml:space="preserve">Witch house (411)</t>
  </si>
  <si>
    <t xml:space="preserve">Replaced 29x Magic Projectile spell scrolls with 15x Lame scrolls</t>
  </si>
  <si>
    <t xml:space="preserve">Secret Room (262)</t>
  </si>
  <si>
    <t xml:space="preserve">Removed two of the three lanterns</t>
  </si>
  <si>
    <t xml:space="preserve">1x Gustav's Ring, 1x Wishing Coins</t>
  </si>
  <si>
    <t xml:space="preserve">Newlake Library (429)</t>
  </si>
  <si>
    <t xml:space="preserve">Replaced Mark/Return scrolls with Magic Sun and Remove Curse scrolls</t>
  </si>
  <si>
    <t xml:space="preserve">Eye of the vortex (370)</t>
  </si>
  <si>
    <t xml:space="preserve">1x Silver Cutlery</t>
  </si>
  <si>
    <t xml:space="preserve">Thief hideout cellar (276)</t>
  </si>
  <si>
    <t xml:space="preserve">Added 1x all healing potion</t>
  </si>
  <si>
    <t xml:space="preserve">1x Wind Pearl</t>
  </si>
  <si>
    <t xml:space="preserve">1x Ring of Sobek</t>
  </si>
  <si>
    <t xml:space="preserve">1000 Gold</t>
  </si>
  <si>
    <t xml:space="preserve">Gatekeeper's house (376)</t>
  </si>
  <si>
    <t xml:space="preserve">1x Stamina Potion, 3x Bitter, 5x Food</t>
  </si>
  <si>
    <t xml:space="preserve">1x Shovel, 2x Rope</t>
  </si>
  <si>
    <t xml:space="preserve">1x Iron Ring, 250 Gold</t>
  </si>
  <si>
    <t xml:space="preserve">Manyeyes'c castle 1 (461)</t>
  </si>
  <si>
    <t xml:space="preserve">1x Dark Dagger</t>
  </si>
  <si>
    <t xml:space="preserve">Reused chests</t>
  </si>
  <si>
    <t xml:space="preserve">1x Holy Horn, 1x Horned Helmet, 1x Scimitar, 800 Gold</t>
  </si>
  <si>
    <t xml:space="preserve">Original Map</t>
  </si>
  <si>
    <t xml:space="preserve">Used on</t>
  </si>
  <si>
    <t xml:space="preserve">1x Silver Cutlery, 3 Healing Potion III, 2 Spell Potion IV, 1 Healing Potion IV, 250 Gold</t>
  </si>
  <si>
    <t xml:space="preserve">Manyeyes'c castle 2 (462)</t>
  </si>
  <si>
    <t xml:space="preserve">1x Ancient Key</t>
  </si>
  <si>
    <t xml:space="preserve">2x Healing Potion II, 2x Spell Potion III, 4x Antidot</t>
  </si>
  <si>
    <t xml:space="preserve">10x Healing Potion I, 5x Spell Potion I, 1x Firebrand, 150 Gold</t>
  </si>
  <si>
    <t xml:space="preserve">Extended Chest</t>
  </si>
  <si>
    <t xml:space="preserve">Manyeyes'c cellar (463)</t>
  </si>
  <si>
    <t xml:space="preserve">100 Gold, 6 Rationen</t>
  </si>
  <si>
    <t xml:space="preserve">As we have not enough chests and 256 are never needed, we use half of the door bits for 128 additional chests.</t>
  </si>
  <si>
    <t xml:space="preserve">1x Strength Potion, 1x Intelligence Potion, 2x Antidot, 5x Healing Potion IV, 3x Spell Potion III</t>
  </si>
  <si>
    <t xml:space="preserve">This limits the max door count to 128 but this is more than enough. It won’t break compatibility as no door indices in those are were used in original.</t>
  </si>
  <si>
    <t xml:space="preserve">5x Spell Potion V, 1x Stamina Potion, 1x Ghost Orb, 1x Speed Ring, 1x Zielbrosche</t>
  </si>
  <si>
    <t xml:space="preserve">Chests marked as Xnnn here are extended chests.</t>
  </si>
  <si>
    <t xml:space="preserve">1x Old Treasure Map</t>
  </si>
  <si>
    <t xml:space="preserve">The chest event will have a new chest loot flag which states if the chest is an extended one.</t>
  </si>
  <si>
    <t xml:space="preserve">Abandoned Hut (373)</t>
  </si>
  <si>
    <t xml:space="preserve">1x Shovel</t>
  </si>
  <si>
    <t xml:space="preserve">1x Old Diary, 1x Ring of Sobek</t>
  </si>
  <si>
    <t xml:space="preserve">1x Magic Flying Disc</t>
  </si>
  <si>
    <t xml:space="preserve">1x Witch Broom</t>
  </si>
  <si>
    <t xml:space="preserve">1x Wishing Coins</t>
  </si>
  <si>
    <t xml:space="preserve">Black Mountains – 2 (465)</t>
  </si>
  <si>
    <t xml:space="preserve">1x Firebrand</t>
  </si>
  <si>
    <t xml:space="preserve">1x Anti-Magic Ring, 5x Firestorm</t>
  </si>
  <si>
    <t xml:space="preserve">1x Anti-Magic Potion, 3x Healing Potion IV, 8x Firebeam</t>
  </si>
  <si>
    <t xml:space="preserve">1800 Gold</t>
  </si>
  <si>
    <t xml:space="preserve">1x Flame Key, 7x Waterfall, 3x Iceball, 1x Intelligence Potion</t>
  </si>
  <si>
    <t xml:space="preserve">1x Fire Key</t>
  </si>
  <si>
    <t xml:space="preserve">Crystal Wine Cellar (470)</t>
  </si>
  <si>
    <t xml:space="preserve">1x Old Wine</t>
  </si>
  <si>
    <t xml:space="preserve">1x Bitter</t>
  </si>
  <si>
    <t xml:space="preserve">3x Rope, 1x Gem, 4x Torch, 500 Gold</t>
  </si>
  <si>
    <t xml:space="preserve">1x Pickaxe, 1x Shovel</t>
  </si>
  <si>
    <t xml:space="preserve">1x Sandra’s Brooch, 1x Moon Amulet, 5x Old Wine, 2x Wishing Coins, 2000 Gold</t>
  </si>
  <si>
    <t xml:space="preserve">1x Giant Mallet</t>
  </si>
  <si>
    <t xml:space="preserve">4x Bitter, 2x Old Wine, 3x Antidote, 1x Torch</t>
  </si>
  <si>
    <t xml:space="preserve">1x Torch</t>
  </si>
  <si>
    <t xml:space="preserve">1x Ration</t>
  </si>
  <si>
    <t xml:space="preserve">Paladin Guild 2 (473)</t>
  </si>
  <si>
    <t xml:space="preserve">1x Mystic Creatures</t>
  </si>
  <si>
    <t xml:space="preserve">1x Paladins’ Relic, 1x Stone of Knowledge</t>
  </si>
  <si>
    <t xml:space="preserve">Many healing scrolls</t>
  </si>
  <si>
    <t xml:space="preserve">1x Gunbar’s Essence</t>
  </si>
  <si>
    <t xml:space="preserve">1x Zweihander, 1x Firebrand, 1x Crossbow, 50x Bolt, 1x Kleines Turmschild, 1x Großes Turmschild, 1x Kettenhemd, 1x Bänderpanzer, 1x Plattenpanzer, 1x Stahlhelm, 1x Fargon’s Essenz</t>
  </si>
  <si>
    <t xml:space="preserve">Black Mountains – 3 (466)</t>
  </si>
  <si>
    <t xml:space="preserve">1x Magic Raft</t>
  </si>
  <si>
    <t xml:space="preserve">Sansri’s Island (249)</t>
  </si>
  <si>
    <t xml:space="preserve">1x Poison Snake</t>
  </si>
  <si>
    <t xml:space="preserve">Plain of Thal (117)</t>
  </si>
  <si>
    <t xml:space="preserve">1x Blue Crystal</t>
  </si>
  <si>
    <t xml:space="preserve">Isdir’s Cave (377)</t>
  </si>
  <si>
    <t xml:space="preserve">1x Isdir’s Essence</t>
  </si>
  <si>
    <t xml:space="preserve">Lavastream (467)</t>
  </si>
  <si>
    <t xml:space="preserve">1x Magma Key, 1x Flamberge, 3000 Gold</t>
  </si>
  <si>
    <t xml:space="preserve">Eyrie (468)</t>
  </si>
  <si>
    <t xml:space="preserve">1x Lugthir’s Essence</t>
  </si>
  <si>
    <t xml:space="preserve">Nalven’s Magical School (290)</t>
  </si>
  <si>
    <t xml:space="preserve">1x Elemental Table</t>
  </si>
  <si>
    <t xml:space="preserve">Paladin Guild 1 (472)</t>
  </si>
  <si>
    <t xml:space="preserve">3x Healing Potion IV, 1x Strength Potion, 1x Paladin Emblem</t>
  </si>
  <si>
    <t xml:space="preserve">1x Stamina Potion, 1000 Gold, 1x Paladin Emblem</t>
  </si>
  <si>
    <t xml:space="preserve">3x Great Healing, 1x Holy Horn, 1x Paladin Emblem</t>
  </si>
  <si>
    <t xml:space="preserve">20x Bolt, 1x Crossbow, 1x Paladin Emblem</t>
  </si>
  <si>
    <t xml:space="preserve">1x Long Sword, 1x Short Sword, 1x Morning Star, 500 Gold, 1x Paladin Emblem</t>
  </si>
  <si>
    <t xml:space="preserve">2x Spell Potion III, 3x Healing Potion III, 1x Paladin Emblem</t>
  </si>
  <si>
    <t xml:space="preserve">1x Gemme, 1x Kettenhemd, 1x Lederstiefel, 1x Paladin Emblem</t>
  </si>
  <si>
    <t xml:space="preserve">1x Scimitar, 1x Jungbrunnenphiole, 1x Paladin Emblem</t>
  </si>
  <si>
    <t xml:space="preserve">1x Schwert der Ahnen, 1x Rüstung der Ahnen, 1x Geisterkugel, 1x Flamberge, 1x Feuerstab, 1x Heiliges Emblem, 1x Heilige Rüstung, 1x Goldene Rüstung, 1x Gustav’s Ring</t>
  </si>
  <si>
    <t xml:space="preserve">1x jede Essenz, 1x jeder Kern, 1x Magisches Halsband, 1x Cat Toy, 1x Dog Toy, 1x Sunny’s Brooch</t>
  </si>
  <si>
    <t xml:space="preserve">1x Elemental Table, 1x Stein der Erkenntnis, 11x Goldene Schuppe, 1x Goldenes Wasser, 1x Geisterseele, 1x Giftschlange, 1x Blauer Kristall, 25x Paladinemblem, 5x Alter Wein, 1x Blind-Branntwein, 1x Großer Hammer, 1x Feuerkristall, 1x Inaktiver Kristall, 1x Anti-Kater Mittel, 1x Alte Schatzkarte, 1x Torle’s Logbuch</t>
  </si>
  <si>
    <t xml:space="preserve">1x Every Key of the game (part I)</t>
  </si>
  <si>
    <t xml:space="preserve">1x Every Key of the game (part II)</t>
  </si>
  <si>
    <t xml:space="preserve">1x Transfer Stone</t>
  </si>
  <si>
    <t xml:space="preserve">X001</t>
  </si>
  <si>
    <t xml:space="preserve">1x Stein der Erkenntnis, 1x Spirit Robe</t>
  </si>
  <si>
    <t xml:space="preserve">X002</t>
  </si>
  <si>
    <t xml:space="preserve">1x Ice Staff</t>
  </si>
  <si>
    <t xml:space="preserve">X003</t>
  </si>
  <si>
    <t xml:space="preserve">Bibliothek von Newlake (429)</t>
  </si>
  <si>
    <t xml:space="preserve">1x Städte Lyramions</t>
  </si>
  <si>
    <t xml:space="preserve">X004</t>
  </si>
  <si>
    <t xml:space="preserve">1x Stahlhelm, 1x Paladin Emblem</t>
  </si>
  <si>
    <t xml:space="preserve">X005</t>
  </si>
  <si>
    <t xml:space="preserve">3x Spruchpunkte V, 1x Paladin Emblem</t>
  </si>
  <si>
    <t xml:space="preserve">DoorIndex</t>
  </si>
  <si>
    <t xml:space="preserve">Door to the cavetown office</t>
  </si>
  <si>
    <t xml:space="preserve">First gate keeper door</t>
  </si>
  <si>
    <t xml:space="preserve">Second gate keeper door</t>
  </si>
  <si>
    <t xml:space="preserve">Manyeyes' upper boss door</t>
  </si>
  <si>
    <t xml:space="preserve">Paladin guild locked door</t>
  </si>
  <si>
    <t xml:space="preserve">Flame key door</t>
  </si>
  <si>
    <t xml:space="preserve">Fire key door</t>
  </si>
  <si>
    <t xml:space="preserve">Lava key door</t>
  </si>
  <si>
    <t xml:space="preserve">Magma key door</t>
  </si>
  <si>
    <t xml:space="preserve">Eyrie door</t>
  </si>
  <si>
    <t xml:space="preserve">Text</t>
  </si>
  <si>
    <t xml:space="preserve">Change</t>
  </si>
  <si>
    <t xml:space="preserve">Map 259 Text 9</t>
  </si>
  <si>
    <t xml:space="preserve">As there are no more scrolls the text is adjusted.</t>
  </si>
  <si>
    <t xml:space="preserve">Map 263</t>
  </si>
  <si>
    <t xml:space="preserve">Added new texts for new signs</t>
  </si>
  <si>
    <t xml:space="preserve">TODO</t>
  </si>
  <si>
    <t xml:space="preserve">Char</t>
  </si>
  <si>
    <t xml:space="preserve">Exp Factors</t>
  </si>
  <si>
    <t xml:space="preserve">Leonaria</t>
  </si>
  <si>
    <t xml:space="preserve">SLP/Lvl 10 -&gt; 20</t>
  </si>
  <si>
    <t xml:space="preserve">Changed start spells</t>
  </si>
  <si>
    <t xml:space="preserve">Exp factors are given in AM2_*. Just search for the sequence 00 4B 00 96 00 B4 00 64 00 7D 00 5A 00 5A 00 5A 00 5F 7F FF.</t>
  </si>
  <si>
    <t xml:space="preserve">Targor</t>
  </si>
  <si>
    <t xml:space="preserve">Start SLP 20 -&gt; 25</t>
  </si>
  <si>
    <t xml:space="preserve">Class</t>
  </si>
  <si>
    <t xml:space="preserve">Old</t>
  </si>
  <si>
    <t xml:space="preserve">New</t>
  </si>
  <si>
    <t xml:space="preserve">Lvl10 (old)</t>
  </si>
  <si>
    <t xml:space="preserve">Lvl10 (new)</t>
  </si>
  <si>
    <t xml:space="preserve">Lvl25 (old)</t>
  </si>
  <si>
    <t xml:space="preserve">Lvl25 (new)</t>
  </si>
  <si>
    <t xml:space="preserve">Lvl50 (old)</t>
  </si>
  <si>
    <t xml:space="preserve">Lvl50 (new)</t>
  </si>
  <si>
    <t xml:space="preserve">Adventurer</t>
  </si>
  <si>
    <t xml:space="preserve">Replace some start items</t>
  </si>
  <si>
    <t xml:space="preserve">Warrior</t>
  </si>
  <si>
    <t xml:space="preserve">Paladin</t>
  </si>
  <si>
    <t xml:space="preserve">Valdyn</t>
  </si>
  <si>
    <t xml:space="preserve">Added Monster Knowledge spell scroll</t>
  </si>
  <si>
    <t xml:space="preserve">Thief</t>
  </si>
  <si>
    <t xml:space="preserve">Start SLP 16 -&gt; 10</t>
  </si>
  <si>
    <t xml:space="preserve">Ranger</t>
  </si>
  <si>
    <t xml:space="preserve">Remove Monster Knowledge as start spell</t>
  </si>
  <si>
    <t xml:space="preserve">Healer</t>
  </si>
  <si>
    <t xml:space="preserve">Sabine</t>
  </si>
  <si>
    <t xml:space="preserve">Start SLP 4 -&gt; 15</t>
  </si>
  <si>
    <t xml:space="preserve">SLP/Lvl 10 -&gt; 18</t>
  </si>
  <si>
    <t xml:space="preserve">Mystic</t>
  </si>
  <si>
    <t xml:space="preserve">Magician</t>
  </si>
  <si>
    <t xml:space="preserve">Gryban</t>
  </si>
  <si>
    <t xml:space="preserve">SLP/Lvl 3 -&gt; 5</t>
  </si>
  <si>
    <t xml:space="preserve">Animal</t>
  </si>
  <si>
    <t xml:space="preserve">Start SLP 19 -&gt; 20</t>
  </si>
  <si>
    <t xml:space="preserve">Egil</t>
  </si>
  <si>
    <t xml:space="preserve">TP/Lvl 8 -&gt; 6</t>
  </si>
  <si>
    <t xml:space="preserve">Selena</t>
  </si>
  <si>
    <t xml:space="preserve">Max L-P to 65</t>
  </si>
  <si>
    <t xml:space="preserve">StartExp (old)</t>
  </si>
  <si>
    <t xml:space="preserve">StartExp (new)</t>
  </si>
  <si>
    <t xml:space="preserve">Startlvl (old)</t>
  </si>
  <si>
    <t xml:space="preserve">Start (new)</t>
  </si>
  <si>
    <t xml:space="preserve">ClassFactor (old)</t>
  </si>
  <si>
    <t xml:space="preserve">ClassFactor (new)</t>
  </si>
  <si>
    <t xml:space="preserve">Max F-T to 90</t>
  </si>
  <si>
    <t xml:space="preserve">Thalion</t>
  </si>
  <si>
    <t xml:space="preserve">Max D-T to 90</t>
  </si>
  <si>
    <t xml:space="preserve">Tar</t>
  </si>
  <si>
    <t xml:space="preserve">Hero</t>
  </si>
  <si>
    <t xml:space="preserve">TP/Lvl to 7</t>
  </si>
  <si>
    <t xml:space="preserve">Nelvin</t>
  </si>
  <si>
    <t xml:space="preserve">Id</t>
  </si>
  <si>
    <t xml:space="preserve">File</t>
  </si>
  <si>
    <t xml:space="preserve">New / Copy</t>
  </si>
  <si>
    <t xml:space="preserve">Smaller version of the lizard</t>
  </si>
  <si>
    <t xml:space="preserve">3Object3D.amb</t>
  </si>
  <si>
    <t xml:space="preserve">Copy</t>
  </si>
  <si>
    <t xml:space="preserve">Tree root</t>
  </si>
  <si>
    <t xml:space="preserve">Green liquid</t>
  </si>
  <si>
    <t xml:space="preserve">Pile of trash</t>
  </si>
  <si>
    <t xml:space="preserve">Undead (that works with sky, pal4)</t>
  </si>
  <si>
    <t xml:space="preserve">Manyeyes' castle 2</t>
  </si>
  <si>
    <t xml:space="preserve">2Object3D.amb</t>
  </si>
  <si>
    <t xml:space="preserve">Green lizard</t>
  </si>
  <si>
    <t xml:space="preserve">Piece of sand</t>
  </si>
  <si>
    <t xml:space="preserve">Desert temple</t>
  </si>
  <si>
    <t xml:space="preserve">Ice flame</t>
  </si>
  <si>
    <t xml:space="preserve">Isdir’s cave</t>
  </si>
  <si>
    <t xml:space="preserve">Underwater stones</t>
  </si>
  <si>
    <t xml:space="preserve">Ice pillar</t>
  </si>
  <si>
    <t xml:space="preserve">Wasp</t>
  </si>
  <si>
    <t xml:space="preserve">Wasp Cave</t>
  </si>
  <si>
    <t xml:space="preserve">From Monster Gfx</t>
  </si>
  <si>
    <t xml:space="preserve">Cocoon</t>
  </si>
  <si>
    <t xml:space="preserve">Broken cocoon</t>
  </si>
  <si>
    <t xml:space="preserve">Manyeyes’ castle door</t>
  </si>
  <si>
    <t xml:space="preserve">Manyeyes’s castle</t>
  </si>
  <si>
    <t xml:space="preserve">2Wall3D.amb</t>
  </si>
  <si>
    <t xml:space="preserve">Ice wall</t>
  </si>
  <si>
    <t xml:space="preserve">3Wall3D.amb</t>
  </si>
  <si>
    <t xml:space="preserve">Ice door</t>
  </si>
  <si>
    <t xml:space="preserve">Pillar left</t>
  </si>
  <si>
    <t xml:space="preserve">3Overlay3D.amb</t>
  </si>
  <si>
    <t xml:space="preserve">Pillar right</t>
  </si>
  <si>
    <t xml:space="preserve">Wall with eye in it</t>
  </si>
  <si>
    <t xml:space="preserve">Wall crack</t>
  </si>
  <si>
    <t xml:space="preserve">Crystal wine cellar</t>
  </si>
  <si>
    <t xml:space="preserve">2Overlay3D.amb</t>
  </si>
  <si>
    <t xml:space="preserve">Paladin guild left door pillar overlay</t>
  </si>
  <si>
    <t xml:space="preserve">Paladin guild 2</t>
  </si>
  <si>
    <t xml:space="preserve">Paladin guild right door pillar overlay</t>
  </si>
  <si>
    <t xml:space="preserve">Isdir head</t>
  </si>
  <si>
    <t xml:space="preserve">Wasp door</t>
  </si>
  <si>
    <t xml:space="preserve">Wasps' nest</t>
  </si>
  <si>
    <t xml:space="preserve">Inactive wall overlay left</t>
  </si>
  <si>
    <t xml:space="preserve">Inactive wall overlay right</t>
  </si>
  <si>
    <t xml:space="preserve">Swamp dungeon lower wall border</t>
  </si>
  <si>
    <t xml:space="preserve">Floors</t>
  </si>
  <si>
    <t xml:space="preserve">Grail temple floor (swampy)</t>
  </si>
  <si>
    <t xml:space="preserve">Tileset Graphics (Icon Gfx)</t>
  </si>
  <si>
    <t xml:space="preserve">Tileset Data (Icon Data)</t>
  </si>
  <si>
    <t xml:space="preserve">Tileset</t>
  </si>
  <si>
    <t xml:space="preserve">Cobweb</t>
  </si>
  <si>
    <t xml:space="preserve">SLP Changes</t>
  </si>
  <si>
    <t xml:space="preserve">Damage Changes</t>
  </si>
  <si>
    <t xml:space="preserve">New Spells</t>
  </si>
  <si>
    <t xml:space="preserve">- Charge Item: 20 -&gt; 60</t>
  </si>
  <si>
    <t xml:space="preserve">Name | Old | New</t>
  </si>
  <si>
    <t xml:space="preserve">School</t>
  </si>
  <si>
    <t xml:space="preserve">SP | SLP</t>
  </si>
  <si>
    <t xml:space="preserve">- Repair Item: 15 -&gt; 45</t>
  </si>
  <si>
    <t xml:space="preserve">Mudsling | 4-8 | 5-10</t>
  </si>
  <si>
    <t xml:space="preserve">Ghost Inferno / Geisterstunde</t>
  </si>
  <si>
    <t xml:space="preserve">Shoots GhostWeapon to all enemies</t>
  </si>
  <si>
    <t xml:space="preserve">35 | 55</t>
  </si>
  <si>
    <t xml:space="preserve">- Duplicate Item: 25 -&gt; 75</t>
  </si>
  <si>
    <t xml:space="preserve">Rockfall | 10-25 | 15-25</t>
  </si>
  <si>
    <t xml:space="preserve">- LP Stealer: 5 -&gt; 25</t>
  </si>
  <si>
    <t xml:space="preserve">Earthslide | 8-16 | 10-22</t>
  </si>
  <si>
    <t xml:space="preserve">- SP Stealer: 5 -&gt; 25</t>
  </si>
  <si>
    <t xml:space="preserve">Earthquake | 8-22 | 8-20</t>
  </si>
  <si>
    <t xml:space="preserve">- Light: 2 -&gt; 5</t>
  </si>
  <si>
    <t xml:space="preserve">Winddevil | 8-16 | 20-35</t>
  </si>
  <si>
    <t xml:space="preserve">- Magical Torch: 5 -&gt; 10</t>
  </si>
  <si>
    <t xml:space="preserve">Windhowler | 16-48 | 30-50</t>
  </si>
  <si>
    <t xml:space="preserve">- Magical Lantern: 10 -&gt; 20</t>
  </si>
  <si>
    <t xml:space="preserve">Thunderbolt | 20-32 | 25-45</t>
  </si>
  <si>
    <t xml:space="preserve">- Magical Sun: 15 -&gt; 35</t>
  </si>
  <si>
    <t xml:space="preserve">Whirlwind | 20-35 | 20-40</t>
  </si>
  <si>
    <t xml:space="preserve">- Ghost Weapon: 5 -&gt; 30</t>
  </si>
  <si>
    <t xml:space="preserve">Firebeam | 20-30 | 35-55</t>
  </si>
  <si>
    <t xml:space="preserve">- Create Food: 10 -&gt; 15</t>
  </si>
  <si>
    <t xml:space="preserve">Fireball | 40-85 | 70-105</t>
  </si>
  <si>
    <t xml:space="preserve">- Blink: 5 -&gt; 15</t>
  </si>
  <si>
    <t xml:space="preserve">Firestorm | 35-65 | 65-95</t>
  </si>
  <si>
    <t xml:space="preserve">- Jump: 10 -&gt; 50</t>
  </si>
  <si>
    <t xml:space="preserve">Firepillar | 40-70 | 55-85</t>
  </si>
  <si>
    <t xml:space="preserve">- Word Of Marking: 20 -&gt; 70</t>
  </si>
  <si>
    <t xml:space="preserve">Waterfall | 32-60 | 60-75</t>
  </si>
  <si>
    <t xml:space="preserve">- Word Of Returning: 20 -&gt; 80</t>
  </si>
  <si>
    <t xml:space="preserve">Iceball | 90-180 | 110-150</t>
  </si>
  <si>
    <t xml:space="preserve">- Magic Shield: 10 -&gt; 25</t>
  </si>
  <si>
    <t xml:space="preserve">Icestorm | 64-128 | 100-135</t>
  </si>
  <si>
    <t xml:space="preserve">- Magic Wall: 15 -&gt; 35</t>
  </si>
  <si>
    <t xml:space="preserve">Iceshower | 128-256 | 90-120</t>
  </si>
  <si>
    <t xml:space="preserve">- Magic Barrier: 20 -&gt; 45</t>
  </si>
  <si>
    <t xml:space="preserve">- Magic Weapon: 10 -&gt; 25</t>
  </si>
  <si>
    <t xml:space="preserve">- Magic Assault: 15 -&gt; 35</t>
  </si>
  <si>
    <t xml:space="preserve">- Magic Attack: 20 -&gt; 45</t>
  </si>
  <si>
    <t xml:space="preserve">- Levitation: 10 -&gt; 65</t>
  </si>
  <si>
    <t xml:space="preserve">- Anti-Magic Wall: 5 -&gt; 30</t>
  </si>
  <si>
    <t xml:space="preserve">- Anti-Magic Sphere: 15 -&gt; 50</t>
  </si>
  <si>
    <t xml:space="preserve">- Alch. Globe: 25 -&gt; 120</t>
  </si>
  <si>
    <t xml:space="preserve">- Hurry: 5 -&gt; 50</t>
  </si>
  <si>
    <t xml:space="preserve">- Mass Hurry: 10 -&gt; 80</t>
  </si>
  <si>
    <t xml:space="preserve">- Monster Knowledge: 3 -&gt; 15</t>
  </si>
  <si>
    <t xml:space="preserve">- Identification: 15 -&gt; 35</t>
  </si>
  <si>
    <t xml:space="preserve">- Knowledge: 10 -&gt; 5</t>
  </si>
  <si>
    <t xml:space="preserve">- Clairvoyance: 20 -&gt; 15</t>
  </si>
  <si>
    <t xml:space="preserve">- Map View: 15 -&gt; 20</t>
  </si>
  <si>
    <t xml:space="preserve">- Magical Compass: 2 -&gt; 5</t>
  </si>
  <si>
    <t xml:space="preserve">- Find Traps: 10 -&gt; 25</t>
  </si>
  <si>
    <t xml:space="preserve">- Find Monsters: 10 -&gt; 25</t>
  </si>
  <si>
    <t xml:space="preserve">- Find Persons: 10 -&gt; 25</t>
  </si>
  <si>
    <t xml:space="preserve">- Find Secret Doors: 10 -&gt; 25</t>
  </si>
  <si>
    <t xml:space="preserve">- Mystical Mapping: 25 -&gt; 70</t>
  </si>
  <si>
    <t xml:space="preserve">- Mystical Map I: 10 -&gt; 75</t>
  </si>
  <si>
    <t xml:space="preserve">- Mystical Map II: 15 -&gt; 80</t>
  </si>
  <si>
    <t xml:space="preserve">- Mystical Map III: 20 -&gt; 85</t>
  </si>
  <si>
    <t xml:space="preserve">- Myst. Globe: 25 -&gt; 100</t>
  </si>
  <si>
    <t xml:space="preserve">- Show Monster LP: 5 -&gt; 15</t>
  </si>
  <si>
    <t xml:space="preserve">- Healing Hand: 1 -&gt; 5</t>
  </si>
  <si>
    <t xml:space="preserve">- Remove Fear: 2 -&gt; 10</t>
  </si>
  <si>
    <t xml:space="preserve">- Remove Panic: 5 -&gt; 20</t>
  </si>
  <si>
    <t xml:space="preserve">- Remove Shadows: 3 -&gt; 10</t>
  </si>
  <si>
    <t xml:space="preserve">- Remove Blindness: 8 -&gt; 20</t>
  </si>
  <si>
    <t xml:space="preserve">- Remove Pain: 5 -&gt; 20</t>
  </si>
  <si>
    <t xml:space="preserve">- Remove Disease: 10 -&gt; 30</t>
  </si>
  <si>
    <t xml:space="preserve">- Small Healing: 5 -&gt; 20</t>
  </si>
  <si>
    <t xml:space="preserve">- Remove Poison: 10 -&gt; 30</t>
  </si>
  <si>
    <t xml:space="preserve">- Neutralize Poison: 12 -&gt; 45</t>
  </si>
  <si>
    <t xml:space="preserve">- Medium Healing: 15 -&gt; 40</t>
  </si>
  <si>
    <t xml:space="preserve">- Destroy Undead: 15 -&gt; 25</t>
  </si>
  <si>
    <t xml:space="preserve">- Holy Word: 20 -&gt; 50</t>
  </si>
  <si>
    <t xml:space="preserve">- Wake The Dead: 15 -&gt; 80</t>
  </si>
  <si>
    <t xml:space="preserve">- Change Ashes: 20 -&gt; 50</t>
  </si>
  <si>
    <t xml:space="preserve">- Change Dust: 25 -&gt; 50</t>
  </si>
  <si>
    <t xml:space="preserve">- Great Healing: 30 -&gt; 75</t>
  </si>
  <si>
    <t xml:space="preserve">- Mass Healing: 20 -&gt; 60</t>
  </si>
  <si>
    <t xml:space="preserve">- Resurrection: 30 -&gt; 120</t>
  </si>
  <si>
    <t xml:space="preserve">- Remove Rigidness: 5 -&gt; 25</t>
  </si>
  <si>
    <t xml:space="preserve">- Remove Lamedness: 10 -&gt; 35</t>
  </si>
  <si>
    <t xml:space="preserve">- Heal Aging: 12 -&gt; 15</t>
  </si>
  <si>
    <t xml:space="preserve">- Stop Aging: 15 -&gt; 20</t>
  </si>
  <si>
    <t xml:space="preserve">- Stone To Flesh: 20 -&gt; 55</t>
  </si>
  <si>
    <t xml:space="preserve">- Wake Up: 5 -&gt; 10</t>
  </si>
  <si>
    <t xml:space="preserve">- Remove Irritation: 5 -&gt; 25</t>
  </si>
  <si>
    <t xml:space="preserve">- Remove Drugs: 10 -&gt; 15</t>
  </si>
  <si>
    <t xml:space="preserve">- Remove Madness: 15 -&gt; 50</t>
  </si>
  <si>
    <t xml:space="preserve">- Restore Stamina: 15 -&gt; 5</t>
  </si>
  <si>
    <t xml:space="preserve">Turtle at 550,402 (map 139)</t>
  </si>
  <si>
    <t xml:space="preserve">Snake at 773,313 (map 112)</t>
  </si>
  <si>
    <t xml:space="preserve">Mermaid at 126,530 (map 163)</t>
  </si>
  <si>
    <t xml:space="preserve">Whale at 173, 773 (map 244)</t>
  </si>
  <si>
    <t xml:space="preserve">Piranha at 311, 446 (map 135)</t>
  </si>
  <si>
    <t xml:space="preserve">Swordfish at 621, 205 (map 77)</t>
  </si>
  <si>
    <t xml:space="preserve">Each level increases the spell damage by 1% so at max level 50 you have +50% damage.</t>
  </si>
  <si>
    <t xml:space="preserve">INT changes the damage by (INT-50)/5 in percent.</t>
  </si>
  <si>
    <t xml:space="preserve">INT</t>
  </si>
  <si>
    <t xml:space="preserve">Damage</t>
  </si>
  <si>
    <t xml:space="preserve">Elements grant a damage bonus or malus as well now.</t>
  </si>
  <si>
    <t xml:space="preserve">Attacker \ Defender</t>
  </si>
  <si>
    <t xml:space="preserve">Mental</t>
  </si>
  <si>
    <t xml:space="preserve">Spirit</t>
  </si>
  <si>
    <t xml:space="preserve">Physical</t>
  </si>
  <si>
    <t xml:space="preserve">Undead</t>
  </si>
  <si>
    <t xml:space="preserve">Earth</t>
  </si>
  <si>
    <t xml:space="preserve">Wind</t>
  </si>
  <si>
    <t xml:space="preserve">Fire</t>
  </si>
  <si>
    <t xml:space="preserve">Water</t>
  </si>
  <si>
    <t xml:space="preserve">Values are total damage percentage. A value of 0 means immunity against a spell of that element.</t>
  </si>
  <si>
    <t xml:space="preserve">All above values are added together as a total percentage bonus or malus with the exception of element immunity where the spell is aborted with a message instead.</t>
  </si>
  <si>
    <t xml:space="preserve">If a target has multiple elements, any immunity will immediately abort the spell. If no immunity exists, the elemental factor is always 100% regardless of the elements.</t>
  </si>
  <si>
    <t xml:space="preserve">The following damaging spells exist</t>
  </si>
  <si>
    <t xml:space="preserve">Element</t>
  </si>
  <si>
    <t xml:space="preserve">Notes</t>
  </si>
  <si>
    <t xml:space="preserve">Dispell Undead</t>
  </si>
  <si>
    <t xml:space="preserve">None</t>
  </si>
  <si>
    <t xml:space="preserve">This is only controlled by the undead monster flag</t>
  </si>
  <si>
    <t xml:space="preserve">Destroy Undead</t>
  </si>
  <si>
    <t xml:space="preserve">Holy Word</t>
  </si>
  <si>
    <t xml:space="preserve">Ghost Weapon</t>
  </si>
  <si>
    <t xml:space="preserve">Does 150% damage against physical and undead enemies, otherwise 100%.</t>
  </si>
  <si>
    <t xml:space="preserve">LP Stealer</t>
  </si>
  <si>
    <t xml:space="preserve">This one is special. It has it's own formula.</t>
  </si>
  <si>
    <t xml:space="preserve">SP Stealer</t>
  </si>
  <si>
    <t xml:space="preserve">Magic Projectile</t>
  </si>
  <si>
    <t xml:space="preserve">Earth spells</t>
  </si>
  <si>
    <t xml:space="preserve">150% against water, 50% against wind, 75% against undead.</t>
  </si>
  <si>
    <t xml:space="preserve">Wind spells</t>
  </si>
  <si>
    <t xml:space="preserve">150% against earth, 50% against fire, 75% against undead.</t>
  </si>
  <si>
    <t xml:space="preserve">Fire spells</t>
  </si>
  <si>
    <t xml:space="preserve">150% against wind, 50% against water, 75% against spirit, 125% against undead.</t>
  </si>
  <si>
    <t xml:space="preserve">Water spells</t>
  </si>
  <si>
    <t xml:space="preserve">150% against fire, 50% against earth, 75% against undead.</t>
  </si>
  <si>
    <t xml:space="preserve">In original it steals the character level as damage but at max the remaining LP of the target.</t>
  </si>
  <si>
    <t xml:space="preserve">Now it will steal the character level plus INT/4.</t>
  </si>
  <si>
    <t xml:space="preserve">Same as LP stealer.</t>
  </si>
  <si>
    <t xml:space="preserve">Code changes (example is AM2_CPU german).</t>
  </si>
  <si>
    <t xml:space="preserve">At 0023f192 there is the function to calculate the spell damage for the main 4 elemental types.</t>
  </si>
  <si>
    <t xml:space="preserve">The spell damage values are located at 0026d390. One word for min and one word for max damage.</t>
  </si>
  <si>
    <t xml:space="preserve">At 0023f1c0 a random word is multiplied by the damage range (max value - min value) and then swapped.</t>
  </si>
  <si>
    <t xml:space="preserve">This essentially is a modulo so that the random value is inside the given range.</t>
  </si>
  <si>
    <t xml:space="preserve">And then the min damage is added to that value.</t>
  </si>
  <si>
    <t xml:space="preserve">These operations take 6 bytes which is the same amount we need for a JMP instruction. So we replace them.</t>
  </si>
  <si>
    <t xml:space="preserve">Those instructions must be preserved so we have to copy them over to the new function: c0 c1 48 40 d0 52.</t>
  </si>
  <si>
    <t xml:space="preserve">In asm this is:</t>
  </si>
  <si>
    <t xml:space="preserve">mulu.w D1w,D0</t>
  </si>
  <si>
    <t xml:space="preserve">swap D0</t>
  </si>
  <si>
    <t xml:space="preserve">add.w (A2),D0w</t>
  </si>
  <si>
    <t xml:space="preserve">We add a table with damage factors from above as byte values.</t>
  </si>
  <si>
    <t xml:space="preserve">The new function should look like this:</t>
  </si>
  <si>
    <t xml:space="preserve">Bytes</t>
  </si>
  <si>
    <t xml:space="preserve">movem.l { A1, D2, D1 },-(SP)</t>
  </si>
  <si>
    <t xml:space="preserve">48 e7 60 40</t>
  </si>
  <si>
    <t xml:space="preserve">c0 c1</t>
  </si>
  <si>
    <t xml:space="preserve">48 40</t>
  </si>
  <si>
    <t xml:space="preserve">D0w now has the total base damage.</t>
  </si>
  <si>
    <t xml:space="preserve">d0 52</t>
  </si>
  <si>
    <t xml:space="preserve">move.w D0w,-(SP)</t>
  </si>
  <si>
    <t xml:space="preserve">3f 00</t>
  </si>
  <si>
    <t xml:space="preserve">move.b DAT_0027b4de,D0b</t>
  </si>
  <si>
    <t xml:space="preserve">10 39 XX XX XX XX</t>
  </si>
  <si>
    <t xml:space="preserve">jsr FUN_00243b4e.l</t>
  </si>
  <si>
    <t xml:space="preserve">4e b9 XX XX XX XX</t>
  </si>
  <si>
    <t xml:space="preserve">movea.l D0,A1</t>
  </si>
  <si>
    <t xml:space="preserve">Get pointer to current caster</t>
  </si>
  <si>
    <t xml:space="preserve">22 40</t>
  </si>
  <si>
    <t xml:space="preserve">jsr FUN_00243b8c.l</t>
  </si>
  <si>
    <t xml:space="preserve">move.w (SP)+,D0w</t>
  </si>
  <si>
    <t xml:space="preserve">30 1f</t>
  </si>
  <si>
    <t xml:space="preserve">moveq 0,D2</t>
  </si>
  <si>
    <t xml:space="preserve">74 00</t>
  </si>
  <si>
    <t xml:space="preserve">move.w (0x32,A1),D2w</t>
  </si>
  <si>
    <t xml:space="preserve">34 29 00 32</t>
  </si>
  <si>
    <t xml:space="preserve">add.w (0x36,A1),D2w</t>
  </si>
  <si>
    <t xml:space="preserve">Move caster's total INT to D2</t>
  </si>
  <si>
    <t xml:space="preserve">d4 69 00 36</t>
  </si>
  <si>
    <t xml:space="preserve">subi.w 50,D2w</t>
  </si>
  <si>
    <t xml:space="preserve">04 42 00 32</t>
  </si>
  <si>
    <t xml:space="preserve">ext.l D2</t>
  </si>
  <si>
    <t xml:space="preserve">48 c2</t>
  </si>
  <si>
    <t xml:space="preserve">divs.w 5,D2w</t>
  </si>
  <si>
    <t xml:space="preserve">(INT-50)/5</t>
  </si>
  <si>
    <t xml:space="preserve">85 fc 00 05</t>
  </si>
  <si>
    <t xml:space="preserve">moveq 0,D1</t>
  </si>
  <si>
    <t xml:space="preserve">72 00</t>
  </si>
  <si>
    <t xml:space="preserve">move.b (0x5,A1),D1b</t>
  </si>
  <si>
    <t xml:space="preserve">Move caster level to D1</t>
  </si>
  <si>
    <t xml:space="preserve">12 29 00 05</t>
  </si>
  <si>
    <t xml:space="preserve">add.w D1w,D2w</t>
  </si>
  <si>
    <t xml:space="preserve">Add level and INT factor together</t>
  </si>
  <si>
    <t xml:space="preserve">d4 41</t>
  </si>
  <si>
    <t xml:space="preserve">lea (DAT_0026be70).l,A1</t>
  </si>
  <si>
    <t xml:space="preserve">43 f9 XX XX XX XX</t>
  </si>
  <si>
    <t xml:space="preserve">mulu.w #0x1e,D1</t>
  </si>
  <si>
    <t xml:space="preserve">c2 fc 00 1e</t>
  </si>
  <si>
    <t xml:space="preserve">add.w (DAT_0027b75c).l,D1w</t>
  </si>
  <si>
    <t xml:space="preserve">c2 7c XX XX XX XX</t>
  </si>
  <si>
    <t xml:space="preserve">subq.w #0x1,D1w</t>
  </si>
  <si>
    <t xml:space="preserve">53 41</t>
  </si>
  <si>
    <t xml:space="preserve">mulu.w #0x5,D1</t>
  </si>
  <si>
    <t xml:space="preserve">c2 fc 00 05</t>
  </si>
  <si>
    <t xml:space="preserve">adda.w D1w,A1</t>
  </si>
  <si>
    <t xml:space="preserve">Pointer to spell info</t>
  </si>
  <si>
    <t xml:space="preserve">d2 c1</t>
  </si>
  <si>
    <t xml:space="preserve">move.b (0x4,A1),D1b</t>
  </si>
  <si>
    <t xml:space="preserve">Element is now in D1b</t>
  </si>
  <si>
    <t xml:space="preserve">12 29 00 04</t>
  </si>
  <si>
    <t xml:space="preserve">beq.b END</t>
  </si>
  <si>
    <t xml:space="preserve">If no element, don't change the damage value (as it is 100%)</t>
  </si>
  <si>
    <t xml:space="preserve">67 06</t>
  </si>
  <si>
    <t xml:space="preserve">jsr CALCELEMDMG</t>
  </si>
  <si>
    <t xml:space="preserve">Input is D1=Element, Output is D2=Factor</t>
  </si>
  <si>
    <t xml:space="preserve">END:</t>
  </si>
  <si>
    <t xml:space="preserve">---</t>
  </si>
  <si>
    <t xml:space="preserve">muls.w D2,D0</t>
  </si>
  <si>
    <t xml:space="preserve">Base damage * Damage percentage</t>
  </si>
  <si>
    <t xml:space="preserve">c1 c2</t>
  </si>
  <si>
    <t xml:space="preserve">divs.w 100,D0</t>
  </si>
  <si>
    <t xml:space="preserve">Result / 100 to get the real value</t>
  </si>
  <si>
    <t xml:space="preserve">81 fc 00 64</t>
  </si>
  <si>
    <t xml:space="preserve">bgt.s EXIT</t>
  </si>
  <si>
    <t xml:space="preserve">If the resulting dmg &gt; 0, then go to exit, damage in D0w.</t>
  </si>
  <si>
    <t xml:space="preserve">6e 02</t>
  </si>
  <si>
    <t xml:space="preserve">moveq.l 1,D0</t>
  </si>
  <si>
    <t xml:space="preserve">Otherwise set the damage to 1.</t>
  </si>
  <si>
    <t xml:space="preserve">70 01</t>
  </si>
  <si>
    <t xml:space="preserve">EXIT:</t>
  </si>
  <si>
    <t xml:space="preserve">and.l #0xffff,D0</t>
  </si>
  <si>
    <t xml:space="preserve">Ensure the upper word is 0.</t>
  </si>
  <si>
    <t xml:space="preserve">movem.l (SP)+, { A1, D2, D1 }</t>
  </si>
  <si>
    <t xml:space="preserve">rts</t>
  </si>
  <si>
    <t xml:space="preserve">// CALCELEMDMG</t>
  </si>
  <si>
    <t xml:space="preserve">movem.l { D7, D1, D0 },-(SP)</t>
  </si>
  <si>
    <t xml:space="preserve">move.b D1b,D0b</t>
  </si>
  <si>
    <t xml:space="preserve">jsr.l GETELEMINDEX</t>
  </si>
  <si>
    <t xml:space="preserve">D0b now stores the element index</t>
  </si>
  <si>
    <t xml:space="preserve">lsl.w 3,D0w</t>
  </si>
  <si>
    <t xml:space="preserve">Multiply by 8 to get the row offset.</t>
  </si>
  <si>
    <t xml:space="preserve">move.w D0b,D1b</t>
  </si>
  <si>
    <t xml:space="preserve">Store our index for later</t>
  </si>
  <si>
    <t xml:space="preserve">move.b (0x5,A0),D0b</t>
  </si>
  <si>
    <t xml:space="preserve">Get pointer to target</t>
  </si>
  <si>
    <t xml:space="preserve">Release pointer</t>
  </si>
  <si>
    <t xml:space="preserve">move.b (0x13,A1),D0b</t>
  </si>
  <si>
    <t xml:space="preserve">Store target element in D0b</t>
  </si>
  <si>
    <t xml:space="preserve">add.b D1b,D0b</t>
  </si>
  <si>
    <t xml:space="preserve">Add the row offset to get the total index</t>
  </si>
  <si>
    <t xml:space="preserve">and.b 0x3f,D0b</t>
  </si>
  <si>
    <t xml:space="preserve">Ensure index is inside range for safety</t>
  </si>
  <si>
    <t xml:space="preserve">lea (DAT_Elems),A1</t>
  </si>
  <si>
    <t xml:space="preserve">Load element table into A1</t>
  </si>
  <si>
    <t xml:space="preserve">move.b (0x0,A1,D0b*0x1),D0b</t>
  </si>
  <si>
    <t xml:space="preserve">Store element bonus percentage value to D0b</t>
  </si>
  <si>
    <t xml:space="preserve">ext.w D0w</t>
  </si>
  <si>
    <t xml:space="preserve">add.w D0w,D2w</t>
  </si>
  <si>
    <t xml:space="preserve">Add element bonus to D2 (which was the bonus before)</t>
  </si>
  <si>
    <t xml:space="preserve">movem.l (SP)+, { D7, D1, D0 }</t>
  </si>
  <si>
    <t xml:space="preserve">// GETELEMINDEX (D0=Elem)</t>
  </si>
  <si>
    <t xml:space="preserve">movem.l { D7, D1 },-(SP)</t>
  </si>
  <si>
    <t xml:space="preserve">We don't need to check for the index as the 8 bits always contain at least one set bit, otherwise the function would not have been called at all.</t>
  </si>
  <si>
    <t xml:space="preserve">moveq 0, D7</t>
  </si>
  <si>
    <t xml:space="preserve">D7 now holds the 0-based index of the first set element bit (starting from bit 0). This is the row in the element table.</t>
  </si>
  <si>
    <t xml:space="preserve">NEXT:</t>
  </si>
  <si>
    <t xml:space="preserve">move.b D0b,D1b</t>
  </si>
  <si>
    <t xml:space="preserve">andi.b #0x1,D1b</t>
  </si>
  <si>
    <t xml:space="preserve">bne.b DONE</t>
  </si>
  <si>
    <t xml:space="preserve">lsr.b #0x1,D0b</t>
  </si>
  <si>
    <t xml:space="preserve">addi.b 1,D7b</t>
  </si>
  <si>
    <t xml:space="preserve">bra.b NEXT</t>
  </si>
  <si>
    <t xml:space="preserve">DONE:</t>
  </si>
  <si>
    <t xml:space="preserve">move.l D7,D0</t>
  </si>
  <si>
    <t xml:space="preserve">movem.l (SP)+, { D7, D1 }</t>
  </si>
  <si>
    <t xml:space="preserve">New Maps</t>
  </si>
  <si>
    <t xml:space="preserve">Tileset/Labdata</t>
  </si>
  <si>
    <t xml:space="preserve">Palette</t>
  </si>
  <si>
    <t xml:space="preserve">Schwarzberge - 1 / Black Mountains - 1</t>
  </si>
  <si>
    <t xml:space="preserve">Schwarzberge - 2 / Black Mountains - 2</t>
  </si>
  <si>
    <t xml:space="preserve">36 (new)</t>
  </si>
  <si>
    <t xml:space="preserve">Schwarzberge - 3 / Black Mountains – 3</t>
  </si>
  <si>
    <t xml:space="preserve">Der Lavastrom / The Lavastream</t>
  </si>
  <si>
    <t xml:space="preserve">1 (adjusted)</t>
  </si>
  <si>
    <t xml:space="preserve">Add new automaps</t>
  </si>
  <si>
    <t xml:space="preserve">Add bits for initial char/event disabling</t>
  </si>
  <si>
    <t xml:space="preserve">Adjust character values</t>
  </si>
  <si>
    <t xml:space="preserve">Add new chests</t>
  </si>
  <si>
    <t xml:space="preserve">Add new merchants</t>
  </si>
  <si>
    <t xml:space="preserve">Add new party member</t>
  </si>
  <si>
    <t xml:space="preserve">Reset glob var 54</t>
  </si>
  <si>
    <t xml:space="preserve">Reduce weight of monsters/players based on their food amount (reduce 225g per food)</t>
  </si>
  <si>
    <t xml:space="preserve">Adjust cavetown automap (size increase)</t>
  </si>
  <si>
    <t xml:space="preserve">New Gryban events</t>
  </si>
  <si>
    <t xml:space="preserve">New Events</t>
  </si>
  <si>
    <t xml:space="preserve">New Conditions</t>
  </si>
  <si>
    <t xml:space="preserve">Other Changes</t>
  </si>
  <si>
    <t xml:space="preserve">Exchange Exp</t>
  </si>
  <si>
    <t xml:space="preserve">Mouth cursor</t>
  </si>
  <si>
    <t xml:space="preserve">Added stationary flag to non-monster map chars so they only use 1 position and stay there</t>
  </si>
  <si>
    <t xml:space="preserve">Transport at location</t>
  </si>
  <si>
    <t xml:space="preserve">Adjusted destruction spell damage</t>
  </si>
  <si>
    <t xml:space="preserve">Multi cursor</t>
  </si>
  <si>
    <t xml:space="preserve">Adjusted some spell elements</t>
  </si>
  <si>
    <t xml:space="preserve">Current travel type</t>
  </si>
  <si>
    <t xml:space="preserve">Adjusted spell SLP</t>
  </si>
  <si>
    <t xml:space="preserve">Added spell damage from Lvl, INT and element bonus</t>
  </si>
  <si>
    <t xml:space="preserve">Added map flag „no world music“ which suppresses world map music usage on maps with travel types</t>
  </si>
  <si>
    <t xml:space="preserve">Added map flag „no mark/return“ which disallows using the spells word of mark/return</t>
  </si>
  <si>
    <t xml:space="preserve">Food weight is no 25 instead of 250</t>
  </si>
  <si>
    <t xml:space="preserve">Added map flag „no eagle/broom“</t>
  </si>
  <si>
    <t xml:space="preserve">Level</t>
  </si>
  <si>
    <t xml:space="preserve">Exp</t>
  </si>
  <si>
    <t xml:space="preserve">Aggregate</t>
  </si>
  <si>
    <t xml:space="preserve">Factor</t>
  </si>
  <si>
    <t xml:space="preserve">Next Exp</t>
  </si>
  <si>
    <t xml:space="preserve">Total Exp</t>
  </si>
  <si>
    <t xml:space="preserve">Old Factors</t>
  </si>
  <si>
    <t xml:space="preserve">Mage</t>
  </si>
  <si>
    <t xml:space="preserve">Current Level:</t>
  </si>
  <si>
    <t xml:space="preserve">Level by Exp</t>
  </si>
  <si>
    <t xml:space="preserve">Class:</t>
  </si>
  <si>
    <t xml:space="preserve">Exp:</t>
  </si>
  <si>
    <t xml:space="preserve">Level:</t>
  </si>
  <si>
    <t xml:space="preserve">Very tough fight</t>
  </si>
  <si>
    <t xml:space="preserve">Multiple medium fights</t>
  </si>
  <si>
    <t xml:space="preserve">Isdir</t>
  </si>
  <si>
    <t xml:space="preserve">No fight but quests which include fights</t>
  </si>
  <si>
    <t xml:space="preserve">Lugthir</t>
  </si>
  <si>
    <t xml:space="preserve">Basically the fight against Sansri grants you this</t>
  </si>
  <si>
    <t xml:space="preserve">Gunbar</t>
  </si>
  <si>
    <t xml:space="preserve">Clearing the paladin guild and wine cellar</t>
  </si>
  <si>
    <t xml:space="preserve">Fargon</t>
  </si>
  <si>
    <t xml:space="preserve">Dito</t>
  </si>
  <si>
    <t xml:space="preserve">Empowered Kasimir</t>
  </si>
  <si>
    <t xml:space="preserve">Full power Kasimir</t>
  </si>
  <si>
    <t xml:space="preserve">NPC</t>
  </si>
  <si>
    <t xml:space="preserve">Changed in original as well „Kiredon → Grestin“</t>
  </si>
  <si>
    <t xml:space="preserve">See https://github.com/Pyrdacor/Ambermoon/issues/43</t>
  </si>
  <si>
    <t xml:space="preserve">Dictionary, Monster names, NPC names, Goto points, Item names, Place names, new messages, etc</t>
  </si>
  <si>
    <t xml:space="preserve">New texts</t>
  </si>
  <si>
    <t xml:space="preserve">TextID</t>
  </si>
  <si>
    <t xml:space="preserve">Note</t>
  </si>
  <si>
    <t xml:space="preserve">changed (moved parts to text 4)</t>
  </si>
  <si>
    <t xml:space="preserve">contains much of 1</t>
  </si>
  <si>
    <t xml:space="preserve">all</t>
  </si>
  <si>
    <t xml:space="preserve">reworked</t>
  </si>
  <si>
    <t xml:space="preserve">added</t>
  </si>
  <si>
    <t xml:space="preserve">15 und weitere</t>
  </si>
  <si>
    <t xml:space="preserve">and the last two goto point labels!</t>
  </si>
  <si>
    <t xml:space="preserve">0, etc</t>
  </si>
  <si>
    <t xml:space="preserve"> einige</t>
  </si>
  <si>
    <t xml:space="preserve">same as 233:2</t>
  </si>
  <si>
    <t xml:space="preserve">New goto point 90</t>
  </si>
  <si>
    <t xml:space="preserve">Objects</t>
  </si>
  <si>
    <t xml:space="preserve">Placename</t>
  </si>
  <si>
    <t xml:space="preserve">Party</t>
  </si>
  <si>
    <t xml:space="preserve">Initial</t>
  </si>
  <si>
    <t xml:space="preserve">Equip</t>
  </si>
  <si>
    <t xml:space="preserve">Stat</t>
  </si>
  <si>
    <t xml:space="preserve">Min</t>
  </si>
  <si>
    <t xml:space="preserve">Max</t>
  </si>
  <si>
    <t xml:space="preserve">DMG</t>
  </si>
  <si>
    <t xml:space="preserve">DEF</t>
  </si>
  <si>
    <t xml:space="preserve">LP</t>
  </si>
  <si>
    <t xml:space="preserve">Magic Necklace</t>
  </si>
  <si>
    <t xml:space="preserve">TP</t>
  </si>
  <si>
    <t xml:space="preserve">APR</t>
  </si>
  <si>
    <t xml:space="preserve">Sum</t>
  </si>
  <si>
    <t xml:space="preserve">STR</t>
  </si>
  <si>
    <t xml:space="preserve">DEX</t>
  </si>
  <si>
    <t xml:space="preserve">LP/Lvl</t>
  </si>
  <si>
    <t xml:space="preserve">SPD</t>
  </si>
  <si>
    <t xml:space="preserve">TP/Lvl</t>
  </si>
  <si>
    <t xml:space="preserve">STA</t>
  </si>
  <si>
    <t xml:space="preserve">CHA</t>
  </si>
  <si>
    <t xml:space="preserve">LUC</t>
  </si>
  <si>
    <t xml:space="preserve">A-M</t>
  </si>
  <si>
    <t xml:space="preserve">ATT</t>
  </si>
  <si>
    <t xml:space="preserve">End Stats</t>
  </si>
  <si>
    <t xml:space="preserve">PAR</t>
  </si>
  <si>
    <t xml:space="preserve">Avg</t>
  </si>
  <si>
    <t xml:space="preserve">SWI</t>
  </si>
  <si>
    <t xml:space="preserve">CRI</t>
  </si>
  <si>
    <t xml:space="preserve">Min is without equip, Max is with</t>
  </si>
  <si>
    <t xml:space="preserve">SEA</t>
  </si>
  <si>
    <t xml:space="preserve">MBA</t>
  </si>
  <si>
    <t xml:space="preserve">MBW</t>
  </si>
  <si>
    <t xml:space="preserve">First</t>
  </si>
  <si>
    <t xml:space="preserve">Last</t>
  </si>
  <si>
    <t xml:space="preserve">MaxCrit</t>
  </si>
</sst>
</file>

<file path=xl/styles.xml><?xml version="1.0" encoding="utf-8"?>
<styleSheet xmlns="http://schemas.openxmlformats.org/spreadsheetml/2006/main">
  <numFmts count="6">
    <numFmt numFmtId="164" formatCode="General"/>
    <numFmt numFmtId="165" formatCode="[hh]:mm:ss"/>
    <numFmt numFmtId="166" formatCode="#,##0"/>
    <numFmt numFmtId="167" formatCode="General"/>
    <numFmt numFmtId="168" formatCode="dd/\ mmm"/>
    <numFmt numFmtId="169" formatCode="\+0\%;\-0\%;&quot;No change&quot;"/>
  </numFmts>
  <fonts count="11">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b val="true"/>
      <sz val="11"/>
      <color rgb="FFFFFFD7"/>
      <name val="Calibri"/>
      <family val="2"/>
      <charset val="1"/>
    </font>
    <font>
      <sz val="11"/>
      <name val="Calibri"/>
      <family val="2"/>
      <charset val="1"/>
    </font>
    <font>
      <sz val="11"/>
      <color rgb="FF9C5700"/>
      <name val="Calibri"/>
      <family val="2"/>
      <charset val="1"/>
    </font>
    <font>
      <sz val="11"/>
      <color rgb="FFFF0000"/>
      <name val="Calibri"/>
      <family val="2"/>
      <charset val="1"/>
    </font>
    <font>
      <b val="true"/>
      <sz val="11"/>
      <color rgb="FF468A1A"/>
      <name val="Calibri"/>
      <family val="2"/>
      <charset val="1"/>
    </font>
    <font>
      <sz val="11"/>
      <color rgb="FF999999"/>
      <name val="Calibri"/>
      <family val="2"/>
      <charset val="1"/>
    </font>
  </fonts>
  <fills count="9">
    <fill>
      <patternFill patternType="none"/>
    </fill>
    <fill>
      <patternFill patternType="gray125"/>
    </fill>
    <fill>
      <patternFill patternType="solid">
        <fgColor rgb="FFFFEB9C"/>
        <bgColor rgb="FFFFFFA6"/>
      </patternFill>
    </fill>
    <fill>
      <patternFill patternType="solid">
        <fgColor rgb="FFFFFF00"/>
        <bgColor rgb="FFFFFF00"/>
      </patternFill>
    </fill>
    <fill>
      <patternFill patternType="solid">
        <fgColor rgb="FF8D1D75"/>
        <bgColor rgb="FF993366"/>
      </patternFill>
    </fill>
    <fill>
      <patternFill patternType="solid">
        <fgColor rgb="FF81D41A"/>
        <bgColor rgb="FF999999"/>
      </patternFill>
    </fill>
    <fill>
      <patternFill patternType="solid">
        <fgColor rgb="FFF4B183"/>
        <bgColor rgb="FFFF99CC"/>
      </patternFill>
    </fill>
    <fill>
      <patternFill patternType="solid">
        <fgColor rgb="FFFFBF00"/>
        <bgColor rgb="FFFF9900"/>
      </patternFill>
    </fill>
    <fill>
      <patternFill patternType="solid">
        <fgColor rgb="FFFFFFA6"/>
        <bgColor rgb="FFFFEB9C"/>
      </patternFill>
    </fill>
  </fills>
  <borders count="28">
    <border diagonalUp="false" diagonalDown="false">
      <left/>
      <right/>
      <top/>
      <bottom/>
      <diagonal/>
    </border>
    <border diagonalUp="false" diagonalDown="false">
      <left style="medium"/>
      <right style="medium"/>
      <top style="medium"/>
      <bottom style="medium"/>
      <diagonal/>
    </border>
    <border diagonalUp="false" diagonalDown="false">
      <left style="hair"/>
      <right style="hair"/>
      <top style="hair"/>
      <bottom style="hair"/>
      <diagonal/>
    </border>
    <border diagonalUp="false" diagonalDown="false">
      <left style="medium"/>
      <right/>
      <top style="medium"/>
      <bottom style="medium"/>
      <diagonal/>
    </border>
    <border diagonalUp="false" diagonalDown="false">
      <left/>
      <right style="medium"/>
      <top style="medium"/>
      <bottom style="medium"/>
      <diagonal/>
    </border>
    <border diagonalUp="false" diagonalDown="false">
      <left style="medium"/>
      <right style="medium"/>
      <top style="medium"/>
      <bottom style="thin"/>
      <diagonal/>
    </border>
    <border diagonalUp="false" diagonalDown="false">
      <left/>
      <right style="thin"/>
      <top style="medium"/>
      <bottom style="thin"/>
      <diagonal/>
    </border>
    <border diagonalUp="false" diagonalDown="false">
      <left style="thin"/>
      <right style="medium"/>
      <top style="medium"/>
      <bottom style="thin"/>
      <diagonal/>
    </border>
    <border diagonalUp="false" diagonalDown="false">
      <left style="medium"/>
      <right style="thin"/>
      <top style="medium"/>
      <bottom style="thin"/>
      <diagonal/>
    </border>
    <border diagonalUp="false" diagonalDown="false">
      <left style="thin"/>
      <right/>
      <top style="medium"/>
      <bottom style="thin"/>
      <diagonal/>
    </border>
    <border diagonalUp="false" diagonalDown="false">
      <left style="medium"/>
      <right style="medium"/>
      <top style="thin"/>
      <bottom style="thin"/>
      <diagonal/>
    </border>
    <border diagonalUp="false" diagonalDown="false">
      <left/>
      <right style="thin"/>
      <top style="thin"/>
      <bottom style="thin"/>
      <diagonal/>
    </border>
    <border diagonalUp="false" diagonalDown="false">
      <left style="thin"/>
      <right style="medium"/>
      <top style="thin"/>
      <bottom style="thin"/>
      <diagonal/>
    </border>
    <border diagonalUp="false" diagonalDown="false">
      <left style="medium"/>
      <right style="thin"/>
      <top style="thin"/>
      <bottom style="thin"/>
      <diagonal/>
    </border>
    <border diagonalUp="false" diagonalDown="false">
      <left style="thin"/>
      <right/>
      <top style="thin"/>
      <bottom style="thin"/>
      <diagonal/>
    </border>
    <border diagonalUp="false" diagonalDown="false">
      <left style="medium"/>
      <right style="medium"/>
      <top style="thin"/>
      <bottom style="medium"/>
      <diagonal/>
    </border>
    <border diagonalUp="false" diagonalDown="false">
      <left/>
      <right style="thin"/>
      <top style="thin"/>
      <bottom style="medium"/>
      <diagonal/>
    </border>
    <border diagonalUp="false" diagonalDown="false">
      <left style="thin"/>
      <right style="medium"/>
      <top style="thin"/>
      <bottom style="medium"/>
      <diagonal/>
    </border>
    <border diagonalUp="false" diagonalDown="false">
      <left style="medium"/>
      <right style="thin"/>
      <top style="thin"/>
      <bottom style="medium"/>
      <diagonal/>
    </border>
    <border diagonalUp="false" diagonalDown="false">
      <left style="thin"/>
      <right/>
      <top style="thin"/>
      <bottom style="medium"/>
      <diagonal/>
    </border>
    <border diagonalUp="false" diagonalDown="false">
      <left style="thin"/>
      <right style="thin"/>
      <top style="medium"/>
      <bottom style="thin"/>
      <diagonal/>
    </border>
    <border diagonalUp="false" diagonalDown="false">
      <left style="thin"/>
      <right style="thin"/>
      <top style="thin"/>
      <bottom style="thin"/>
      <diagonal/>
    </border>
    <border diagonalUp="false" diagonalDown="false">
      <left style="thin"/>
      <right style="thin"/>
      <top style="thin"/>
      <bottom style="medium"/>
      <diagonal/>
    </border>
    <border diagonalUp="false" diagonalDown="false">
      <left style="medium"/>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top style="medium"/>
      <bottom style="medium"/>
      <diagonal/>
    </border>
    <border diagonalUp="false" diagonalDown="false">
      <left style="thin"/>
      <right style="thin"/>
      <top style="thin"/>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7" fillId="2" borderId="0" applyFont="true" applyBorder="false" applyAlignment="true" applyProtection="false">
      <alignment horizontal="general" vertical="bottom" textRotation="0" wrapText="false" indent="0" shrinkToFit="false"/>
    </xf>
  </cellStyleXfs>
  <cellXfs count="80">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3" borderId="0" xfId="0" applyFont="true" applyBorder="true" applyAlignment="true" applyProtection="true">
      <alignment horizontal="center" vertical="bottom" textRotation="0" wrapText="false" indent="0" shrinkToFit="false"/>
      <protection locked="true" hidden="false"/>
    </xf>
    <xf numFmtId="164" fontId="5" fillId="4" borderId="0" xfId="0" applyFont="true" applyBorder="false" applyAlignment="true" applyProtection="true">
      <alignment horizontal="general" vertical="bottom" textRotation="0" wrapText="false" indent="0" shrinkToFit="false"/>
      <protection locked="true" hidden="false"/>
    </xf>
    <xf numFmtId="164" fontId="0" fillId="5" borderId="0" xfId="0" applyFont="true" applyBorder="false" applyAlignment="true" applyProtection="true">
      <alignment horizontal="general" vertical="bottom" textRotation="0" wrapText="false" indent="0" shrinkToFit="false"/>
      <protection locked="true" hidden="false"/>
    </xf>
    <xf numFmtId="164" fontId="0" fillId="3"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6" borderId="1" xfId="0" applyFont="true" applyBorder="true" applyAlignment="true" applyProtection="true">
      <alignment horizontal="general" vertical="bottom" textRotation="0" wrapText="fals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5" fontId="0" fillId="0" borderId="0" xfId="0" applyFont="true" applyBorder="false" applyAlignment="true" applyProtection="true">
      <alignment horizontal="general" vertical="bottom" textRotation="0" wrapText="false" indent="0" shrinkToFit="false"/>
      <protection locked="true" hidden="false"/>
    </xf>
    <xf numFmtId="166" fontId="0" fillId="0" borderId="0" xfId="0" applyFont="true" applyBorder="false" applyAlignment="true" applyProtection="true">
      <alignment horizontal="general" vertical="bottom" textRotation="0" wrapText="false" indent="0" shrinkToFit="false"/>
      <protection locked="true" hidden="false"/>
    </xf>
    <xf numFmtId="164" fontId="0" fillId="3" borderId="1" xfId="0" applyFont="true" applyBorder="true" applyAlignment="true" applyProtection="true">
      <alignment horizontal="center" vertical="bottom" textRotation="0" wrapText="false" indent="0" shrinkToFit="false"/>
      <protection locked="true" hidden="false"/>
    </xf>
    <xf numFmtId="164" fontId="0" fillId="3" borderId="2" xfId="0" applyFont="true" applyBorder="true" applyAlignment="true" applyProtection="true">
      <alignment horizontal="center" vertical="center" textRotation="0" wrapText="false" indent="0" shrinkToFit="false"/>
      <protection locked="true" hidden="false"/>
    </xf>
    <xf numFmtId="164" fontId="7" fillId="2" borderId="2" xfId="20" applyFont="true" applyBorder="true" applyAlignment="true" applyProtection="true">
      <alignment horizontal="center" vertical="bottom" textRotation="0" wrapText="false" indent="0" shrinkToFit="false"/>
      <protection locked="true" hidden="false"/>
    </xf>
    <xf numFmtId="164" fontId="7" fillId="2" borderId="0" xfId="20" applyFont="true" applyBorder="true" applyAlignment="true" applyProtection="true">
      <alignment horizontal="general" vertical="bottom" textRotation="0" wrapText="false" indent="0" shrinkToFit="false"/>
      <protection locked="true" hidden="false"/>
    </xf>
    <xf numFmtId="164" fontId="4" fillId="3" borderId="2" xfId="0" applyFont="true" applyBorder="tru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center" vertical="center" textRotation="0" wrapText="false" indent="0" shrinkToFit="false"/>
      <protection locked="true" hidden="false"/>
    </xf>
    <xf numFmtId="164" fontId="0" fillId="0" borderId="0" xfId="0" applyFont="false" applyBorder="false" applyAlignment="true" applyProtection="true">
      <alignment horizontal="general" vertical="center" textRotation="0" wrapText="false" indent="0" shrinkToFit="false"/>
      <protection locked="true" hidden="false"/>
    </xf>
    <xf numFmtId="164" fontId="0" fillId="0" borderId="0" xfId="0" applyFont="false" applyBorder="false" applyAlignment="true" applyProtection="true">
      <alignment horizontal="general" vertical="bottom" textRotation="0" wrapText="true" indent="0" shrinkToFit="false"/>
      <protection locked="true" hidden="false"/>
    </xf>
    <xf numFmtId="164" fontId="0" fillId="0" borderId="0" xfId="0" applyFont="false" applyBorder="false" applyAlignment="true" applyProtection="true">
      <alignment horizontal="center" vertical="bottom" textRotation="0" wrapText="false" indent="0" shrinkToFit="false"/>
      <protection locked="true" hidden="false"/>
    </xf>
    <xf numFmtId="164" fontId="7" fillId="2" borderId="1" xfId="20" applyFont="true" applyBorder="true" applyAlignment="true" applyProtection="true">
      <alignment horizontal="center" vertical="bottom" textRotation="0" wrapText="false" indent="0" shrinkToFit="false"/>
      <protection locked="true" hidden="false"/>
    </xf>
    <xf numFmtId="164" fontId="0" fillId="0" borderId="0" xfId="0" applyFont="false" applyBorder="false" applyAlignment="true" applyProtection="true">
      <alignment horizontal="right" vertical="bottom" textRotation="0" wrapText="false" indent="0" shrinkToFit="false"/>
      <protection locked="true" hidden="false"/>
    </xf>
    <xf numFmtId="164" fontId="4" fillId="3" borderId="3" xfId="0" applyFont="true" applyBorder="true" applyAlignment="true" applyProtection="true">
      <alignment horizontal="general" vertical="bottom" textRotation="0" wrapText="false" indent="0" shrinkToFit="false"/>
      <protection locked="true" hidden="false"/>
    </xf>
    <xf numFmtId="164" fontId="4" fillId="3" borderId="4" xfId="0" applyFont="true" applyBorder="true" applyAlignment="true" applyProtection="true">
      <alignment horizontal="general" vertical="bottom" textRotation="0" wrapText="false" indent="0" shrinkToFit="false"/>
      <protection locked="true" hidden="false"/>
    </xf>
    <xf numFmtId="164" fontId="4" fillId="3" borderId="1" xfId="0" applyFont="true" applyBorder="true" applyAlignment="true" applyProtection="true">
      <alignment horizontal="center" vertical="bottom" textRotation="0" wrapText="false" indent="0" shrinkToFit="false"/>
      <protection locked="true" hidden="false"/>
    </xf>
    <xf numFmtId="164" fontId="7" fillId="2" borderId="5" xfId="20" applyFont="true" applyBorder="true" applyAlignment="true" applyProtection="true">
      <alignment horizontal="general" vertical="bottom" textRotation="0" wrapText="false" indent="0" shrinkToFit="false"/>
      <protection locked="true" hidden="false"/>
    </xf>
    <xf numFmtId="164" fontId="7" fillId="2" borderId="6" xfId="20" applyFont="true" applyBorder="true" applyAlignment="true" applyProtection="true">
      <alignment horizontal="general" vertical="bottom" textRotation="0" wrapText="false" indent="0" shrinkToFit="false"/>
      <protection locked="true" hidden="false"/>
    </xf>
    <xf numFmtId="164" fontId="7" fillId="2" borderId="7" xfId="20" applyFont="true" applyBorder="true" applyAlignment="true" applyProtection="true">
      <alignment horizontal="general" vertical="bottom" textRotation="0" wrapText="false" indent="0" shrinkToFit="false"/>
      <protection locked="true" hidden="false"/>
    </xf>
    <xf numFmtId="164" fontId="7" fillId="2" borderId="8" xfId="20" applyFont="true" applyBorder="true" applyAlignment="true" applyProtection="true">
      <alignment horizontal="general" vertical="bottom" textRotation="0" wrapText="false" indent="0" shrinkToFit="false"/>
      <protection locked="true" hidden="false"/>
    </xf>
    <xf numFmtId="164" fontId="7" fillId="2" borderId="9" xfId="20" applyFont="true" applyBorder="true" applyAlignment="true" applyProtection="true">
      <alignment horizontal="general" vertical="bottom" textRotation="0" wrapText="false" indent="0" shrinkToFit="false"/>
      <protection locked="true" hidden="false"/>
    </xf>
    <xf numFmtId="164" fontId="0" fillId="0" borderId="10" xfId="0" applyFont="true" applyBorder="true" applyAlignment="true" applyProtection="true">
      <alignment horizontal="general" vertical="bottom" textRotation="0" wrapText="false" indent="0" shrinkToFit="false"/>
      <protection locked="true" hidden="false"/>
    </xf>
    <xf numFmtId="164" fontId="0" fillId="0" borderId="11" xfId="0" applyFont="false" applyBorder="true" applyAlignment="true" applyProtection="true">
      <alignment horizontal="general" vertical="bottom" textRotation="0" wrapText="false" indent="0" shrinkToFit="false"/>
      <protection locked="true" hidden="false"/>
    </xf>
    <xf numFmtId="164" fontId="0" fillId="0" borderId="12" xfId="0" applyFont="false" applyBorder="true" applyAlignment="true" applyProtection="true">
      <alignment horizontal="general" vertical="bottom" textRotation="0" wrapText="false" indent="0" shrinkToFit="false"/>
      <protection locked="true" hidden="false"/>
    </xf>
    <xf numFmtId="167" fontId="0" fillId="0" borderId="13" xfId="0" applyFont="false" applyBorder="true" applyAlignment="true" applyProtection="true">
      <alignment horizontal="general" vertical="bottom" textRotation="0" wrapText="false" indent="0" shrinkToFit="false"/>
      <protection locked="true" hidden="false"/>
    </xf>
    <xf numFmtId="167" fontId="0" fillId="0" borderId="14" xfId="0" applyFont="false" applyBorder="true" applyAlignment="true" applyProtection="true">
      <alignment horizontal="general" vertical="bottom" textRotation="0" wrapText="false" indent="0" shrinkToFit="false"/>
      <protection locked="true" hidden="false"/>
    </xf>
    <xf numFmtId="164" fontId="4" fillId="0" borderId="12" xfId="0" applyFont="true" applyBorder="true" applyAlignment="true" applyProtection="true">
      <alignment horizontal="general" vertical="bottom" textRotation="0" wrapText="false" indent="0" shrinkToFit="false"/>
      <protection locked="true" hidden="false"/>
    </xf>
    <xf numFmtId="164" fontId="0" fillId="0" borderId="15" xfId="0" applyFont="true" applyBorder="true" applyAlignment="true" applyProtection="true">
      <alignment horizontal="general" vertical="bottom" textRotation="0" wrapText="false" indent="0" shrinkToFit="false"/>
      <protection locked="true" hidden="false"/>
    </xf>
    <xf numFmtId="164" fontId="0" fillId="0" borderId="16" xfId="0" applyFont="false" applyBorder="true" applyAlignment="true" applyProtection="true">
      <alignment horizontal="general" vertical="bottom" textRotation="0" wrapText="false" indent="0" shrinkToFit="false"/>
      <protection locked="true" hidden="false"/>
    </xf>
    <xf numFmtId="164" fontId="0" fillId="0" borderId="17" xfId="0" applyFont="false" applyBorder="true" applyAlignment="true" applyProtection="true">
      <alignment horizontal="general" vertical="bottom" textRotation="0" wrapText="false" indent="0" shrinkToFit="false"/>
      <protection locked="true" hidden="false"/>
    </xf>
    <xf numFmtId="167" fontId="0" fillId="0" borderId="18" xfId="0" applyFont="false" applyBorder="true" applyAlignment="true" applyProtection="true">
      <alignment horizontal="general" vertical="bottom" textRotation="0" wrapText="false" indent="0" shrinkToFit="false"/>
      <protection locked="true" hidden="false"/>
    </xf>
    <xf numFmtId="167" fontId="0" fillId="0" borderId="19" xfId="0" applyFont="false" applyBorder="true" applyAlignment="true" applyProtection="true">
      <alignment horizontal="general" vertical="bottom" textRotation="0" wrapText="false" indent="0" shrinkToFit="false"/>
      <protection locked="true" hidden="false"/>
    </xf>
    <xf numFmtId="164" fontId="7" fillId="2" borderId="20" xfId="20" applyFont="true" applyBorder="true" applyAlignment="true" applyProtection="true">
      <alignment horizontal="general" vertical="bottom" textRotation="0" wrapText="false" indent="0" shrinkToFit="false"/>
      <protection locked="true" hidden="false"/>
    </xf>
    <xf numFmtId="164" fontId="0" fillId="0" borderId="21" xfId="0" applyFont="false" applyBorder="true" applyAlignment="true" applyProtection="true">
      <alignment horizontal="general" vertical="bottom" textRotation="0" wrapText="false" indent="0" shrinkToFit="false"/>
      <protection locked="true" hidden="false"/>
    </xf>
    <xf numFmtId="164" fontId="4" fillId="0" borderId="21" xfId="0" applyFont="true" applyBorder="true" applyAlignment="true" applyProtection="true">
      <alignment horizontal="general" vertical="bottom" textRotation="0" wrapText="false" indent="0" shrinkToFit="false"/>
      <protection locked="true" hidden="false"/>
    </xf>
    <xf numFmtId="164" fontId="0" fillId="0" borderId="22" xfId="0" applyFont="false" applyBorder="true" applyAlignment="true" applyProtection="true">
      <alignment horizontal="general" vertical="bottom" textRotation="0" wrapText="false" indent="0" shrinkToFit="false"/>
      <protection locked="true" hidden="false"/>
    </xf>
    <xf numFmtId="164" fontId="4" fillId="0" borderId="22" xfId="0" applyFont="true" applyBorder="true" applyAlignment="true" applyProtection="true">
      <alignment horizontal="general" vertical="bottom" textRotation="0" wrapText="false" indent="0" shrinkToFit="false"/>
      <protection locked="true" hidden="false"/>
    </xf>
    <xf numFmtId="164" fontId="4" fillId="3" borderId="23" xfId="0" applyFont="true" applyBorder="true" applyAlignment="true" applyProtection="true">
      <alignment horizontal="general" vertical="bottom" textRotation="0" wrapText="false" indent="0" shrinkToFit="false"/>
      <protection locked="true" hidden="false"/>
    </xf>
    <xf numFmtId="164" fontId="4" fillId="3" borderId="24" xfId="0" applyFont="true" applyBorder="true" applyAlignment="true" applyProtection="true">
      <alignment horizontal="general" vertical="bottom" textRotation="0" wrapText="false" indent="0" shrinkToFit="false"/>
      <protection locked="true" hidden="false"/>
    </xf>
    <xf numFmtId="164" fontId="4" fillId="3" borderId="25" xfId="0" applyFont="true" applyBorder="true" applyAlignment="true" applyProtection="true">
      <alignment horizontal="general" vertical="bottom" textRotation="0" wrapText="false" indent="0" shrinkToFit="false"/>
      <protection locked="true" hidden="false"/>
    </xf>
    <xf numFmtId="164" fontId="0" fillId="3" borderId="1" xfId="0" applyFont="true" applyBorder="true" applyAlignment="true" applyProtection="true">
      <alignment horizontal="general" vertical="bottom" textRotation="0" wrapText="false" indent="0" shrinkToFit="false"/>
      <protection locked="true" hidden="false"/>
    </xf>
    <xf numFmtId="164" fontId="7" fillId="2" borderId="1" xfId="20" applyFont="true" applyBorder="true" applyAlignment="true" applyProtection="true">
      <alignment horizontal="general" vertical="bottom" textRotation="0" wrapText="false" indent="0" shrinkToFit="false"/>
      <protection locked="true" hidden="false"/>
    </xf>
    <xf numFmtId="164" fontId="7" fillId="2" borderId="26" xfId="20" applyFont="false" applyBorder="true" applyAlignment="true" applyProtection="true">
      <alignment horizontal="general" vertical="bottom" textRotation="0" wrapText="false" indent="0" shrinkToFit="false"/>
      <protection locked="true" hidden="false"/>
    </xf>
    <xf numFmtId="164" fontId="7" fillId="2" borderId="4" xfId="20" applyFont="false" applyBorder="true" applyAlignment="true" applyProtection="true">
      <alignment horizontal="general" vertical="bottom" textRotation="0" wrapText="false" indent="0" shrinkToFit="false"/>
      <protection locked="true" hidden="false"/>
    </xf>
    <xf numFmtId="168" fontId="0" fillId="0" borderId="0" xfId="0" applyFont="false" applyBorder="false" applyAlignment="true" applyProtection="true">
      <alignment horizontal="general" vertical="bottom" textRotation="0" wrapText="false" indent="0" shrinkToFit="false"/>
      <protection locked="true" hidden="false"/>
    </xf>
    <xf numFmtId="164" fontId="7" fillId="2" borderId="8" xfId="20" applyFont="true" applyBorder="true" applyAlignment="true" applyProtection="true">
      <alignment horizontal="center" vertical="bottom" textRotation="0" wrapText="false" indent="0" shrinkToFit="false"/>
      <protection locked="true" hidden="false"/>
    </xf>
    <xf numFmtId="164" fontId="7" fillId="2" borderId="7" xfId="20" applyFont="true" applyBorder="true" applyAlignment="true" applyProtection="true">
      <alignment horizontal="center" vertical="bottom" textRotation="0" wrapText="false" indent="0" shrinkToFit="false"/>
      <protection locked="true" hidden="false"/>
    </xf>
    <xf numFmtId="169" fontId="0" fillId="0" borderId="12" xfId="0" applyFont="false" applyBorder="true" applyAlignment="true" applyProtection="true">
      <alignment horizontal="general" vertical="bottom" textRotation="0" wrapText="false" indent="0" shrinkToFit="false"/>
      <protection locked="true" hidden="false"/>
    </xf>
    <xf numFmtId="169" fontId="0" fillId="0" borderId="17" xfId="0" applyFont="false" applyBorder="true" applyAlignment="true" applyProtection="true">
      <alignment horizontal="general" vertical="bottom" textRotation="0" wrapText="false" indent="0" shrinkToFit="false"/>
      <protection locked="true" hidden="false"/>
    </xf>
    <xf numFmtId="164" fontId="7" fillId="2" borderId="13" xfId="20" applyFont="true" applyBorder="true" applyAlignment="true" applyProtection="true">
      <alignment horizontal="general" vertical="bottom" textRotation="0" wrapText="false" indent="0" shrinkToFit="false"/>
      <protection locked="true" hidden="false"/>
    </xf>
    <xf numFmtId="164" fontId="7" fillId="2" borderId="18" xfId="20" applyFont="true" applyBorder="true" applyAlignment="true" applyProtection="true">
      <alignment horizontal="general" vertical="bottom" textRotation="0" wrapText="false" indent="0" shrinkToFit="false"/>
      <protection locked="true" hidden="false"/>
    </xf>
    <xf numFmtId="164" fontId="7" fillId="2" borderId="21" xfId="20" applyFont="true" applyBorder="true" applyAlignment="true" applyProtection="true">
      <alignment horizontal="general" vertical="bottom" textRotation="0" wrapText="false" indent="0" shrinkToFit="false"/>
      <protection locked="true" hidden="false"/>
    </xf>
    <xf numFmtId="164" fontId="7" fillId="2" borderId="27" xfId="20" applyFont="true" applyBorder="true" applyAlignment="true" applyProtection="true">
      <alignment horizontal="left" vertical="bottom" textRotation="0" wrapText="false" indent="0" shrinkToFit="false"/>
      <protection locked="true" hidden="false"/>
    </xf>
    <xf numFmtId="164" fontId="0" fillId="0" borderId="21" xfId="0" applyFont="true" applyBorder="true" applyAlignment="true" applyProtection="true">
      <alignment horizontal="left" vertical="bottom" textRotation="0" wrapText="false" indent="0" shrinkToFit="false"/>
      <protection locked="true" hidden="false"/>
    </xf>
    <xf numFmtId="164" fontId="4" fillId="0" borderId="21" xfId="0" applyFont="true" applyBorder="true" applyAlignment="true" applyProtection="true">
      <alignment horizontal="left" vertical="bottom" textRotation="0" wrapText="false" indent="0" shrinkToFit="false"/>
      <protection locked="true" hidden="false"/>
    </xf>
    <xf numFmtId="164" fontId="7" fillId="2" borderId="21" xfId="20" applyFont="true" applyBorder="true" applyAlignment="true" applyProtection="true">
      <alignment horizontal="center" vertical="bottom" textRotation="0" wrapText="false" indent="0" shrinkToFit="false"/>
      <protection locked="true" hidden="false"/>
    </xf>
    <xf numFmtId="164" fontId="8" fillId="0" borderId="0" xfId="0" applyFont="true" applyBorder="false" applyAlignment="true" applyProtection="true">
      <alignment horizontal="general" vertical="bottom" textRotation="0" wrapText="false" indent="0" shrinkToFit="false"/>
      <protection locked="true" hidden="false"/>
    </xf>
    <xf numFmtId="164" fontId="0" fillId="0" borderId="21" xfId="0" applyFont="true" applyBorder="true" applyAlignment="true" applyProtection="true">
      <alignment horizontal="center" vertical="bottom" textRotation="0" wrapText="false" indent="0" shrinkToFit="false"/>
      <protection locked="true" hidden="false"/>
    </xf>
    <xf numFmtId="164" fontId="0" fillId="0" borderId="21" xfId="0" applyFont="true" applyBorder="true" applyAlignment="true" applyProtection="true">
      <alignment horizontal="right" vertical="bottom" textRotation="0" wrapText="false" indent="0" shrinkToFit="false"/>
      <protection locked="true" hidden="false"/>
    </xf>
    <xf numFmtId="164" fontId="0" fillId="0" borderId="2" xfId="0" applyFont="false" applyBorder="true" applyAlignment="true" applyProtection="true">
      <alignment horizontal="general" vertical="bottom" textRotation="0" wrapText="false" indent="0" shrinkToFit="false"/>
      <protection locked="true" hidden="false"/>
    </xf>
    <xf numFmtId="164" fontId="0" fillId="0" borderId="2" xfId="0" applyFont="true" applyBorder="true" applyAlignment="true" applyProtection="true">
      <alignment horizontal="center" vertical="bottom" textRotation="0" wrapText="false" indent="0" shrinkToFit="false"/>
      <protection locked="true" hidden="false"/>
    </xf>
    <xf numFmtId="164" fontId="0" fillId="0" borderId="2" xfId="0" applyFont="true" applyBorder="true" applyAlignment="true" applyProtection="true">
      <alignment horizontal="right" vertical="bottom" textRotation="0" wrapText="false" indent="0" shrinkToFit="false"/>
      <protection locked="true" hidden="false"/>
    </xf>
    <xf numFmtId="164" fontId="4" fillId="3" borderId="2" xfId="0" applyFont="true" applyBorder="true" applyAlignment="true" applyProtection="true">
      <alignment horizontal="center" vertical="center" textRotation="0" wrapText="false" indent="0" shrinkToFit="false"/>
      <protection locked="true" hidden="false"/>
    </xf>
    <xf numFmtId="164" fontId="0" fillId="7" borderId="0" xfId="0" applyFont="true" applyBorder="false" applyAlignment="true" applyProtection="true">
      <alignment horizontal="general" vertical="bottom" textRotation="0" wrapText="false" indent="0" shrinkToFit="false"/>
      <protection locked="true" hidden="false"/>
    </xf>
    <xf numFmtId="164" fontId="9" fillId="0" borderId="0" xfId="0" applyFont="true" applyBorder="false" applyAlignment="true" applyProtection="true">
      <alignment horizontal="general" vertical="bottom" textRotation="0" wrapText="false" indent="0" shrinkToFit="false"/>
      <protection locked="false" hidden="false"/>
    </xf>
    <xf numFmtId="164" fontId="10" fillId="0" borderId="0" xfId="0" applyFont="true" applyBorder="false" applyAlignment="true" applyProtection="true">
      <alignment horizontal="general" vertical="bottom" textRotation="0" wrapText="false" indent="0" shrinkToFit="false"/>
      <protection locked="true" hidden="false"/>
    </xf>
    <xf numFmtId="167" fontId="0" fillId="0" borderId="0" xfId="0" applyFont="false" applyBorder="false" applyAlignment="true" applyProtection="true">
      <alignment horizontal="general" vertical="bottom" textRotation="0" wrapText="false" indent="0" shrinkToFit="false"/>
      <protection locked="false" hidden="false"/>
    </xf>
    <xf numFmtId="164" fontId="0" fillId="3" borderId="0" xfId="0" applyFont="true" applyBorder="true" applyAlignment="true" applyProtection="true">
      <alignment horizontal="center" vertical="center" textRotation="0" wrapText="false" indent="0" shrinkToFit="false"/>
      <protection locked="true" hidden="false"/>
    </xf>
    <xf numFmtId="164" fontId="0" fillId="5" borderId="2" xfId="0" applyFont="true" applyBorder="true" applyAlignment="true" applyProtection="true">
      <alignment horizontal="general" vertical="bottom" textRotation="0" wrapText="false" indent="0" shrinkToFit="false"/>
      <protection locked="true" hidden="false"/>
    </xf>
    <xf numFmtId="164" fontId="0" fillId="8" borderId="2" xfId="0" applyFont="true" applyBorder="true" applyAlignment="true" applyProtection="tru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Excel Built-in Neutral" xfId="2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8D1D75"/>
      <rgbColor rgb="FFFFFFD7"/>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FFEB9C"/>
      <rgbColor rgb="FFFFFFA6"/>
      <rgbColor rgb="FF99CCFF"/>
      <rgbColor rgb="FFFF99CC"/>
      <rgbColor rgb="FFCC99FF"/>
      <rgbColor rgb="FFF4B183"/>
      <rgbColor rgb="FF3366FF"/>
      <rgbColor rgb="FF33CCCC"/>
      <rgbColor rgb="FF81D41A"/>
      <rgbColor rgb="FFFFBF00"/>
      <rgbColor rgb="FFFF9900"/>
      <rgbColor rgb="FFFF6600"/>
      <rgbColor rgb="FF666699"/>
      <rgbColor rgb="FF999999"/>
      <rgbColor rgb="FF003366"/>
      <rgbColor rgb="FF468A1A"/>
      <rgbColor rgb="FF003300"/>
      <rgbColor rgb="FF333300"/>
      <rgbColor rgb="FF9C57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worksheet" Target="worksheets/sheet30.xml"/><Relationship Id="rId32" Type="http://schemas.openxmlformats.org/officeDocument/2006/relationships/worksheet" Target="worksheets/sheet31.xml"/><Relationship Id="rId33" Type="http://schemas.openxmlformats.org/officeDocument/2006/relationships/worksheet" Target="worksheets/sheet32.xml"/><Relationship Id="rId34" Type="http://schemas.openxmlformats.org/officeDocument/2006/relationships/worksheet" Target="worksheets/sheet33.xml"/><Relationship Id="rId35" Type="http://schemas.openxmlformats.org/officeDocument/2006/relationships/worksheet" Target="worksheets/sheet34.xml"/><Relationship Id="rId36" Type="http://schemas.openxmlformats.org/officeDocument/2006/relationships/worksheet" Target="worksheets/sheet35.xml"/><Relationship Id="rId37" Type="http://schemas.openxmlformats.org/officeDocument/2006/relationships/worksheet" Target="worksheets/sheet36.xml"/><Relationship Id="rId38" Type="http://schemas.openxmlformats.org/officeDocument/2006/relationships/worksheet" Target="worksheets/sheet37.xml"/><Relationship Id="rId39" Type="http://schemas.openxmlformats.org/officeDocument/2006/relationships/sharedStrings" Target="sharedStrings.xml"/>
</Relationships>
</file>

<file path=xl/worksheets/_rels/sheet36.xml.rels><?xml version="1.0" encoding="UTF-8"?>
<Relationships xmlns="http://schemas.openxmlformats.org/package/2006/relationships"><Relationship Id="rId1" Type="http://schemas.openxmlformats.org/officeDocument/2006/relationships/hyperlink" Target="https://github.com/Pyrdacor/Ambermoon/issues/43"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N2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6" activeCellId="0" sqref="E6"/>
    </sheetView>
  </sheetViews>
  <sheetFormatPr defaultColWidth="11.53515625" defaultRowHeight="12.8" zeroHeight="false" outlineLevelRow="0" outlineLevelCol="0"/>
  <cols>
    <col collapsed="false" customWidth="true" hidden="false" outlineLevel="0" max="2" min="2" style="1" width="14.79"/>
    <col collapsed="false" customWidth="true" hidden="false" outlineLevel="0" max="6" min="6" style="1" width="14.79"/>
    <col collapsed="false" customWidth="true" hidden="false" outlineLevel="0" max="9" min="9" style="1" width="13.12"/>
  </cols>
  <sheetData>
    <row r="1" customFormat="false" ht="13.8" hidden="false" customHeight="false" outlineLevel="0" collapsed="false">
      <c r="A1" s="2" t="s">
        <v>0</v>
      </c>
      <c r="B1" s="2"/>
      <c r="E1" s="2" t="s">
        <v>1</v>
      </c>
      <c r="F1" s="2"/>
      <c r="I1" s="2" t="s">
        <v>2</v>
      </c>
      <c r="J1" s="2"/>
      <c r="M1" s="2" t="s">
        <v>3</v>
      </c>
      <c r="N1" s="2"/>
    </row>
    <row r="2" customFormat="false" ht="13.8" hidden="false" customHeight="false" outlineLevel="0" collapsed="false">
      <c r="A2" s="1" t="n">
        <v>339</v>
      </c>
      <c r="B2" s="1" t="n">
        <v>20</v>
      </c>
      <c r="E2" s="1" t="n">
        <v>378</v>
      </c>
      <c r="F2" s="1" t="s">
        <v>4</v>
      </c>
      <c r="I2" s="1" t="n">
        <v>74</v>
      </c>
      <c r="J2" s="1" t="s">
        <v>5</v>
      </c>
      <c r="M2" s="1" t="n">
        <v>22</v>
      </c>
      <c r="N2" s="1" t="s">
        <v>6</v>
      </c>
    </row>
    <row r="3" customFormat="false" ht="13.8" hidden="false" customHeight="false" outlineLevel="0" collapsed="false">
      <c r="A3" s="1" t="n">
        <v>339</v>
      </c>
      <c r="B3" s="1" t="n">
        <v>21</v>
      </c>
      <c r="E3" s="1" t="n">
        <v>379</v>
      </c>
      <c r="F3" s="1" t="s">
        <v>7</v>
      </c>
      <c r="I3" s="1" t="n">
        <v>75</v>
      </c>
      <c r="J3" s="1" t="s">
        <v>8</v>
      </c>
    </row>
    <row r="4" customFormat="false" ht="13.8" hidden="false" customHeight="false" outlineLevel="0" collapsed="false">
      <c r="A4" s="1" t="n">
        <v>339</v>
      </c>
      <c r="B4" s="1" t="n">
        <v>22</v>
      </c>
      <c r="E4" s="1" t="n">
        <v>380</v>
      </c>
      <c r="F4" s="1" t="s">
        <v>9</v>
      </c>
    </row>
    <row r="5" customFormat="false" ht="13.8" hidden="false" customHeight="false" outlineLevel="0" collapsed="false">
      <c r="A5" s="1" t="n">
        <v>339</v>
      </c>
      <c r="B5" s="1" t="n">
        <v>23</v>
      </c>
      <c r="E5" s="1" t="n">
        <v>475</v>
      </c>
      <c r="F5" s="1" t="s">
        <v>10</v>
      </c>
    </row>
    <row r="19" customFormat="false" ht="13.8" hidden="false" customHeight="false" outlineLevel="0" collapsed="false"/>
    <row r="20" customFormat="false" ht="13.8" hidden="false" customHeight="false" outlineLevel="0" collapsed="false"/>
    <row r="21" customFormat="false" ht="13.8" hidden="false" customHeight="false" outlineLevel="0" collapsed="false">
      <c r="A21" s="2" t="s">
        <v>11</v>
      </c>
      <c r="B21" s="2"/>
      <c r="E21" s="2" t="s">
        <v>12</v>
      </c>
      <c r="F21" s="2"/>
      <c r="I21" s="2" t="s">
        <v>13</v>
      </c>
      <c r="J21" s="2"/>
    </row>
    <row r="22" customFormat="false" ht="13.8" hidden="false" customHeight="false" outlineLevel="0" collapsed="false">
      <c r="A22" s="1" t="n">
        <v>214</v>
      </c>
      <c r="B22" s="1" t="s">
        <v>14</v>
      </c>
      <c r="E22" s="1" t="n">
        <v>470</v>
      </c>
      <c r="F22" s="1" t="s">
        <v>14</v>
      </c>
      <c r="I22" s="1" t="s">
        <v>15</v>
      </c>
      <c r="J22" s="1" t="s">
        <v>16</v>
      </c>
    </row>
    <row r="23" customFormat="false" ht="13.8" hidden="false" customHeight="false" outlineLevel="0" collapsed="false">
      <c r="A23" s="1" t="n">
        <v>215</v>
      </c>
      <c r="B23" s="1" t="s">
        <v>17</v>
      </c>
      <c r="E23" s="1" t="n">
        <v>471</v>
      </c>
      <c r="F23" s="1" t="s">
        <v>17</v>
      </c>
    </row>
    <row r="24" customFormat="false" ht="13.8" hidden="false" customHeight="false" outlineLevel="0" collapsed="false">
      <c r="A24" s="1" t="n">
        <v>216</v>
      </c>
      <c r="B24" s="1" t="s">
        <v>18</v>
      </c>
      <c r="E24" s="1" t="n">
        <v>472</v>
      </c>
      <c r="F24" s="1" t="s">
        <v>19</v>
      </c>
    </row>
    <row r="25" customFormat="false" ht="12.8" hidden="false" customHeight="false" outlineLevel="0" collapsed="false">
      <c r="A25" s="1" t="n">
        <v>217</v>
      </c>
      <c r="B25" s="1" t="s">
        <v>20</v>
      </c>
      <c r="E25" s="1" t="n">
        <v>473</v>
      </c>
      <c r="F25" s="1" t="s">
        <v>18</v>
      </c>
    </row>
    <row r="26" customFormat="false" ht="12.8" hidden="false" customHeight="false" outlineLevel="0" collapsed="false">
      <c r="A26" s="1" t="n">
        <v>218</v>
      </c>
      <c r="B26" s="1" t="s">
        <v>21</v>
      </c>
      <c r="E26" s="1" t="n">
        <v>474</v>
      </c>
      <c r="F26" s="1" t="s">
        <v>22</v>
      </c>
    </row>
    <row r="27" customFormat="false" ht="12.8" hidden="false" customHeight="false" outlineLevel="0" collapsed="false">
      <c r="E27" s="1" t="n">
        <v>475</v>
      </c>
      <c r="F27" s="1" t="s">
        <v>23</v>
      </c>
    </row>
    <row r="28" customFormat="false" ht="12.8" hidden="false" customHeight="false" outlineLevel="0" collapsed="false">
      <c r="E28" s="1" t="n">
        <v>476</v>
      </c>
      <c r="F28" s="1" t="s">
        <v>20</v>
      </c>
    </row>
    <row r="29" customFormat="false" ht="12.8" hidden="false" customHeight="false" outlineLevel="0" collapsed="false">
      <c r="E29" s="1" t="n">
        <v>477</v>
      </c>
      <c r="F29" s="1" t="s">
        <v>21</v>
      </c>
    </row>
  </sheetData>
  <mergeCells count="7">
    <mergeCell ref="A1:B1"/>
    <mergeCell ref="E1:F1"/>
    <mergeCell ref="I1:J1"/>
    <mergeCell ref="M1:N1"/>
    <mergeCell ref="A21:B21"/>
    <mergeCell ref="E21:F21"/>
    <mergeCell ref="I21:J2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76"/>
  <sheetViews>
    <sheetView showFormulas="false" showGridLines="true" showRowColHeaders="true" showZeros="true" rightToLeft="false" tabSelected="false" showOutlineSymbols="true" defaultGridColor="true" view="normal" topLeftCell="A46" colorId="64" zoomScale="100" zoomScaleNormal="100" zoomScalePageLayoutView="100" workbookViewId="0">
      <selection pane="topLeft" activeCell="D77" activeCellId="0" sqref="D77"/>
    </sheetView>
  </sheetViews>
  <sheetFormatPr defaultColWidth="11.71484375" defaultRowHeight="15" zeroHeight="false" outlineLevelRow="0" outlineLevelCol="0"/>
  <cols>
    <col collapsed="false" customWidth="true" hidden="false" outlineLevel="0" max="2" min="2" style="6" width="38.71"/>
    <col collapsed="false" customWidth="true" hidden="false" outlineLevel="0" max="3" min="3" style="6" width="15.34"/>
    <col collapsed="false" customWidth="true" hidden="false" outlineLevel="0" max="4" min="4" style="6" width="65.86"/>
    <col collapsed="false" customWidth="true" hidden="false" outlineLevel="0" max="7" min="7" style="6" width="16.14"/>
  </cols>
  <sheetData>
    <row r="1" customFormat="false" ht="15" hidden="false" customHeight="false" outlineLevel="0" collapsed="false">
      <c r="A1" s="6" t="s">
        <v>271</v>
      </c>
      <c r="B1" s="6" t="s">
        <v>272</v>
      </c>
      <c r="C1" s="6" t="s">
        <v>232</v>
      </c>
      <c r="D1" s="6" t="s">
        <v>267</v>
      </c>
      <c r="F1" s="12" t="s">
        <v>273</v>
      </c>
      <c r="G1" s="12"/>
      <c r="H1" s="12"/>
    </row>
    <row r="2" customFormat="false" ht="15" hidden="false" customHeight="false" outlineLevel="0" collapsed="false">
      <c r="A2" s="6" t="n">
        <v>403</v>
      </c>
      <c r="B2" s="6" t="s">
        <v>274</v>
      </c>
      <c r="C2" s="6" t="s">
        <v>275</v>
      </c>
      <c r="D2" s="6" t="s">
        <v>276</v>
      </c>
      <c r="F2" s="6" t="s">
        <v>271</v>
      </c>
      <c r="G2" s="6" t="s">
        <v>272</v>
      </c>
      <c r="H2" s="6" t="s">
        <v>277</v>
      </c>
    </row>
    <row r="3" customFormat="false" ht="15" hidden="false" customHeight="false" outlineLevel="0" collapsed="false">
      <c r="A3" s="6" t="n">
        <v>404</v>
      </c>
      <c r="B3" s="6" t="s">
        <v>278</v>
      </c>
      <c r="C3" s="6" t="s">
        <v>279</v>
      </c>
      <c r="D3" s="6" t="s">
        <v>280</v>
      </c>
      <c r="F3" s="6" t="n">
        <v>249</v>
      </c>
      <c r="G3" s="6" t="s">
        <v>281</v>
      </c>
      <c r="H3" s="6" t="s">
        <v>282</v>
      </c>
    </row>
    <row r="4" customFormat="false" ht="15" hidden="false" customHeight="false" outlineLevel="0" collapsed="false">
      <c r="A4" s="6" t="n">
        <v>405</v>
      </c>
      <c r="B4" s="6" t="s">
        <v>283</v>
      </c>
      <c r="C4" s="6" t="s">
        <v>279</v>
      </c>
      <c r="D4" s="6" t="s">
        <v>284</v>
      </c>
      <c r="F4" s="6" t="n">
        <v>251</v>
      </c>
      <c r="G4" s="6" t="s">
        <v>285</v>
      </c>
      <c r="H4" s="6" t="s">
        <v>286</v>
      </c>
    </row>
    <row r="5" customFormat="false" ht="15" hidden="false" customHeight="false" outlineLevel="0" collapsed="false">
      <c r="A5" s="6" t="n">
        <v>406</v>
      </c>
      <c r="B5" s="6" t="s">
        <v>287</v>
      </c>
      <c r="C5" s="6" t="s">
        <v>279</v>
      </c>
      <c r="D5" s="6" t="s">
        <v>288</v>
      </c>
      <c r="F5" s="6" t="n">
        <v>254</v>
      </c>
      <c r="G5" s="6" t="s">
        <v>289</v>
      </c>
      <c r="H5" s="6" t="s">
        <v>290</v>
      </c>
    </row>
    <row r="6" customFormat="false" ht="15" hidden="false" customHeight="false" outlineLevel="0" collapsed="false">
      <c r="A6" s="6" t="n">
        <v>407</v>
      </c>
      <c r="B6" s="6" t="s">
        <v>291</v>
      </c>
      <c r="C6" s="6" t="s">
        <v>292</v>
      </c>
      <c r="D6" s="6" t="s">
        <v>293</v>
      </c>
      <c r="F6" s="6" t="n">
        <v>186</v>
      </c>
      <c r="G6" s="6" t="s">
        <v>294</v>
      </c>
      <c r="H6" s="6" t="s">
        <v>295</v>
      </c>
    </row>
    <row r="7" customFormat="false" ht="15" hidden="false" customHeight="false" outlineLevel="0" collapsed="false">
      <c r="A7" s="6" t="n">
        <v>408</v>
      </c>
      <c r="B7" s="6" t="s">
        <v>296</v>
      </c>
      <c r="C7" s="6" t="s">
        <v>275</v>
      </c>
      <c r="D7" s="6" t="s">
        <v>297</v>
      </c>
      <c r="F7" s="6" t="n">
        <v>187</v>
      </c>
      <c r="G7" s="6" t="s">
        <v>298</v>
      </c>
      <c r="H7" s="6" t="s">
        <v>295</v>
      </c>
    </row>
    <row r="8" customFormat="false" ht="15" hidden="false" customHeight="false" outlineLevel="0" collapsed="false">
      <c r="A8" s="6" t="n">
        <v>409</v>
      </c>
      <c r="B8" s="6" t="s">
        <v>299</v>
      </c>
      <c r="C8" s="6" t="s">
        <v>300</v>
      </c>
      <c r="D8" s="6" t="s">
        <v>301</v>
      </c>
      <c r="F8" s="6" t="n">
        <v>196</v>
      </c>
      <c r="G8" s="6" t="s">
        <v>302</v>
      </c>
      <c r="H8" s="6" t="s">
        <v>295</v>
      </c>
    </row>
    <row r="9" customFormat="false" ht="15" hidden="false" customHeight="false" outlineLevel="0" collapsed="false">
      <c r="A9" s="6" t="n">
        <v>410</v>
      </c>
      <c r="B9" s="6" t="s">
        <v>303</v>
      </c>
      <c r="C9" s="6" t="s">
        <v>279</v>
      </c>
      <c r="D9" s="6" t="s">
        <v>304</v>
      </c>
      <c r="F9" s="6" t="n">
        <v>201</v>
      </c>
      <c r="G9" s="6" t="s">
        <v>305</v>
      </c>
      <c r="H9" s="6" t="s">
        <v>295</v>
      </c>
    </row>
    <row r="10" customFormat="false" ht="15" hidden="false" customHeight="false" outlineLevel="0" collapsed="false">
      <c r="A10" s="6" t="n">
        <v>411</v>
      </c>
      <c r="B10" s="6" t="s">
        <v>306</v>
      </c>
      <c r="C10" s="6" t="s">
        <v>300</v>
      </c>
      <c r="D10" s="6" t="s">
        <v>307</v>
      </c>
      <c r="F10" s="6" t="n">
        <v>232</v>
      </c>
      <c r="G10" s="6" t="s">
        <v>308</v>
      </c>
      <c r="H10" s="6" t="s">
        <v>309</v>
      </c>
    </row>
    <row r="11" customFormat="false" ht="15" hidden="false" customHeight="false" outlineLevel="0" collapsed="false">
      <c r="A11" s="6" t="n">
        <v>412</v>
      </c>
      <c r="B11" s="6" t="s">
        <v>310</v>
      </c>
      <c r="C11" s="6" t="s">
        <v>311</v>
      </c>
      <c r="D11" s="6" t="s">
        <v>312</v>
      </c>
      <c r="F11" s="6" t="n">
        <v>251</v>
      </c>
      <c r="G11" s="6" t="s">
        <v>313</v>
      </c>
      <c r="H11" s="6" t="s">
        <v>295</v>
      </c>
    </row>
    <row r="12" customFormat="false" ht="15" hidden="false" customHeight="false" outlineLevel="0" collapsed="false">
      <c r="A12" s="6" t="n">
        <v>413</v>
      </c>
      <c r="B12" s="6" t="s">
        <v>314</v>
      </c>
      <c r="C12" s="6" t="s">
        <v>311</v>
      </c>
      <c r="D12" s="6" t="s">
        <v>315</v>
      </c>
      <c r="F12" s="6" t="n">
        <v>276</v>
      </c>
      <c r="G12" s="6" t="s">
        <v>316</v>
      </c>
      <c r="H12" s="6" t="s">
        <v>317</v>
      </c>
    </row>
    <row r="13" customFormat="false" ht="15" hidden="false" customHeight="false" outlineLevel="0" collapsed="false">
      <c r="A13" s="6" t="n">
        <v>414</v>
      </c>
      <c r="B13" s="6" t="s">
        <v>318</v>
      </c>
      <c r="C13" s="6" t="s">
        <v>311</v>
      </c>
      <c r="D13" s="6" t="s">
        <v>319</v>
      </c>
      <c r="F13" s="6" t="n">
        <v>313</v>
      </c>
      <c r="G13" s="6" t="s">
        <v>320</v>
      </c>
      <c r="H13" s="6" t="s">
        <v>321</v>
      </c>
    </row>
    <row r="14" customFormat="false" ht="15" hidden="false" customHeight="false" outlineLevel="0" collapsed="false">
      <c r="A14" s="6" t="n">
        <v>415</v>
      </c>
      <c r="B14" s="6" t="s">
        <v>322</v>
      </c>
      <c r="C14" s="6" t="s">
        <v>323</v>
      </c>
      <c r="D14" s="6" t="s">
        <v>324</v>
      </c>
      <c r="F14" s="6" t="n">
        <v>298</v>
      </c>
      <c r="G14" s="6" t="s">
        <v>325</v>
      </c>
      <c r="H14" s="6" t="s">
        <v>317</v>
      </c>
    </row>
    <row r="15" customFormat="false" ht="15" hidden="false" customHeight="false" outlineLevel="0" collapsed="false">
      <c r="A15" s="6" t="n">
        <v>416</v>
      </c>
      <c r="B15" s="6" t="s">
        <v>326</v>
      </c>
      <c r="C15" s="6" t="s">
        <v>311</v>
      </c>
      <c r="D15" s="6" t="s">
        <v>327</v>
      </c>
      <c r="F15" s="1" t="n">
        <v>233</v>
      </c>
      <c r="G15" s="6" t="s">
        <v>328</v>
      </c>
      <c r="H15" s="1" t="s">
        <v>329</v>
      </c>
    </row>
    <row r="16" customFormat="false" ht="15" hidden="false" customHeight="false" outlineLevel="0" collapsed="false">
      <c r="A16" s="6" t="n">
        <v>417</v>
      </c>
      <c r="B16" s="6" t="s">
        <v>330</v>
      </c>
      <c r="C16" s="6" t="s">
        <v>323</v>
      </c>
      <c r="D16" s="6" t="s">
        <v>331</v>
      </c>
      <c r="F16" s="1" t="n">
        <v>203</v>
      </c>
      <c r="G16" s="6" t="s">
        <v>332</v>
      </c>
      <c r="H16" s="1" t="s">
        <v>333</v>
      </c>
    </row>
    <row r="17" customFormat="false" ht="15" hidden="false" customHeight="false" outlineLevel="0" collapsed="false">
      <c r="A17" s="6" t="n">
        <v>418</v>
      </c>
      <c r="B17" s="6" t="s">
        <v>334</v>
      </c>
      <c r="C17" s="6" t="s">
        <v>335</v>
      </c>
      <c r="D17" s="6" t="s">
        <v>331</v>
      </c>
      <c r="F17" s="1" t="n">
        <v>202</v>
      </c>
      <c r="G17" s="6" t="s">
        <v>336</v>
      </c>
      <c r="H17" s="1" t="s">
        <v>337</v>
      </c>
    </row>
    <row r="18" customFormat="false" ht="15" hidden="false" customHeight="false" outlineLevel="0" collapsed="false">
      <c r="A18" s="6" t="n">
        <v>419</v>
      </c>
      <c r="B18" s="6" t="s">
        <v>338</v>
      </c>
      <c r="C18" s="6" t="s">
        <v>339</v>
      </c>
      <c r="D18" s="6" t="s">
        <v>340</v>
      </c>
      <c r="F18" s="1" t="n">
        <v>204</v>
      </c>
      <c r="G18" s="6" t="s">
        <v>341</v>
      </c>
      <c r="H18" s="1" t="s">
        <v>342</v>
      </c>
    </row>
    <row r="19" customFormat="false" ht="15" hidden="false" customHeight="false" outlineLevel="0" collapsed="false">
      <c r="A19" s="6" t="n">
        <v>420</v>
      </c>
      <c r="B19" s="6" t="s">
        <v>343</v>
      </c>
      <c r="C19" s="6" t="s">
        <v>275</v>
      </c>
      <c r="D19" s="6" t="s">
        <v>344</v>
      </c>
      <c r="F19" s="1" t="n">
        <v>323</v>
      </c>
      <c r="G19" s="6" t="s">
        <v>345</v>
      </c>
      <c r="H19" s="1" t="s">
        <v>346</v>
      </c>
    </row>
    <row r="20" customFormat="false" ht="15" hidden="false" customHeight="false" outlineLevel="0" collapsed="false">
      <c r="A20" s="6" t="n">
        <v>421</v>
      </c>
      <c r="B20" s="6" t="s">
        <v>347</v>
      </c>
      <c r="C20" s="6" t="s">
        <v>311</v>
      </c>
    </row>
    <row r="21" customFormat="false" ht="15" hidden="false" customHeight="false" outlineLevel="0" collapsed="false">
      <c r="A21" s="6" t="n">
        <v>422</v>
      </c>
      <c r="B21" s="6" t="s">
        <v>348</v>
      </c>
      <c r="C21" s="6" t="s">
        <v>311</v>
      </c>
    </row>
    <row r="22" customFormat="false" ht="15" hidden="false" customHeight="false" outlineLevel="0" collapsed="false">
      <c r="A22" s="6" t="n">
        <v>423</v>
      </c>
      <c r="B22" s="6" t="s">
        <v>349</v>
      </c>
      <c r="C22" s="6" t="s">
        <v>311</v>
      </c>
    </row>
    <row r="23" customFormat="false" ht="15" hidden="false" customHeight="false" outlineLevel="0" collapsed="false">
      <c r="A23" s="6" t="n">
        <v>424</v>
      </c>
      <c r="B23" s="6" t="s">
        <v>350</v>
      </c>
      <c r="C23" s="6" t="s">
        <v>311</v>
      </c>
    </row>
    <row r="24" customFormat="false" ht="15" hidden="false" customHeight="false" outlineLevel="0" collapsed="false">
      <c r="A24" s="6" t="n">
        <v>425</v>
      </c>
      <c r="B24" s="6" t="s">
        <v>351</v>
      </c>
      <c r="C24" s="6" t="s">
        <v>352</v>
      </c>
      <c r="D24" s="6" t="s">
        <v>353</v>
      </c>
    </row>
    <row r="25" customFormat="false" ht="15" hidden="false" customHeight="false" outlineLevel="0" collapsed="false">
      <c r="A25" s="6" t="n">
        <v>426</v>
      </c>
      <c r="B25" s="6" t="s">
        <v>354</v>
      </c>
      <c r="C25" s="6" t="s">
        <v>352</v>
      </c>
      <c r="F25" s="13" t="s">
        <v>355</v>
      </c>
      <c r="G25" s="13"/>
      <c r="H25" s="13"/>
    </row>
    <row r="26" customFormat="false" ht="15" hidden="false" customHeight="false" outlineLevel="0" collapsed="false">
      <c r="A26" s="6" t="n">
        <v>427</v>
      </c>
      <c r="B26" s="6" t="s">
        <v>356</v>
      </c>
      <c r="C26" s="6" t="s">
        <v>279</v>
      </c>
      <c r="F26" s="6" t="s">
        <v>271</v>
      </c>
      <c r="G26" s="6" t="s">
        <v>357</v>
      </c>
    </row>
    <row r="27" customFormat="false" ht="15" hidden="false" customHeight="false" outlineLevel="0" collapsed="false">
      <c r="A27" s="6" t="n">
        <v>428</v>
      </c>
      <c r="B27" s="6" t="s">
        <v>358</v>
      </c>
      <c r="C27" s="6" t="s">
        <v>323</v>
      </c>
      <c r="F27" s="6" t="n">
        <v>188</v>
      </c>
      <c r="G27" s="6" t="s">
        <v>359</v>
      </c>
    </row>
    <row r="28" customFormat="false" ht="15" hidden="false" customHeight="false" outlineLevel="0" collapsed="false">
      <c r="A28" s="6" t="n">
        <v>429</v>
      </c>
      <c r="B28" s="6" t="s">
        <v>360</v>
      </c>
      <c r="C28" s="6" t="s">
        <v>323</v>
      </c>
      <c r="F28" s="6" t="n">
        <v>189</v>
      </c>
      <c r="G28" s="6" t="s">
        <v>358</v>
      </c>
    </row>
    <row r="29" customFormat="false" ht="15" hidden="false" customHeight="false" outlineLevel="0" collapsed="false">
      <c r="A29" s="6" t="n">
        <v>430</v>
      </c>
      <c r="B29" s="6" t="s">
        <v>361</v>
      </c>
      <c r="C29" s="6" t="s">
        <v>279</v>
      </c>
      <c r="F29" s="6" t="n">
        <v>190</v>
      </c>
      <c r="G29" s="6" t="s">
        <v>362</v>
      </c>
    </row>
    <row r="30" customFormat="false" ht="15" hidden="false" customHeight="false" outlineLevel="0" collapsed="false">
      <c r="A30" s="6" t="n">
        <v>431</v>
      </c>
      <c r="B30" s="6" t="s">
        <v>363</v>
      </c>
      <c r="C30" s="6" t="s">
        <v>275</v>
      </c>
      <c r="F30" s="6" t="n">
        <v>191</v>
      </c>
      <c r="G30" s="6" t="s">
        <v>364</v>
      </c>
    </row>
    <row r="31" customFormat="false" ht="15" hidden="false" customHeight="false" outlineLevel="0" collapsed="false">
      <c r="A31" s="6" t="n">
        <v>432</v>
      </c>
      <c r="B31" s="6" t="s">
        <v>365</v>
      </c>
      <c r="C31" s="6" t="s">
        <v>352</v>
      </c>
      <c r="F31" s="6" t="n">
        <v>192</v>
      </c>
      <c r="G31" s="6" t="s">
        <v>366</v>
      </c>
    </row>
    <row r="32" customFormat="false" ht="15" hidden="false" customHeight="false" outlineLevel="0" collapsed="false">
      <c r="A32" s="6" t="n">
        <v>433</v>
      </c>
      <c r="B32" s="6" t="s">
        <v>367</v>
      </c>
      <c r="C32" s="6" t="s">
        <v>368</v>
      </c>
      <c r="F32" s="6" t="n">
        <v>193</v>
      </c>
      <c r="G32" s="6" t="s">
        <v>369</v>
      </c>
    </row>
    <row r="33" customFormat="false" ht="15" hidden="false" customHeight="false" outlineLevel="0" collapsed="false">
      <c r="A33" s="6" t="n">
        <v>434</v>
      </c>
      <c r="B33" s="6" t="s">
        <v>370</v>
      </c>
      <c r="C33" s="6" t="s">
        <v>371</v>
      </c>
      <c r="D33" s="6" t="s">
        <v>372</v>
      </c>
      <c r="F33" s="6" t="n">
        <v>194</v>
      </c>
      <c r="G33" s="6" t="s">
        <v>373</v>
      </c>
    </row>
    <row r="34" customFormat="false" ht="15" hidden="false" customHeight="false" outlineLevel="0" collapsed="false">
      <c r="A34" s="6" t="n">
        <v>435</v>
      </c>
      <c r="B34" s="6" t="s">
        <v>374</v>
      </c>
      <c r="C34" s="6" t="s">
        <v>279</v>
      </c>
      <c r="D34" s="6" t="s">
        <v>375</v>
      </c>
      <c r="F34" s="6" t="n">
        <v>195</v>
      </c>
      <c r="G34" s="6" t="s">
        <v>376</v>
      </c>
    </row>
    <row r="35" customFormat="false" ht="15" hidden="false" customHeight="false" outlineLevel="0" collapsed="false">
      <c r="A35" s="6" t="n">
        <v>436</v>
      </c>
      <c r="B35" s="6" t="s">
        <v>377</v>
      </c>
      <c r="C35" s="6" t="s">
        <v>311</v>
      </c>
      <c r="D35" s="6" t="s">
        <v>378</v>
      </c>
      <c r="F35" s="6" t="n">
        <v>196</v>
      </c>
      <c r="G35" s="6" t="s">
        <v>379</v>
      </c>
    </row>
    <row r="36" customFormat="false" ht="15" hidden="false" customHeight="false" outlineLevel="0" collapsed="false">
      <c r="A36" s="6" t="n">
        <v>437</v>
      </c>
      <c r="B36" s="6" t="s">
        <v>380</v>
      </c>
      <c r="C36" s="6" t="s">
        <v>381</v>
      </c>
      <c r="D36" s="6" t="s">
        <v>382</v>
      </c>
      <c r="F36" s="6" t="n">
        <v>197</v>
      </c>
      <c r="G36" s="6" t="s">
        <v>383</v>
      </c>
    </row>
    <row r="37" customFormat="false" ht="15" hidden="false" customHeight="false" outlineLevel="0" collapsed="false">
      <c r="A37" s="6" t="n">
        <v>438</v>
      </c>
      <c r="B37" s="6" t="s">
        <v>384</v>
      </c>
      <c r="C37" s="6" t="s">
        <v>352</v>
      </c>
      <c r="F37" s="6" t="n">
        <v>198</v>
      </c>
      <c r="G37" s="6" t="s">
        <v>385</v>
      </c>
    </row>
    <row r="38" customFormat="false" ht="15" hidden="false" customHeight="false" outlineLevel="0" collapsed="false">
      <c r="A38" s="6" t="n">
        <v>439</v>
      </c>
      <c r="B38" s="6" t="s">
        <v>386</v>
      </c>
      <c r="C38" s="6" t="s">
        <v>352</v>
      </c>
      <c r="F38" s="6" t="n">
        <v>199</v>
      </c>
      <c r="G38" s="6" t="s">
        <v>387</v>
      </c>
    </row>
    <row r="39" customFormat="false" ht="15" hidden="false" customHeight="false" outlineLevel="0" collapsed="false">
      <c r="A39" s="6" t="n">
        <v>440</v>
      </c>
      <c r="B39" s="6" t="s">
        <v>388</v>
      </c>
      <c r="C39" s="6" t="s">
        <v>352</v>
      </c>
      <c r="F39" s="6" t="n">
        <v>200</v>
      </c>
      <c r="G39" s="6" t="s">
        <v>389</v>
      </c>
    </row>
    <row r="40" customFormat="false" ht="15" hidden="false" customHeight="false" outlineLevel="0" collapsed="false">
      <c r="A40" s="6" t="n">
        <v>441</v>
      </c>
      <c r="B40" s="6" t="s">
        <v>390</v>
      </c>
      <c r="C40" s="6" t="s">
        <v>352</v>
      </c>
      <c r="F40" s="6" t="n">
        <v>201</v>
      </c>
      <c r="G40" s="6" t="s">
        <v>391</v>
      </c>
    </row>
    <row r="41" customFormat="false" ht="15" hidden="false" customHeight="false" outlineLevel="0" collapsed="false">
      <c r="A41" s="6" t="n">
        <v>442</v>
      </c>
      <c r="B41" s="6" t="s">
        <v>392</v>
      </c>
      <c r="C41" s="6" t="s">
        <v>352</v>
      </c>
      <c r="F41" s="6" t="n">
        <v>202</v>
      </c>
      <c r="G41" s="6" t="s">
        <v>393</v>
      </c>
    </row>
    <row r="42" customFormat="false" ht="15" hidden="false" customHeight="false" outlineLevel="0" collapsed="false">
      <c r="A42" s="6" t="n">
        <v>443</v>
      </c>
      <c r="B42" s="6" t="s">
        <v>394</v>
      </c>
      <c r="C42" s="6" t="s">
        <v>352</v>
      </c>
      <c r="F42" s="6" t="n">
        <v>203</v>
      </c>
      <c r="G42" s="6" t="s">
        <v>395</v>
      </c>
    </row>
    <row r="43" customFormat="false" ht="15" hidden="false" customHeight="false" outlineLevel="0" collapsed="false">
      <c r="A43" s="6" t="n">
        <v>444</v>
      </c>
      <c r="B43" s="6" t="s">
        <v>396</v>
      </c>
      <c r="C43" s="6" t="s">
        <v>275</v>
      </c>
      <c r="D43" s="6" t="s">
        <v>397</v>
      </c>
      <c r="F43" s="6" t="n">
        <v>204</v>
      </c>
      <c r="G43" s="6" t="s">
        <v>398</v>
      </c>
    </row>
    <row r="44" customFormat="false" ht="15" hidden="false" customHeight="false" outlineLevel="0" collapsed="false">
      <c r="A44" s="6" t="n">
        <v>445</v>
      </c>
      <c r="B44" s="6" t="s">
        <v>399</v>
      </c>
      <c r="C44" s="6" t="s">
        <v>275</v>
      </c>
      <c r="D44" s="6" t="s">
        <v>400</v>
      </c>
      <c r="F44" s="6" t="n">
        <v>205</v>
      </c>
      <c r="G44" s="6" t="s">
        <v>401</v>
      </c>
    </row>
    <row r="45" customFormat="false" ht="15" hidden="false" customHeight="false" outlineLevel="0" collapsed="false">
      <c r="A45" s="6" t="n">
        <v>446</v>
      </c>
      <c r="B45" s="6" t="s">
        <v>402</v>
      </c>
      <c r="C45" s="6" t="s">
        <v>352</v>
      </c>
      <c r="D45" s="6" t="s">
        <v>403</v>
      </c>
      <c r="F45" s="6" t="n">
        <v>206</v>
      </c>
      <c r="G45" s="6" t="s">
        <v>404</v>
      </c>
    </row>
    <row r="46" customFormat="false" ht="15" hidden="false" customHeight="false" outlineLevel="0" collapsed="false">
      <c r="A46" s="6" t="n">
        <v>447</v>
      </c>
      <c r="B46" s="6" t="s">
        <v>405</v>
      </c>
      <c r="C46" s="6" t="s">
        <v>352</v>
      </c>
      <c r="D46" s="6" t="s">
        <v>406</v>
      </c>
      <c r="F46" s="6" t="n">
        <v>207</v>
      </c>
      <c r="G46" s="6" t="s">
        <v>407</v>
      </c>
    </row>
    <row r="47" customFormat="false" ht="15" hidden="false" customHeight="false" outlineLevel="0" collapsed="false">
      <c r="A47" s="6" t="n">
        <v>448</v>
      </c>
      <c r="B47" s="6" t="s">
        <v>408</v>
      </c>
      <c r="C47" s="6" t="s">
        <v>335</v>
      </c>
      <c r="D47" s="6" t="s">
        <v>409</v>
      </c>
      <c r="F47" s="6" t="n">
        <v>208</v>
      </c>
      <c r="G47" s="6" t="s">
        <v>410</v>
      </c>
    </row>
    <row r="48" customFormat="false" ht="15" hidden="false" customHeight="false" outlineLevel="0" collapsed="false">
      <c r="A48" s="6" t="n">
        <v>449</v>
      </c>
      <c r="B48" s="6" t="s">
        <v>411</v>
      </c>
      <c r="C48" s="6" t="s">
        <v>381</v>
      </c>
      <c r="D48" s="6" t="s">
        <v>409</v>
      </c>
      <c r="F48" s="6" t="n">
        <v>209</v>
      </c>
      <c r="G48" s="6" t="s">
        <v>412</v>
      </c>
    </row>
    <row r="49" customFormat="false" ht="15" hidden="false" customHeight="false" outlineLevel="0" collapsed="false">
      <c r="A49" s="6" t="n">
        <v>450</v>
      </c>
      <c r="B49" s="6" t="s">
        <v>413</v>
      </c>
      <c r="C49" s="6" t="s">
        <v>352</v>
      </c>
      <c r="D49" s="6" t="s">
        <v>414</v>
      </c>
      <c r="F49" s="6" t="n">
        <v>210</v>
      </c>
      <c r="G49" s="6" t="s">
        <v>415</v>
      </c>
    </row>
    <row r="50" customFormat="false" ht="15" hidden="false" customHeight="false" outlineLevel="0" collapsed="false">
      <c r="A50" s="6" t="n">
        <v>451</v>
      </c>
      <c r="B50" s="6" t="s">
        <v>416</v>
      </c>
      <c r="C50" s="6" t="s">
        <v>335</v>
      </c>
      <c r="D50" s="6" t="s">
        <v>417</v>
      </c>
      <c r="F50" s="6" t="n">
        <v>211</v>
      </c>
      <c r="G50" s="6" t="s">
        <v>418</v>
      </c>
    </row>
    <row r="51" customFormat="false" ht="15" hidden="false" customHeight="false" outlineLevel="0" collapsed="false">
      <c r="A51" s="6" t="n">
        <v>452</v>
      </c>
      <c r="B51" s="6" t="s">
        <v>419</v>
      </c>
      <c r="C51" s="6" t="s">
        <v>300</v>
      </c>
      <c r="D51" s="6" t="s">
        <v>420</v>
      </c>
      <c r="F51" s="6" t="n">
        <v>212</v>
      </c>
      <c r="G51" s="6" t="s">
        <v>421</v>
      </c>
    </row>
    <row r="52" customFormat="false" ht="15" hidden="false" customHeight="false" outlineLevel="0" collapsed="false">
      <c r="A52" s="6" t="n">
        <v>453</v>
      </c>
      <c r="B52" s="6" t="s">
        <v>422</v>
      </c>
      <c r="C52" s="6" t="s">
        <v>352</v>
      </c>
      <c r="D52" s="6" t="s">
        <v>423</v>
      </c>
      <c r="F52" s="6" t="n">
        <v>213</v>
      </c>
      <c r="G52" s="6" t="s">
        <v>424</v>
      </c>
    </row>
    <row r="53" customFormat="false" ht="15" hidden="false" customHeight="false" outlineLevel="0" collapsed="false">
      <c r="A53" s="6" t="n">
        <v>454</v>
      </c>
      <c r="B53" s="6" t="s">
        <v>425</v>
      </c>
      <c r="C53" s="6" t="s">
        <v>279</v>
      </c>
      <c r="D53" s="6" t="s">
        <v>423</v>
      </c>
      <c r="F53" s="1" t="n">
        <v>214</v>
      </c>
      <c r="G53" s="6" t="s">
        <v>14</v>
      </c>
    </row>
    <row r="54" customFormat="false" ht="15" hidden="false" customHeight="false" outlineLevel="0" collapsed="false">
      <c r="A54" s="6" t="n">
        <v>455</v>
      </c>
      <c r="B54" s="6" t="s">
        <v>426</v>
      </c>
      <c r="C54" s="6" t="s">
        <v>279</v>
      </c>
      <c r="D54" s="6" t="s">
        <v>423</v>
      </c>
      <c r="F54" s="1" t="n">
        <v>215</v>
      </c>
      <c r="G54" s="6" t="s">
        <v>17</v>
      </c>
    </row>
    <row r="55" customFormat="false" ht="15" hidden="false" customHeight="false" outlineLevel="0" collapsed="false">
      <c r="A55" s="6" t="n">
        <v>456</v>
      </c>
      <c r="B55" s="6" t="s">
        <v>427</v>
      </c>
      <c r="C55" s="6" t="s">
        <v>352</v>
      </c>
      <c r="D55" s="6" t="s">
        <v>428</v>
      </c>
      <c r="F55" s="1" t="n">
        <v>216</v>
      </c>
      <c r="G55" s="6" t="s">
        <v>18</v>
      </c>
    </row>
    <row r="56" customFormat="false" ht="13.8" hidden="false" customHeight="false" outlineLevel="0" collapsed="false">
      <c r="A56" s="6" t="n">
        <v>457</v>
      </c>
      <c r="B56" s="6" t="s">
        <v>429</v>
      </c>
      <c r="C56" s="6" t="s">
        <v>352</v>
      </c>
      <c r="D56" s="6" t="s">
        <v>430</v>
      </c>
      <c r="F56" s="1" t="n">
        <v>217</v>
      </c>
      <c r="G56" s="1" t="s">
        <v>20</v>
      </c>
    </row>
    <row r="57" customFormat="false" ht="15" hidden="false" customHeight="false" outlineLevel="0" collapsed="false">
      <c r="A57" s="6" t="n">
        <v>458</v>
      </c>
      <c r="B57" s="6" t="s">
        <v>431</v>
      </c>
      <c r="C57" s="6" t="s">
        <v>352</v>
      </c>
      <c r="D57" s="6" t="s">
        <v>432</v>
      </c>
      <c r="F57" s="1" t="n">
        <v>218</v>
      </c>
      <c r="G57" s="6" t="s">
        <v>21</v>
      </c>
    </row>
    <row r="58" customFormat="false" ht="15" hidden="false" customHeight="false" outlineLevel="0" collapsed="false">
      <c r="A58" s="6" t="n">
        <v>459</v>
      </c>
      <c r="B58" s="6" t="s">
        <v>433</v>
      </c>
      <c r="C58" s="6" t="s">
        <v>352</v>
      </c>
      <c r="D58" s="6" t="s">
        <v>434</v>
      </c>
    </row>
    <row r="59" customFormat="false" ht="15" hidden="false" customHeight="false" outlineLevel="0" collapsed="false">
      <c r="A59" s="6" t="n">
        <v>460</v>
      </c>
      <c r="B59" s="6" t="s">
        <v>435</v>
      </c>
      <c r="C59" s="6" t="s">
        <v>352</v>
      </c>
      <c r="D59" s="6" t="s">
        <v>436</v>
      </c>
    </row>
    <row r="60" customFormat="false" ht="15" hidden="false" customHeight="false" outlineLevel="0" collapsed="false">
      <c r="A60" s="6" t="n">
        <v>461</v>
      </c>
      <c r="B60" s="6" t="s">
        <v>437</v>
      </c>
      <c r="C60" s="6" t="s">
        <v>352</v>
      </c>
      <c r="D60" s="6" t="s">
        <v>438</v>
      </c>
    </row>
    <row r="61" customFormat="false" ht="15" hidden="false" customHeight="false" outlineLevel="0" collapsed="false">
      <c r="A61" s="6" t="n">
        <v>462</v>
      </c>
      <c r="B61" s="6" t="s">
        <v>439</v>
      </c>
      <c r="C61" s="6" t="s">
        <v>275</v>
      </c>
      <c r="D61" s="6" t="s">
        <v>440</v>
      </c>
    </row>
    <row r="62" customFormat="false" ht="15" hidden="false" customHeight="false" outlineLevel="0" collapsed="false">
      <c r="A62" s="6" t="n">
        <v>463</v>
      </c>
      <c r="B62" s="6" t="s">
        <v>441</v>
      </c>
      <c r="C62" s="6" t="s">
        <v>311</v>
      </c>
      <c r="D62" s="6" t="s">
        <v>442</v>
      </c>
    </row>
    <row r="63" customFormat="false" ht="15" hidden="false" customHeight="false" outlineLevel="0" collapsed="false">
      <c r="A63" s="6" t="n">
        <v>464</v>
      </c>
      <c r="B63" s="6" t="s">
        <v>443</v>
      </c>
      <c r="C63" s="6" t="s">
        <v>335</v>
      </c>
      <c r="D63" s="6" t="s">
        <v>444</v>
      </c>
    </row>
    <row r="64" customFormat="false" ht="15" hidden="false" customHeight="false" outlineLevel="0" collapsed="false">
      <c r="A64" s="6" t="n">
        <v>465</v>
      </c>
      <c r="B64" s="6" t="s">
        <v>445</v>
      </c>
      <c r="C64" s="6" t="s">
        <v>323</v>
      </c>
      <c r="D64" s="6" t="s">
        <v>444</v>
      </c>
    </row>
    <row r="65" customFormat="false" ht="15" hidden="false" customHeight="false" outlineLevel="0" collapsed="false">
      <c r="A65" s="6" t="n">
        <v>466</v>
      </c>
      <c r="B65" s="6" t="s">
        <v>446</v>
      </c>
      <c r="C65" s="6" t="s">
        <v>275</v>
      </c>
      <c r="D65" s="6" t="s">
        <v>447</v>
      </c>
    </row>
    <row r="66" customFormat="false" ht="15" hidden="false" customHeight="false" outlineLevel="0" collapsed="false">
      <c r="A66" s="6" t="n">
        <v>467</v>
      </c>
      <c r="B66" s="6" t="s">
        <v>448</v>
      </c>
      <c r="C66" s="6" t="s">
        <v>300</v>
      </c>
      <c r="D66" s="6" t="s">
        <v>449</v>
      </c>
    </row>
    <row r="67" customFormat="false" ht="15" hidden="false" customHeight="false" outlineLevel="0" collapsed="false">
      <c r="A67" s="6" t="n">
        <v>468</v>
      </c>
      <c r="B67" s="6" t="s">
        <v>450</v>
      </c>
      <c r="C67" s="6" t="s">
        <v>300</v>
      </c>
      <c r="D67" s="6" t="s">
        <v>451</v>
      </c>
    </row>
    <row r="68" customFormat="false" ht="15" hidden="false" customHeight="false" outlineLevel="0" collapsed="false">
      <c r="A68" s="6" t="n">
        <v>469</v>
      </c>
      <c r="B68" s="6" t="s">
        <v>370</v>
      </c>
      <c r="C68" s="6" t="s">
        <v>371</v>
      </c>
      <c r="D68" s="6" t="s">
        <v>452</v>
      </c>
    </row>
    <row r="69" customFormat="false" ht="13.8" hidden="false" customHeight="false" outlineLevel="0" collapsed="false">
      <c r="A69" s="1" t="n">
        <v>470</v>
      </c>
      <c r="B69" s="6" t="s">
        <v>453</v>
      </c>
      <c r="C69" s="6" t="s">
        <v>323</v>
      </c>
      <c r="D69" s="6" t="s">
        <v>454</v>
      </c>
    </row>
    <row r="70" customFormat="false" ht="13.8" hidden="false" customHeight="false" outlineLevel="0" collapsed="false">
      <c r="A70" s="1" t="n">
        <v>471</v>
      </c>
      <c r="B70" s="6" t="s">
        <v>455</v>
      </c>
      <c r="C70" s="6" t="s">
        <v>323</v>
      </c>
      <c r="D70" s="6" t="s">
        <v>454</v>
      </c>
    </row>
    <row r="71" customFormat="false" ht="13.8" hidden="false" customHeight="false" outlineLevel="0" collapsed="false">
      <c r="A71" s="1" t="n">
        <v>472</v>
      </c>
      <c r="B71" s="6" t="s">
        <v>456</v>
      </c>
      <c r="C71" s="6" t="s">
        <v>323</v>
      </c>
      <c r="D71" s="6" t="s">
        <v>454</v>
      </c>
    </row>
    <row r="72" customFormat="false" ht="15" hidden="false" customHeight="false" outlineLevel="0" collapsed="false">
      <c r="A72" s="1" t="n">
        <v>473</v>
      </c>
      <c r="B72" s="6" t="s">
        <v>457</v>
      </c>
      <c r="C72" s="6" t="s">
        <v>458</v>
      </c>
      <c r="D72" s="6" t="s">
        <v>459</v>
      </c>
    </row>
    <row r="73" customFormat="false" ht="15" hidden="false" customHeight="false" outlineLevel="0" collapsed="false">
      <c r="A73" s="1" t="n">
        <v>474</v>
      </c>
      <c r="B73" s="6" t="s">
        <v>460</v>
      </c>
      <c r="C73" s="6" t="s">
        <v>461</v>
      </c>
      <c r="D73" s="6" t="s">
        <v>462</v>
      </c>
    </row>
    <row r="74" customFormat="false" ht="13.8" hidden="false" customHeight="false" outlineLevel="0" collapsed="false">
      <c r="A74" s="1" t="n">
        <v>475</v>
      </c>
      <c r="B74" s="6" t="s">
        <v>463</v>
      </c>
      <c r="C74" s="6" t="s">
        <v>461</v>
      </c>
      <c r="D74" s="6" t="s">
        <v>464</v>
      </c>
    </row>
    <row r="75" customFormat="false" ht="13.8" hidden="false" customHeight="false" outlineLevel="0" collapsed="false">
      <c r="A75" s="1" t="n">
        <v>476</v>
      </c>
      <c r="B75" s="1" t="s">
        <v>465</v>
      </c>
      <c r="C75" s="6" t="s">
        <v>323</v>
      </c>
      <c r="D75" s="6" t="s">
        <v>466</v>
      </c>
    </row>
    <row r="76" customFormat="false" ht="15" hidden="false" customHeight="false" outlineLevel="0" collapsed="false">
      <c r="A76" s="1" t="n">
        <v>477</v>
      </c>
      <c r="B76" s="6" t="s">
        <v>467</v>
      </c>
      <c r="C76" s="6" t="s">
        <v>323</v>
      </c>
      <c r="D76" s="6" t="s">
        <v>468</v>
      </c>
    </row>
  </sheetData>
  <mergeCells count="2">
    <mergeCell ref="F1:H1"/>
    <mergeCell ref="F25:H25"/>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P3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28" activeCellId="0" sqref="E28"/>
    </sheetView>
  </sheetViews>
  <sheetFormatPr defaultColWidth="11.71484375" defaultRowHeight="15" zeroHeight="false" outlineLevelRow="0" outlineLevelCol="0"/>
  <cols>
    <col collapsed="false" customWidth="true" hidden="false" outlineLevel="0" max="1" min="1" style="6" width="16.14"/>
    <col collapsed="false" customWidth="true" hidden="false" outlineLevel="0" max="2" min="2" style="6" width="15.14"/>
    <col collapsed="false" customWidth="true" hidden="false" outlineLevel="0" max="3" min="3" style="6" width="26.42"/>
    <col collapsed="false" customWidth="true" hidden="false" outlineLevel="0" max="9" min="9" style="6" width="53.14"/>
    <col collapsed="false" customWidth="true" hidden="false" outlineLevel="0" max="10" min="10" style="6" width="22.42"/>
    <col collapsed="false" customWidth="true" hidden="false" outlineLevel="0" max="13" min="13" style="6" width="3.71"/>
    <col collapsed="false" customWidth="true" hidden="false" outlineLevel="0" max="15" min="15" style="6" width="15"/>
  </cols>
  <sheetData>
    <row r="1" customFormat="false" ht="15" hidden="false" customHeight="false" outlineLevel="0" collapsed="false">
      <c r="A1" s="6" t="s">
        <v>469</v>
      </c>
      <c r="B1" s="6" t="s">
        <v>272</v>
      </c>
      <c r="C1" s="6" t="s">
        <v>267</v>
      </c>
      <c r="H1" s="6" t="s">
        <v>470</v>
      </c>
      <c r="I1" s="6" t="s">
        <v>272</v>
      </c>
      <c r="J1" s="6" t="s">
        <v>267</v>
      </c>
      <c r="N1" s="14" t="s">
        <v>471</v>
      </c>
      <c r="O1" s="14"/>
      <c r="P1" s="14"/>
    </row>
    <row r="2" customFormat="false" ht="15" hidden="false" customHeight="false" outlineLevel="0" collapsed="false">
      <c r="A2" s="6" t="n">
        <v>50</v>
      </c>
      <c r="B2" s="6" t="s">
        <v>472</v>
      </c>
      <c r="C2" s="6" t="s">
        <v>473</v>
      </c>
      <c r="H2" s="6" t="n">
        <v>87</v>
      </c>
      <c r="I2" s="6" t="s">
        <v>472</v>
      </c>
      <c r="J2" s="6" t="s">
        <v>473</v>
      </c>
      <c r="N2" s="6" t="s">
        <v>469</v>
      </c>
      <c r="O2" s="6" t="s">
        <v>272</v>
      </c>
      <c r="P2" s="6" t="s">
        <v>277</v>
      </c>
    </row>
    <row r="3" customFormat="false" ht="15" hidden="false" customHeight="false" outlineLevel="0" collapsed="false">
      <c r="A3" s="6" t="n">
        <v>58</v>
      </c>
      <c r="B3" s="6" t="s">
        <v>474</v>
      </c>
      <c r="C3" s="6" t="s">
        <v>475</v>
      </c>
      <c r="H3" s="6" t="n">
        <v>88</v>
      </c>
      <c r="I3" s="6" t="s">
        <v>476</v>
      </c>
      <c r="N3" s="6" t="n">
        <v>19</v>
      </c>
      <c r="O3" s="6" t="s">
        <v>477</v>
      </c>
      <c r="P3" s="6" t="s">
        <v>478</v>
      </c>
    </row>
    <row r="4" customFormat="false" ht="15" hidden="false" customHeight="false" outlineLevel="0" collapsed="false">
      <c r="A4" s="6" t="n">
        <v>59</v>
      </c>
      <c r="B4" s="6" t="s">
        <v>479</v>
      </c>
      <c r="C4" s="6" t="s">
        <v>480</v>
      </c>
      <c r="H4" s="6" t="n">
        <v>89</v>
      </c>
      <c r="I4" s="6" t="s">
        <v>481</v>
      </c>
      <c r="N4" s="6" t="n">
        <v>21</v>
      </c>
      <c r="O4" s="6" t="s">
        <v>482</v>
      </c>
      <c r="P4" s="6" t="s">
        <v>483</v>
      </c>
    </row>
    <row r="5" customFormat="false" ht="15" hidden="false" customHeight="false" outlineLevel="0" collapsed="false">
      <c r="A5" s="6" t="n">
        <v>60</v>
      </c>
      <c r="B5" s="6" t="s">
        <v>484</v>
      </c>
      <c r="C5" s="6" t="s">
        <v>480</v>
      </c>
      <c r="H5" s="6" t="n">
        <v>90</v>
      </c>
      <c r="I5" s="6" t="s">
        <v>485</v>
      </c>
    </row>
    <row r="6" customFormat="false" ht="15" hidden="false" customHeight="false" outlineLevel="0" collapsed="false">
      <c r="A6" s="6" t="n">
        <v>61</v>
      </c>
      <c r="B6" s="6" t="s">
        <v>486</v>
      </c>
      <c r="C6" s="6" t="s">
        <v>487</v>
      </c>
      <c r="H6" s="6" t="n">
        <v>91</v>
      </c>
      <c r="I6" s="6" t="s">
        <v>488</v>
      </c>
    </row>
    <row r="7" customFormat="false" ht="15" hidden="false" customHeight="false" outlineLevel="0" collapsed="false">
      <c r="A7" s="6" t="n">
        <v>62</v>
      </c>
      <c r="B7" s="6" t="s">
        <v>489</v>
      </c>
      <c r="C7" s="6" t="s">
        <v>487</v>
      </c>
      <c r="H7" s="6" t="n">
        <v>92</v>
      </c>
      <c r="I7" s="6" t="s">
        <v>490</v>
      </c>
    </row>
    <row r="8" customFormat="false" ht="15" hidden="false" customHeight="false" outlineLevel="0" collapsed="false">
      <c r="A8" s="6" t="n">
        <v>63</v>
      </c>
      <c r="B8" s="6" t="s">
        <v>489</v>
      </c>
      <c r="C8" s="6" t="s">
        <v>487</v>
      </c>
      <c r="H8" s="6" t="n">
        <v>93</v>
      </c>
      <c r="I8" s="6" t="s">
        <v>491</v>
      </c>
    </row>
    <row r="9" customFormat="false" ht="15" hidden="false" customHeight="false" outlineLevel="0" collapsed="false">
      <c r="A9" s="6" t="n">
        <v>64</v>
      </c>
      <c r="B9" s="6" t="s">
        <v>492</v>
      </c>
      <c r="C9" s="6" t="s">
        <v>480</v>
      </c>
      <c r="H9" s="6" t="n">
        <v>94</v>
      </c>
      <c r="I9" s="6" t="s">
        <v>493</v>
      </c>
    </row>
    <row r="10" customFormat="false" ht="15" hidden="false" customHeight="false" outlineLevel="0" collapsed="false">
      <c r="A10" s="6" t="n">
        <v>65</v>
      </c>
      <c r="B10" s="6" t="s">
        <v>494</v>
      </c>
      <c r="C10" s="6" t="s">
        <v>495</v>
      </c>
      <c r="H10" s="6" t="n">
        <v>95</v>
      </c>
      <c r="I10" s="6" t="s">
        <v>496</v>
      </c>
    </row>
    <row r="11" customFormat="false" ht="15" hidden="false" customHeight="false" outlineLevel="0" collapsed="false">
      <c r="A11" s="6" t="n">
        <v>66</v>
      </c>
      <c r="B11" s="6" t="s">
        <v>497</v>
      </c>
      <c r="C11" s="6" t="s">
        <v>495</v>
      </c>
      <c r="H11" s="6" t="n">
        <v>96</v>
      </c>
      <c r="I11" s="6" t="s">
        <v>498</v>
      </c>
    </row>
    <row r="12" customFormat="false" ht="15" hidden="false" customHeight="false" outlineLevel="0" collapsed="false">
      <c r="A12" s="6" t="n">
        <v>67</v>
      </c>
      <c r="B12" s="6" t="s">
        <v>499</v>
      </c>
      <c r="C12" s="6" t="s">
        <v>500</v>
      </c>
      <c r="H12" s="6" t="n">
        <v>97</v>
      </c>
      <c r="I12" s="6" t="s">
        <v>501</v>
      </c>
    </row>
    <row r="13" customFormat="false" ht="15" hidden="false" customHeight="false" outlineLevel="0" collapsed="false">
      <c r="A13" s="6" t="n">
        <v>68</v>
      </c>
      <c r="B13" s="6" t="s">
        <v>499</v>
      </c>
      <c r="C13" s="6" t="s">
        <v>500</v>
      </c>
      <c r="H13" s="6" t="n">
        <v>98</v>
      </c>
      <c r="I13" s="6" t="s">
        <v>502</v>
      </c>
    </row>
    <row r="14" customFormat="false" ht="15" hidden="false" customHeight="false" outlineLevel="0" collapsed="false">
      <c r="A14" s="6" t="n">
        <v>69</v>
      </c>
      <c r="B14" s="6" t="s">
        <v>499</v>
      </c>
      <c r="C14" s="6" t="s">
        <v>500</v>
      </c>
      <c r="H14" s="6" t="n">
        <v>99</v>
      </c>
      <c r="I14" s="6" t="s">
        <v>503</v>
      </c>
    </row>
    <row r="15" customFormat="false" ht="15" hidden="false" customHeight="false" outlineLevel="0" collapsed="false">
      <c r="A15" s="6" t="n">
        <v>74</v>
      </c>
      <c r="B15" s="6" t="s">
        <v>504</v>
      </c>
      <c r="C15" s="6" t="s">
        <v>505</v>
      </c>
      <c r="H15" s="6" t="n">
        <v>114</v>
      </c>
      <c r="I15" s="6" t="s">
        <v>506</v>
      </c>
    </row>
    <row r="16" customFormat="false" ht="15" hidden="false" customHeight="false" outlineLevel="0" collapsed="false">
      <c r="A16" s="6" t="n">
        <v>75</v>
      </c>
      <c r="B16" s="6" t="s">
        <v>507</v>
      </c>
      <c r="C16" s="6" t="s">
        <v>508</v>
      </c>
      <c r="H16" s="6" t="n">
        <v>115</v>
      </c>
      <c r="I16" s="6" t="s">
        <v>509</v>
      </c>
    </row>
    <row r="17" customFormat="false" ht="15" hidden="false" customHeight="false" outlineLevel="0" collapsed="false">
      <c r="A17" s="6" t="n">
        <v>76</v>
      </c>
      <c r="B17" s="6" t="s">
        <v>510</v>
      </c>
      <c r="C17" s="6" t="s">
        <v>511</v>
      </c>
      <c r="H17" s="6" t="n">
        <v>116</v>
      </c>
      <c r="I17" s="6" t="s">
        <v>512</v>
      </c>
    </row>
    <row r="18" customFormat="false" ht="15" hidden="false" customHeight="false" outlineLevel="0" collapsed="false">
      <c r="A18" s="6" t="n">
        <v>77</v>
      </c>
      <c r="B18" s="6" t="s">
        <v>510</v>
      </c>
      <c r="C18" s="6" t="s">
        <v>513</v>
      </c>
      <c r="H18" s="6" t="n">
        <v>117</v>
      </c>
      <c r="I18" s="6" t="s">
        <v>514</v>
      </c>
    </row>
    <row r="19" customFormat="false" ht="15" hidden="false" customHeight="false" outlineLevel="0" collapsed="false">
      <c r="A19" s="6" t="n">
        <v>78</v>
      </c>
      <c r="B19" s="6" t="s">
        <v>515</v>
      </c>
      <c r="C19" s="6" t="s">
        <v>516</v>
      </c>
      <c r="H19" s="6" t="n">
        <v>118</v>
      </c>
      <c r="I19" s="6" t="s">
        <v>517</v>
      </c>
    </row>
    <row r="20" customFormat="false" ht="15" hidden="false" customHeight="false" outlineLevel="0" collapsed="false">
      <c r="A20" s="6" t="n">
        <v>79</v>
      </c>
      <c r="B20" s="6" t="s">
        <v>518</v>
      </c>
      <c r="C20" s="6" t="s">
        <v>519</v>
      </c>
      <c r="H20" s="6" t="n">
        <v>119</v>
      </c>
      <c r="I20" s="6" t="s">
        <v>520</v>
      </c>
    </row>
    <row r="21" customFormat="false" ht="15" hidden="false" customHeight="false" outlineLevel="0" collapsed="false">
      <c r="A21" s="6" t="n">
        <v>80</v>
      </c>
      <c r="B21" s="6" t="s">
        <v>521</v>
      </c>
      <c r="C21" s="6" t="s">
        <v>522</v>
      </c>
      <c r="H21" s="6" t="n">
        <v>120</v>
      </c>
      <c r="I21" s="6" t="s">
        <v>523</v>
      </c>
    </row>
    <row r="22" customFormat="false" ht="15" hidden="false" customHeight="false" outlineLevel="0" collapsed="false">
      <c r="A22" s="6" t="n">
        <v>81</v>
      </c>
      <c r="B22" s="6" t="s">
        <v>524</v>
      </c>
      <c r="C22" s="6" t="s">
        <v>525</v>
      </c>
      <c r="H22" s="6" t="n">
        <v>121</v>
      </c>
      <c r="I22" s="6" t="s">
        <v>526</v>
      </c>
    </row>
    <row r="23" customFormat="false" ht="15" hidden="false" customHeight="false" outlineLevel="0" collapsed="false">
      <c r="A23" s="6" t="n">
        <v>82</v>
      </c>
      <c r="B23" s="6" t="s">
        <v>527</v>
      </c>
      <c r="C23" s="6" t="s">
        <v>528</v>
      </c>
      <c r="H23" s="6" t="n">
        <v>122</v>
      </c>
      <c r="I23" s="6" t="s">
        <v>529</v>
      </c>
    </row>
    <row r="24" customFormat="false" ht="15" hidden="false" customHeight="false" outlineLevel="0" collapsed="false">
      <c r="A24" s="6" t="n">
        <v>83</v>
      </c>
      <c r="B24" s="6" t="s">
        <v>530</v>
      </c>
      <c r="C24" s="6" t="s">
        <v>531</v>
      </c>
      <c r="H24" s="6" t="n">
        <v>123</v>
      </c>
      <c r="I24" s="6" t="s">
        <v>532</v>
      </c>
    </row>
    <row r="25" customFormat="false" ht="15" hidden="false" customHeight="false" outlineLevel="0" collapsed="false">
      <c r="A25" s="6" t="n">
        <v>84</v>
      </c>
      <c r="B25" s="6" t="s">
        <v>533</v>
      </c>
      <c r="C25" s="6" t="s">
        <v>534</v>
      </c>
      <c r="H25" s="6" t="n">
        <v>124</v>
      </c>
      <c r="I25" s="6" t="s">
        <v>535</v>
      </c>
    </row>
    <row r="26" customFormat="false" ht="15" hidden="false" customHeight="false" outlineLevel="0" collapsed="false">
      <c r="A26" s="6" t="n">
        <v>85</v>
      </c>
      <c r="B26" s="6" t="s">
        <v>536</v>
      </c>
      <c r="C26" s="6" t="s">
        <v>537</v>
      </c>
      <c r="H26" s="6" t="n">
        <v>125</v>
      </c>
      <c r="I26" s="6" t="s">
        <v>538</v>
      </c>
    </row>
    <row r="27" customFormat="false" ht="15" hidden="false" customHeight="false" outlineLevel="0" collapsed="false">
      <c r="H27" s="6" t="n">
        <v>126</v>
      </c>
      <c r="I27" s="6" t="s">
        <v>539</v>
      </c>
    </row>
    <row r="28" customFormat="false" ht="15" hidden="false" customHeight="false" outlineLevel="0" collapsed="false">
      <c r="H28" s="6" t="n">
        <v>127</v>
      </c>
      <c r="I28" s="6" t="s">
        <v>540</v>
      </c>
    </row>
    <row r="29" customFormat="false" ht="15" hidden="false" customHeight="false" outlineLevel="0" collapsed="false">
      <c r="H29" s="6" t="n">
        <v>128</v>
      </c>
      <c r="I29" s="6" t="s">
        <v>541</v>
      </c>
    </row>
    <row r="30" customFormat="false" ht="15" hidden="false" customHeight="false" outlineLevel="0" collapsed="false">
      <c r="H30" s="6" t="n">
        <v>129</v>
      </c>
      <c r="I30" s="6" t="s">
        <v>542</v>
      </c>
    </row>
    <row r="31" customFormat="false" ht="15" hidden="false" customHeight="false" outlineLevel="0" collapsed="false">
      <c r="H31" s="6" t="n">
        <v>130</v>
      </c>
      <c r="I31" s="6" t="s">
        <v>543</v>
      </c>
    </row>
    <row r="32" customFormat="false" ht="15" hidden="false" customHeight="false" outlineLevel="0" collapsed="false">
      <c r="H32" s="6" t="n">
        <v>131</v>
      </c>
      <c r="I32" s="6" t="s">
        <v>544</v>
      </c>
    </row>
    <row r="33" customFormat="false" ht="15" hidden="false" customHeight="false" outlineLevel="0" collapsed="false">
      <c r="H33" s="6" t="n">
        <v>132</v>
      </c>
      <c r="I33" s="6" t="s">
        <v>545</v>
      </c>
    </row>
    <row r="34" customFormat="false" ht="15" hidden="false" customHeight="false" outlineLevel="0" collapsed="false">
      <c r="H34" s="6" t="n">
        <v>133</v>
      </c>
      <c r="I34" s="6" t="s">
        <v>546</v>
      </c>
    </row>
  </sheetData>
  <mergeCells count="1">
    <mergeCell ref="N1:P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3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30" activeCellId="0" sqref="D30"/>
    </sheetView>
  </sheetViews>
  <sheetFormatPr defaultColWidth="11.71484375" defaultRowHeight="15" zeroHeight="false" outlineLevelRow="0" outlineLevelCol="0"/>
  <cols>
    <col collapsed="false" customWidth="true" hidden="false" outlineLevel="0" max="1" min="1" style="6" width="7.71"/>
    <col collapsed="false" customWidth="true" hidden="false" outlineLevel="0" max="2" min="2" style="6" width="49.14"/>
    <col collapsed="false" customWidth="true" hidden="false" outlineLevel="0" max="4" min="4" style="6" width="85.42"/>
  </cols>
  <sheetData>
    <row r="1" customFormat="false" ht="15" hidden="false" customHeight="false" outlineLevel="0" collapsed="false">
      <c r="A1" s="15" t="s">
        <v>271</v>
      </c>
      <c r="B1" s="15" t="s">
        <v>272</v>
      </c>
      <c r="C1" s="15" t="s">
        <v>232</v>
      </c>
      <c r="D1" s="15" t="s">
        <v>267</v>
      </c>
    </row>
    <row r="2" customFormat="false" ht="15" hidden="false" customHeight="false" outlineLevel="0" collapsed="false">
      <c r="A2" s="6" t="n">
        <v>370</v>
      </c>
      <c r="B2" s="6" t="s">
        <v>547</v>
      </c>
      <c r="C2" s="6" t="s">
        <v>548</v>
      </c>
      <c r="D2" s="6" t="s">
        <v>549</v>
      </c>
    </row>
    <row r="3" customFormat="false" ht="15" hidden="false" customHeight="false" outlineLevel="0" collapsed="false">
      <c r="A3" s="6" t="n">
        <v>371</v>
      </c>
      <c r="B3" s="6" t="s">
        <v>550</v>
      </c>
      <c r="C3" s="6" t="s">
        <v>548</v>
      </c>
      <c r="D3" s="6" t="s">
        <v>551</v>
      </c>
    </row>
    <row r="4" customFormat="false" ht="15" hidden="false" customHeight="false" outlineLevel="0" collapsed="false">
      <c r="A4" s="6" t="n">
        <v>372</v>
      </c>
      <c r="B4" s="6" t="s">
        <v>552</v>
      </c>
      <c r="C4" s="6" t="s">
        <v>553</v>
      </c>
      <c r="D4" s="6" t="s">
        <v>554</v>
      </c>
    </row>
    <row r="5" customFormat="false" ht="15" hidden="false" customHeight="false" outlineLevel="0" collapsed="false">
      <c r="A5" s="6" t="n">
        <v>373</v>
      </c>
      <c r="B5" s="6" t="s">
        <v>555</v>
      </c>
      <c r="C5" s="6" t="s">
        <v>548</v>
      </c>
      <c r="D5" s="6" t="s">
        <v>556</v>
      </c>
    </row>
    <row r="6" customFormat="false" ht="15" hidden="false" customHeight="false" outlineLevel="0" collapsed="false">
      <c r="A6" s="6" t="n">
        <v>374</v>
      </c>
      <c r="B6" s="6" t="s">
        <v>557</v>
      </c>
      <c r="C6" s="6" t="s">
        <v>553</v>
      </c>
      <c r="D6" s="6" t="s">
        <v>558</v>
      </c>
    </row>
    <row r="7" customFormat="false" ht="15" hidden="false" customHeight="false" outlineLevel="0" collapsed="false">
      <c r="A7" s="6" t="n">
        <v>375</v>
      </c>
      <c r="B7" s="6" t="s">
        <v>559</v>
      </c>
      <c r="C7" s="6" t="s">
        <v>548</v>
      </c>
      <c r="D7" s="6" t="s">
        <v>560</v>
      </c>
    </row>
    <row r="8" customFormat="false" ht="15" hidden="false" customHeight="false" outlineLevel="0" collapsed="false">
      <c r="A8" s="6" t="n">
        <v>376</v>
      </c>
      <c r="B8" s="6" t="s">
        <v>561</v>
      </c>
      <c r="C8" s="6" t="s">
        <v>548</v>
      </c>
      <c r="D8" s="6" t="s">
        <v>562</v>
      </c>
    </row>
    <row r="9" customFormat="false" ht="15" hidden="false" customHeight="false" outlineLevel="0" collapsed="false">
      <c r="A9" s="6" t="n">
        <v>377</v>
      </c>
      <c r="B9" s="6" t="s">
        <v>563</v>
      </c>
      <c r="C9" s="6" t="s">
        <v>553</v>
      </c>
      <c r="D9" s="6" t="s">
        <v>564</v>
      </c>
    </row>
    <row r="10" customFormat="false" ht="15" hidden="false" customHeight="false" outlineLevel="0" collapsed="false">
      <c r="A10" s="6" t="n">
        <v>378</v>
      </c>
      <c r="B10" s="6" t="s">
        <v>565</v>
      </c>
      <c r="C10" s="6" t="s">
        <v>553</v>
      </c>
      <c r="D10" s="6" t="s">
        <v>566</v>
      </c>
    </row>
    <row r="11" customFormat="false" ht="15" hidden="false" customHeight="false" outlineLevel="0" collapsed="false">
      <c r="A11" s="6" t="n">
        <v>379</v>
      </c>
      <c r="B11" s="6" t="s">
        <v>567</v>
      </c>
      <c r="C11" s="6" t="s">
        <v>553</v>
      </c>
      <c r="D11" s="6" t="s">
        <v>568</v>
      </c>
    </row>
    <row r="12" customFormat="false" ht="15" hidden="false" customHeight="false" outlineLevel="0" collapsed="false">
      <c r="A12" s="6" t="n">
        <v>456</v>
      </c>
      <c r="B12" s="6" t="s">
        <v>569</v>
      </c>
      <c r="C12" s="6" t="s">
        <v>548</v>
      </c>
      <c r="D12" s="6" t="s">
        <v>570</v>
      </c>
    </row>
    <row r="13" customFormat="false" ht="15" hidden="false" customHeight="false" outlineLevel="0" collapsed="false">
      <c r="A13" s="6" t="n">
        <v>457</v>
      </c>
      <c r="B13" s="6" t="s">
        <v>571</v>
      </c>
      <c r="C13" s="6" t="s">
        <v>548</v>
      </c>
      <c r="D13" s="6" t="s">
        <v>572</v>
      </c>
    </row>
    <row r="14" customFormat="false" ht="15" hidden="false" customHeight="false" outlineLevel="0" collapsed="false">
      <c r="A14" s="6" t="n">
        <v>458</v>
      </c>
      <c r="B14" s="6" t="s">
        <v>573</v>
      </c>
      <c r="C14" s="6" t="s">
        <v>548</v>
      </c>
      <c r="D14" s="6" t="s">
        <v>574</v>
      </c>
    </row>
    <row r="15" customFormat="false" ht="15" hidden="false" customHeight="false" outlineLevel="0" collapsed="false">
      <c r="A15" s="6" t="n">
        <v>459</v>
      </c>
      <c r="B15" s="6" t="s">
        <v>575</v>
      </c>
      <c r="C15" s="6" t="s">
        <v>553</v>
      </c>
      <c r="D15" s="6" t="s">
        <v>576</v>
      </c>
    </row>
    <row r="16" customFormat="false" ht="15" hidden="false" customHeight="false" outlineLevel="0" collapsed="false">
      <c r="A16" s="6" t="n">
        <v>460</v>
      </c>
      <c r="B16" s="6" t="s">
        <v>577</v>
      </c>
      <c r="C16" s="6" t="s">
        <v>553</v>
      </c>
      <c r="D16" s="6" t="s">
        <v>576</v>
      </c>
    </row>
    <row r="17" customFormat="false" ht="15" hidden="false" customHeight="false" outlineLevel="0" collapsed="false">
      <c r="A17" s="6" t="n">
        <v>461</v>
      </c>
      <c r="B17" s="6" t="s">
        <v>578</v>
      </c>
      <c r="C17" s="6" t="s">
        <v>553</v>
      </c>
      <c r="D17" s="6" t="s">
        <v>579</v>
      </c>
    </row>
    <row r="18" customFormat="false" ht="15" hidden="false" customHeight="false" outlineLevel="0" collapsed="false">
      <c r="A18" s="6" t="n">
        <v>462</v>
      </c>
      <c r="B18" s="6" t="s">
        <v>580</v>
      </c>
      <c r="C18" s="6" t="s">
        <v>553</v>
      </c>
      <c r="D18" s="6" t="s">
        <v>581</v>
      </c>
    </row>
    <row r="19" customFormat="false" ht="15" hidden="false" customHeight="false" outlineLevel="0" collapsed="false">
      <c r="A19" s="6" t="n">
        <v>463</v>
      </c>
      <c r="B19" s="6" t="s">
        <v>582</v>
      </c>
      <c r="C19" s="6" t="s">
        <v>553</v>
      </c>
      <c r="D19" s="6" t="s">
        <v>583</v>
      </c>
    </row>
    <row r="20" customFormat="false" ht="15" hidden="false" customHeight="false" outlineLevel="0" collapsed="false">
      <c r="A20" s="6" t="n">
        <v>464</v>
      </c>
      <c r="B20" s="6" t="s">
        <v>584</v>
      </c>
      <c r="C20" s="6" t="s">
        <v>548</v>
      </c>
      <c r="D20" s="6" t="s">
        <v>585</v>
      </c>
    </row>
    <row r="21" customFormat="false" ht="15" hidden="false" customHeight="false" outlineLevel="0" collapsed="false">
      <c r="A21" s="6" t="n">
        <v>465</v>
      </c>
      <c r="B21" s="6" t="s">
        <v>586</v>
      </c>
      <c r="C21" s="6" t="s">
        <v>553</v>
      </c>
      <c r="D21" s="6" t="s">
        <v>587</v>
      </c>
    </row>
    <row r="22" customFormat="false" ht="15" hidden="false" customHeight="false" outlineLevel="0" collapsed="false">
      <c r="A22" s="6" t="n">
        <v>466</v>
      </c>
      <c r="B22" s="6" t="s">
        <v>588</v>
      </c>
      <c r="C22" s="6" t="s">
        <v>553</v>
      </c>
      <c r="D22" s="6" t="s">
        <v>589</v>
      </c>
    </row>
    <row r="23" customFormat="false" ht="15" hidden="false" customHeight="false" outlineLevel="0" collapsed="false">
      <c r="A23" s="6" t="n">
        <v>467</v>
      </c>
      <c r="B23" s="6" t="s">
        <v>590</v>
      </c>
      <c r="C23" s="6" t="s">
        <v>548</v>
      </c>
      <c r="D23" s="6" t="s">
        <v>591</v>
      </c>
    </row>
    <row r="24" customFormat="false" ht="15" hidden="false" customHeight="false" outlineLevel="0" collapsed="false">
      <c r="A24" s="6" t="n">
        <v>468</v>
      </c>
      <c r="B24" s="6" t="s">
        <v>592</v>
      </c>
      <c r="C24" s="6" t="s">
        <v>548</v>
      </c>
    </row>
    <row r="25" customFormat="false" ht="15" hidden="false" customHeight="false" outlineLevel="0" collapsed="false">
      <c r="A25" s="6" t="n">
        <v>469</v>
      </c>
      <c r="B25" s="6" t="s">
        <v>593</v>
      </c>
      <c r="C25" s="6" t="s">
        <v>553</v>
      </c>
    </row>
    <row r="26" customFormat="false" ht="15" hidden="false" customHeight="false" outlineLevel="0" collapsed="false">
      <c r="A26" s="6" t="n">
        <v>470</v>
      </c>
      <c r="B26" s="6" t="s">
        <v>594</v>
      </c>
      <c r="C26" s="6" t="s">
        <v>553</v>
      </c>
    </row>
    <row r="27" customFormat="false" ht="15" hidden="false" customHeight="false" outlineLevel="0" collapsed="false">
      <c r="A27" s="6" t="n">
        <v>471</v>
      </c>
      <c r="B27" s="6" t="s">
        <v>595</v>
      </c>
      <c r="C27" s="6" t="s">
        <v>553</v>
      </c>
      <c r="D27" s="6" t="s">
        <v>596</v>
      </c>
    </row>
    <row r="28" customFormat="false" ht="15" hidden="false" customHeight="false" outlineLevel="0" collapsed="false">
      <c r="A28" s="6" t="n">
        <v>472</v>
      </c>
      <c r="B28" s="6" t="s">
        <v>595</v>
      </c>
      <c r="C28" s="6" t="s">
        <v>553</v>
      </c>
      <c r="D28" s="6" t="s">
        <v>597</v>
      </c>
    </row>
    <row r="29" customFormat="false" ht="15" hidden="false" customHeight="false" outlineLevel="0" collapsed="false">
      <c r="A29" s="6" t="n">
        <v>473</v>
      </c>
      <c r="B29" s="6" t="s">
        <v>598</v>
      </c>
      <c r="C29" s="6" t="s">
        <v>553</v>
      </c>
    </row>
    <row r="30" customFormat="false" ht="15" hidden="false" customHeight="false" outlineLevel="0" collapsed="false">
      <c r="A30" s="6" t="n">
        <v>474</v>
      </c>
      <c r="B30" s="6" t="s">
        <v>599</v>
      </c>
      <c r="C30" s="6" t="s">
        <v>553</v>
      </c>
      <c r="D30" s="6" t="s">
        <v>600</v>
      </c>
    </row>
    <row r="31" customFormat="false" ht="13.8" hidden="false" customHeight="false" outlineLevel="0" collapsed="false">
      <c r="A31" s="6" t="n">
        <v>475</v>
      </c>
      <c r="B31" s="6" t="s">
        <v>601</v>
      </c>
      <c r="C31" s="1" t="s">
        <v>553</v>
      </c>
      <c r="D31" s="6" t="s">
        <v>602</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6" activeCellId="0" sqref="F6"/>
    </sheetView>
  </sheetViews>
  <sheetFormatPr defaultColWidth="12.5703125" defaultRowHeight="15" zeroHeight="false" outlineLevelRow="0" outlineLevelCol="0"/>
  <cols>
    <col collapsed="false" customWidth="true" hidden="false" outlineLevel="0" max="1" min="1" style="6" width="12.29"/>
    <col collapsed="false" customWidth="true" hidden="false" outlineLevel="0" max="2" min="2" style="6" width="16.57"/>
    <col collapsed="false" customWidth="true" hidden="false" outlineLevel="0" max="4" min="4" style="6" width="16.14"/>
    <col collapsed="false" customWidth="true" hidden="false" outlineLevel="0" max="5" min="5" style="6" width="17"/>
    <col collapsed="false" customWidth="true" hidden="false" outlineLevel="0" max="6" min="6" style="6" width="41"/>
  </cols>
  <sheetData>
    <row r="1" customFormat="false" ht="15" hidden="false" customHeight="false" outlineLevel="0" collapsed="false">
      <c r="A1" s="16" t="s">
        <v>603</v>
      </c>
      <c r="B1" s="16" t="s">
        <v>604</v>
      </c>
      <c r="D1" s="16" t="s">
        <v>605</v>
      </c>
      <c r="E1" s="16" t="s">
        <v>604</v>
      </c>
      <c r="F1" s="16" t="s">
        <v>606</v>
      </c>
    </row>
    <row r="2" customFormat="false" ht="15" hidden="false" customHeight="false" outlineLevel="0" collapsed="false">
      <c r="A2" s="6" t="n">
        <v>20</v>
      </c>
      <c r="B2" s="6" t="s">
        <v>607</v>
      </c>
      <c r="D2" s="6" t="n">
        <v>2</v>
      </c>
      <c r="E2" s="6" t="s">
        <v>608</v>
      </c>
      <c r="F2" s="6" t="s">
        <v>609</v>
      </c>
    </row>
    <row r="3" customFormat="false" ht="15" hidden="false" customHeight="false" outlineLevel="0" collapsed="false">
      <c r="A3" s="6" t="n">
        <v>36</v>
      </c>
      <c r="B3" s="6" t="s">
        <v>610</v>
      </c>
      <c r="D3" s="6" t="n">
        <v>13</v>
      </c>
      <c r="E3" s="6" t="s">
        <v>611</v>
      </c>
      <c r="F3" s="6" t="s">
        <v>612</v>
      </c>
    </row>
    <row r="4" customFormat="false" ht="15" hidden="false" customHeight="false" outlineLevel="0" collapsed="false">
      <c r="D4" s="6" t="n">
        <v>31</v>
      </c>
      <c r="E4" s="6" t="s">
        <v>557</v>
      </c>
      <c r="F4" s="6" t="s">
        <v>613</v>
      </c>
    </row>
    <row r="5" customFormat="false" ht="15" hidden="false" customHeight="false" outlineLevel="0" collapsed="false">
      <c r="D5" s="6" t="n">
        <v>3</v>
      </c>
      <c r="E5" s="6" t="s">
        <v>614</v>
      </c>
      <c r="F5" s="6" t="s">
        <v>615</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 activeCellId="0" sqref="C3"/>
    </sheetView>
  </sheetViews>
  <sheetFormatPr defaultColWidth="11.71484375" defaultRowHeight="15" zeroHeight="false" outlineLevelRow="0" outlineLevelCol="0"/>
  <cols>
    <col collapsed="false" customWidth="true" hidden="false" outlineLevel="0" max="2" min="2" style="6" width="28.57"/>
    <col collapsed="false" customWidth="true" hidden="false" outlineLevel="0" max="3" min="3" style="6" width="61.57"/>
  </cols>
  <sheetData>
    <row r="1" customFormat="false" ht="15" hidden="false" customHeight="false" outlineLevel="0" collapsed="false">
      <c r="A1" s="6" t="s">
        <v>271</v>
      </c>
      <c r="B1" s="6" t="s">
        <v>272</v>
      </c>
      <c r="C1" s="6" t="s">
        <v>267</v>
      </c>
      <c r="F1" s="17"/>
      <c r="G1" s="18"/>
      <c r="H1" s="19"/>
    </row>
    <row r="2" customFormat="false" ht="15" hidden="false" customHeight="false" outlineLevel="0" collapsed="false">
      <c r="A2" s="17" t="n">
        <v>45</v>
      </c>
      <c r="B2" s="18" t="s">
        <v>616</v>
      </c>
      <c r="C2" s="19" t="s">
        <v>617</v>
      </c>
      <c r="F2" s="20"/>
      <c r="G2" s="18"/>
      <c r="H2" s="19"/>
    </row>
    <row r="3" customFormat="false" ht="15" hidden="false" customHeight="false" outlineLevel="0" collapsed="false">
      <c r="A3" s="20" t="n">
        <v>57</v>
      </c>
      <c r="B3" s="18" t="s">
        <v>616</v>
      </c>
      <c r="C3" s="19" t="s">
        <v>618</v>
      </c>
      <c r="F3" s="17"/>
    </row>
    <row r="4" customFormat="false" ht="15" hidden="false" customHeight="false" outlineLevel="0" collapsed="false">
      <c r="A4" s="17" t="n">
        <v>71</v>
      </c>
      <c r="B4" s="6" t="s">
        <v>616</v>
      </c>
      <c r="C4" s="6" t="s">
        <v>619</v>
      </c>
      <c r="F4" s="17"/>
    </row>
    <row r="5" customFormat="false" ht="15" hidden="false" customHeight="false" outlineLevel="0" collapsed="false">
      <c r="A5" s="17" t="n">
        <v>77</v>
      </c>
      <c r="B5" s="18" t="s">
        <v>616</v>
      </c>
      <c r="C5" s="19" t="s">
        <v>620</v>
      </c>
      <c r="F5" s="17"/>
      <c r="G5" s="18"/>
      <c r="H5" s="19"/>
    </row>
    <row r="6" customFormat="false" ht="15" hidden="false" customHeight="false" outlineLevel="0" collapsed="false">
      <c r="A6" s="17" t="n">
        <v>112</v>
      </c>
      <c r="B6" s="18" t="s">
        <v>616</v>
      </c>
      <c r="C6" s="19" t="s">
        <v>620</v>
      </c>
      <c r="F6" s="20"/>
      <c r="G6" s="18"/>
      <c r="H6" s="19"/>
    </row>
    <row r="7" customFormat="false" ht="15" hidden="false" customHeight="false" outlineLevel="0" collapsed="false">
      <c r="A7" s="20" t="n">
        <v>117</v>
      </c>
      <c r="B7" s="6" t="s">
        <v>616</v>
      </c>
      <c r="C7" s="19" t="s">
        <v>621</v>
      </c>
      <c r="F7" s="17"/>
      <c r="G7" s="18"/>
      <c r="H7" s="19"/>
    </row>
    <row r="8" customFormat="false" ht="15" hidden="false" customHeight="false" outlineLevel="0" collapsed="false">
      <c r="A8" s="20" t="n">
        <v>118</v>
      </c>
      <c r="B8" s="6" t="s">
        <v>616</v>
      </c>
      <c r="C8" s="6" t="s">
        <v>622</v>
      </c>
      <c r="F8" s="17"/>
      <c r="G8" s="18"/>
      <c r="H8" s="19"/>
    </row>
    <row r="9" customFormat="false" ht="15" hidden="false" customHeight="false" outlineLevel="0" collapsed="false">
      <c r="A9" s="17" t="n">
        <v>135</v>
      </c>
      <c r="B9" s="18" t="s">
        <v>616</v>
      </c>
      <c r="C9" s="19" t="s">
        <v>620</v>
      </c>
      <c r="F9" s="17"/>
      <c r="G9" s="18"/>
      <c r="H9" s="19"/>
    </row>
    <row r="10" customFormat="false" ht="15" hidden="false" customHeight="false" outlineLevel="0" collapsed="false">
      <c r="A10" s="17" t="n">
        <v>139</v>
      </c>
      <c r="B10" s="18" t="s">
        <v>616</v>
      </c>
      <c r="C10" s="19" t="s">
        <v>620</v>
      </c>
      <c r="F10" s="17"/>
      <c r="G10" s="18"/>
      <c r="H10" s="19"/>
    </row>
    <row r="11" customFormat="false" ht="75" hidden="false" customHeight="false" outlineLevel="0" collapsed="false">
      <c r="A11" s="17" t="n">
        <v>157</v>
      </c>
      <c r="B11" s="18" t="s">
        <v>623</v>
      </c>
      <c r="C11" s="19" t="s">
        <v>624</v>
      </c>
      <c r="F11" s="17"/>
      <c r="G11" s="18"/>
      <c r="H11" s="19"/>
    </row>
    <row r="12" customFormat="false" ht="15" hidden="false" customHeight="false" outlineLevel="0" collapsed="false">
      <c r="A12" s="17" t="n">
        <v>163</v>
      </c>
      <c r="B12" s="18" t="s">
        <v>616</v>
      </c>
      <c r="C12" s="19" t="s">
        <v>625</v>
      </c>
      <c r="G12" s="18"/>
      <c r="H12" s="19"/>
    </row>
    <row r="13" customFormat="false" ht="30" hidden="false" customHeight="false" outlineLevel="0" collapsed="false">
      <c r="A13" s="17" t="n">
        <v>198</v>
      </c>
      <c r="B13" s="18" t="s">
        <v>626</v>
      </c>
      <c r="C13" s="19" t="s">
        <v>627</v>
      </c>
      <c r="F13" s="17"/>
      <c r="G13" s="18"/>
      <c r="H13" s="19"/>
    </row>
    <row r="14" customFormat="false" ht="15" hidden="false" customHeight="false" outlineLevel="0" collapsed="false">
      <c r="A14" s="20" t="n">
        <v>203</v>
      </c>
      <c r="B14" s="6" t="s">
        <v>616</v>
      </c>
      <c r="C14" s="19" t="s">
        <v>628</v>
      </c>
      <c r="F14" s="20"/>
      <c r="G14" s="18"/>
      <c r="H14" s="19"/>
    </row>
    <row r="15" customFormat="false" ht="15" hidden="false" customHeight="false" outlineLevel="0" collapsed="false">
      <c r="A15" s="17" t="n">
        <v>244</v>
      </c>
      <c r="B15" s="18" t="s">
        <v>616</v>
      </c>
      <c r="C15" s="19" t="s">
        <v>620</v>
      </c>
      <c r="F15" s="17"/>
      <c r="G15" s="18"/>
      <c r="H15" s="19"/>
    </row>
    <row r="16" customFormat="false" ht="15" hidden="false" customHeight="false" outlineLevel="0" collapsed="false">
      <c r="A16" s="20" t="n">
        <v>249</v>
      </c>
      <c r="B16" s="6" t="s">
        <v>616</v>
      </c>
      <c r="C16" s="19" t="s">
        <v>629</v>
      </c>
      <c r="F16" s="17"/>
    </row>
    <row r="17" customFormat="false" ht="15" hidden="false" customHeight="false" outlineLevel="0" collapsed="false">
      <c r="A17" s="17" t="n">
        <v>257</v>
      </c>
      <c r="B17" s="6" t="s">
        <v>630</v>
      </c>
      <c r="C17" s="6" t="s">
        <v>631</v>
      </c>
      <c r="F17" s="17"/>
    </row>
    <row r="18" customFormat="false" ht="15" hidden="false" customHeight="false" outlineLevel="0" collapsed="false">
      <c r="A18" s="17" t="n">
        <v>258</v>
      </c>
      <c r="B18" s="6" t="s">
        <v>632</v>
      </c>
      <c r="C18" s="6" t="s">
        <v>633</v>
      </c>
      <c r="F18" s="17"/>
      <c r="G18" s="18"/>
      <c r="H18" s="19"/>
    </row>
    <row r="19" customFormat="false" ht="15" hidden="false" customHeight="false" outlineLevel="0" collapsed="false">
      <c r="A19" s="17" t="n">
        <v>259</v>
      </c>
      <c r="B19" s="18" t="s">
        <v>634</v>
      </c>
      <c r="C19" s="19" t="s">
        <v>635</v>
      </c>
      <c r="F19" s="17"/>
      <c r="G19" s="18"/>
      <c r="H19" s="19"/>
    </row>
    <row r="20" customFormat="false" ht="15" hidden="false" customHeight="false" outlineLevel="0" collapsed="false">
      <c r="A20" s="17" t="n">
        <v>262</v>
      </c>
      <c r="B20" s="18" t="s">
        <v>636</v>
      </c>
      <c r="C20" s="19" t="s">
        <v>635</v>
      </c>
      <c r="F20" s="17"/>
      <c r="H20" s="19"/>
    </row>
    <row r="21" customFormat="false" ht="45" hidden="false" customHeight="false" outlineLevel="0" collapsed="false">
      <c r="A21" s="17" t="n">
        <v>263</v>
      </c>
      <c r="B21" s="18" t="s">
        <v>614</v>
      </c>
      <c r="C21" s="19" t="s">
        <v>637</v>
      </c>
      <c r="F21" s="17"/>
      <c r="H21" s="19"/>
    </row>
    <row r="22" customFormat="false" ht="15" hidden="false" customHeight="false" outlineLevel="0" collapsed="false">
      <c r="A22" s="17" t="n">
        <v>273</v>
      </c>
      <c r="B22" s="18" t="s">
        <v>638</v>
      </c>
      <c r="C22" s="19" t="s">
        <v>639</v>
      </c>
      <c r="F22" s="20"/>
      <c r="H22" s="19"/>
    </row>
    <row r="23" customFormat="false" ht="30" hidden="false" customHeight="false" outlineLevel="0" collapsed="false">
      <c r="A23" s="17" t="n">
        <v>421</v>
      </c>
      <c r="B23" s="18" t="s">
        <v>640</v>
      </c>
      <c r="C23" s="19" t="s">
        <v>641</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4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8" activeCellId="0" sqref="G18"/>
    </sheetView>
  </sheetViews>
  <sheetFormatPr defaultColWidth="11.71484375" defaultRowHeight="15" zeroHeight="false" outlineLevelRow="0" outlineLevelCol="0"/>
  <sheetData>
    <row r="1" customFormat="false" ht="15" hidden="false" customHeight="false" outlineLevel="0" collapsed="false">
      <c r="A1" s="6" t="s">
        <v>642</v>
      </c>
    </row>
    <row r="3" customFormat="false" ht="15" hidden="false" customHeight="false" outlineLevel="0" collapsed="false">
      <c r="A3" s="6" t="s">
        <v>643</v>
      </c>
    </row>
    <row r="4" customFormat="false" ht="15" hidden="false" customHeight="false" outlineLevel="0" collapsed="false">
      <c r="A4" s="6" t="s">
        <v>644</v>
      </c>
    </row>
    <row r="5" customFormat="false" ht="15" hidden="false" customHeight="false" outlineLevel="0" collapsed="false">
      <c r="A5" s="6" t="s">
        <v>645</v>
      </c>
    </row>
    <row r="6" customFormat="false" ht="15" hidden="false" customHeight="false" outlineLevel="0" collapsed="false">
      <c r="A6" s="6" t="s">
        <v>646</v>
      </c>
    </row>
    <row r="7" customFormat="false" ht="15" hidden="false" customHeight="false" outlineLevel="0" collapsed="false">
      <c r="A7" s="6" t="s">
        <v>647</v>
      </c>
    </row>
    <row r="9" customFormat="false" ht="15" hidden="false" customHeight="false" outlineLevel="0" collapsed="false">
      <c r="A9" s="6" t="s">
        <v>648</v>
      </c>
    </row>
    <row r="10" customFormat="false" ht="15" hidden="false" customHeight="false" outlineLevel="0" collapsed="false">
      <c r="A10" s="6" t="s">
        <v>649</v>
      </c>
    </row>
    <row r="11" customFormat="false" ht="15" hidden="false" customHeight="false" outlineLevel="0" collapsed="false">
      <c r="A11" s="6" t="s">
        <v>650</v>
      </c>
    </row>
    <row r="12" customFormat="false" ht="15" hidden="false" customHeight="false" outlineLevel="0" collapsed="false">
      <c r="A12" s="6" t="s">
        <v>651</v>
      </c>
    </row>
    <row r="13" customFormat="false" ht="15" hidden="false" customHeight="false" outlineLevel="0" collapsed="false">
      <c r="A13" s="6" t="s">
        <v>652</v>
      </c>
    </row>
    <row r="15" customFormat="false" ht="15" hidden="false" customHeight="false" outlineLevel="0" collapsed="false">
      <c r="A15" s="6" t="s">
        <v>653</v>
      </c>
    </row>
    <row r="16" customFormat="false" ht="15" hidden="false" customHeight="false" outlineLevel="0" collapsed="false">
      <c r="A16" s="6" t="s">
        <v>654</v>
      </c>
    </row>
    <row r="17" customFormat="false" ht="15" hidden="false" customHeight="false" outlineLevel="0" collapsed="false">
      <c r="A17" s="6" t="s">
        <v>655</v>
      </c>
    </row>
    <row r="18" customFormat="false" ht="15" hidden="false" customHeight="false" outlineLevel="0" collapsed="false">
      <c r="A18" s="6" t="s">
        <v>656</v>
      </c>
    </row>
    <row r="19" customFormat="false" ht="15" hidden="false" customHeight="false" outlineLevel="0" collapsed="false">
      <c r="A19" s="6" t="s">
        <v>657</v>
      </c>
    </row>
    <row r="21" customFormat="false" ht="15" hidden="false" customHeight="false" outlineLevel="0" collapsed="false">
      <c r="A21" s="6" t="s">
        <v>658</v>
      </c>
    </row>
    <row r="22" customFormat="false" ht="15" hidden="false" customHeight="false" outlineLevel="0" collapsed="false">
      <c r="A22" s="6" t="s">
        <v>659</v>
      </c>
    </row>
    <row r="23" customFormat="false" ht="15" hidden="false" customHeight="false" outlineLevel="0" collapsed="false">
      <c r="A23" s="6" t="s">
        <v>660</v>
      </c>
    </row>
    <row r="24" customFormat="false" ht="15" hidden="false" customHeight="false" outlineLevel="0" collapsed="false">
      <c r="A24" s="6" t="s">
        <v>661</v>
      </c>
    </row>
    <row r="25" customFormat="false" ht="15" hidden="false" customHeight="false" outlineLevel="0" collapsed="false">
      <c r="A25" s="6" t="s">
        <v>662</v>
      </c>
    </row>
    <row r="27" customFormat="false" ht="15" hidden="false" customHeight="false" outlineLevel="0" collapsed="false">
      <c r="A27" s="6" t="s">
        <v>663</v>
      </c>
    </row>
    <row r="28" customFormat="false" ht="15" hidden="false" customHeight="false" outlineLevel="0" collapsed="false">
      <c r="A28" s="6" t="s">
        <v>664</v>
      </c>
    </row>
    <row r="29" customFormat="false" ht="15" hidden="false" customHeight="false" outlineLevel="0" collapsed="false">
      <c r="A29" s="6" t="s">
        <v>665</v>
      </c>
    </row>
    <row r="30" customFormat="false" ht="15" hidden="false" customHeight="false" outlineLevel="0" collapsed="false">
      <c r="A30" s="6" t="s">
        <v>666</v>
      </c>
    </row>
    <row r="31" customFormat="false" ht="15" hidden="false" customHeight="false" outlineLevel="0" collapsed="false">
      <c r="A31" s="6" t="s">
        <v>667</v>
      </c>
    </row>
    <row r="33" customFormat="false" ht="15" hidden="false" customHeight="false" outlineLevel="0" collapsed="false">
      <c r="A33" s="6" t="s">
        <v>668</v>
      </c>
    </row>
    <row r="34" customFormat="false" ht="15" hidden="false" customHeight="false" outlineLevel="0" collapsed="false">
      <c r="A34" s="6" t="s">
        <v>669</v>
      </c>
    </row>
    <row r="35" customFormat="false" ht="15" hidden="false" customHeight="false" outlineLevel="0" collapsed="false">
      <c r="A35" s="6" t="s">
        <v>670</v>
      </c>
    </row>
    <row r="36" customFormat="false" ht="15" hidden="false" customHeight="false" outlineLevel="0" collapsed="false">
      <c r="A36" s="6" t="s">
        <v>671</v>
      </c>
    </row>
    <row r="37" customFormat="false" ht="15" hidden="false" customHeight="false" outlineLevel="0" collapsed="false">
      <c r="A37" s="6" t="s">
        <v>672</v>
      </c>
    </row>
    <row r="39" customFormat="false" ht="15" hidden="false" customHeight="false" outlineLevel="0" collapsed="false">
      <c r="A39" s="6" t="s">
        <v>673</v>
      </c>
    </row>
    <row r="40" customFormat="false" ht="15" hidden="false" customHeight="false" outlineLevel="0" collapsed="false">
      <c r="A40" s="6" t="s">
        <v>674</v>
      </c>
    </row>
    <row r="41" customFormat="false" ht="15" hidden="false" customHeight="false" outlineLevel="0" collapsed="false">
      <c r="A41" s="6" t="s">
        <v>675</v>
      </c>
    </row>
    <row r="42" customFormat="false" ht="15" hidden="false" customHeight="false" outlineLevel="0" collapsed="false">
      <c r="A42" s="6" t="s">
        <v>676</v>
      </c>
    </row>
    <row r="43" customFormat="false" ht="15" hidden="false" customHeight="false" outlineLevel="0" collapsed="false">
      <c r="A43" s="6" t="s">
        <v>677</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O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4" activeCellId="0" sqref="D14"/>
    </sheetView>
  </sheetViews>
  <sheetFormatPr defaultColWidth="11.71484375" defaultRowHeight="15" zeroHeight="false" outlineLevelRow="0" outlineLevelCol="0"/>
  <cols>
    <col collapsed="false" customWidth="true" hidden="false" outlineLevel="0" max="2" min="2" style="6" width="22"/>
    <col collapsed="false" customWidth="true" hidden="false" outlineLevel="0" max="3" min="3" style="6" width="25.57"/>
  </cols>
  <sheetData>
    <row r="1" customFormat="false" ht="15" hidden="false" customHeight="false" outlineLevel="0" collapsed="false">
      <c r="A1" s="6" t="s">
        <v>271</v>
      </c>
      <c r="B1" s="6" t="s">
        <v>272</v>
      </c>
      <c r="C1" s="6" t="s">
        <v>678</v>
      </c>
      <c r="D1" s="6" t="s">
        <v>267</v>
      </c>
    </row>
    <row r="2" customFormat="false" ht="15" hidden="false" customHeight="false" outlineLevel="0" collapsed="false">
      <c r="A2" s="6" t="n">
        <v>36</v>
      </c>
      <c r="B2" s="6" t="s">
        <v>679</v>
      </c>
      <c r="C2" s="6" t="s">
        <v>680</v>
      </c>
      <c r="D2" s="6" t="s">
        <v>681</v>
      </c>
    </row>
    <row r="3" customFormat="false" ht="15" hidden="false" customHeight="false" outlineLevel="0" collapsed="false">
      <c r="A3" s="6" t="n">
        <v>37</v>
      </c>
      <c r="B3" s="6" t="s">
        <v>682</v>
      </c>
      <c r="C3" s="6" t="s">
        <v>683</v>
      </c>
      <c r="D3" s="6" t="s">
        <v>684</v>
      </c>
    </row>
    <row r="4" customFormat="false" ht="15" hidden="false" customHeight="false" outlineLevel="0" collapsed="false">
      <c r="A4" s="6" t="n">
        <v>38</v>
      </c>
      <c r="B4" s="6" t="s">
        <v>685</v>
      </c>
      <c r="C4" s="6" t="s">
        <v>686</v>
      </c>
    </row>
    <row r="5" customFormat="false" ht="15" hidden="false" customHeight="false" outlineLevel="0" collapsed="false">
      <c r="A5" s="6" t="n">
        <v>39</v>
      </c>
      <c r="B5" s="6" t="s">
        <v>687</v>
      </c>
      <c r="C5" s="6" t="s">
        <v>686</v>
      </c>
    </row>
    <row r="6" customFormat="false" ht="15" hidden="false" customHeight="false" outlineLevel="0" collapsed="false">
      <c r="A6" s="6" t="n">
        <v>40</v>
      </c>
      <c r="B6" s="6" t="s">
        <v>688</v>
      </c>
      <c r="C6" s="6" t="s">
        <v>689</v>
      </c>
      <c r="D6" s="6" t="s">
        <v>690</v>
      </c>
    </row>
    <row r="7" customFormat="false" ht="15" hidden="false" customHeight="false" outlineLevel="0" collapsed="false">
      <c r="A7" s="6" t="n">
        <v>41</v>
      </c>
      <c r="B7" s="6" t="s">
        <v>691</v>
      </c>
      <c r="C7" s="6" t="s">
        <v>692</v>
      </c>
      <c r="D7" s="6" t="s">
        <v>693</v>
      </c>
    </row>
    <row r="8" customFormat="false" ht="15" hidden="false" customHeight="false" outlineLevel="0" collapsed="false">
      <c r="A8" s="6" t="n">
        <v>42</v>
      </c>
      <c r="B8" s="6" t="s">
        <v>694</v>
      </c>
      <c r="C8" s="6" t="s">
        <v>695</v>
      </c>
      <c r="D8" s="6" t="s">
        <v>696</v>
      </c>
    </row>
    <row r="9" customFormat="false" ht="15" hidden="false" customHeight="false" outlineLevel="0" collapsed="false">
      <c r="A9" s="6" t="n">
        <v>43</v>
      </c>
      <c r="B9" s="6" t="s">
        <v>697</v>
      </c>
      <c r="C9" s="6" t="s">
        <v>698</v>
      </c>
      <c r="D9" s="6" t="s">
        <v>699</v>
      </c>
    </row>
    <row r="10" customFormat="false" ht="15" hidden="false" customHeight="false" outlineLevel="0" collapsed="false">
      <c r="A10" s="6" t="n">
        <v>44</v>
      </c>
      <c r="B10" s="6" t="s">
        <v>700</v>
      </c>
      <c r="C10" s="6" t="s">
        <v>698</v>
      </c>
      <c r="D10" s="6" t="s">
        <v>701</v>
      </c>
    </row>
    <row r="11" customFormat="false" ht="15" hidden="false" customHeight="false" outlineLevel="0" collapsed="false">
      <c r="A11" s="6" t="n">
        <v>45</v>
      </c>
      <c r="B11" s="6" t="s">
        <v>702</v>
      </c>
      <c r="C11" s="6" t="s">
        <v>703</v>
      </c>
      <c r="D11" s="6" t="s">
        <v>704</v>
      </c>
    </row>
    <row r="12" customFormat="false" ht="15" hidden="false" customHeight="false" outlineLevel="0" collapsed="false">
      <c r="A12" s="6" t="n">
        <v>46</v>
      </c>
      <c r="B12" s="6" t="s">
        <v>705</v>
      </c>
      <c r="C12" s="6" t="s">
        <v>706</v>
      </c>
      <c r="D12" s="6" t="s">
        <v>707</v>
      </c>
    </row>
    <row r="13" customFormat="false" ht="15" hidden="false" customHeight="false" outlineLevel="0" collapsed="false">
      <c r="A13" s="0" t="n">
        <v>47</v>
      </c>
      <c r="B13" s="6" t="s">
        <v>708</v>
      </c>
      <c r="C13" s="6" t="s">
        <v>709</v>
      </c>
      <c r="D13" s="0" t="s">
        <v>710</v>
      </c>
    </row>
    <row r="20" customFormat="false" ht="15" hidden="false" customHeight="false" outlineLevel="0" collapsed="false">
      <c r="L20" s="21" t="s">
        <v>711</v>
      </c>
      <c r="M20" s="21"/>
      <c r="N20" s="21"/>
      <c r="O20" s="21"/>
    </row>
    <row r="21" customFormat="false" ht="15" hidden="false" customHeight="false" outlineLevel="0" collapsed="false">
      <c r="L21" s="6" t="n">
        <v>11</v>
      </c>
      <c r="M21" s="6" t="s">
        <v>712</v>
      </c>
      <c r="N21" s="6" t="s">
        <v>713</v>
      </c>
    </row>
    <row r="22" customFormat="false" ht="15" hidden="false" customHeight="false" outlineLevel="0" collapsed="false">
      <c r="L22" s="6" t="n">
        <v>19</v>
      </c>
      <c r="M22" s="6" t="s">
        <v>714</v>
      </c>
      <c r="N22" s="6" t="s">
        <v>713</v>
      </c>
    </row>
  </sheetData>
  <mergeCells count="1">
    <mergeCell ref="L20:O20"/>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77"/>
  <sheetViews>
    <sheetView showFormulas="false" showGridLines="true" showRowColHeaders="true" showZeros="true" rightToLeft="false" tabSelected="false" showOutlineSymbols="true" defaultGridColor="true" view="normal" topLeftCell="A49" colorId="64" zoomScale="100" zoomScaleNormal="100" zoomScalePageLayoutView="100" workbookViewId="0">
      <selection pane="topLeft" activeCell="C75" activeCellId="0" sqref="C75"/>
    </sheetView>
  </sheetViews>
  <sheetFormatPr defaultColWidth="11.71484375" defaultRowHeight="15" zeroHeight="false" outlineLevelRow="0" outlineLevelCol="0"/>
  <cols>
    <col collapsed="false" customWidth="true" hidden="false" outlineLevel="0" max="1" min="1" style="22" width="11.43"/>
    <col collapsed="false" customWidth="true" hidden="false" outlineLevel="0" max="2" min="2" style="6" width="36.42"/>
    <col collapsed="false" customWidth="true" hidden="false" outlineLevel="0" max="3" min="3" style="6" width="83"/>
    <col collapsed="false" customWidth="true" hidden="false" outlineLevel="0" max="6" min="6" style="6" width="22"/>
    <col collapsed="false" customWidth="true" hidden="false" outlineLevel="0" max="7" min="7" style="6" width="39.57"/>
  </cols>
  <sheetData>
    <row r="1" customFormat="false" ht="15" hidden="false" customHeight="false" outlineLevel="0" collapsed="false">
      <c r="A1" s="22" t="s">
        <v>271</v>
      </c>
      <c r="B1" s="6" t="s">
        <v>678</v>
      </c>
      <c r="C1" s="6" t="s">
        <v>715</v>
      </c>
      <c r="E1" s="12" t="s">
        <v>716</v>
      </c>
      <c r="F1" s="12"/>
    </row>
    <row r="2" customFormat="false" ht="15" hidden="false" customHeight="false" outlineLevel="0" collapsed="false">
      <c r="A2" s="22" t="n">
        <v>132</v>
      </c>
      <c r="B2" s="6" t="s">
        <v>686</v>
      </c>
      <c r="C2" s="6" t="s">
        <v>717</v>
      </c>
      <c r="E2" s="6" t="s">
        <v>271</v>
      </c>
      <c r="F2" s="6" t="s">
        <v>678</v>
      </c>
      <c r="G2" s="6" t="s">
        <v>277</v>
      </c>
    </row>
    <row r="3" customFormat="false" ht="15" hidden="false" customHeight="false" outlineLevel="0" collapsed="false">
      <c r="A3" s="22" t="n">
        <v>133</v>
      </c>
      <c r="B3" s="6" t="s">
        <v>718</v>
      </c>
      <c r="C3" s="6" t="s">
        <v>719</v>
      </c>
      <c r="E3" s="6" t="n">
        <v>12</v>
      </c>
      <c r="F3" s="6" t="s">
        <v>720</v>
      </c>
      <c r="G3" s="6" t="s">
        <v>721</v>
      </c>
    </row>
    <row r="4" customFormat="false" ht="15" hidden="false" customHeight="false" outlineLevel="0" collapsed="false">
      <c r="A4" s="22" t="n">
        <v>134</v>
      </c>
      <c r="B4" s="6" t="s">
        <v>718</v>
      </c>
      <c r="C4" s="6" t="s">
        <v>722</v>
      </c>
      <c r="E4" s="6" t="n">
        <v>15</v>
      </c>
      <c r="F4" s="6" t="s">
        <v>720</v>
      </c>
      <c r="G4" s="6" t="s">
        <v>723</v>
      </c>
    </row>
    <row r="5" customFormat="false" ht="15" hidden="false" customHeight="false" outlineLevel="0" collapsed="false">
      <c r="A5" s="22" t="n">
        <v>135</v>
      </c>
      <c r="B5" s="6" t="s">
        <v>724</v>
      </c>
      <c r="C5" s="6" t="s">
        <v>725</v>
      </c>
      <c r="E5" s="6" t="n">
        <v>124</v>
      </c>
      <c r="F5" s="6" t="s">
        <v>720</v>
      </c>
      <c r="G5" s="6" t="s">
        <v>726</v>
      </c>
    </row>
    <row r="6" customFormat="false" ht="15" hidden="false" customHeight="false" outlineLevel="0" collapsed="false">
      <c r="A6" s="22" t="n">
        <v>136</v>
      </c>
      <c r="B6" s="6" t="s">
        <v>718</v>
      </c>
      <c r="C6" s="6" t="s">
        <v>727</v>
      </c>
      <c r="E6" s="6" t="n">
        <v>84</v>
      </c>
      <c r="F6" s="6" t="s">
        <v>728</v>
      </c>
      <c r="G6" s="6" t="s">
        <v>729</v>
      </c>
    </row>
    <row r="7" customFormat="false" ht="15" hidden="false" customHeight="false" outlineLevel="0" collapsed="false">
      <c r="A7" s="22" t="n">
        <v>137</v>
      </c>
      <c r="B7" s="6" t="s">
        <v>718</v>
      </c>
      <c r="C7" s="6" t="s">
        <v>727</v>
      </c>
      <c r="E7" s="6" t="n">
        <v>27</v>
      </c>
      <c r="F7" s="6" t="s">
        <v>730</v>
      </c>
      <c r="G7" s="6" t="s">
        <v>731</v>
      </c>
    </row>
    <row r="8" customFormat="false" ht="15" hidden="false" customHeight="false" outlineLevel="0" collapsed="false">
      <c r="A8" s="22" t="n">
        <v>138</v>
      </c>
      <c r="B8" s="6" t="s">
        <v>724</v>
      </c>
      <c r="C8" s="6" t="s">
        <v>732</v>
      </c>
      <c r="E8" s="6" t="n">
        <v>104</v>
      </c>
      <c r="F8" s="6" t="s">
        <v>733</v>
      </c>
      <c r="G8" s="6" t="s">
        <v>734</v>
      </c>
    </row>
    <row r="9" customFormat="false" ht="15" hidden="false" customHeight="false" outlineLevel="0" collapsed="false">
      <c r="A9" s="22" t="n">
        <v>139</v>
      </c>
      <c r="B9" s="6" t="s">
        <v>735</v>
      </c>
      <c r="C9" s="6" t="s">
        <v>736</v>
      </c>
      <c r="E9" s="6" t="n">
        <v>45</v>
      </c>
      <c r="F9" s="6" t="s">
        <v>737</v>
      </c>
      <c r="G9" s="6" t="s">
        <v>738</v>
      </c>
    </row>
    <row r="10" customFormat="false" ht="15" hidden="false" customHeight="false" outlineLevel="0" collapsed="false">
      <c r="A10" s="22" t="n">
        <v>140</v>
      </c>
      <c r="B10" s="6" t="s">
        <v>735</v>
      </c>
      <c r="C10" s="6" t="s">
        <v>739</v>
      </c>
    </row>
    <row r="11" customFormat="false" ht="15" hidden="false" customHeight="false" outlineLevel="0" collapsed="false">
      <c r="A11" s="22" t="n">
        <v>141</v>
      </c>
      <c r="B11" s="6" t="s">
        <v>735</v>
      </c>
      <c r="C11" s="6" t="s">
        <v>740</v>
      </c>
    </row>
    <row r="12" customFormat="false" ht="15" hidden="false" customHeight="false" outlineLevel="0" collapsed="false">
      <c r="A12" s="22" t="n">
        <v>142</v>
      </c>
      <c r="B12" s="6" t="s">
        <v>735</v>
      </c>
      <c r="C12" s="6" t="s">
        <v>741</v>
      </c>
    </row>
    <row r="13" customFormat="false" ht="15" hidden="false" customHeight="false" outlineLevel="0" collapsed="false">
      <c r="A13" s="22" t="n">
        <v>143</v>
      </c>
      <c r="B13" s="6" t="s">
        <v>742</v>
      </c>
      <c r="C13" s="6" t="s">
        <v>743</v>
      </c>
    </row>
    <row r="14" customFormat="false" ht="15" hidden="false" customHeight="false" outlineLevel="0" collapsed="false">
      <c r="A14" s="22" t="n">
        <v>144</v>
      </c>
      <c r="B14" s="6" t="s">
        <v>742</v>
      </c>
      <c r="C14" s="6" t="s">
        <v>744</v>
      </c>
    </row>
    <row r="15" customFormat="false" ht="15" hidden="false" customHeight="false" outlineLevel="0" collapsed="false">
      <c r="A15" s="22" t="n">
        <v>145</v>
      </c>
      <c r="B15" s="6" t="s">
        <v>742</v>
      </c>
      <c r="C15" s="6" t="s">
        <v>745</v>
      </c>
    </row>
    <row r="16" customFormat="false" ht="15" hidden="false" customHeight="false" outlineLevel="0" collapsed="false">
      <c r="A16" s="22" t="n">
        <v>146</v>
      </c>
      <c r="B16" s="6" t="s">
        <v>746</v>
      </c>
      <c r="C16" s="6" t="s">
        <v>747</v>
      </c>
      <c r="E16" s="12" t="s">
        <v>748</v>
      </c>
      <c r="F16" s="12"/>
    </row>
    <row r="17" customFormat="false" ht="15" hidden="false" customHeight="false" outlineLevel="0" collapsed="false">
      <c r="A17" s="22" t="n">
        <v>147</v>
      </c>
      <c r="B17" s="6" t="s">
        <v>746</v>
      </c>
      <c r="C17" s="6" t="s">
        <v>749</v>
      </c>
      <c r="E17" s="6" t="s">
        <v>271</v>
      </c>
      <c r="F17" s="6" t="s">
        <v>750</v>
      </c>
      <c r="G17" s="6" t="s">
        <v>751</v>
      </c>
      <c r="H17" s="6" t="s">
        <v>715</v>
      </c>
    </row>
    <row r="18" customFormat="false" ht="15" hidden="false" customHeight="false" outlineLevel="0" collapsed="false">
      <c r="A18" s="22" t="n">
        <v>148</v>
      </c>
      <c r="B18" s="6" t="s">
        <v>746</v>
      </c>
      <c r="C18" s="6" t="s">
        <v>752</v>
      </c>
    </row>
    <row r="19" customFormat="false" ht="15" hidden="false" customHeight="false" outlineLevel="0" collapsed="false">
      <c r="A19" s="22" t="n">
        <v>149</v>
      </c>
      <c r="B19" s="6" t="s">
        <v>753</v>
      </c>
      <c r="C19" s="6" t="s">
        <v>754</v>
      </c>
    </row>
    <row r="20" customFormat="false" ht="15" hidden="false" customHeight="false" outlineLevel="0" collapsed="false">
      <c r="A20" s="22" t="n">
        <v>150</v>
      </c>
      <c r="B20" s="6" t="s">
        <v>753</v>
      </c>
      <c r="C20" s="6" t="s">
        <v>755</v>
      </c>
    </row>
    <row r="21" customFormat="false" ht="15" hidden="false" customHeight="false" outlineLevel="0" collapsed="false">
      <c r="A21" s="22" t="n">
        <v>151</v>
      </c>
      <c r="B21" s="6" t="s">
        <v>753</v>
      </c>
      <c r="C21" s="6" t="s">
        <v>756</v>
      </c>
      <c r="E21" s="12" t="s">
        <v>757</v>
      </c>
      <c r="F21" s="12"/>
    </row>
    <row r="22" customFormat="false" ht="15" hidden="false" customHeight="false" outlineLevel="0" collapsed="false">
      <c r="A22" s="22" t="n">
        <v>152</v>
      </c>
      <c r="B22" s="6" t="s">
        <v>758</v>
      </c>
      <c r="C22" s="6" t="s">
        <v>759</v>
      </c>
      <c r="E22" s="6" t="s">
        <v>760</v>
      </c>
    </row>
    <row r="23" customFormat="false" ht="15" hidden="false" customHeight="false" outlineLevel="0" collapsed="false">
      <c r="A23" s="22" t="n">
        <v>153</v>
      </c>
      <c r="B23" s="6" t="s">
        <v>758</v>
      </c>
      <c r="C23" s="6" t="s">
        <v>761</v>
      </c>
      <c r="E23" s="6" t="s">
        <v>762</v>
      </c>
    </row>
    <row r="24" customFormat="false" ht="15" hidden="false" customHeight="false" outlineLevel="0" collapsed="false">
      <c r="A24" s="22" t="n">
        <v>154</v>
      </c>
      <c r="B24" s="6" t="s">
        <v>758</v>
      </c>
      <c r="C24" s="6" t="s">
        <v>763</v>
      </c>
      <c r="E24" s="6" t="s">
        <v>764</v>
      </c>
    </row>
    <row r="25" customFormat="false" ht="15" hidden="false" customHeight="false" outlineLevel="0" collapsed="false">
      <c r="A25" s="22" t="n">
        <v>155</v>
      </c>
      <c r="B25" s="6" t="s">
        <v>735</v>
      </c>
      <c r="C25" s="6" t="s">
        <v>765</v>
      </c>
      <c r="E25" s="6" t="s">
        <v>766</v>
      </c>
    </row>
    <row r="26" customFormat="false" ht="15" hidden="false" customHeight="false" outlineLevel="0" collapsed="false">
      <c r="A26" s="22" t="n">
        <v>156</v>
      </c>
      <c r="B26" s="6" t="s">
        <v>767</v>
      </c>
      <c r="C26" s="6" t="s">
        <v>768</v>
      </c>
    </row>
    <row r="27" customFormat="false" ht="15" hidden="false" customHeight="false" outlineLevel="0" collapsed="false">
      <c r="A27" s="22" t="n">
        <v>157</v>
      </c>
      <c r="B27" s="6" t="s">
        <v>767</v>
      </c>
      <c r="C27" s="6" t="s">
        <v>769</v>
      </c>
    </row>
    <row r="28" customFormat="false" ht="15" hidden="false" customHeight="false" outlineLevel="0" collapsed="false">
      <c r="A28" s="22" t="n">
        <v>158</v>
      </c>
      <c r="B28" s="6" t="s">
        <v>735</v>
      </c>
      <c r="C28" s="6" t="s">
        <v>770</v>
      </c>
    </row>
    <row r="29" customFormat="false" ht="15" hidden="false" customHeight="false" outlineLevel="0" collapsed="false">
      <c r="A29" s="22" t="n">
        <v>159</v>
      </c>
      <c r="B29" s="6" t="s">
        <v>735</v>
      </c>
      <c r="C29" s="6" t="s">
        <v>771</v>
      </c>
    </row>
    <row r="30" customFormat="false" ht="15" hidden="false" customHeight="false" outlineLevel="0" collapsed="false">
      <c r="A30" s="22" t="n">
        <v>160</v>
      </c>
      <c r="B30" s="6" t="s">
        <v>735</v>
      </c>
      <c r="C30" s="6" t="s">
        <v>772</v>
      </c>
    </row>
    <row r="31" customFormat="false" ht="15" hidden="false" customHeight="false" outlineLevel="0" collapsed="false">
      <c r="A31" s="22" t="n">
        <v>161</v>
      </c>
      <c r="B31" s="6" t="s">
        <v>773</v>
      </c>
      <c r="C31" s="6" t="s">
        <v>774</v>
      </c>
    </row>
    <row r="32" customFormat="false" ht="15" hidden="false" customHeight="false" outlineLevel="0" collapsed="false">
      <c r="A32" s="22" t="n">
        <v>162</v>
      </c>
      <c r="B32" s="6" t="s">
        <v>773</v>
      </c>
      <c r="C32" s="6" t="s">
        <v>775</v>
      </c>
    </row>
    <row r="33" customFormat="false" ht="15" hidden="false" customHeight="false" outlineLevel="0" collapsed="false">
      <c r="A33" s="22" t="n">
        <v>163</v>
      </c>
      <c r="B33" s="6" t="s">
        <v>773</v>
      </c>
      <c r="C33" s="6" t="s">
        <v>776</v>
      </c>
    </row>
    <row r="34" customFormat="false" ht="15" hidden="false" customHeight="false" outlineLevel="0" collapsed="false">
      <c r="A34" s="22" t="n">
        <v>164</v>
      </c>
      <c r="B34" s="6" t="s">
        <v>773</v>
      </c>
      <c r="C34" s="6" t="s">
        <v>777</v>
      </c>
    </row>
    <row r="35" customFormat="false" ht="15" hidden="false" customHeight="false" outlineLevel="0" collapsed="false">
      <c r="A35" s="22" t="n">
        <v>165</v>
      </c>
      <c r="B35" s="6" t="s">
        <v>773</v>
      </c>
      <c r="C35" s="6" t="s">
        <v>778</v>
      </c>
    </row>
    <row r="36" customFormat="false" ht="15" hidden="false" customHeight="false" outlineLevel="0" collapsed="false">
      <c r="A36" s="22" t="n">
        <v>166</v>
      </c>
      <c r="B36" s="6" t="s">
        <v>773</v>
      </c>
      <c r="C36" s="6" t="s">
        <v>772</v>
      </c>
    </row>
    <row r="37" customFormat="false" ht="15" hidden="false" customHeight="false" outlineLevel="0" collapsed="false">
      <c r="A37" s="22" t="n">
        <v>167</v>
      </c>
      <c r="B37" s="6" t="s">
        <v>773</v>
      </c>
      <c r="C37" s="6" t="s">
        <v>779</v>
      </c>
    </row>
    <row r="38" customFormat="false" ht="15" hidden="false" customHeight="false" outlineLevel="0" collapsed="false">
      <c r="A38" s="22" t="n">
        <v>168</v>
      </c>
      <c r="B38" s="6" t="s">
        <v>780</v>
      </c>
      <c r="C38" s="6" t="s">
        <v>781</v>
      </c>
    </row>
    <row r="39" customFormat="false" ht="15" hidden="false" customHeight="false" outlineLevel="0" collapsed="false">
      <c r="A39" s="22" t="n">
        <v>169</v>
      </c>
      <c r="B39" s="6" t="s">
        <v>780</v>
      </c>
      <c r="C39" s="6" t="s">
        <v>782</v>
      </c>
    </row>
    <row r="40" customFormat="false" ht="15" hidden="false" customHeight="false" outlineLevel="0" collapsed="false">
      <c r="A40" s="22" t="n">
        <v>170</v>
      </c>
      <c r="B40" s="6" t="s">
        <v>780</v>
      </c>
      <c r="C40" s="6" t="s">
        <v>783</v>
      </c>
    </row>
    <row r="41" customFormat="false" ht="15" hidden="false" customHeight="false" outlineLevel="0" collapsed="false">
      <c r="A41" s="22" t="n">
        <v>171</v>
      </c>
      <c r="B41" s="6" t="s">
        <v>780</v>
      </c>
      <c r="C41" s="6" t="s">
        <v>784</v>
      </c>
    </row>
    <row r="42" customFormat="false" ht="15" hidden="false" customHeight="false" outlineLevel="0" collapsed="false">
      <c r="A42" s="22" t="n">
        <v>172</v>
      </c>
      <c r="B42" s="6" t="s">
        <v>780</v>
      </c>
      <c r="C42" s="6" t="s">
        <v>785</v>
      </c>
    </row>
    <row r="43" customFormat="false" ht="15" hidden="false" customHeight="false" outlineLevel="0" collapsed="false">
      <c r="A43" s="22" t="n">
        <v>173</v>
      </c>
      <c r="B43" s="6" t="s">
        <v>780</v>
      </c>
      <c r="C43" s="6" t="s">
        <v>786</v>
      </c>
    </row>
    <row r="44" customFormat="false" ht="15" hidden="false" customHeight="false" outlineLevel="0" collapsed="false">
      <c r="A44" s="22" t="n">
        <v>174</v>
      </c>
      <c r="B44" s="6" t="s">
        <v>780</v>
      </c>
      <c r="C44" s="6" t="s">
        <v>787</v>
      </c>
    </row>
    <row r="45" customFormat="false" ht="15" hidden="false" customHeight="false" outlineLevel="0" collapsed="false">
      <c r="A45" s="22" t="n">
        <v>175</v>
      </c>
      <c r="B45" s="6" t="s">
        <v>780</v>
      </c>
      <c r="C45" s="6" t="s">
        <v>788</v>
      </c>
    </row>
    <row r="46" customFormat="false" ht="15" hidden="false" customHeight="false" outlineLevel="0" collapsed="false">
      <c r="A46" s="22" t="n">
        <v>176</v>
      </c>
      <c r="B46" s="6" t="s">
        <v>780</v>
      </c>
      <c r="C46" s="6" t="s">
        <v>789</v>
      </c>
    </row>
    <row r="47" customFormat="false" ht="15" hidden="false" customHeight="false" outlineLevel="0" collapsed="false">
      <c r="A47" s="22" t="n">
        <v>177</v>
      </c>
      <c r="B47" s="6" t="s">
        <v>790</v>
      </c>
      <c r="C47" s="6" t="s">
        <v>791</v>
      </c>
    </row>
    <row r="48" customFormat="false" ht="15" hidden="false" customHeight="false" outlineLevel="0" collapsed="false">
      <c r="A48" s="22" t="n">
        <v>178</v>
      </c>
      <c r="B48" s="6" t="s">
        <v>790</v>
      </c>
      <c r="C48" s="6" t="s">
        <v>792</v>
      </c>
    </row>
    <row r="49" customFormat="false" ht="15" hidden="false" customHeight="false" outlineLevel="0" collapsed="false">
      <c r="A49" s="22" t="n">
        <v>179</v>
      </c>
      <c r="B49" s="6" t="s">
        <v>790</v>
      </c>
      <c r="C49" s="6" t="s">
        <v>793</v>
      </c>
    </row>
    <row r="50" customFormat="false" ht="15" hidden="false" customHeight="false" outlineLevel="0" collapsed="false">
      <c r="A50" s="22" t="n">
        <v>180</v>
      </c>
      <c r="B50" s="6" t="s">
        <v>790</v>
      </c>
      <c r="C50" s="6" t="s">
        <v>794</v>
      </c>
    </row>
    <row r="51" customFormat="false" ht="15" hidden="false" customHeight="false" outlineLevel="0" collapsed="false">
      <c r="A51" s="22" t="n">
        <v>181</v>
      </c>
      <c r="B51" s="6" t="s">
        <v>790</v>
      </c>
      <c r="C51" s="6" t="s">
        <v>795</v>
      </c>
    </row>
    <row r="52" customFormat="false" ht="15" hidden="false" customHeight="false" outlineLevel="0" collapsed="false">
      <c r="A52" s="22" t="n">
        <v>182</v>
      </c>
      <c r="B52" s="6" t="s">
        <v>796</v>
      </c>
      <c r="C52" s="6" t="s">
        <v>797</v>
      </c>
    </row>
    <row r="53" customFormat="false" ht="15" hidden="false" customHeight="false" outlineLevel="0" collapsed="false">
      <c r="A53" s="22" t="n">
        <v>183</v>
      </c>
      <c r="B53" s="6" t="s">
        <v>798</v>
      </c>
      <c r="C53" s="6" t="s">
        <v>799</v>
      </c>
    </row>
    <row r="54" customFormat="false" ht="15" hidden="false" customHeight="false" outlineLevel="0" collapsed="false">
      <c r="A54" s="22" t="n">
        <v>184</v>
      </c>
      <c r="B54" s="6" t="s">
        <v>800</v>
      </c>
      <c r="C54" s="6" t="s">
        <v>801</v>
      </c>
    </row>
    <row r="55" customFormat="false" ht="15" hidden="false" customHeight="false" outlineLevel="0" collapsed="false">
      <c r="A55" s="22" t="n">
        <v>185</v>
      </c>
      <c r="B55" s="6" t="s">
        <v>802</v>
      </c>
      <c r="C55" s="6" t="s">
        <v>803</v>
      </c>
    </row>
    <row r="56" customFormat="false" ht="15" hidden="false" customHeight="false" outlineLevel="0" collapsed="false">
      <c r="A56" s="22" t="n">
        <v>186</v>
      </c>
      <c r="B56" s="6" t="s">
        <v>804</v>
      </c>
      <c r="C56" s="6" t="s">
        <v>805</v>
      </c>
    </row>
    <row r="57" customFormat="false" ht="15" hidden="false" customHeight="false" outlineLevel="0" collapsed="false">
      <c r="A57" s="22" t="n">
        <v>187</v>
      </c>
      <c r="B57" s="6" t="s">
        <v>806</v>
      </c>
      <c r="C57" s="6" t="s">
        <v>807</v>
      </c>
    </row>
    <row r="58" customFormat="false" ht="15" hidden="false" customHeight="false" outlineLevel="0" collapsed="false">
      <c r="A58" s="22" t="n">
        <v>188</v>
      </c>
      <c r="B58" s="6" t="s">
        <v>808</v>
      </c>
      <c r="C58" s="6" t="s">
        <v>809</v>
      </c>
    </row>
    <row r="59" customFormat="false" ht="15" hidden="false" customHeight="false" outlineLevel="0" collapsed="false">
      <c r="A59" s="22" t="n">
        <v>189</v>
      </c>
      <c r="B59" s="6" t="s">
        <v>810</v>
      </c>
      <c r="C59" s="6" t="s">
        <v>811</v>
      </c>
    </row>
    <row r="60" customFormat="false" ht="15" hidden="false" customHeight="false" outlineLevel="0" collapsed="false">
      <c r="A60" s="22" t="n">
        <v>190</v>
      </c>
      <c r="B60" s="6" t="s">
        <v>810</v>
      </c>
      <c r="C60" s="6" t="s">
        <v>812</v>
      </c>
    </row>
    <row r="61" customFormat="false" ht="15" hidden="false" customHeight="false" outlineLevel="0" collapsed="false">
      <c r="A61" s="22" t="n">
        <v>191</v>
      </c>
      <c r="B61" s="6" t="s">
        <v>810</v>
      </c>
      <c r="C61" s="6" t="s">
        <v>813</v>
      </c>
    </row>
    <row r="62" customFormat="false" ht="15" hidden="false" customHeight="false" outlineLevel="0" collapsed="false">
      <c r="A62" s="22" t="n">
        <v>192</v>
      </c>
      <c r="B62" s="6" t="s">
        <v>810</v>
      </c>
      <c r="C62" s="6" t="s">
        <v>814</v>
      </c>
    </row>
    <row r="63" customFormat="false" ht="15" hidden="false" customHeight="false" outlineLevel="0" collapsed="false">
      <c r="A63" s="22" t="n">
        <v>193</v>
      </c>
      <c r="B63" s="6" t="s">
        <v>810</v>
      </c>
      <c r="C63" s="6" t="s">
        <v>815</v>
      </c>
    </row>
    <row r="64" customFormat="false" ht="15" hidden="false" customHeight="false" outlineLevel="0" collapsed="false">
      <c r="A64" s="22" t="n">
        <v>194</v>
      </c>
      <c r="B64" s="6" t="s">
        <v>810</v>
      </c>
      <c r="C64" s="6" t="s">
        <v>816</v>
      </c>
    </row>
    <row r="65" customFormat="false" ht="15" hidden="false" customHeight="false" outlineLevel="0" collapsed="false">
      <c r="A65" s="22" t="n">
        <v>195</v>
      </c>
      <c r="B65" s="6" t="s">
        <v>810</v>
      </c>
      <c r="C65" s="6" t="s">
        <v>817</v>
      </c>
    </row>
    <row r="66" customFormat="false" ht="15" hidden="false" customHeight="false" outlineLevel="0" collapsed="false">
      <c r="A66" s="22" t="n">
        <v>196</v>
      </c>
      <c r="B66" s="6" t="s">
        <v>810</v>
      </c>
      <c r="C66" s="6" t="s">
        <v>818</v>
      </c>
    </row>
    <row r="67" customFormat="false" ht="15" hidden="false" customHeight="false" outlineLevel="0" collapsed="false">
      <c r="A67" s="22" t="n">
        <v>197</v>
      </c>
      <c r="B67" s="6" t="s">
        <v>695</v>
      </c>
      <c r="C67" s="6" t="s">
        <v>819</v>
      </c>
    </row>
    <row r="68" customFormat="false" ht="15" hidden="false" customHeight="false" outlineLevel="0" collapsed="false">
      <c r="A68" s="22" t="n">
        <v>198</v>
      </c>
      <c r="B68" s="6" t="s">
        <v>695</v>
      </c>
      <c r="C68" s="6" t="s">
        <v>820</v>
      </c>
    </row>
    <row r="69" customFormat="false" ht="15" hidden="false" customHeight="false" outlineLevel="0" collapsed="false">
      <c r="A69" s="22" t="n">
        <v>199</v>
      </c>
      <c r="B69" s="6" t="s">
        <v>695</v>
      </c>
      <c r="C69" s="6" t="s">
        <v>821</v>
      </c>
    </row>
    <row r="70" customFormat="false" ht="15" hidden="false" customHeight="false" outlineLevel="0" collapsed="false">
      <c r="A70" s="22" t="n">
        <v>200</v>
      </c>
      <c r="B70" s="6" t="s">
        <v>695</v>
      </c>
      <c r="C70" s="6" t="s">
        <v>822</v>
      </c>
    </row>
    <row r="71" customFormat="false" ht="15" hidden="false" customHeight="false" outlineLevel="0" collapsed="false">
      <c r="A71" s="22" t="n">
        <v>201</v>
      </c>
      <c r="B71" s="6" t="s">
        <v>695</v>
      </c>
      <c r="C71" s="6" t="s">
        <v>823</v>
      </c>
    </row>
    <row r="72" customFormat="false" ht="15" hidden="false" customHeight="false" outlineLevel="0" collapsed="false">
      <c r="A72" s="22" t="n">
        <v>202</v>
      </c>
      <c r="B72" s="6" t="s">
        <v>790</v>
      </c>
      <c r="C72" s="6" t="s">
        <v>824</v>
      </c>
    </row>
    <row r="73" customFormat="false" ht="15" hidden="false" customHeight="false" outlineLevel="0" collapsed="false">
      <c r="A73" s="22" t="s">
        <v>825</v>
      </c>
      <c r="B73" s="6" t="s">
        <v>802</v>
      </c>
      <c r="C73" s="6" t="s">
        <v>826</v>
      </c>
    </row>
    <row r="74" customFormat="false" ht="15" hidden="false" customHeight="false" outlineLevel="0" collapsed="false">
      <c r="A74" s="22" t="s">
        <v>827</v>
      </c>
      <c r="B74" s="6" t="s">
        <v>802</v>
      </c>
      <c r="C74" s="6" t="s">
        <v>828</v>
      </c>
    </row>
    <row r="75" customFormat="false" ht="15" hidden="false" customHeight="false" outlineLevel="0" collapsed="false">
      <c r="A75" s="22" t="s">
        <v>829</v>
      </c>
      <c r="B75" s="6" t="s">
        <v>830</v>
      </c>
      <c r="C75" s="6" t="s">
        <v>831</v>
      </c>
    </row>
    <row r="76" customFormat="false" ht="15" hidden="false" customHeight="false" outlineLevel="0" collapsed="false">
      <c r="A76" s="22" t="s">
        <v>832</v>
      </c>
      <c r="B76" s="6" t="s">
        <v>810</v>
      </c>
      <c r="C76" s="6" t="s">
        <v>833</v>
      </c>
    </row>
    <row r="77" customFormat="false" ht="15" hidden="false" customHeight="false" outlineLevel="0" collapsed="false">
      <c r="A77" s="22" t="s">
        <v>834</v>
      </c>
      <c r="B77" s="6" t="s">
        <v>810</v>
      </c>
      <c r="C77" s="6" t="s">
        <v>835</v>
      </c>
    </row>
  </sheetData>
  <mergeCells count="3">
    <mergeCell ref="E1:F1"/>
    <mergeCell ref="E16:F16"/>
    <mergeCell ref="E21:F2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2" activeCellId="0" sqref="A12"/>
    </sheetView>
  </sheetViews>
  <sheetFormatPr defaultColWidth="11.71484375" defaultRowHeight="15" zeroHeight="false" outlineLevelRow="0" outlineLevelCol="0"/>
  <cols>
    <col collapsed="false" customWidth="true" hidden="false" outlineLevel="0" max="2" min="2" style="6" width="27.42"/>
  </cols>
  <sheetData>
    <row r="1" customFormat="false" ht="15" hidden="false" customHeight="false" outlineLevel="0" collapsed="false">
      <c r="A1" s="6" t="s">
        <v>836</v>
      </c>
      <c r="B1" s="6" t="s">
        <v>267</v>
      </c>
    </row>
    <row r="2" customFormat="false" ht="15" hidden="false" customHeight="false" outlineLevel="0" collapsed="false">
      <c r="A2" s="6" t="n">
        <v>39</v>
      </c>
      <c r="B2" s="6" t="s">
        <v>837</v>
      </c>
    </row>
    <row r="3" customFormat="false" ht="15" hidden="false" customHeight="false" outlineLevel="0" collapsed="false">
      <c r="A3" s="6" t="n">
        <v>40</v>
      </c>
      <c r="B3" s="6" t="s">
        <v>838</v>
      </c>
    </row>
    <row r="4" customFormat="false" ht="15" hidden="false" customHeight="false" outlineLevel="0" collapsed="false">
      <c r="A4" s="6" t="n">
        <v>41</v>
      </c>
      <c r="B4" s="6" t="s">
        <v>839</v>
      </c>
    </row>
    <row r="5" customFormat="false" ht="15" hidden="false" customHeight="false" outlineLevel="0" collapsed="false">
      <c r="A5" s="6" t="n">
        <v>42</v>
      </c>
      <c r="B5" s="6" t="s">
        <v>840</v>
      </c>
    </row>
    <row r="6" customFormat="false" ht="15" hidden="false" customHeight="false" outlineLevel="0" collapsed="false">
      <c r="A6" s="6" t="n">
        <v>43</v>
      </c>
      <c r="B6" s="6" t="s">
        <v>841</v>
      </c>
    </row>
    <row r="7" customFormat="false" ht="15" hidden="false" customHeight="false" outlineLevel="0" collapsed="false">
      <c r="A7" s="6" t="n">
        <v>44</v>
      </c>
      <c r="B7" s="6" t="s">
        <v>842</v>
      </c>
    </row>
    <row r="8" customFormat="false" ht="15" hidden="false" customHeight="false" outlineLevel="0" collapsed="false">
      <c r="A8" s="6" t="n">
        <v>45</v>
      </c>
      <c r="B8" s="6" t="s">
        <v>843</v>
      </c>
    </row>
    <row r="9" customFormat="false" ht="15" hidden="false" customHeight="false" outlineLevel="0" collapsed="false">
      <c r="A9" s="6" t="n">
        <v>46</v>
      </c>
      <c r="B9" s="6" t="s">
        <v>844</v>
      </c>
    </row>
    <row r="10" customFormat="false" ht="15" hidden="false" customHeight="false" outlineLevel="0" collapsed="false">
      <c r="A10" s="6" t="n">
        <v>47</v>
      </c>
      <c r="B10" s="6" t="s">
        <v>845</v>
      </c>
    </row>
    <row r="11" customFormat="false" ht="15" hidden="false" customHeight="false" outlineLevel="0" collapsed="false">
      <c r="A11" s="6" t="n">
        <v>48</v>
      </c>
      <c r="B11" s="6" t="s">
        <v>846</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ColWidth="11.71484375" defaultRowHeight="15" zeroHeight="false" outlineLevelRow="0" outlineLevelCol="0"/>
  <cols>
    <col collapsed="false" customWidth="true" hidden="false" outlineLevel="0" max="1" min="1" style="6" width="16.29"/>
  </cols>
  <sheetData>
    <row r="1" customFormat="false" ht="15" hidden="false" customHeight="false" outlineLevel="0" collapsed="false">
      <c r="A1" s="7" t="s">
        <v>847</v>
      </c>
      <c r="B1" s="7" t="s">
        <v>848</v>
      </c>
    </row>
    <row r="2" customFormat="false" ht="15" hidden="false" customHeight="false" outlineLevel="0" collapsed="false">
      <c r="A2" s="6" t="s">
        <v>849</v>
      </c>
      <c r="B2" s="6" t="s">
        <v>850</v>
      </c>
    </row>
    <row r="3" customFormat="false" ht="15" hidden="false" customHeight="false" outlineLevel="0" collapsed="false">
      <c r="A3" s="6" t="s">
        <v>851</v>
      </c>
      <c r="B3" s="6" t="s">
        <v>852</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3" activeCellId="0" sqref="A23"/>
    </sheetView>
  </sheetViews>
  <sheetFormatPr defaultColWidth="11.53515625" defaultRowHeight="12.8" zeroHeight="false" outlineLevelRow="0" outlineLevelCol="0"/>
  <cols>
    <col collapsed="false" customWidth="true" hidden="false" outlineLevel="0" max="1" min="1" style="1" width="193.33"/>
  </cols>
  <sheetData>
    <row r="1" customFormat="false" ht="13.8" hidden="false" customHeight="false" outlineLevel="0" collapsed="false">
      <c r="A1" s="3" t="s">
        <v>24</v>
      </c>
    </row>
    <row r="3" customFormat="false" ht="12.65" hidden="false" customHeight="false" outlineLevel="0" collapsed="false">
      <c r="A3" s="4" t="s">
        <v>25</v>
      </c>
    </row>
    <row r="4" customFormat="false" ht="12.65" hidden="false" customHeight="false" outlineLevel="0" collapsed="false">
      <c r="A4" s="4" t="s">
        <v>26</v>
      </c>
    </row>
    <row r="5" customFormat="false" ht="13.8" hidden="false" customHeight="false" outlineLevel="0" collapsed="false">
      <c r="A5" s="4" t="s">
        <v>27</v>
      </c>
    </row>
    <row r="6" customFormat="false" ht="12.8" hidden="false" customHeight="false" outlineLevel="0" collapsed="false">
      <c r="A6" s="4" t="s">
        <v>28</v>
      </c>
    </row>
    <row r="7" customFormat="false" ht="12.8" hidden="false" customHeight="false" outlineLevel="0" collapsed="false">
      <c r="A7" s="5" t="s">
        <v>29</v>
      </c>
    </row>
    <row r="8" customFormat="false" ht="12.8" hidden="false" customHeight="false" outlineLevel="0" collapsed="false">
      <c r="A8" s="1" t="s">
        <v>30</v>
      </c>
    </row>
    <row r="9" customFormat="false" ht="12.65" hidden="false" customHeight="false" outlineLevel="0" collapsed="false">
      <c r="A9" s="4" t="s">
        <v>31</v>
      </c>
    </row>
    <row r="10" customFormat="false" ht="13.8" hidden="false" customHeight="false" outlineLevel="0" collapsed="false">
      <c r="A10" s="4" t="s">
        <v>32</v>
      </c>
    </row>
    <row r="11" customFormat="false" ht="13.8" hidden="false" customHeight="false" outlineLevel="0" collapsed="false">
      <c r="A11" s="4" t="s">
        <v>33</v>
      </c>
    </row>
    <row r="12" customFormat="false" ht="12.8" hidden="false" customHeight="false" outlineLevel="0" collapsed="false">
      <c r="A12" s="1" t="s">
        <v>34</v>
      </c>
    </row>
    <row r="13" customFormat="false" ht="12.8" hidden="false" customHeight="false" outlineLevel="0" collapsed="false">
      <c r="A13" s="1" t="s">
        <v>35</v>
      </c>
    </row>
    <row r="14" customFormat="false" ht="12.8" hidden="false" customHeight="false" outlineLevel="0" collapsed="false">
      <c r="A14" s="1" t="s">
        <v>36</v>
      </c>
    </row>
    <row r="23" customFormat="false" ht="12.8" hidden="false" customHeight="false" outlineLevel="0" collapsed="false">
      <c r="A23" s="1" t="s">
        <v>37</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1.71484375" defaultRowHeight="15" zeroHeight="false" outlineLevelRow="0" outlineLevelCol="0"/>
  <sheetData>
    <row r="1" customFormat="false" ht="15" hidden="false" customHeight="false" outlineLevel="0" collapsed="false">
      <c r="A1" s="6" t="s">
        <v>853</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N2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1" activeCellId="0" sqref="B21"/>
    </sheetView>
  </sheetViews>
  <sheetFormatPr defaultColWidth="11.71484375" defaultRowHeight="15" zeroHeight="false" outlineLevelRow="0" outlineLevelCol="0"/>
  <cols>
    <col collapsed="false" customWidth="true" hidden="false" outlineLevel="0" max="1" min="1" style="6" width="14"/>
    <col collapsed="false" customWidth="true" hidden="false" outlineLevel="0" max="2" min="2" style="6" width="46.29"/>
    <col collapsed="false" customWidth="true" hidden="false" outlineLevel="0" max="6" min="6" style="6" width="13"/>
    <col collapsed="false" customWidth="true" hidden="false" outlineLevel="0" max="7" min="7" style="6" width="14"/>
    <col collapsed="false" customWidth="true" hidden="false" outlineLevel="0" max="8" min="8" style="6" width="12"/>
    <col collapsed="false" customWidth="true" hidden="false" outlineLevel="0" max="9" min="9" style="6" width="11.43"/>
    <col collapsed="false" customWidth="true" hidden="false" outlineLevel="0" max="10" min="10" style="6" width="15.57"/>
    <col collapsed="false" customWidth="true" hidden="false" outlineLevel="0" max="11" min="11" style="6" width="16.71"/>
    <col collapsed="false" customWidth="true" hidden="false" outlineLevel="0" max="15" min="15" style="6" width="13"/>
    <col collapsed="false" customWidth="true" hidden="false" outlineLevel="0" max="16" min="16" style="6" width="14"/>
  </cols>
  <sheetData>
    <row r="1" customFormat="false" ht="15" hidden="false" customHeight="false" outlineLevel="0" collapsed="false">
      <c r="A1" s="23" t="s">
        <v>854</v>
      </c>
      <c r="B1" s="24" t="s">
        <v>848</v>
      </c>
      <c r="E1" s="25" t="s">
        <v>855</v>
      </c>
      <c r="F1" s="25"/>
      <c r="G1" s="25"/>
    </row>
    <row r="2" customFormat="false" ht="15" hidden="false" customHeight="false" outlineLevel="0" collapsed="false">
      <c r="A2" s="6" t="s">
        <v>856</v>
      </c>
      <c r="B2" s="6" t="s">
        <v>857</v>
      </c>
    </row>
    <row r="3" customFormat="false" ht="15" hidden="false" customHeight="false" outlineLevel="0" collapsed="false">
      <c r="A3" s="6" t="s">
        <v>856</v>
      </c>
      <c r="B3" s="6" t="s">
        <v>858</v>
      </c>
      <c r="E3" s="6" t="s">
        <v>859</v>
      </c>
    </row>
    <row r="4" customFormat="false" ht="15" hidden="false" customHeight="false" outlineLevel="0" collapsed="false">
      <c r="A4" s="6" t="s">
        <v>860</v>
      </c>
      <c r="B4" s="6" t="s">
        <v>861</v>
      </c>
      <c r="E4" s="26" t="s">
        <v>862</v>
      </c>
      <c r="F4" s="27" t="s">
        <v>863</v>
      </c>
      <c r="G4" s="28" t="s">
        <v>864</v>
      </c>
      <c r="I4" s="29" t="s">
        <v>865</v>
      </c>
      <c r="J4" s="28" t="s">
        <v>866</v>
      </c>
      <c r="K4" s="29" t="s">
        <v>867</v>
      </c>
      <c r="L4" s="28" t="s">
        <v>868</v>
      </c>
      <c r="M4" s="29" t="s">
        <v>869</v>
      </c>
      <c r="N4" s="30" t="s">
        <v>870</v>
      </c>
    </row>
    <row r="5" customFormat="false" ht="15" hidden="false" customHeight="false" outlineLevel="0" collapsed="false">
      <c r="A5" s="6" t="s">
        <v>860</v>
      </c>
      <c r="B5" s="6" t="s">
        <v>858</v>
      </c>
      <c r="E5" s="31" t="s">
        <v>871</v>
      </c>
      <c r="F5" s="32" t="n">
        <v>75</v>
      </c>
      <c r="G5" s="33" t="n">
        <v>75</v>
      </c>
      <c r="I5" s="34" t="n">
        <f aca="false">50*F5</f>
        <v>3750</v>
      </c>
      <c r="J5" s="33" t="n">
        <f aca="false">50*G5</f>
        <v>3750</v>
      </c>
      <c r="K5" s="34" t="n">
        <f aca="false">325*F5</f>
        <v>24375</v>
      </c>
      <c r="L5" s="33" t="n">
        <f aca="false">325*G5</f>
        <v>24375</v>
      </c>
      <c r="M5" s="34" t="n">
        <f aca="false">1250*F5</f>
        <v>93750</v>
      </c>
      <c r="N5" s="35" t="n">
        <f aca="false">1250*G5</f>
        <v>93750</v>
      </c>
    </row>
    <row r="6" customFormat="false" ht="15" hidden="false" customHeight="false" outlineLevel="0" collapsed="false">
      <c r="A6" s="6" t="s">
        <v>856</v>
      </c>
      <c r="B6" s="6" t="s">
        <v>872</v>
      </c>
      <c r="E6" s="31" t="s">
        <v>873</v>
      </c>
      <c r="F6" s="32" t="n">
        <v>150</v>
      </c>
      <c r="G6" s="36" t="n">
        <v>110</v>
      </c>
      <c r="I6" s="34" t="n">
        <f aca="false">50*F6</f>
        <v>7500</v>
      </c>
      <c r="J6" s="33" t="n">
        <f aca="false">50*G6</f>
        <v>5500</v>
      </c>
      <c r="K6" s="34" t="n">
        <f aca="false">325*F6</f>
        <v>48750</v>
      </c>
      <c r="L6" s="33" t="n">
        <f aca="false">325*G6</f>
        <v>35750</v>
      </c>
      <c r="M6" s="34" t="n">
        <f aca="false">1250*F6</f>
        <v>187500</v>
      </c>
      <c r="N6" s="35" t="n">
        <f aca="false">1250*G6</f>
        <v>137500</v>
      </c>
    </row>
    <row r="7" customFormat="false" ht="15" hidden="false" customHeight="false" outlineLevel="0" collapsed="false">
      <c r="A7" s="6" t="s">
        <v>860</v>
      </c>
      <c r="B7" s="6" t="s">
        <v>872</v>
      </c>
      <c r="E7" s="31" t="s">
        <v>874</v>
      </c>
      <c r="F7" s="32" t="n">
        <v>180</v>
      </c>
      <c r="G7" s="36" t="n">
        <v>155</v>
      </c>
      <c r="I7" s="34" t="n">
        <f aca="false">50*F7</f>
        <v>9000</v>
      </c>
      <c r="J7" s="33" t="n">
        <f aca="false">50*G7</f>
        <v>7750</v>
      </c>
      <c r="K7" s="34" t="n">
        <f aca="false">325*F7</f>
        <v>58500</v>
      </c>
      <c r="L7" s="33" t="n">
        <f aca="false">325*G7</f>
        <v>50375</v>
      </c>
      <c r="M7" s="34" t="n">
        <f aca="false">1250*F7</f>
        <v>225000</v>
      </c>
      <c r="N7" s="35" t="n">
        <f aca="false">1250*G7</f>
        <v>193750</v>
      </c>
    </row>
    <row r="8" customFormat="false" ht="15" hidden="false" customHeight="false" outlineLevel="0" collapsed="false">
      <c r="A8" s="6" t="s">
        <v>875</v>
      </c>
      <c r="B8" s="6" t="s">
        <v>876</v>
      </c>
      <c r="E8" s="31" t="s">
        <v>877</v>
      </c>
      <c r="F8" s="32" t="n">
        <v>100</v>
      </c>
      <c r="G8" s="36" t="n">
        <v>85</v>
      </c>
      <c r="I8" s="34" t="n">
        <f aca="false">50*F8</f>
        <v>5000</v>
      </c>
      <c r="J8" s="33" t="n">
        <f aca="false">50*G8</f>
        <v>4250</v>
      </c>
      <c r="K8" s="34" t="n">
        <f aca="false">325*F8</f>
        <v>32500</v>
      </c>
      <c r="L8" s="33" t="n">
        <f aca="false">325*G8</f>
        <v>27625</v>
      </c>
      <c r="M8" s="34" t="n">
        <f aca="false">1250*F8</f>
        <v>125000</v>
      </c>
      <c r="N8" s="35" t="n">
        <f aca="false">1250*G8</f>
        <v>106250</v>
      </c>
    </row>
    <row r="9" customFormat="false" ht="15" hidden="false" customHeight="false" outlineLevel="0" collapsed="false">
      <c r="A9" s="6" t="s">
        <v>875</v>
      </c>
      <c r="B9" s="6" t="s">
        <v>878</v>
      </c>
      <c r="E9" s="31" t="s">
        <v>879</v>
      </c>
      <c r="F9" s="32" t="n">
        <v>125</v>
      </c>
      <c r="G9" s="33" t="n">
        <v>125</v>
      </c>
      <c r="I9" s="34" t="n">
        <f aca="false">50*F9</f>
        <v>6250</v>
      </c>
      <c r="J9" s="33" t="n">
        <f aca="false">50*G9</f>
        <v>6250</v>
      </c>
      <c r="K9" s="34" t="n">
        <f aca="false">325*F9</f>
        <v>40625</v>
      </c>
      <c r="L9" s="33" t="n">
        <f aca="false">325*G9</f>
        <v>40625</v>
      </c>
      <c r="M9" s="34" t="n">
        <f aca="false">1250*F9</f>
        <v>156250</v>
      </c>
      <c r="N9" s="35" t="n">
        <f aca="false">1250*G9</f>
        <v>156250</v>
      </c>
    </row>
    <row r="10" customFormat="false" ht="15" hidden="false" customHeight="false" outlineLevel="0" collapsed="false">
      <c r="A10" s="6" t="s">
        <v>875</v>
      </c>
      <c r="B10" s="6" t="s">
        <v>880</v>
      </c>
      <c r="E10" s="31" t="s">
        <v>881</v>
      </c>
      <c r="F10" s="32" t="n">
        <v>90</v>
      </c>
      <c r="G10" s="33" t="n">
        <v>90</v>
      </c>
      <c r="I10" s="34" t="n">
        <f aca="false">50*F10</f>
        <v>4500</v>
      </c>
      <c r="J10" s="33" t="n">
        <f aca="false">50*G10</f>
        <v>4500</v>
      </c>
      <c r="K10" s="34" t="n">
        <f aca="false">325*F10</f>
        <v>29250</v>
      </c>
      <c r="L10" s="33" t="n">
        <f aca="false">325*G10</f>
        <v>29250</v>
      </c>
      <c r="M10" s="34" t="n">
        <f aca="false">1250*F10</f>
        <v>112500</v>
      </c>
      <c r="N10" s="35" t="n">
        <f aca="false">1250*G10</f>
        <v>112500</v>
      </c>
    </row>
    <row r="11" customFormat="false" ht="15" hidden="false" customHeight="false" outlineLevel="0" collapsed="false">
      <c r="A11" s="6" t="s">
        <v>882</v>
      </c>
      <c r="B11" s="6" t="s">
        <v>883</v>
      </c>
      <c r="E11" s="31" t="s">
        <v>15</v>
      </c>
      <c r="F11" s="32" t="n">
        <v>90</v>
      </c>
      <c r="G11" s="36" t="n">
        <v>85</v>
      </c>
      <c r="I11" s="34" t="n">
        <f aca="false">50*F11</f>
        <v>4500</v>
      </c>
      <c r="J11" s="33" t="n">
        <f aca="false">50*G11</f>
        <v>4250</v>
      </c>
      <c r="K11" s="34" t="n">
        <f aca="false">325*F11</f>
        <v>29250</v>
      </c>
      <c r="L11" s="33" t="n">
        <f aca="false">325*G11</f>
        <v>27625</v>
      </c>
      <c r="M11" s="34" t="n">
        <f aca="false">1250*F11</f>
        <v>112500</v>
      </c>
      <c r="N11" s="35" t="n">
        <f aca="false">1250*G11</f>
        <v>106250</v>
      </c>
    </row>
    <row r="12" customFormat="false" ht="15" hidden="false" customHeight="false" outlineLevel="0" collapsed="false">
      <c r="A12" s="6" t="s">
        <v>882</v>
      </c>
      <c r="B12" s="6" t="s">
        <v>884</v>
      </c>
      <c r="E12" s="31" t="s">
        <v>885</v>
      </c>
      <c r="F12" s="32" t="n">
        <v>90</v>
      </c>
      <c r="G12" s="36" t="n">
        <v>80</v>
      </c>
      <c r="I12" s="34" t="n">
        <f aca="false">50*F12</f>
        <v>4500</v>
      </c>
      <c r="J12" s="33" t="n">
        <f aca="false">50*G12</f>
        <v>4000</v>
      </c>
      <c r="K12" s="34" t="n">
        <f aca="false">325*F12</f>
        <v>29250</v>
      </c>
      <c r="L12" s="33" t="n">
        <f aca="false">325*G12</f>
        <v>26000</v>
      </c>
      <c r="M12" s="34" t="n">
        <f aca="false">1250*F12</f>
        <v>112500</v>
      </c>
      <c r="N12" s="35" t="n">
        <f aca="false">1250*G12</f>
        <v>100000</v>
      </c>
    </row>
    <row r="13" customFormat="false" ht="15" hidden="false" customHeight="false" outlineLevel="0" collapsed="false">
      <c r="A13" s="6" t="s">
        <v>882</v>
      </c>
      <c r="B13" s="6" t="s">
        <v>872</v>
      </c>
      <c r="E13" s="31" t="s">
        <v>886</v>
      </c>
      <c r="F13" s="32" t="n">
        <v>95</v>
      </c>
      <c r="G13" s="33" t="n">
        <v>95</v>
      </c>
      <c r="I13" s="34" t="n">
        <f aca="false">50*F13</f>
        <v>4750</v>
      </c>
      <c r="J13" s="33" t="n">
        <f aca="false">50*G13</f>
        <v>4750</v>
      </c>
      <c r="K13" s="34" t="n">
        <f aca="false">325*F13</f>
        <v>30875</v>
      </c>
      <c r="L13" s="33" t="n">
        <f aca="false">325*G13</f>
        <v>30875</v>
      </c>
      <c r="M13" s="34" t="n">
        <f aca="false">1250*F13</f>
        <v>118750</v>
      </c>
      <c r="N13" s="35" t="n">
        <f aca="false">1250*G13</f>
        <v>118750</v>
      </c>
    </row>
    <row r="14" customFormat="false" ht="15" hidden="false" customHeight="false" outlineLevel="0" collapsed="false">
      <c r="A14" s="6" t="s">
        <v>887</v>
      </c>
      <c r="B14" s="6" t="s">
        <v>888</v>
      </c>
      <c r="E14" s="37" t="s">
        <v>889</v>
      </c>
      <c r="F14" s="38" t="n">
        <v>32767</v>
      </c>
      <c r="G14" s="39" t="n">
        <v>32767</v>
      </c>
      <c r="I14" s="40" t="n">
        <f aca="false">50*F14</f>
        <v>1638350</v>
      </c>
      <c r="J14" s="39" t="n">
        <f aca="false">50*G14</f>
        <v>1638350</v>
      </c>
      <c r="K14" s="40" t="n">
        <f aca="false">325*F14</f>
        <v>10649275</v>
      </c>
      <c r="L14" s="39" t="n">
        <f aca="false">325*G14</f>
        <v>10649275</v>
      </c>
      <c r="M14" s="40" t="n">
        <f aca="false">1250*F14</f>
        <v>40958750</v>
      </c>
      <c r="N14" s="41" t="n">
        <f aca="false">1250*G14</f>
        <v>40958750</v>
      </c>
    </row>
    <row r="15" customFormat="false" ht="15" hidden="false" customHeight="false" outlineLevel="0" collapsed="false">
      <c r="A15" s="6" t="s">
        <v>887</v>
      </c>
      <c r="B15" s="6" t="s">
        <v>890</v>
      </c>
    </row>
    <row r="16" customFormat="false" ht="15" hidden="false" customHeight="false" outlineLevel="0" collapsed="false">
      <c r="A16" s="6" t="s">
        <v>891</v>
      </c>
      <c r="B16" s="6" t="s">
        <v>892</v>
      </c>
    </row>
    <row r="17" customFormat="false" ht="15" hidden="false" customHeight="false" outlineLevel="0" collapsed="false">
      <c r="A17" s="6" t="s">
        <v>893</v>
      </c>
      <c r="B17" s="6" t="s">
        <v>894</v>
      </c>
      <c r="E17" s="29" t="s">
        <v>854</v>
      </c>
      <c r="F17" s="42" t="s">
        <v>895</v>
      </c>
      <c r="G17" s="42" t="s">
        <v>896</v>
      </c>
      <c r="H17" s="42" t="s">
        <v>897</v>
      </c>
      <c r="I17" s="42" t="s">
        <v>898</v>
      </c>
      <c r="J17" s="42" t="s">
        <v>899</v>
      </c>
      <c r="K17" s="28" t="s">
        <v>900</v>
      </c>
    </row>
    <row r="18" customFormat="false" ht="15" hidden="false" customHeight="false" outlineLevel="0" collapsed="false">
      <c r="A18" s="6" t="s">
        <v>893</v>
      </c>
      <c r="B18" s="6" t="s">
        <v>901</v>
      </c>
      <c r="E18" s="34" t="s">
        <v>902</v>
      </c>
      <c r="F18" s="43" t="n">
        <v>75</v>
      </c>
      <c r="G18" s="43" t="n">
        <v>75</v>
      </c>
      <c r="H18" s="43" t="n">
        <f aca="false">IF(MOD(ROUNDDOWN(SQRT(2*F18/J18),0),2)=0,ROUNDDOWN(SQRT(2*F18/J18),0),ROUNDDOWN(-0.5+SQRT(0.25+2*F18/J18),0))</f>
        <v>1</v>
      </c>
      <c r="I18" s="43" t="n">
        <f aca="false">IF(MOD(ROUNDDOWN(SQRT(2*G18/K18),0),2)=0,ROUNDDOWN(SQRT(2*G18/K18),0),ROUNDDOWN(-0.5+SQRT(0.25+2*G18/K18),0))</f>
        <v>1</v>
      </c>
      <c r="J18" s="43" t="n">
        <f aca="false">F5</f>
        <v>75</v>
      </c>
      <c r="K18" s="33" t="n">
        <f aca="false">G5</f>
        <v>75</v>
      </c>
    </row>
    <row r="19" customFormat="false" ht="15" hidden="false" customHeight="false" outlineLevel="0" collapsed="false">
      <c r="A19" s="6" t="s">
        <v>893</v>
      </c>
      <c r="B19" s="6" t="s">
        <v>903</v>
      </c>
      <c r="E19" s="34" t="s">
        <v>904</v>
      </c>
      <c r="F19" s="43" t="n">
        <v>59850</v>
      </c>
      <c r="G19" s="43" t="n">
        <v>59850</v>
      </c>
      <c r="H19" s="43" t="n">
        <f aca="false">IF(MOD(ROUNDDOWN(SQRT(2*F19/J19),0),2)=0,ROUNDDOWN(SQRT(2*F19/J19),0),ROUNDDOWN(-0.5+SQRT(0.25+2*F19/J19),0))</f>
        <v>35</v>
      </c>
      <c r="I19" s="43" t="n">
        <f aca="false">IF(MOD(ROUNDDOWN(SQRT(2*G19/K19),0),2)=0,ROUNDDOWN(SQRT(2*G19/K19),0),ROUNDDOWN(-0.5+SQRT(0.25+2*G19/K19),0))</f>
        <v>35</v>
      </c>
      <c r="J19" s="43" t="n">
        <f aca="false">F13</f>
        <v>95</v>
      </c>
      <c r="K19" s="33" t="n">
        <f aca="false">G13</f>
        <v>95</v>
      </c>
    </row>
    <row r="20" customFormat="false" ht="15" hidden="false" customHeight="false" outlineLevel="0" collapsed="false">
      <c r="A20" s="6" t="s">
        <v>905</v>
      </c>
      <c r="B20" s="6" t="s">
        <v>906</v>
      </c>
      <c r="E20" s="34" t="s">
        <v>891</v>
      </c>
      <c r="F20" s="43" t="n">
        <v>150</v>
      </c>
      <c r="G20" s="44" t="n">
        <v>110</v>
      </c>
      <c r="H20" s="43" t="n">
        <f aca="false">IF(MOD(ROUNDDOWN(SQRT(2*F20/J20),0),2)=0,ROUNDDOWN(SQRT(2*F20/J20),0),ROUNDDOWN(-0.5+SQRT(0.25+2*F20/J20),0))</f>
        <v>1</v>
      </c>
      <c r="I20" s="43" t="n">
        <f aca="false">IF(MOD(ROUNDDOWN(SQRT(2*G20/K20),0),2)=0,ROUNDDOWN(SQRT(2*G20/K20),0),ROUNDDOWN(-0.5+SQRT(0.25+2*G20/K20),0))</f>
        <v>1</v>
      </c>
      <c r="J20" s="43" t="n">
        <f aca="false">F6</f>
        <v>150</v>
      </c>
      <c r="K20" s="33" t="n">
        <f aca="false">G6</f>
        <v>110</v>
      </c>
    </row>
    <row r="21" customFormat="false" ht="15" hidden="false" customHeight="false" outlineLevel="0" collapsed="false">
      <c r="E21" s="34" t="s">
        <v>893</v>
      </c>
      <c r="F21" s="43" t="n">
        <v>600</v>
      </c>
      <c r="G21" s="44" t="n">
        <v>550</v>
      </c>
      <c r="H21" s="43" t="n">
        <f aca="false">IF(MOD(ROUNDDOWN(SQRT(2*F21/J21),0),2)=0,ROUNDDOWN(SQRT(2*F21/J21),0),ROUNDDOWN(-0.5+SQRT(0.25+2*F21/J21),0))</f>
        <v>3</v>
      </c>
      <c r="I21" s="43" t="n">
        <f aca="false">IF(MOD(ROUNDDOWN(SQRT(2*G21/K21),0),2)=0,ROUNDDOWN(SQRT(2*G21/K21),0),ROUNDDOWN(-0.5+SQRT(0.25+2*G21/K21),0))</f>
        <v>3</v>
      </c>
      <c r="J21" s="43" t="n">
        <f aca="false">F8</f>
        <v>100</v>
      </c>
      <c r="K21" s="33" t="n">
        <f aca="false">G8</f>
        <v>85</v>
      </c>
    </row>
    <row r="22" customFormat="false" ht="15" hidden="false" customHeight="false" outlineLevel="0" collapsed="false">
      <c r="E22" s="34" t="s">
        <v>907</v>
      </c>
      <c r="F22" s="43" t="n">
        <v>950</v>
      </c>
      <c r="G22" s="43" t="n">
        <v>950</v>
      </c>
      <c r="H22" s="43" t="n">
        <f aca="false">ROUNDDOWN(-0.5+SQRT(0.25+2*F22/J22),0)</f>
        <v>4</v>
      </c>
      <c r="I22" s="43" t="n">
        <f aca="false">ROUNDDOWN(-0.5+SQRT(0.25+2*G22/K22),0)</f>
        <v>4</v>
      </c>
      <c r="J22" s="43" t="n">
        <f aca="false">F13</f>
        <v>95</v>
      </c>
      <c r="K22" s="33" t="n">
        <f aca="false">G13</f>
        <v>95</v>
      </c>
    </row>
    <row r="23" customFormat="false" ht="15" hidden="false" customHeight="false" outlineLevel="0" collapsed="false">
      <c r="E23" s="34" t="s">
        <v>882</v>
      </c>
      <c r="F23" s="43" t="n">
        <v>1890</v>
      </c>
      <c r="G23" s="43" t="n">
        <v>1890</v>
      </c>
      <c r="H23" s="43" t="n">
        <f aca="false">ROUNDDOWN(-0.5+SQRT(0.25+2*F23/J23),0)</f>
        <v>6</v>
      </c>
      <c r="I23" s="43" t="n">
        <f aca="false">ROUNDDOWN(-0.5+SQRT(0.25+2*G23/K23),0)</f>
        <v>6</v>
      </c>
      <c r="J23" s="43" t="n">
        <f aca="false">F10</f>
        <v>90</v>
      </c>
      <c r="K23" s="33" t="n">
        <f aca="false">G10</f>
        <v>90</v>
      </c>
    </row>
    <row r="24" customFormat="false" ht="15" hidden="false" customHeight="false" outlineLevel="0" collapsed="false">
      <c r="E24" s="34" t="s">
        <v>875</v>
      </c>
      <c r="F24" s="43" t="n">
        <v>4500</v>
      </c>
      <c r="G24" s="43" t="n">
        <v>4500</v>
      </c>
      <c r="H24" s="43" t="n">
        <f aca="false">ROUNDDOWN(-0.5+SQRT(0.25+2*F24/J24),0)</f>
        <v>8</v>
      </c>
      <c r="I24" s="43" t="n">
        <f aca="false">ROUNDDOWN(-0.5+SQRT(0.25+2*G24/K24),0)</f>
        <v>8</v>
      </c>
      <c r="J24" s="43" t="n">
        <f aca="false">F9</f>
        <v>125</v>
      </c>
      <c r="K24" s="33" t="n">
        <f aca="false">G9</f>
        <v>125</v>
      </c>
    </row>
    <row r="25" customFormat="false" ht="15" hidden="false" customHeight="false" outlineLevel="0" collapsed="false">
      <c r="E25" s="34" t="s">
        <v>860</v>
      </c>
      <c r="F25" s="43" t="n">
        <v>12240</v>
      </c>
      <c r="G25" s="44" t="n">
        <v>11500</v>
      </c>
      <c r="H25" s="43" t="n">
        <f aca="false">ROUNDDOWN(-0.5+SQRT(0.25+2*F25/J25),0)</f>
        <v>16</v>
      </c>
      <c r="I25" s="43" t="n">
        <f aca="false">ROUNDDOWN(-0.5+SQRT(0.25+2*G25/K25),0)</f>
        <v>16</v>
      </c>
      <c r="J25" s="43" t="n">
        <f aca="false">F12</f>
        <v>90</v>
      </c>
      <c r="K25" s="33" t="n">
        <f aca="false">G12</f>
        <v>80</v>
      </c>
    </row>
    <row r="26" customFormat="false" ht="15" hidden="false" customHeight="false" outlineLevel="0" collapsed="false">
      <c r="E26" s="34" t="s">
        <v>856</v>
      </c>
      <c r="F26" s="43" t="n">
        <v>29250</v>
      </c>
      <c r="G26" s="44" t="n">
        <v>28750</v>
      </c>
      <c r="H26" s="43" t="n">
        <f aca="false">ROUNDDOWN(-0.5+SQRT(0.25+2*F26/J26),0)</f>
        <v>25</v>
      </c>
      <c r="I26" s="43" t="n">
        <f aca="false">ROUNDDOWN(-0.5+SQRT(0.25+2*G26/K26),0)</f>
        <v>25</v>
      </c>
      <c r="J26" s="43" t="n">
        <f aca="false">F11</f>
        <v>90</v>
      </c>
      <c r="K26" s="33" t="n">
        <f aca="false">G11</f>
        <v>85</v>
      </c>
    </row>
    <row r="27" customFormat="false" ht="15" hidden="false" customHeight="false" outlineLevel="0" collapsed="false">
      <c r="E27" s="40" t="s">
        <v>887</v>
      </c>
      <c r="F27" s="45" t="n">
        <v>113400</v>
      </c>
      <c r="G27" s="46" t="n">
        <v>100000</v>
      </c>
      <c r="H27" s="45" t="n">
        <f aca="false">ROUNDDOWN(-0.5+SQRT(0.25+2*F27/J27),0)</f>
        <v>35</v>
      </c>
      <c r="I27" s="45" t="n">
        <f aca="false">ROUNDDOWN(-0.5+SQRT(0.25+2*G27/K27),0)</f>
        <v>35</v>
      </c>
      <c r="J27" s="45" t="n">
        <f aca="false">F7</f>
        <v>180</v>
      </c>
      <c r="K27" s="39" t="n">
        <f aca="false">G7</f>
        <v>155</v>
      </c>
    </row>
  </sheetData>
  <mergeCells count="1">
    <mergeCell ref="E1:G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1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3" activeCellId="0" sqref="C23"/>
    </sheetView>
  </sheetViews>
  <sheetFormatPr defaultColWidth="11.71484375" defaultRowHeight="15" zeroHeight="false" outlineLevelRow="0" outlineLevelCol="0"/>
  <cols>
    <col collapsed="false" customWidth="true" hidden="false" outlineLevel="0" max="2" min="2" style="6" width="32"/>
    <col collapsed="false" customWidth="true" hidden="false" outlineLevel="0" max="3" min="3" style="6" width="17.57"/>
    <col collapsed="false" customWidth="true" hidden="false" outlineLevel="0" max="4" min="4" style="6" width="18.29"/>
  </cols>
  <sheetData>
    <row r="1" customFormat="false" ht="15" hidden="false" customHeight="false" outlineLevel="0" collapsed="false">
      <c r="A1" s="47" t="s">
        <v>908</v>
      </c>
      <c r="B1" s="48" t="s">
        <v>267</v>
      </c>
      <c r="C1" s="48" t="s">
        <v>604</v>
      </c>
      <c r="D1" s="48" t="s">
        <v>909</v>
      </c>
      <c r="E1" s="49" t="s">
        <v>910</v>
      </c>
    </row>
    <row r="2" customFormat="false" ht="15" hidden="false" customHeight="false" outlineLevel="0" collapsed="false">
      <c r="A2" s="6" t="n">
        <v>39</v>
      </c>
      <c r="B2" s="6" t="s">
        <v>911</v>
      </c>
      <c r="C2" s="6" t="s">
        <v>552</v>
      </c>
      <c r="D2" s="6" t="s">
        <v>912</v>
      </c>
      <c r="E2" s="6" t="s">
        <v>913</v>
      </c>
    </row>
    <row r="3" customFormat="false" ht="15" hidden="false" customHeight="false" outlineLevel="0" collapsed="false">
      <c r="A3" s="6" t="n">
        <v>153</v>
      </c>
      <c r="B3" s="6" t="s">
        <v>914</v>
      </c>
      <c r="C3" s="6" t="s">
        <v>552</v>
      </c>
      <c r="D3" s="6" t="s">
        <v>912</v>
      </c>
      <c r="E3" s="6" t="s">
        <v>913</v>
      </c>
    </row>
    <row r="4" customFormat="false" ht="15" hidden="false" customHeight="false" outlineLevel="0" collapsed="false">
      <c r="A4" s="6" t="n">
        <v>86</v>
      </c>
      <c r="B4" s="6" t="s">
        <v>915</v>
      </c>
      <c r="C4" s="6" t="s">
        <v>552</v>
      </c>
      <c r="D4" s="6" t="s">
        <v>912</v>
      </c>
      <c r="E4" s="6" t="s">
        <v>913</v>
      </c>
    </row>
    <row r="5" customFormat="false" ht="15" hidden="false" customHeight="false" outlineLevel="0" collapsed="false">
      <c r="A5" s="6" t="n">
        <v>154</v>
      </c>
      <c r="B5" s="6" t="s">
        <v>916</v>
      </c>
      <c r="C5" s="6" t="s">
        <v>552</v>
      </c>
      <c r="D5" s="6" t="s">
        <v>912</v>
      </c>
      <c r="E5" s="6" t="s">
        <v>913</v>
      </c>
    </row>
    <row r="6" customFormat="false" ht="15" hidden="false" customHeight="false" outlineLevel="0" collapsed="false">
      <c r="A6" s="6" t="n">
        <v>374</v>
      </c>
      <c r="B6" s="6" t="s">
        <v>917</v>
      </c>
      <c r="C6" s="6" t="s">
        <v>918</v>
      </c>
      <c r="D6" s="6" t="s">
        <v>919</v>
      </c>
      <c r="E6" s="6" t="s">
        <v>864</v>
      </c>
    </row>
    <row r="7" customFormat="false" ht="15" hidden="false" customHeight="false" outlineLevel="0" collapsed="false">
      <c r="A7" s="6" t="n">
        <v>375</v>
      </c>
      <c r="B7" s="6" t="s">
        <v>920</v>
      </c>
      <c r="C7" s="6" t="s">
        <v>552</v>
      </c>
      <c r="D7" s="6" t="s">
        <v>912</v>
      </c>
      <c r="E7" s="6" t="s">
        <v>864</v>
      </c>
    </row>
    <row r="8" customFormat="false" ht="15" hidden="false" customHeight="false" outlineLevel="0" collapsed="false">
      <c r="A8" s="6" t="n">
        <v>376</v>
      </c>
      <c r="B8" s="6" t="s">
        <v>921</v>
      </c>
      <c r="C8" s="6" t="s">
        <v>922</v>
      </c>
      <c r="D8" s="6" t="s">
        <v>919</v>
      </c>
      <c r="E8" s="6" t="s">
        <v>864</v>
      </c>
    </row>
    <row r="9" customFormat="false" ht="15" hidden="false" customHeight="false" outlineLevel="0" collapsed="false">
      <c r="A9" s="6" t="n">
        <v>377</v>
      </c>
      <c r="B9" s="6" t="s">
        <v>923</v>
      </c>
      <c r="C9" s="6" t="s">
        <v>924</v>
      </c>
      <c r="D9" s="6" t="s">
        <v>912</v>
      </c>
      <c r="E9" s="6" t="s">
        <v>913</v>
      </c>
    </row>
    <row r="10" customFormat="false" ht="15" hidden="false" customHeight="false" outlineLevel="0" collapsed="false">
      <c r="A10" s="6" t="n">
        <v>378</v>
      </c>
      <c r="B10" s="6" t="s">
        <v>925</v>
      </c>
      <c r="C10" s="6" t="s">
        <v>924</v>
      </c>
      <c r="D10" s="6" t="s">
        <v>912</v>
      </c>
      <c r="E10" s="6" t="s">
        <v>864</v>
      </c>
    </row>
    <row r="11" customFormat="false" ht="15" hidden="false" customHeight="false" outlineLevel="0" collapsed="false">
      <c r="A11" s="6" t="n">
        <v>379</v>
      </c>
      <c r="B11" s="6" t="s">
        <v>926</v>
      </c>
      <c r="C11" s="6" t="s">
        <v>924</v>
      </c>
      <c r="D11" s="6" t="s">
        <v>912</v>
      </c>
      <c r="E11" s="6" t="s">
        <v>864</v>
      </c>
    </row>
    <row r="12" customFormat="false" ht="15" hidden="false" customHeight="false" outlineLevel="0" collapsed="false">
      <c r="A12" s="6" t="n">
        <v>380</v>
      </c>
      <c r="B12" s="6" t="s">
        <v>927</v>
      </c>
      <c r="C12" s="6" t="s">
        <v>928</v>
      </c>
      <c r="D12" s="6" t="s">
        <v>912</v>
      </c>
      <c r="E12" s="6" t="s">
        <v>929</v>
      </c>
    </row>
    <row r="13" customFormat="false" ht="15" hidden="false" customHeight="false" outlineLevel="0" collapsed="false">
      <c r="A13" s="6" t="n">
        <v>381</v>
      </c>
      <c r="B13" s="6" t="s">
        <v>930</v>
      </c>
      <c r="C13" s="6" t="s">
        <v>928</v>
      </c>
      <c r="D13" s="6" t="s">
        <v>912</v>
      </c>
      <c r="E13" s="6" t="s">
        <v>864</v>
      </c>
    </row>
    <row r="14" customFormat="false" ht="15" hidden="false" customHeight="false" outlineLevel="0" collapsed="false">
      <c r="A14" s="6" t="n">
        <v>382</v>
      </c>
      <c r="B14" s="6" t="s">
        <v>931</v>
      </c>
      <c r="C14" s="6" t="s">
        <v>928</v>
      </c>
      <c r="D14" s="6" t="s">
        <v>912</v>
      </c>
      <c r="E14" s="6" t="s">
        <v>864</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 activeCellId="0" sqref="B4"/>
    </sheetView>
  </sheetViews>
  <sheetFormatPr defaultColWidth="12.2890625" defaultRowHeight="15" zeroHeight="false" outlineLevelRow="0" outlineLevelCol="0"/>
  <cols>
    <col collapsed="false" customWidth="true" hidden="false" outlineLevel="0" max="2" min="2" style="6" width="67.86"/>
    <col collapsed="false" customWidth="true" hidden="false" outlineLevel="0" max="3" min="3" style="6" width="16.57"/>
  </cols>
  <sheetData>
    <row r="1" customFormat="false" ht="15" hidden="false" customHeight="false" outlineLevel="0" collapsed="false">
      <c r="A1" s="16" t="s">
        <v>908</v>
      </c>
      <c r="B1" s="16" t="s">
        <v>267</v>
      </c>
      <c r="C1" s="16" t="s">
        <v>604</v>
      </c>
      <c r="D1" s="16" t="s">
        <v>909</v>
      </c>
    </row>
    <row r="2" customFormat="false" ht="15" hidden="false" customHeight="false" outlineLevel="0" collapsed="false">
      <c r="A2" s="6" t="n">
        <v>173</v>
      </c>
      <c r="B2" s="6" t="s">
        <v>932</v>
      </c>
      <c r="C2" s="6" t="s">
        <v>933</v>
      </c>
      <c r="D2" s="6" t="s">
        <v>934</v>
      </c>
    </row>
    <row r="3" customFormat="false" ht="15" hidden="false" customHeight="false" outlineLevel="0" collapsed="false">
      <c r="A3" s="6" t="n">
        <v>174</v>
      </c>
      <c r="B3" s="6" t="s">
        <v>935</v>
      </c>
      <c r="C3" s="6" t="s">
        <v>924</v>
      </c>
      <c r="D3" s="6" t="s">
        <v>936</v>
      </c>
    </row>
    <row r="4" customFormat="false" ht="15" hidden="false" customHeight="false" outlineLevel="0" collapsed="false">
      <c r="A4" s="6" t="n">
        <v>175</v>
      </c>
      <c r="B4" s="6" t="s">
        <v>937</v>
      </c>
      <c r="C4" s="6" t="s">
        <v>924</v>
      </c>
      <c r="D4" s="6" t="s">
        <v>936</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2" activeCellId="0" sqref="D12"/>
    </sheetView>
  </sheetViews>
  <sheetFormatPr defaultColWidth="12.5703125" defaultRowHeight="15" zeroHeight="false" outlineLevelRow="0" outlineLevelCol="0"/>
  <cols>
    <col collapsed="false" customWidth="true" hidden="false" outlineLevel="0" max="2" min="2" style="6" width="43.71"/>
    <col collapsed="false" customWidth="true" hidden="false" outlineLevel="0" max="3" min="3" style="6" width="15.85"/>
    <col collapsed="false" customWidth="true" hidden="false" outlineLevel="0" max="4" min="4" style="6" width="15.71"/>
  </cols>
  <sheetData>
    <row r="1" customFormat="false" ht="15" hidden="false" customHeight="false" outlineLevel="0" collapsed="false">
      <c r="A1" s="16" t="s">
        <v>908</v>
      </c>
      <c r="B1" s="16" t="s">
        <v>267</v>
      </c>
      <c r="C1" s="16" t="s">
        <v>604</v>
      </c>
      <c r="D1" s="16" t="s">
        <v>909</v>
      </c>
    </row>
    <row r="2" customFormat="false" ht="15" hidden="false" customHeight="false" outlineLevel="0" collapsed="false">
      <c r="A2" s="6" t="n">
        <v>92</v>
      </c>
      <c r="B2" s="6" t="s">
        <v>938</v>
      </c>
      <c r="C2" s="6" t="s">
        <v>607</v>
      </c>
      <c r="D2" s="6" t="s">
        <v>939</v>
      </c>
    </row>
    <row r="3" customFormat="false" ht="15" hidden="false" customHeight="false" outlineLevel="0" collapsed="false">
      <c r="A3" s="6" t="n">
        <v>93</v>
      </c>
      <c r="B3" s="6" t="s">
        <v>940</v>
      </c>
      <c r="C3" s="6" t="s">
        <v>607</v>
      </c>
      <c r="D3" s="6" t="s">
        <v>939</v>
      </c>
    </row>
    <row r="4" customFormat="false" ht="15" hidden="false" customHeight="false" outlineLevel="0" collapsed="false">
      <c r="A4" s="6" t="n">
        <v>94</v>
      </c>
      <c r="B4" s="6" t="s">
        <v>941</v>
      </c>
      <c r="C4" s="6" t="s">
        <v>607</v>
      </c>
      <c r="D4" s="6" t="s">
        <v>939</v>
      </c>
    </row>
    <row r="5" customFormat="false" ht="15" hidden="false" customHeight="false" outlineLevel="0" collapsed="false">
      <c r="A5" s="6" t="n">
        <v>95</v>
      </c>
      <c r="B5" s="6" t="s">
        <v>942</v>
      </c>
      <c r="C5" s="6" t="s">
        <v>943</v>
      </c>
      <c r="D5" s="6" t="s">
        <v>944</v>
      </c>
    </row>
    <row r="6" customFormat="false" ht="15" hidden="false" customHeight="false" outlineLevel="0" collapsed="false">
      <c r="A6" s="6" t="n">
        <v>96</v>
      </c>
      <c r="B6" s="6" t="s">
        <v>945</v>
      </c>
      <c r="C6" s="6" t="s">
        <v>946</v>
      </c>
      <c r="D6" s="6" t="s">
        <v>944</v>
      </c>
    </row>
    <row r="7" customFormat="false" ht="15" hidden="false" customHeight="false" outlineLevel="0" collapsed="false">
      <c r="A7" s="6" t="n">
        <v>97</v>
      </c>
      <c r="B7" s="6" t="s">
        <v>947</v>
      </c>
      <c r="C7" s="6" t="s">
        <v>946</v>
      </c>
      <c r="D7" s="6" t="s">
        <v>944</v>
      </c>
    </row>
    <row r="8" customFormat="false" ht="15" hidden="false" customHeight="false" outlineLevel="0" collapsed="false">
      <c r="A8" s="6" t="n">
        <v>98</v>
      </c>
      <c r="B8" s="6" t="s">
        <v>948</v>
      </c>
      <c r="C8" s="6" t="s">
        <v>924</v>
      </c>
      <c r="D8" s="6" t="s">
        <v>939</v>
      </c>
    </row>
    <row r="9" customFormat="false" ht="15" hidden="false" customHeight="false" outlineLevel="0" collapsed="false">
      <c r="A9" s="6" t="n">
        <v>99</v>
      </c>
      <c r="B9" s="6" t="s">
        <v>949</v>
      </c>
      <c r="C9" s="6" t="s">
        <v>950</v>
      </c>
      <c r="D9" s="6" t="s">
        <v>939</v>
      </c>
    </row>
    <row r="10" customFormat="false" ht="15" hidden="false" customHeight="false" outlineLevel="0" collapsed="false">
      <c r="A10" s="6" t="n">
        <v>100</v>
      </c>
      <c r="B10" s="6" t="s">
        <v>951</v>
      </c>
      <c r="C10" s="6" t="s">
        <v>950</v>
      </c>
      <c r="D10" s="6" t="s">
        <v>939</v>
      </c>
    </row>
    <row r="11" customFormat="false" ht="15" hidden="false" customHeight="false" outlineLevel="0" collapsed="false">
      <c r="A11" s="6" t="n">
        <v>101</v>
      </c>
      <c r="B11" s="6" t="s">
        <v>952</v>
      </c>
      <c r="C11" s="6" t="s">
        <v>950</v>
      </c>
      <c r="D11" s="6" t="s">
        <v>939</v>
      </c>
    </row>
    <row r="12" customFormat="false" ht="13.8" hidden="false" customHeight="false" outlineLevel="0" collapsed="false">
      <c r="A12" s="1" t="n">
        <v>102</v>
      </c>
      <c r="B12" s="6" t="s">
        <v>953</v>
      </c>
      <c r="C12" s="6" t="s">
        <v>10</v>
      </c>
      <c r="D12" s="6" t="s">
        <v>944</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11.53515625" defaultRowHeight="12.8" zeroHeight="false" outlineLevelRow="0" outlineLevelCol="0"/>
  <sheetData>
    <row r="1" customFormat="false" ht="12.8" hidden="false" customHeight="false" outlineLevel="0" collapsed="false">
      <c r="A1" s="1" t="s">
        <v>954</v>
      </c>
    </row>
    <row r="2" customFormat="false" ht="12.8" hidden="false" customHeight="false" outlineLevel="0" collapsed="false">
      <c r="A2" s="1" t="n">
        <v>18</v>
      </c>
      <c r="B2" s="1" t="s">
        <v>955</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8" activeCellId="0" sqref="K8"/>
    </sheetView>
  </sheetViews>
  <sheetFormatPr defaultColWidth="11.71484375" defaultRowHeight="15" zeroHeight="false" outlineLevelRow="0" outlineLevelCol="0"/>
  <cols>
    <col collapsed="false" customWidth="true" hidden="false" outlineLevel="0" max="1" min="1" style="6" width="12.57"/>
    <col collapsed="false" customWidth="true" hidden="false" outlineLevel="0" max="2" min="2" style="6" width="13"/>
  </cols>
  <sheetData>
    <row r="1" customFormat="false" ht="15" hidden="false" customHeight="false" outlineLevel="0" collapsed="false">
      <c r="A1" s="12" t="s">
        <v>956</v>
      </c>
      <c r="B1" s="12"/>
      <c r="C1" s="12"/>
      <c r="G1" s="12" t="s">
        <v>957</v>
      </c>
      <c r="H1" s="12"/>
      <c r="I1" s="12"/>
    </row>
    <row r="2" customFormat="false" ht="15" hidden="false" customHeight="false" outlineLevel="0" collapsed="false">
      <c r="A2" s="6" t="s">
        <v>958</v>
      </c>
      <c r="B2" s="6" t="s">
        <v>271</v>
      </c>
      <c r="C2" s="6" t="s">
        <v>267</v>
      </c>
      <c r="G2" s="6" t="s">
        <v>958</v>
      </c>
      <c r="H2" s="6" t="s">
        <v>271</v>
      </c>
      <c r="I2" s="6" t="s">
        <v>267</v>
      </c>
    </row>
    <row r="3" customFormat="false" ht="15" hidden="false" customHeight="false" outlineLevel="0" collapsed="false">
      <c r="A3" s="6" t="n">
        <v>4</v>
      </c>
      <c r="B3" s="6" t="n">
        <v>1193</v>
      </c>
      <c r="C3" s="6" t="s">
        <v>959</v>
      </c>
      <c r="G3" s="6" t="n">
        <v>4</v>
      </c>
      <c r="H3" s="6" t="n">
        <v>1167</v>
      </c>
      <c r="I3" s="6" t="s">
        <v>959</v>
      </c>
    </row>
    <row r="4" customFormat="false" ht="15" hidden="false" customHeight="false" outlineLevel="0" collapsed="false">
      <c r="A4" s="6" t="n">
        <v>4</v>
      </c>
      <c r="B4" s="6" t="n">
        <v>1194</v>
      </c>
      <c r="C4" s="6" t="s">
        <v>959</v>
      </c>
      <c r="G4" s="6" t="n">
        <v>4</v>
      </c>
      <c r="H4" s="6" t="n">
        <v>1168</v>
      </c>
      <c r="I4" s="6" t="s">
        <v>959</v>
      </c>
    </row>
    <row r="5" customFormat="false" ht="15" hidden="false" customHeight="false" outlineLevel="0" collapsed="false">
      <c r="A5" s="6" t="n">
        <v>4</v>
      </c>
      <c r="B5" s="6" t="n">
        <v>1195</v>
      </c>
      <c r="C5" s="6" t="s">
        <v>959</v>
      </c>
      <c r="G5" s="6" t="n">
        <v>4</v>
      </c>
      <c r="H5" s="6" t="n">
        <v>1169</v>
      </c>
      <c r="I5" s="6" t="s">
        <v>959</v>
      </c>
    </row>
    <row r="6" customFormat="false" ht="15" hidden="false" customHeight="false" outlineLevel="0" collapsed="false">
      <c r="A6" s="6" t="n">
        <v>4</v>
      </c>
      <c r="B6" s="6" t="n">
        <v>1196</v>
      </c>
      <c r="C6" s="6" t="s">
        <v>959</v>
      </c>
      <c r="G6" s="6" t="n">
        <v>4</v>
      </c>
      <c r="H6" s="6" t="n">
        <v>1170</v>
      </c>
      <c r="I6" s="6" t="s">
        <v>959</v>
      </c>
    </row>
    <row r="7" customFormat="false" ht="15" hidden="false" customHeight="false" outlineLevel="0" collapsed="false">
      <c r="A7" s="6" t="n">
        <v>4</v>
      </c>
      <c r="B7" s="6" t="n">
        <v>1197</v>
      </c>
      <c r="C7" s="6" t="s">
        <v>959</v>
      </c>
      <c r="G7" s="6" t="n">
        <v>4</v>
      </c>
      <c r="H7" s="6" t="n">
        <v>1171</v>
      </c>
      <c r="I7" s="6" t="s">
        <v>959</v>
      </c>
    </row>
    <row r="8" customFormat="false" ht="15" hidden="false" customHeight="false" outlineLevel="0" collapsed="false">
      <c r="A8" s="6" t="n">
        <v>4</v>
      </c>
      <c r="B8" s="6" t="n">
        <v>1198</v>
      </c>
      <c r="C8" s="6" t="s">
        <v>959</v>
      </c>
      <c r="G8" s="6" t="n">
        <v>4</v>
      </c>
      <c r="H8" s="6" t="n">
        <v>1172</v>
      </c>
      <c r="I8" s="6" t="s">
        <v>959</v>
      </c>
    </row>
    <row r="9" customFormat="false" ht="15" hidden="false" customHeight="false" outlineLevel="0" collapsed="false">
      <c r="A9" s="6" t="n">
        <v>4</v>
      </c>
      <c r="B9" s="6" t="n">
        <v>1199</v>
      </c>
      <c r="C9" s="6" t="s">
        <v>959</v>
      </c>
      <c r="G9" s="6" t="n">
        <v>4</v>
      </c>
      <c r="H9" s="6" t="n">
        <v>1173</v>
      </c>
      <c r="I9" s="6" t="s">
        <v>959</v>
      </c>
    </row>
    <row r="10" customFormat="false" ht="15" hidden="false" customHeight="false" outlineLevel="0" collapsed="false">
      <c r="A10" s="6" t="n">
        <v>4</v>
      </c>
      <c r="B10" s="6" t="n">
        <v>1200</v>
      </c>
      <c r="C10" s="6" t="s">
        <v>959</v>
      </c>
      <c r="G10" s="6" t="n">
        <v>4</v>
      </c>
      <c r="H10" s="6" t="n">
        <v>1174</v>
      </c>
      <c r="I10" s="6" t="s">
        <v>959</v>
      </c>
    </row>
  </sheetData>
  <mergeCells count="2">
    <mergeCell ref="A1:C1"/>
    <mergeCell ref="G1:I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7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L7" activeCellId="0" sqref="L7"/>
    </sheetView>
  </sheetViews>
  <sheetFormatPr defaultColWidth="11.71484375" defaultRowHeight="15" zeroHeight="false" outlineLevelRow="0" outlineLevelCol="0"/>
  <cols>
    <col collapsed="false" customWidth="true" hidden="false" outlineLevel="0" max="1" min="1" style="6" width="37.86"/>
    <col collapsed="false" customWidth="true" hidden="false" outlineLevel="0" max="3" min="3" style="6" width="17.57"/>
    <col collapsed="false" customWidth="true" hidden="false" outlineLevel="0" max="4" min="4" style="6" width="11.57"/>
    <col collapsed="false" customWidth="true" hidden="false" outlineLevel="0" max="7" min="7" style="1" width="35.19"/>
    <col collapsed="false" customWidth="true" hidden="false" outlineLevel="0" max="9" min="9" style="1" width="35.19"/>
  </cols>
  <sheetData>
    <row r="1" customFormat="false" ht="13.8" hidden="false" customHeight="false" outlineLevel="0" collapsed="false">
      <c r="A1" s="50" t="s">
        <v>960</v>
      </c>
      <c r="C1" s="12" t="s">
        <v>961</v>
      </c>
      <c r="D1" s="12"/>
      <c r="E1" s="12"/>
      <c r="G1" s="12" t="s">
        <v>962</v>
      </c>
      <c r="H1" s="12"/>
      <c r="I1" s="12"/>
      <c r="J1" s="12"/>
    </row>
    <row r="2" customFormat="false" ht="13.8" hidden="false" customHeight="false" outlineLevel="0" collapsed="false">
      <c r="A2" s="6" t="s">
        <v>963</v>
      </c>
      <c r="C2" s="51" t="s">
        <v>964</v>
      </c>
      <c r="D2" s="52"/>
      <c r="E2" s="53"/>
      <c r="G2" s="51" t="s">
        <v>272</v>
      </c>
      <c r="H2" s="51" t="s">
        <v>965</v>
      </c>
      <c r="I2" s="51" t="s">
        <v>267</v>
      </c>
      <c r="J2" s="51" t="s">
        <v>966</v>
      </c>
    </row>
    <row r="3" customFormat="false" ht="15" hidden="false" customHeight="false" outlineLevel="0" collapsed="false">
      <c r="A3" s="6" t="s">
        <v>967</v>
      </c>
      <c r="C3" s="6" t="s">
        <v>968</v>
      </c>
      <c r="E3" s="54"/>
      <c r="G3" s="1" t="s">
        <v>969</v>
      </c>
      <c r="H3" s="1" t="s">
        <v>15</v>
      </c>
      <c r="I3" s="1" t="s">
        <v>970</v>
      </c>
      <c r="J3" s="1" t="s">
        <v>971</v>
      </c>
    </row>
    <row r="4" customFormat="false" ht="15" hidden="false" customHeight="false" outlineLevel="0" collapsed="false">
      <c r="A4" s="6" t="s">
        <v>972</v>
      </c>
      <c r="C4" s="6" t="s">
        <v>973</v>
      </c>
    </row>
    <row r="5" customFormat="false" ht="15" hidden="false" customHeight="false" outlineLevel="0" collapsed="false">
      <c r="A5" s="6" t="s">
        <v>974</v>
      </c>
      <c r="C5" s="6" t="s">
        <v>975</v>
      </c>
    </row>
    <row r="6" customFormat="false" ht="15" hidden="false" customHeight="false" outlineLevel="0" collapsed="false">
      <c r="A6" s="6" t="s">
        <v>976</v>
      </c>
      <c r="C6" s="6" t="s">
        <v>977</v>
      </c>
    </row>
    <row r="7" customFormat="false" ht="15" hidden="false" customHeight="false" outlineLevel="0" collapsed="false">
      <c r="A7" s="6" t="s">
        <v>978</v>
      </c>
      <c r="C7" s="6" t="s">
        <v>979</v>
      </c>
    </row>
    <row r="8" customFormat="false" ht="15" hidden="false" customHeight="false" outlineLevel="0" collapsed="false">
      <c r="A8" s="6" t="s">
        <v>980</v>
      </c>
      <c r="C8" s="6" t="s">
        <v>981</v>
      </c>
    </row>
    <row r="9" customFormat="false" ht="15" hidden="false" customHeight="false" outlineLevel="0" collapsed="false">
      <c r="A9" s="6" t="s">
        <v>982</v>
      </c>
      <c r="C9" s="6" t="s">
        <v>983</v>
      </c>
    </row>
    <row r="10" customFormat="false" ht="15" hidden="false" customHeight="false" outlineLevel="0" collapsed="false">
      <c r="A10" s="6" t="s">
        <v>984</v>
      </c>
      <c r="C10" s="6" t="s">
        <v>985</v>
      </c>
    </row>
    <row r="11" customFormat="false" ht="15" hidden="false" customHeight="false" outlineLevel="0" collapsed="false">
      <c r="A11" s="6" t="s">
        <v>986</v>
      </c>
      <c r="C11" s="6" t="s">
        <v>987</v>
      </c>
    </row>
    <row r="12" customFormat="false" ht="15" hidden="false" customHeight="false" outlineLevel="0" collapsed="false">
      <c r="A12" s="6" t="s">
        <v>988</v>
      </c>
      <c r="C12" s="6" t="s">
        <v>989</v>
      </c>
    </row>
    <row r="13" customFormat="false" ht="15" hidden="false" customHeight="false" outlineLevel="0" collapsed="false">
      <c r="A13" s="6" t="s">
        <v>990</v>
      </c>
      <c r="C13" s="6" t="s">
        <v>991</v>
      </c>
    </row>
    <row r="14" customFormat="false" ht="15" hidden="false" customHeight="false" outlineLevel="0" collapsed="false">
      <c r="A14" s="6" t="s">
        <v>992</v>
      </c>
      <c r="C14" s="6" t="s">
        <v>993</v>
      </c>
    </row>
    <row r="15" customFormat="false" ht="15" hidden="false" customHeight="false" outlineLevel="0" collapsed="false">
      <c r="A15" s="6" t="s">
        <v>994</v>
      </c>
      <c r="C15" s="6" t="s">
        <v>995</v>
      </c>
    </row>
    <row r="16" customFormat="false" ht="15" hidden="false" customHeight="false" outlineLevel="0" collapsed="false">
      <c r="A16" s="6" t="s">
        <v>996</v>
      </c>
      <c r="C16" s="6" t="s">
        <v>997</v>
      </c>
    </row>
    <row r="17" customFormat="false" ht="15" hidden="false" customHeight="false" outlineLevel="0" collapsed="false">
      <c r="A17" s="6" t="s">
        <v>998</v>
      </c>
      <c r="C17" s="6" t="s">
        <v>999</v>
      </c>
    </row>
    <row r="18" customFormat="false" ht="15" hidden="false" customHeight="false" outlineLevel="0" collapsed="false">
      <c r="A18" s="6" t="s">
        <v>1000</v>
      </c>
      <c r="C18" s="6" t="s">
        <v>1001</v>
      </c>
    </row>
    <row r="19" customFormat="false" ht="15" hidden="false" customHeight="false" outlineLevel="0" collapsed="false">
      <c r="A19" s="6" t="s">
        <v>1002</v>
      </c>
    </row>
    <row r="20" customFormat="false" ht="15" hidden="false" customHeight="false" outlineLevel="0" collapsed="false">
      <c r="A20" s="6" t="s">
        <v>1003</v>
      </c>
    </row>
    <row r="21" customFormat="false" ht="15" hidden="false" customHeight="false" outlineLevel="0" collapsed="false">
      <c r="A21" s="6" t="s">
        <v>1004</v>
      </c>
    </row>
    <row r="22" customFormat="false" ht="15" hidden="false" customHeight="false" outlineLevel="0" collapsed="false">
      <c r="A22" s="6" t="s">
        <v>1005</v>
      </c>
    </row>
    <row r="23" customFormat="false" ht="15" hidden="false" customHeight="false" outlineLevel="0" collapsed="false">
      <c r="A23" s="6" t="s">
        <v>1006</v>
      </c>
    </row>
    <row r="24" customFormat="false" ht="15" hidden="false" customHeight="false" outlineLevel="0" collapsed="false">
      <c r="A24" s="6" t="s">
        <v>1007</v>
      </c>
    </row>
    <row r="25" customFormat="false" ht="15" hidden="false" customHeight="false" outlineLevel="0" collapsed="false">
      <c r="A25" s="6" t="s">
        <v>1008</v>
      </c>
    </row>
    <row r="26" customFormat="false" ht="15" hidden="false" customHeight="false" outlineLevel="0" collapsed="false">
      <c r="A26" s="6" t="s">
        <v>1009</v>
      </c>
    </row>
    <row r="27" customFormat="false" ht="15" hidden="false" customHeight="false" outlineLevel="0" collapsed="false">
      <c r="A27" s="6" t="s">
        <v>1010</v>
      </c>
    </row>
    <row r="28" customFormat="false" ht="15" hidden="false" customHeight="false" outlineLevel="0" collapsed="false">
      <c r="A28" s="6" t="s">
        <v>1011</v>
      </c>
    </row>
    <row r="30" customFormat="false" ht="15" hidden="false" customHeight="false" outlineLevel="0" collapsed="false">
      <c r="A30" s="6" t="s">
        <v>1012</v>
      </c>
    </row>
    <row r="31" customFormat="false" ht="15" hidden="false" customHeight="false" outlineLevel="0" collapsed="false">
      <c r="A31" s="6" t="s">
        <v>1013</v>
      </c>
    </row>
    <row r="32" customFormat="false" ht="15" hidden="false" customHeight="false" outlineLevel="0" collapsed="false">
      <c r="A32" s="6" t="s">
        <v>1014</v>
      </c>
    </row>
    <row r="33" customFormat="false" ht="15" hidden="false" customHeight="false" outlineLevel="0" collapsed="false">
      <c r="A33" s="6" t="s">
        <v>1015</v>
      </c>
    </row>
    <row r="34" customFormat="false" ht="15" hidden="false" customHeight="false" outlineLevel="0" collapsed="false">
      <c r="A34" s="6" t="s">
        <v>1016</v>
      </c>
    </row>
    <row r="35" customFormat="false" ht="15" hidden="false" customHeight="false" outlineLevel="0" collapsed="false">
      <c r="A35" s="6" t="s">
        <v>1017</v>
      </c>
    </row>
    <row r="36" customFormat="false" ht="15" hidden="false" customHeight="false" outlineLevel="0" collapsed="false">
      <c r="A36" s="6" t="s">
        <v>1018</v>
      </c>
    </row>
    <row r="37" customFormat="false" ht="15" hidden="false" customHeight="false" outlineLevel="0" collapsed="false">
      <c r="A37" s="6" t="s">
        <v>1019</v>
      </c>
    </row>
    <row r="38" customFormat="false" ht="15" hidden="false" customHeight="false" outlineLevel="0" collapsed="false">
      <c r="A38" s="6" t="s">
        <v>1020</v>
      </c>
    </row>
    <row r="39" customFormat="false" ht="15" hidden="false" customHeight="false" outlineLevel="0" collapsed="false">
      <c r="A39" s="6" t="s">
        <v>1021</v>
      </c>
    </row>
    <row r="40" customFormat="false" ht="15" hidden="false" customHeight="false" outlineLevel="0" collapsed="false">
      <c r="A40" s="6" t="s">
        <v>1022</v>
      </c>
    </row>
    <row r="41" customFormat="false" ht="15" hidden="false" customHeight="false" outlineLevel="0" collapsed="false">
      <c r="A41" s="6" t="s">
        <v>1023</v>
      </c>
    </row>
    <row r="42" customFormat="false" ht="15" hidden="false" customHeight="false" outlineLevel="0" collapsed="false">
      <c r="A42" s="6" t="s">
        <v>1024</v>
      </c>
    </row>
    <row r="43" customFormat="false" ht="15" hidden="false" customHeight="false" outlineLevel="0" collapsed="false">
      <c r="A43" s="6" t="s">
        <v>1025</v>
      </c>
    </row>
    <row r="44" customFormat="false" ht="15" hidden="false" customHeight="false" outlineLevel="0" collapsed="false">
      <c r="A44" s="6" t="s">
        <v>1026</v>
      </c>
    </row>
    <row r="45" customFormat="false" ht="15" hidden="false" customHeight="false" outlineLevel="0" collapsed="false">
      <c r="A45" s="6" t="s">
        <v>1027</v>
      </c>
    </row>
    <row r="47" customFormat="false" ht="15" hidden="false" customHeight="false" outlineLevel="0" collapsed="false">
      <c r="A47" s="6" t="s">
        <v>1028</v>
      </c>
    </row>
    <row r="48" customFormat="false" ht="15" hidden="false" customHeight="false" outlineLevel="0" collapsed="false">
      <c r="A48" s="6" t="s">
        <v>1029</v>
      </c>
    </row>
    <row r="49" customFormat="false" ht="15" hidden="false" customHeight="false" outlineLevel="0" collapsed="false">
      <c r="A49" s="6" t="s">
        <v>1030</v>
      </c>
    </row>
    <row r="50" customFormat="false" ht="15" hidden="false" customHeight="false" outlineLevel="0" collapsed="false">
      <c r="A50" s="6" t="s">
        <v>1031</v>
      </c>
    </row>
    <row r="51" customFormat="false" ht="15" hidden="false" customHeight="false" outlineLevel="0" collapsed="false">
      <c r="A51" s="6" t="s">
        <v>1032</v>
      </c>
    </row>
    <row r="52" customFormat="false" ht="15" hidden="false" customHeight="false" outlineLevel="0" collapsed="false">
      <c r="A52" s="6" t="s">
        <v>1033</v>
      </c>
    </row>
    <row r="53" customFormat="false" ht="15" hidden="false" customHeight="false" outlineLevel="0" collapsed="false">
      <c r="A53" s="6" t="s">
        <v>1034</v>
      </c>
    </row>
    <row r="54" customFormat="false" ht="15" hidden="false" customHeight="false" outlineLevel="0" collapsed="false">
      <c r="A54" s="6" t="s">
        <v>1035</v>
      </c>
    </row>
    <row r="55" customFormat="false" ht="15" hidden="false" customHeight="false" outlineLevel="0" collapsed="false">
      <c r="A55" s="6" t="s">
        <v>1036</v>
      </c>
    </row>
    <row r="56" customFormat="false" ht="15" hidden="false" customHeight="false" outlineLevel="0" collapsed="false">
      <c r="A56" s="6" t="s">
        <v>1037</v>
      </c>
    </row>
    <row r="57" customFormat="false" ht="15" hidden="false" customHeight="false" outlineLevel="0" collapsed="false">
      <c r="A57" s="6" t="s">
        <v>1038</v>
      </c>
    </row>
    <row r="58" customFormat="false" ht="15" hidden="false" customHeight="false" outlineLevel="0" collapsed="false">
      <c r="A58" s="6" t="s">
        <v>1039</v>
      </c>
    </row>
    <row r="59" customFormat="false" ht="15" hidden="false" customHeight="false" outlineLevel="0" collapsed="false">
      <c r="A59" s="6" t="s">
        <v>1040</v>
      </c>
    </row>
    <row r="60" customFormat="false" ht="15" hidden="false" customHeight="false" outlineLevel="0" collapsed="false">
      <c r="A60" s="6" t="s">
        <v>1041</v>
      </c>
    </row>
    <row r="61" customFormat="false" ht="15" hidden="false" customHeight="false" outlineLevel="0" collapsed="false">
      <c r="A61" s="6" t="s">
        <v>1042</v>
      </c>
    </row>
    <row r="62" customFormat="false" ht="15" hidden="false" customHeight="false" outlineLevel="0" collapsed="false">
      <c r="A62" s="6" t="s">
        <v>1043</v>
      </c>
    </row>
    <row r="63" customFormat="false" ht="15" hidden="false" customHeight="false" outlineLevel="0" collapsed="false">
      <c r="A63" s="6" t="s">
        <v>1044</v>
      </c>
    </row>
    <row r="64" customFormat="false" ht="15" hidden="false" customHeight="false" outlineLevel="0" collapsed="false">
      <c r="A64" s="6" t="s">
        <v>1045</v>
      </c>
    </row>
    <row r="65" customFormat="false" ht="15" hidden="false" customHeight="false" outlineLevel="0" collapsed="false">
      <c r="A65" s="6" t="s">
        <v>1046</v>
      </c>
    </row>
    <row r="66" customFormat="false" ht="15" hidden="false" customHeight="false" outlineLevel="0" collapsed="false">
      <c r="A66" s="6" t="s">
        <v>1047</v>
      </c>
    </row>
    <row r="67" customFormat="false" ht="15" hidden="false" customHeight="false" outlineLevel="0" collapsed="false">
      <c r="A67" s="6" t="s">
        <v>1048</v>
      </c>
    </row>
    <row r="68" customFormat="false" ht="15" hidden="false" customHeight="false" outlineLevel="0" collapsed="false">
      <c r="A68" s="6" t="s">
        <v>1049</v>
      </c>
    </row>
    <row r="69" customFormat="false" ht="15" hidden="false" customHeight="false" outlineLevel="0" collapsed="false">
      <c r="A69" s="6" t="s">
        <v>1050</v>
      </c>
    </row>
    <row r="70" customFormat="false" ht="15" hidden="false" customHeight="false" outlineLevel="0" collapsed="false">
      <c r="A70" s="6" t="s">
        <v>1051</v>
      </c>
    </row>
    <row r="71" customFormat="false" ht="15" hidden="false" customHeight="false" outlineLevel="0" collapsed="false">
      <c r="A71" s="6" t="s">
        <v>1052</v>
      </c>
    </row>
    <row r="72" customFormat="false" ht="15" hidden="false" customHeight="false" outlineLevel="0" collapsed="false">
      <c r="A72" s="6" t="s">
        <v>1053</v>
      </c>
    </row>
    <row r="73" customFormat="false" ht="15" hidden="false" customHeight="false" outlineLevel="0" collapsed="false">
      <c r="A73" s="6" t="s">
        <v>1054</v>
      </c>
    </row>
    <row r="74" customFormat="false" ht="15" hidden="false" customHeight="false" outlineLevel="0" collapsed="false">
      <c r="A74" s="6" t="s">
        <v>1055</v>
      </c>
    </row>
    <row r="75" customFormat="false" ht="15" hidden="false" customHeight="false" outlineLevel="0" collapsed="false">
      <c r="A75" s="6" t="s">
        <v>1056</v>
      </c>
    </row>
  </sheetData>
  <mergeCells count="2">
    <mergeCell ref="C1:E1"/>
    <mergeCell ref="G1:J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11.71484375" defaultRowHeight="15" zeroHeight="false" outlineLevelRow="0" outlineLevelCol="0"/>
  <cols>
    <col collapsed="false" customWidth="true" hidden="false" outlineLevel="0" max="1" min="1" style="6" width="37.57"/>
  </cols>
  <sheetData>
    <row r="1" customFormat="false" ht="15" hidden="false" customHeight="false" outlineLevel="0" collapsed="false">
      <c r="A1" s="6" t="s">
        <v>1057</v>
      </c>
    </row>
    <row r="2" customFormat="false" ht="15" hidden="false" customHeight="false" outlineLevel="0" collapsed="false">
      <c r="A2" s="6" t="s">
        <v>1058</v>
      </c>
    </row>
    <row r="3" customFormat="false" ht="15" hidden="false" customHeight="false" outlineLevel="0" collapsed="false">
      <c r="A3" s="6" t="s">
        <v>1059</v>
      </c>
    </row>
    <row r="4" customFormat="false" ht="15" hidden="false" customHeight="false" outlineLevel="0" collapsed="false">
      <c r="A4" s="6" t="s">
        <v>1060</v>
      </c>
    </row>
    <row r="5" customFormat="false" ht="15" hidden="false" customHeight="false" outlineLevel="0" collapsed="false">
      <c r="A5" s="6" t="s">
        <v>1061</v>
      </c>
    </row>
    <row r="6" customFormat="false" ht="15" hidden="false" customHeight="false" outlineLevel="0" collapsed="false">
      <c r="A6" s="6" t="s">
        <v>1062</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150"/>
  <sheetViews>
    <sheetView showFormulas="false" showGridLines="true" showRowColHeaders="true" showZeros="true" rightToLeft="false" tabSelected="false" showOutlineSymbols="true" defaultGridColor="true" view="normal" topLeftCell="A28" colorId="64" zoomScale="100" zoomScaleNormal="100" zoomScalePageLayoutView="100" workbookViewId="0">
      <selection pane="topLeft" activeCell="E11" activeCellId="0" sqref="E11"/>
    </sheetView>
  </sheetViews>
  <sheetFormatPr defaultColWidth="11.71484375" defaultRowHeight="15" zeroHeight="false" outlineLevelRow="0" outlineLevelCol="0"/>
  <cols>
    <col collapsed="false" customWidth="true" hidden="false" outlineLevel="0" max="1" min="1" style="6" width="19.42"/>
    <col collapsed="false" customWidth="true" hidden="false" outlineLevel="0" max="8" min="8" style="6" width="12.86"/>
  </cols>
  <sheetData>
    <row r="1" customFormat="false" ht="15" hidden="false" customHeight="false" outlineLevel="0" collapsed="false">
      <c r="A1" s="6" t="s">
        <v>1063</v>
      </c>
    </row>
    <row r="2" customFormat="false" ht="15" hidden="false" customHeight="false" outlineLevel="0" collapsed="false">
      <c r="A2" s="6" t="s">
        <v>1064</v>
      </c>
    </row>
    <row r="4" customFormat="false" ht="15" hidden="false" customHeight="false" outlineLevel="0" collapsed="false">
      <c r="A4" s="55" t="s">
        <v>1065</v>
      </c>
      <c r="B4" s="56" t="s">
        <v>1066</v>
      </c>
    </row>
    <row r="5" customFormat="false" ht="15" hidden="false" customHeight="false" outlineLevel="0" collapsed="false">
      <c r="A5" s="34" t="n">
        <v>0</v>
      </c>
      <c r="B5" s="57" t="n">
        <f aca="false">ROUNDDOWN((A5-50)/5,0)</f>
        <v>-10</v>
      </c>
    </row>
    <row r="6" customFormat="false" ht="15" hidden="false" customHeight="false" outlineLevel="0" collapsed="false">
      <c r="A6" s="34" t="n">
        <v>25</v>
      </c>
      <c r="B6" s="57" t="n">
        <f aca="false">ROUNDDOWN((A6-50)/5,0)</f>
        <v>-5</v>
      </c>
    </row>
    <row r="7" customFormat="false" ht="15" hidden="false" customHeight="false" outlineLevel="0" collapsed="false">
      <c r="A7" s="34" t="n">
        <v>50</v>
      </c>
      <c r="B7" s="57" t="n">
        <f aca="false">ROUNDDOWN((A7-50)/5,0)</f>
        <v>0</v>
      </c>
    </row>
    <row r="8" customFormat="false" ht="15" hidden="false" customHeight="false" outlineLevel="0" collapsed="false">
      <c r="A8" s="34" t="n">
        <v>75</v>
      </c>
      <c r="B8" s="57" t="n">
        <f aca="false">ROUNDDOWN((A8-50)/5,0)</f>
        <v>5</v>
      </c>
    </row>
    <row r="9" customFormat="false" ht="15" hidden="false" customHeight="false" outlineLevel="0" collapsed="false">
      <c r="A9" s="34" t="n">
        <v>100</v>
      </c>
      <c r="B9" s="57" t="n">
        <f aca="false">ROUNDDOWN((A9-50)/5,0)</f>
        <v>10</v>
      </c>
    </row>
    <row r="10" customFormat="false" ht="15" hidden="false" customHeight="false" outlineLevel="0" collapsed="false">
      <c r="A10" s="34" t="n">
        <v>125</v>
      </c>
      <c r="B10" s="57" t="n">
        <f aca="false">ROUNDDOWN((A10-50)/5,0)</f>
        <v>15</v>
      </c>
    </row>
    <row r="11" customFormat="false" ht="15" hidden="false" customHeight="false" outlineLevel="0" collapsed="false">
      <c r="A11" s="40" t="n">
        <v>150</v>
      </c>
      <c r="B11" s="58" t="n">
        <f aca="false">ROUNDDOWN((A11-50)/5,0)</f>
        <v>20</v>
      </c>
    </row>
    <row r="13" customFormat="false" ht="15" hidden="false" customHeight="false" outlineLevel="0" collapsed="false">
      <c r="A13" s="6" t="s">
        <v>1067</v>
      </c>
    </row>
    <row r="15" customFormat="false" ht="15" hidden="false" customHeight="false" outlineLevel="0" collapsed="false">
      <c r="A15" s="29" t="s">
        <v>1068</v>
      </c>
      <c r="B15" s="42" t="s">
        <v>1069</v>
      </c>
      <c r="C15" s="42" t="s">
        <v>1070</v>
      </c>
      <c r="D15" s="42" t="s">
        <v>1071</v>
      </c>
      <c r="E15" s="42" t="s">
        <v>1072</v>
      </c>
      <c r="F15" s="42" t="s">
        <v>1073</v>
      </c>
      <c r="G15" s="42" t="s">
        <v>1074</v>
      </c>
      <c r="H15" s="42" t="s">
        <v>1075</v>
      </c>
      <c r="I15" s="28" t="s">
        <v>1076</v>
      </c>
    </row>
    <row r="16" customFormat="false" ht="15" hidden="false" customHeight="false" outlineLevel="0" collapsed="false">
      <c r="A16" s="59" t="s">
        <v>1069</v>
      </c>
      <c r="B16" s="43" t="n">
        <v>0</v>
      </c>
      <c r="C16" s="43" t="n">
        <v>100</v>
      </c>
      <c r="D16" s="43" t="n">
        <v>100</v>
      </c>
      <c r="E16" s="43" t="n">
        <v>100</v>
      </c>
      <c r="F16" s="43" t="n">
        <v>100</v>
      </c>
      <c r="G16" s="43" t="n">
        <v>100</v>
      </c>
      <c r="H16" s="43" t="n">
        <v>100</v>
      </c>
      <c r="I16" s="33" t="n">
        <v>100</v>
      </c>
    </row>
    <row r="17" customFormat="false" ht="15" hidden="false" customHeight="false" outlineLevel="0" collapsed="false">
      <c r="A17" s="59" t="s">
        <v>1070</v>
      </c>
      <c r="B17" s="43" t="n">
        <v>125</v>
      </c>
      <c r="C17" s="43" t="n">
        <v>0</v>
      </c>
      <c r="D17" s="43" t="n">
        <v>150</v>
      </c>
      <c r="E17" s="43" t="n">
        <v>150</v>
      </c>
      <c r="F17" s="43" t="n">
        <v>100</v>
      </c>
      <c r="G17" s="43" t="n">
        <v>100</v>
      </c>
      <c r="H17" s="43" t="n">
        <v>100</v>
      </c>
      <c r="I17" s="33" t="n">
        <v>100</v>
      </c>
    </row>
    <row r="18" customFormat="false" ht="15" hidden="false" customHeight="false" outlineLevel="0" collapsed="false">
      <c r="A18" s="59" t="s">
        <v>1071</v>
      </c>
      <c r="B18" s="43" t="n">
        <v>100</v>
      </c>
      <c r="C18" s="43" t="n">
        <v>100</v>
      </c>
      <c r="D18" s="43" t="n">
        <v>0</v>
      </c>
      <c r="E18" s="43" t="n">
        <v>100</v>
      </c>
      <c r="F18" s="43" t="n">
        <v>100</v>
      </c>
      <c r="G18" s="43" t="n">
        <v>100</v>
      </c>
      <c r="H18" s="43" t="n">
        <v>100</v>
      </c>
      <c r="I18" s="33" t="n">
        <v>100</v>
      </c>
    </row>
    <row r="19" customFormat="false" ht="15" hidden="false" customHeight="false" outlineLevel="0" collapsed="false">
      <c r="A19" s="59" t="s">
        <v>1072</v>
      </c>
      <c r="B19" s="43" t="n">
        <v>100</v>
      </c>
      <c r="C19" s="43" t="n">
        <v>100</v>
      </c>
      <c r="D19" s="43" t="n">
        <v>100</v>
      </c>
      <c r="E19" s="43" t="n">
        <v>0</v>
      </c>
      <c r="F19" s="43" t="n">
        <v>100</v>
      </c>
      <c r="G19" s="43" t="n">
        <v>100</v>
      </c>
      <c r="H19" s="43" t="n">
        <v>100</v>
      </c>
      <c r="I19" s="33" t="n">
        <v>100</v>
      </c>
    </row>
    <row r="20" customFormat="false" ht="15" hidden="false" customHeight="false" outlineLevel="0" collapsed="false">
      <c r="A20" s="59" t="s">
        <v>1073</v>
      </c>
      <c r="B20" s="43" t="n">
        <v>75</v>
      </c>
      <c r="C20" s="43" t="n">
        <v>100</v>
      </c>
      <c r="D20" s="43" t="n">
        <v>100</v>
      </c>
      <c r="E20" s="43" t="n">
        <v>75</v>
      </c>
      <c r="F20" s="43" t="n">
        <v>0</v>
      </c>
      <c r="G20" s="43" t="n">
        <v>50</v>
      </c>
      <c r="H20" s="43" t="n">
        <v>100</v>
      </c>
      <c r="I20" s="33" t="n">
        <v>150</v>
      </c>
    </row>
    <row r="21" customFormat="false" ht="15" hidden="false" customHeight="false" outlineLevel="0" collapsed="false">
      <c r="A21" s="59" t="s">
        <v>1074</v>
      </c>
      <c r="B21" s="43" t="n">
        <v>75</v>
      </c>
      <c r="C21" s="43" t="n">
        <v>100</v>
      </c>
      <c r="D21" s="43" t="n">
        <v>100</v>
      </c>
      <c r="E21" s="43" t="n">
        <v>75</v>
      </c>
      <c r="F21" s="43" t="n">
        <v>150</v>
      </c>
      <c r="G21" s="43" t="n">
        <v>0</v>
      </c>
      <c r="H21" s="43" t="n">
        <v>50</v>
      </c>
      <c r="I21" s="33" t="n">
        <v>100</v>
      </c>
    </row>
    <row r="22" customFormat="false" ht="15" hidden="false" customHeight="false" outlineLevel="0" collapsed="false">
      <c r="A22" s="59" t="s">
        <v>1075</v>
      </c>
      <c r="B22" s="43" t="n">
        <v>75</v>
      </c>
      <c r="C22" s="43" t="n">
        <v>75</v>
      </c>
      <c r="D22" s="43" t="n">
        <v>100</v>
      </c>
      <c r="E22" s="43" t="n">
        <v>125</v>
      </c>
      <c r="F22" s="43" t="n">
        <v>100</v>
      </c>
      <c r="G22" s="43" t="n">
        <v>150</v>
      </c>
      <c r="H22" s="43" t="n">
        <v>0</v>
      </c>
      <c r="I22" s="33" t="n">
        <v>50</v>
      </c>
    </row>
    <row r="23" customFormat="false" ht="15" hidden="false" customHeight="false" outlineLevel="0" collapsed="false">
      <c r="A23" s="60" t="s">
        <v>1076</v>
      </c>
      <c r="B23" s="45" t="n">
        <v>75</v>
      </c>
      <c r="C23" s="45" t="n">
        <v>100</v>
      </c>
      <c r="D23" s="45" t="n">
        <v>100</v>
      </c>
      <c r="E23" s="45" t="n">
        <v>75</v>
      </c>
      <c r="F23" s="45" t="n">
        <v>50</v>
      </c>
      <c r="G23" s="45" t="n">
        <v>100</v>
      </c>
      <c r="H23" s="45" t="n">
        <v>150</v>
      </c>
      <c r="I23" s="39" t="n">
        <v>0</v>
      </c>
    </row>
    <row r="25" customFormat="false" ht="15" hidden="false" customHeight="false" outlineLevel="0" collapsed="false">
      <c r="A25" s="6" t="s">
        <v>1077</v>
      </c>
    </row>
    <row r="27" customFormat="false" ht="15" hidden="false" customHeight="false" outlineLevel="0" collapsed="false">
      <c r="A27" s="6" t="s">
        <v>1078</v>
      </c>
    </row>
    <row r="28" customFormat="false" ht="15" hidden="false" customHeight="false" outlineLevel="0" collapsed="false">
      <c r="A28" s="6" t="s">
        <v>1079</v>
      </c>
    </row>
    <row r="30" customFormat="false" ht="15" hidden="false" customHeight="false" outlineLevel="0" collapsed="false">
      <c r="A30" s="6" t="s">
        <v>1080</v>
      </c>
    </row>
    <row r="32" customFormat="false" ht="15" hidden="false" customHeight="false" outlineLevel="0" collapsed="false">
      <c r="A32" s="61" t="s">
        <v>272</v>
      </c>
      <c r="B32" s="61" t="s">
        <v>1081</v>
      </c>
      <c r="C32" s="62" t="s">
        <v>1082</v>
      </c>
      <c r="D32" s="62"/>
      <c r="E32" s="62"/>
      <c r="F32" s="62"/>
      <c r="G32" s="62"/>
      <c r="H32" s="62"/>
    </row>
    <row r="33" customFormat="false" ht="15" hidden="false" customHeight="false" outlineLevel="0" collapsed="false">
      <c r="A33" s="43" t="s">
        <v>1083</v>
      </c>
      <c r="B33" s="35" t="s">
        <v>1084</v>
      </c>
      <c r="C33" s="63" t="s">
        <v>1085</v>
      </c>
      <c r="D33" s="63"/>
      <c r="E33" s="63"/>
      <c r="F33" s="63"/>
      <c r="G33" s="63"/>
      <c r="H33" s="63"/>
    </row>
    <row r="34" customFormat="false" ht="15" hidden="false" customHeight="false" outlineLevel="0" collapsed="false">
      <c r="A34" s="43" t="s">
        <v>1086</v>
      </c>
      <c r="B34" s="35" t="s">
        <v>1084</v>
      </c>
      <c r="C34" s="63" t="s">
        <v>1085</v>
      </c>
      <c r="D34" s="63"/>
      <c r="E34" s="63"/>
      <c r="F34" s="63"/>
      <c r="G34" s="63"/>
      <c r="H34" s="63"/>
    </row>
    <row r="35" customFormat="false" ht="15" hidden="false" customHeight="false" outlineLevel="0" collapsed="false">
      <c r="A35" s="43" t="s">
        <v>1087</v>
      </c>
      <c r="B35" s="35" t="s">
        <v>1084</v>
      </c>
      <c r="C35" s="63" t="s">
        <v>1085</v>
      </c>
      <c r="D35" s="63"/>
      <c r="E35" s="63"/>
      <c r="F35" s="63"/>
      <c r="G35" s="63"/>
      <c r="H35" s="63"/>
    </row>
    <row r="36" customFormat="false" ht="15" hidden="false" customHeight="false" outlineLevel="0" collapsed="false">
      <c r="A36" s="43" t="s">
        <v>1088</v>
      </c>
      <c r="B36" s="35" t="s">
        <v>1070</v>
      </c>
      <c r="C36" s="64" t="s">
        <v>1089</v>
      </c>
      <c r="D36" s="64"/>
      <c r="E36" s="64"/>
      <c r="F36" s="64"/>
      <c r="G36" s="64"/>
      <c r="H36" s="64"/>
    </row>
    <row r="37" customFormat="false" ht="15" hidden="false" customHeight="false" outlineLevel="0" collapsed="false">
      <c r="A37" s="43" t="s">
        <v>1090</v>
      </c>
      <c r="B37" s="35" t="s">
        <v>1072</v>
      </c>
      <c r="C37" s="63" t="s">
        <v>1091</v>
      </c>
      <c r="D37" s="63"/>
      <c r="E37" s="63"/>
      <c r="F37" s="63"/>
      <c r="G37" s="63"/>
      <c r="H37" s="63"/>
    </row>
    <row r="38" customFormat="false" ht="15" hidden="false" customHeight="false" outlineLevel="0" collapsed="false">
      <c r="A38" s="43" t="s">
        <v>1092</v>
      </c>
      <c r="B38" s="35" t="s">
        <v>1070</v>
      </c>
      <c r="C38" s="63" t="s">
        <v>1091</v>
      </c>
      <c r="D38" s="63"/>
      <c r="E38" s="63"/>
      <c r="F38" s="63"/>
      <c r="G38" s="63"/>
      <c r="H38" s="63"/>
    </row>
    <row r="39" customFormat="false" ht="15" hidden="false" customHeight="false" outlineLevel="0" collapsed="false">
      <c r="A39" s="43" t="s">
        <v>1093</v>
      </c>
      <c r="B39" s="35" t="s">
        <v>1070</v>
      </c>
      <c r="C39" s="64" t="s">
        <v>1089</v>
      </c>
      <c r="D39" s="64"/>
      <c r="E39" s="64"/>
      <c r="F39" s="64"/>
      <c r="G39" s="64"/>
      <c r="H39" s="64"/>
    </row>
    <row r="40" customFormat="false" ht="15" hidden="false" customHeight="false" outlineLevel="0" collapsed="false">
      <c r="A40" s="43" t="s">
        <v>328</v>
      </c>
      <c r="B40" s="35" t="s">
        <v>1070</v>
      </c>
      <c r="C40" s="64" t="s">
        <v>1089</v>
      </c>
      <c r="D40" s="64"/>
      <c r="E40" s="64"/>
      <c r="F40" s="64"/>
      <c r="G40" s="64"/>
      <c r="H40" s="64"/>
    </row>
    <row r="41" customFormat="false" ht="15" hidden="false" customHeight="false" outlineLevel="0" collapsed="false">
      <c r="A41" s="43" t="s">
        <v>1094</v>
      </c>
      <c r="B41" s="35" t="s">
        <v>1073</v>
      </c>
      <c r="C41" s="64" t="s">
        <v>1095</v>
      </c>
      <c r="D41" s="64"/>
      <c r="E41" s="64"/>
      <c r="F41" s="64"/>
      <c r="G41" s="64"/>
      <c r="H41" s="64"/>
    </row>
    <row r="42" customFormat="false" ht="15" hidden="false" customHeight="false" outlineLevel="0" collapsed="false">
      <c r="A42" s="43" t="s">
        <v>1096</v>
      </c>
      <c r="B42" s="35" t="s">
        <v>1074</v>
      </c>
      <c r="C42" s="64" t="s">
        <v>1097</v>
      </c>
      <c r="D42" s="64"/>
      <c r="E42" s="64"/>
      <c r="F42" s="64"/>
      <c r="G42" s="64"/>
      <c r="H42" s="64"/>
    </row>
    <row r="43" customFormat="false" ht="15" hidden="false" customHeight="false" outlineLevel="0" collapsed="false">
      <c r="A43" s="43" t="s">
        <v>1098</v>
      </c>
      <c r="B43" s="35" t="s">
        <v>1075</v>
      </c>
      <c r="C43" s="64" t="s">
        <v>1099</v>
      </c>
      <c r="D43" s="64"/>
      <c r="E43" s="64"/>
      <c r="F43" s="64"/>
      <c r="G43" s="64"/>
      <c r="H43" s="64"/>
    </row>
    <row r="44" customFormat="false" ht="15" hidden="false" customHeight="false" outlineLevel="0" collapsed="false">
      <c r="A44" s="43" t="s">
        <v>1100</v>
      </c>
      <c r="B44" s="35" t="s">
        <v>1076</v>
      </c>
      <c r="C44" s="64" t="s">
        <v>1101</v>
      </c>
      <c r="D44" s="64"/>
      <c r="E44" s="64"/>
      <c r="F44" s="64"/>
      <c r="G44" s="64"/>
      <c r="H44" s="64"/>
    </row>
    <row r="48" customFormat="false" ht="15" hidden="false" customHeight="false" outlineLevel="0" collapsed="false">
      <c r="A48" s="65" t="s">
        <v>1090</v>
      </c>
      <c r="B48" s="65"/>
      <c r="C48" s="65"/>
      <c r="D48" s="65"/>
      <c r="E48" s="65"/>
      <c r="F48" s="65"/>
      <c r="G48" s="65"/>
      <c r="H48" s="65"/>
    </row>
    <row r="49" customFormat="false" ht="15" hidden="false" customHeight="false" outlineLevel="0" collapsed="false">
      <c r="A49" s="6" t="s">
        <v>1102</v>
      </c>
    </row>
    <row r="50" customFormat="false" ht="15" hidden="false" customHeight="false" outlineLevel="0" collapsed="false">
      <c r="A50" s="6" t="s">
        <v>1103</v>
      </c>
    </row>
    <row r="52" customFormat="false" ht="15" hidden="false" customHeight="false" outlineLevel="0" collapsed="false">
      <c r="A52" s="65" t="s">
        <v>1092</v>
      </c>
      <c r="B52" s="65"/>
      <c r="C52" s="65"/>
      <c r="D52" s="65"/>
      <c r="E52" s="65"/>
      <c r="F52" s="65"/>
      <c r="G52" s="65"/>
      <c r="H52" s="65"/>
    </row>
    <row r="53" customFormat="false" ht="15" hidden="false" customHeight="false" outlineLevel="0" collapsed="false">
      <c r="A53" s="6" t="s">
        <v>1104</v>
      </c>
    </row>
    <row r="57" customFormat="false" ht="15" hidden="false" customHeight="false" outlineLevel="0" collapsed="false">
      <c r="A57" s="65" t="s">
        <v>1105</v>
      </c>
      <c r="B57" s="65"/>
      <c r="C57" s="65"/>
      <c r="D57" s="65"/>
      <c r="E57" s="65"/>
      <c r="F57" s="65"/>
      <c r="G57" s="65"/>
      <c r="H57" s="65"/>
    </row>
    <row r="58" customFormat="false" ht="15" hidden="false" customHeight="false" outlineLevel="0" collapsed="false">
      <c r="A58" s="6" t="s">
        <v>1106</v>
      </c>
    </row>
    <row r="59" customFormat="false" ht="15" hidden="false" customHeight="false" outlineLevel="0" collapsed="false">
      <c r="A59" s="6" t="s">
        <v>1107</v>
      </c>
    </row>
    <row r="60" customFormat="false" ht="15" hidden="false" customHeight="false" outlineLevel="0" collapsed="false">
      <c r="A60" s="6" t="s">
        <v>1108</v>
      </c>
    </row>
    <row r="61" customFormat="false" ht="15" hidden="false" customHeight="false" outlineLevel="0" collapsed="false">
      <c r="A61" s="6" t="s">
        <v>1109</v>
      </c>
    </row>
    <row r="62" customFormat="false" ht="15" hidden="false" customHeight="false" outlineLevel="0" collapsed="false">
      <c r="A62" s="6" t="s">
        <v>1110</v>
      </c>
    </row>
    <row r="63" customFormat="false" ht="15" hidden="false" customHeight="false" outlineLevel="0" collapsed="false">
      <c r="A63" s="6" t="s">
        <v>1111</v>
      </c>
    </row>
    <row r="65" customFormat="false" ht="15" hidden="false" customHeight="false" outlineLevel="0" collapsed="false">
      <c r="A65" s="6" t="s">
        <v>1112</v>
      </c>
    </row>
    <row r="66" customFormat="false" ht="15" hidden="false" customHeight="false" outlineLevel="0" collapsed="false">
      <c r="A66" s="6" t="s">
        <v>1113</v>
      </c>
    </row>
    <row r="67" customFormat="false" ht="15" hidden="false" customHeight="false" outlineLevel="0" collapsed="false">
      <c r="A67" s="66" t="s">
        <v>1114</v>
      </c>
    </row>
    <row r="68" customFormat="false" ht="15" hidden="false" customHeight="false" outlineLevel="0" collapsed="false">
      <c r="A68" s="66" t="s">
        <v>1115</v>
      </c>
    </row>
    <row r="69" customFormat="false" ht="15" hidden="false" customHeight="false" outlineLevel="0" collapsed="false">
      <c r="A69" s="66" t="s">
        <v>1116</v>
      </c>
    </row>
    <row r="71" customFormat="false" ht="15" hidden="false" customHeight="false" outlineLevel="0" collapsed="false">
      <c r="A71" s="6" t="s">
        <v>1117</v>
      </c>
    </row>
    <row r="72" customFormat="false" ht="15" hidden="false" customHeight="false" outlineLevel="0" collapsed="false">
      <c r="A72" s="6" t="s">
        <v>1118</v>
      </c>
    </row>
    <row r="73" customFormat="false" ht="15" hidden="false" customHeight="false" outlineLevel="0" collapsed="false">
      <c r="H73" s="65" t="s">
        <v>1119</v>
      </c>
      <c r="I73" s="65"/>
      <c r="J73" s="65"/>
      <c r="K73" s="65"/>
    </row>
    <row r="74" customFormat="false" ht="15" hidden="false" customHeight="false" outlineLevel="0" collapsed="false">
      <c r="A74" s="66" t="s">
        <v>1120</v>
      </c>
      <c r="H74" s="6" t="s">
        <v>1121</v>
      </c>
    </row>
    <row r="75" customFormat="false" ht="15" hidden="false" customHeight="false" outlineLevel="0" collapsed="false">
      <c r="A75" s="66" t="s">
        <v>1114</v>
      </c>
      <c r="H75" s="6" t="s">
        <v>1122</v>
      </c>
    </row>
    <row r="76" customFormat="false" ht="15" hidden="false" customHeight="false" outlineLevel="0" collapsed="false">
      <c r="A76" s="66" t="s">
        <v>1115</v>
      </c>
      <c r="H76" s="6" t="s">
        <v>1123</v>
      </c>
    </row>
    <row r="77" customFormat="false" ht="15" hidden="false" customHeight="false" outlineLevel="0" collapsed="false">
      <c r="A77" s="66" t="s">
        <v>1116</v>
      </c>
      <c r="C77" s="6" t="s">
        <v>1124</v>
      </c>
      <c r="H77" s="6" t="s">
        <v>1125</v>
      </c>
    </row>
    <row r="78" customFormat="false" ht="15" hidden="false" customHeight="false" outlineLevel="0" collapsed="false">
      <c r="A78" s="66" t="s">
        <v>1126</v>
      </c>
      <c r="H78" s="6" t="s">
        <v>1127</v>
      </c>
    </row>
    <row r="79" customFormat="false" ht="15" hidden="false" customHeight="false" outlineLevel="0" collapsed="false">
      <c r="A79" s="66" t="s">
        <v>1128</v>
      </c>
      <c r="H79" s="6" t="s">
        <v>1129</v>
      </c>
    </row>
    <row r="80" customFormat="false" ht="15" hidden="false" customHeight="false" outlineLevel="0" collapsed="false">
      <c r="A80" s="66" t="s">
        <v>1130</v>
      </c>
      <c r="H80" s="6" t="s">
        <v>1131</v>
      </c>
    </row>
    <row r="81" customFormat="false" ht="15" hidden="false" customHeight="false" outlineLevel="0" collapsed="false">
      <c r="A81" s="66" t="s">
        <v>1132</v>
      </c>
      <c r="C81" s="6" t="s">
        <v>1133</v>
      </c>
      <c r="H81" s="6" t="s">
        <v>1134</v>
      </c>
    </row>
    <row r="82" customFormat="false" ht="15" hidden="false" customHeight="false" outlineLevel="0" collapsed="false">
      <c r="A82" s="66" t="s">
        <v>1128</v>
      </c>
      <c r="H82" s="6" t="s">
        <v>1129</v>
      </c>
    </row>
    <row r="83" customFormat="false" ht="15" hidden="false" customHeight="false" outlineLevel="0" collapsed="false">
      <c r="A83" s="66" t="s">
        <v>1135</v>
      </c>
      <c r="H83" s="6" t="s">
        <v>1131</v>
      </c>
    </row>
    <row r="84" customFormat="false" ht="15" hidden="false" customHeight="false" outlineLevel="0" collapsed="false">
      <c r="A84" s="66" t="s">
        <v>1136</v>
      </c>
      <c r="H84" s="6" t="s">
        <v>1137</v>
      </c>
    </row>
    <row r="85" customFormat="false" ht="15" hidden="false" customHeight="false" outlineLevel="0" collapsed="false">
      <c r="A85" s="66" t="s">
        <v>1138</v>
      </c>
      <c r="H85" s="6" t="s">
        <v>1139</v>
      </c>
    </row>
    <row r="86" customFormat="false" ht="15" hidden="false" customHeight="false" outlineLevel="0" collapsed="false">
      <c r="A86" s="66" t="s">
        <v>1140</v>
      </c>
      <c r="H86" s="6" t="s">
        <v>1141</v>
      </c>
    </row>
    <row r="87" customFormat="false" ht="15" hidden="false" customHeight="false" outlineLevel="0" collapsed="false">
      <c r="A87" s="66" t="s">
        <v>1142</v>
      </c>
      <c r="C87" s="6" t="s">
        <v>1143</v>
      </c>
      <c r="H87" s="6" t="s">
        <v>1144</v>
      </c>
    </row>
    <row r="88" customFormat="false" ht="15" hidden="false" customHeight="false" outlineLevel="0" collapsed="false">
      <c r="A88" s="66" t="s">
        <v>1145</v>
      </c>
      <c r="H88" s="6" t="s">
        <v>1146</v>
      </c>
    </row>
    <row r="89" customFormat="false" ht="15" hidden="false" customHeight="false" outlineLevel="0" collapsed="false">
      <c r="A89" s="66" t="s">
        <v>1147</v>
      </c>
      <c r="H89" s="6" t="s">
        <v>1148</v>
      </c>
    </row>
    <row r="90" customFormat="false" ht="15" hidden="false" customHeight="false" outlineLevel="0" collapsed="false">
      <c r="A90" s="66" t="s">
        <v>1149</v>
      </c>
      <c r="C90" s="6" t="s">
        <v>1150</v>
      </c>
      <c r="H90" s="6" t="s">
        <v>1151</v>
      </c>
    </row>
    <row r="91" customFormat="false" ht="15" hidden="false" customHeight="false" outlineLevel="0" collapsed="false">
      <c r="A91" s="66" t="s">
        <v>1152</v>
      </c>
      <c r="H91" s="6" t="s">
        <v>1153</v>
      </c>
    </row>
    <row r="92" customFormat="false" ht="15" hidden="false" customHeight="false" outlineLevel="0" collapsed="false">
      <c r="A92" s="66" t="s">
        <v>1154</v>
      </c>
      <c r="C92" s="6" t="s">
        <v>1155</v>
      </c>
      <c r="H92" s="6" t="s">
        <v>1156</v>
      </c>
    </row>
    <row r="93" customFormat="false" ht="15" hidden="false" customHeight="false" outlineLevel="0" collapsed="false">
      <c r="A93" s="66" t="s">
        <v>1157</v>
      </c>
      <c r="C93" s="6" t="s">
        <v>1158</v>
      </c>
      <c r="H93" s="6" t="s">
        <v>1159</v>
      </c>
    </row>
    <row r="94" customFormat="false" ht="15" hidden="false" customHeight="false" outlineLevel="0" collapsed="false">
      <c r="A94" s="66" t="s">
        <v>1160</v>
      </c>
      <c r="H94" s="6" t="s">
        <v>1161</v>
      </c>
    </row>
    <row r="95" customFormat="false" ht="15" hidden="false" customHeight="false" outlineLevel="0" collapsed="false">
      <c r="A95" s="66" t="s">
        <v>1162</v>
      </c>
      <c r="H95" s="6" t="s">
        <v>1163</v>
      </c>
    </row>
    <row r="96" customFormat="false" ht="15" hidden="false" customHeight="false" outlineLevel="0" collapsed="false">
      <c r="A96" s="66" t="s">
        <v>1164</v>
      </c>
      <c r="H96" s="6" t="s">
        <v>1165</v>
      </c>
    </row>
    <row r="97" customFormat="false" ht="15" hidden="false" customHeight="false" outlineLevel="0" collapsed="false">
      <c r="A97" s="66" t="s">
        <v>1166</v>
      </c>
      <c r="H97" s="6" t="s">
        <v>1167</v>
      </c>
    </row>
    <row r="98" customFormat="false" ht="15" hidden="false" customHeight="false" outlineLevel="0" collapsed="false">
      <c r="A98" s="66" t="s">
        <v>1168</v>
      </c>
      <c r="H98" s="6" t="s">
        <v>1169</v>
      </c>
    </row>
    <row r="99" customFormat="false" ht="15" hidden="false" customHeight="false" outlineLevel="0" collapsed="false">
      <c r="A99" s="66" t="s">
        <v>1170</v>
      </c>
      <c r="C99" s="6" t="s">
        <v>1171</v>
      </c>
      <c r="H99" s="6" t="s">
        <v>1172</v>
      </c>
    </row>
    <row r="100" customFormat="false" ht="15" hidden="false" customHeight="false" outlineLevel="0" collapsed="false">
      <c r="A100" s="66" t="s">
        <v>1173</v>
      </c>
      <c r="C100" s="6" t="s">
        <v>1174</v>
      </c>
      <c r="H100" s="6" t="s">
        <v>1175</v>
      </c>
    </row>
    <row r="101" customFormat="false" ht="15" hidden="false" customHeight="false" outlineLevel="0" collapsed="false">
      <c r="A101" s="66" t="s">
        <v>1176</v>
      </c>
      <c r="C101" s="6" t="s">
        <v>1177</v>
      </c>
      <c r="H101" s="6" t="s">
        <v>1178</v>
      </c>
    </row>
    <row r="102" customFormat="false" ht="15" hidden="false" customHeight="false" outlineLevel="0" collapsed="false">
      <c r="A102" s="66" t="s">
        <v>1179</v>
      </c>
      <c r="C102" s="6" t="s">
        <v>1180</v>
      </c>
      <c r="H102" s="6" t="s">
        <v>1131</v>
      </c>
    </row>
    <row r="103" customFormat="false" ht="15" hidden="false" customHeight="false" outlineLevel="0" collapsed="false">
      <c r="A103" s="66" t="s">
        <v>1181</v>
      </c>
      <c r="H103" s="6" t="s">
        <v>1182</v>
      </c>
    </row>
    <row r="104" customFormat="false" ht="15" hidden="false" customHeight="false" outlineLevel="0" collapsed="false">
      <c r="A104" s="66" t="s">
        <v>1183</v>
      </c>
      <c r="C104" s="6" t="s">
        <v>1184</v>
      </c>
      <c r="H104" s="6" t="s">
        <v>1185</v>
      </c>
    </row>
    <row r="105" customFormat="false" ht="15" hidden="false" customHeight="false" outlineLevel="0" collapsed="false">
      <c r="A105" s="66" t="s">
        <v>1186</v>
      </c>
      <c r="C105" s="6" t="s">
        <v>1187</v>
      </c>
      <c r="H105" s="6" t="s">
        <v>1188</v>
      </c>
    </row>
    <row r="106" customFormat="false" ht="15" hidden="false" customHeight="false" outlineLevel="0" collapsed="false">
      <c r="A106" s="66" t="s">
        <v>1189</v>
      </c>
      <c r="C106" s="6" t="s">
        <v>1190</v>
      </c>
      <c r="H106" s="6" t="s">
        <v>1191</v>
      </c>
    </row>
    <row r="107" customFormat="false" ht="15" hidden="false" customHeight="false" outlineLevel="0" collapsed="false">
      <c r="A107" s="66" t="s">
        <v>1192</v>
      </c>
      <c r="C107" s="6" t="s">
        <v>1193</v>
      </c>
      <c r="H107" s="6" t="s">
        <v>1194</v>
      </c>
    </row>
    <row r="108" customFormat="false" ht="15" hidden="false" customHeight="false" outlineLevel="0" collapsed="false">
      <c r="A108" s="66" t="s">
        <v>1195</v>
      </c>
      <c r="H108" s="6" t="s">
        <v>1182</v>
      </c>
    </row>
    <row r="109" customFormat="false" ht="15" hidden="false" customHeight="false" outlineLevel="0" collapsed="false">
      <c r="A109" s="66" t="s">
        <v>1196</v>
      </c>
      <c r="C109" s="6" t="s">
        <v>1197</v>
      </c>
    </row>
    <row r="110" customFormat="false" ht="15" hidden="false" customHeight="false" outlineLevel="0" collapsed="false">
      <c r="A110" s="66" t="s">
        <v>1198</v>
      </c>
    </row>
    <row r="111" customFormat="false" ht="15" hidden="false" customHeight="false" outlineLevel="0" collapsed="false">
      <c r="A111" s="66" t="s">
        <v>1199</v>
      </c>
    </row>
    <row r="114" customFormat="false" ht="15" hidden="false" customHeight="false" outlineLevel="0" collapsed="false">
      <c r="A114" s="66" t="s">
        <v>1200</v>
      </c>
    </row>
    <row r="115" customFormat="false" ht="15" hidden="false" customHeight="false" outlineLevel="0" collapsed="false">
      <c r="A115" s="66" t="s">
        <v>1201</v>
      </c>
    </row>
    <row r="116" customFormat="false" ht="15" hidden="false" customHeight="false" outlineLevel="0" collapsed="false">
      <c r="A116" s="66" t="s">
        <v>1202</v>
      </c>
    </row>
    <row r="117" customFormat="false" ht="15" hidden="false" customHeight="false" outlineLevel="0" collapsed="false">
      <c r="A117" s="66" t="s">
        <v>1203</v>
      </c>
      <c r="C117" s="6" t="s">
        <v>1204</v>
      </c>
    </row>
    <row r="118" customFormat="false" ht="15" hidden="false" customHeight="false" outlineLevel="0" collapsed="false">
      <c r="A118" s="66" t="s">
        <v>1205</v>
      </c>
      <c r="C118" s="6" t="s">
        <v>1206</v>
      </c>
    </row>
    <row r="119" customFormat="false" ht="15" hidden="false" customHeight="false" outlineLevel="0" collapsed="false">
      <c r="A119" s="66" t="s">
        <v>1207</v>
      </c>
      <c r="C119" s="6" t="s">
        <v>1208</v>
      </c>
    </row>
    <row r="120" customFormat="false" ht="15" hidden="false" customHeight="false" outlineLevel="0" collapsed="false">
      <c r="A120" s="66" t="s">
        <v>1209</v>
      </c>
    </row>
    <row r="121" customFormat="false" ht="15" hidden="false" customHeight="false" outlineLevel="0" collapsed="false">
      <c r="A121" s="66" t="s">
        <v>1130</v>
      </c>
    </row>
    <row r="122" customFormat="false" ht="15" hidden="false" customHeight="false" outlineLevel="0" collapsed="false">
      <c r="A122" s="66" t="s">
        <v>1132</v>
      </c>
      <c r="C122" s="6" t="s">
        <v>1210</v>
      </c>
    </row>
    <row r="123" customFormat="false" ht="15" hidden="false" customHeight="false" outlineLevel="0" collapsed="false">
      <c r="A123" s="66" t="s">
        <v>1209</v>
      </c>
    </row>
    <row r="124" customFormat="false" ht="15" hidden="false" customHeight="false" outlineLevel="0" collapsed="false">
      <c r="A124" s="66" t="s">
        <v>1135</v>
      </c>
      <c r="C124" s="6" t="s">
        <v>1211</v>
      </c>
    </row>
    <row r="125" customFormat="false" ht="15" hidden="false" customHeight="false" outlineLevel="0" collapsed="false">
      <c r="A125" s="66" t="s">
        <v>1212</v>
      </c>
      <c r="C125" s="6" t="s">
        <v>1213</v>
      </c>
    </row>
    <row r="126" customFormat="false" ht="15" hidden="false" customHeight="false" outlineLevel="0" collapsed="false">
      <c r="A126" s="66" t="s">
        <v>1203</v>
      </c>
      <c r="C126" s="6" t="s">
        <v>1204</v>
      </c>
    </row>
    <row r="127" customFormat="false" ht="15" hidden="false" customHeight="false" outlineLevel="0" collapsed="false">
      <c r="A127" s="66" t="s">
        <v>1214</v>
      </c>
      <c r="C127" s="6" t="s">
        <v>1215</v>
      </c>
    </row>
    <row r="128" customFormat="false" ht="15" hidden="false" customHeight="false" outlineLevel="0" collapsed="false">
      <c r="A128" s="66" t="s">
        <v>1216</v>
      </c>
      <c r="C128" s="6" t="s">
        <v>1217</v>
      </c>
    </row>
    <row r="129" customFormat="false" ht="15" hidden="false" customHeight="false" outlineLevel="0" collapsed="false">
      <c r="A129" s="66" t="s">
        <v>1218</v>
      </c>
      <c r="C129" s="6" t="s">
        <v>1219</v>
      </c>
    </row>
    <row r="130" customFormat="false" ht="15" hidden="false" customHeight="false" outlineLevel="0" collapsed="false">
      <c r="A130" s="66" t="s">
        <v>1220</v>
      </c>
      <c r="C130" s="6" t="s">
        <v>1221</v>
      </c>
    </row>
    <row r="131" customFormat="false" ht="15" hidden="false" customHeight="false" outlineLevel="0" collapsed="false">
      <c r="A131" s="66" t="s">
        <v>1222</v>
      </c>
    </row>
    <row r="132" customFormat="false" ht="15" hidden="false" customHeight="false" outlineLevel="0" collapsed="false">
      <c r="A132" s="66" t="s">
        <v>1223</v>
      </c>
      <c r="C132" s="6" t="s">
        <v>1224</v>
      </c>
    </row>
    <row r="133" customFormat="false" ht="15" hidden="false" customHeight="false" outlineLevel="0" collapsed="false">
      <c r="A133" s="66" t="s">
        <v>1225</v>
      </c>
    </row>
    <row r="134" customFormat="false" ht="15" hidden="false" customHeight="false" outlineLevel="0" collapsed="false">
      <c r="A134" s="66" t="s">
        <v>1199</v>
      </c>
    </row>
    <row r="135" customFormat="false" ht="15" hidden="false" customHeight="false" outlineLevel="0" collapsed="false">
      <c r="A135" s="66"/>
    </row>
    <row r="136" customFormat="false" ht="15" hidden="false" customHeight="false" outlineLevel="0" collapsed="false">
      <c r="A136" s="66"/>
    </row>
    <row r="137" customFormat="false" ht="15" hidden="false" customHeight="false" outlineLevel="0" collapsed="false">
      <c r="A137" s="6" t="s">
        <v>1226</v>
      </c>
    </row>
    <row r="138" customFormat="false" ht="15" hidden="false" customHeight="false" outlineLevel="0" collapsed="false">
      <c r="A138" s="66" t="s">
        <v>1227</v>
      </c>
      <c r="C138" s="6" t="s">
        <v>1228</v>
      </c>
    </row>
    <row r="139" customFormat="false" ht="15" hidden="false" customHeight="false" outlineLevel="0" collapsed="false">
      <c r="A139" s="66" t="s">
        <v>1229</v>
      </c>
      <c r="C139" s="6" t="s">
        <v>1230</v>
      </c>
    </row>
    <row r="140" customFormat="false" ht="15" hidden="false" customHeight="false" outlineLevel="0" collapsed="false">
      <c r="A140" s="66" t="s">
        <v>1231</v>
      </c>
    </row>
    <row r="141" customFormat="false" ht="15" hidden="false" customHeight="false" outlineLevel="0" collapsed="false">
      <c r="A141" s="66" t="s">
        <v>1232</v>
      </c>
    </row>
    <row r="142" customFormat="false" ht="15" hidden="false" customHeight="false" outlineLevel="0" collapsed="false">
      <c r="A142" s="66" t="s">
        <v>1233</v>
      </c>
    </row>
    <row r="143" customFormat="false" ht="15" hidden="false" customHeight="false" outlineLevel="0" collapsed="false">
      <c r="A143" s="66" t="s">
        <v>1234</v>
      </c>
    </row>
    <row r="144" customFormat="false" ht="15" hidden="false" customHeight="false" outlineLevel="0" collapsed="false">
      <c r="A144" s="66" t="s">
        <v>1235</v>
      </c>
    </row>
    <row r="145" customFormat="false" ht="15" hidden="false" customHeight="false" outlineLevel="0" collapsed="false">
      <c r="A145" s="66" t="s">
        <v>1236</v>
      </c>
    </row>
    <row r="146" customFormat="false" ht="15" hidden="false" customHeight="false" outlineLevel="0" collapsed="false">
      <c r="A146" s="66" t="s">
        <v>1237</v>
      </c>
    </row>
    <row r="147" customFormat="false" ht="15" hidden="false" customHeight="false" outlineLevel="0" collapsed="false">
      <c r="A147" s="66" t="s">
        <v>1238</v>
      </c>
    </row>
    <row r="148" customFormat="false" ht="15" hidden="false" customHeight="false" outlineLevel="0" collapsed="false">
      <c r="A148" s="66" t="s">
        <v>1239</v>
      </c>
    </row>
    <row r="149" customFormat="false" ht="15" hidden="false" customHeight="false" outlineLevel="0" collapsed="false">
      <c r="A149" s="66" t="s">
        <v>1240</v>
      </c>
    </row>
    <row r="150" customFormat="false" ht="15" hidden="false" customHeight="false" outlineLevel="0" collapsed="false">
      <c r="A150" s="66" t="s">
        <v>1199</v>
      </c>
    </row>
  </sheetData>
  <mergeCells count="17">
    <mergeCell ref="C32:H32"/>
    <mergeCell ref="C33:H33"/>
    <mergeCell ref="C34:H34"/>
    <mergeCell ref="C35:H35"/>
    <mergeCell ref="C36:H36"/>
    <mergeCell ref="C37:H37"/>
    <mergeCell ref="C38:H38"/>
    <mergeCell ref="C39:H39"/>
    <mergeCell ref="C40:H40"/>
    <mergeCell ref="C41:H41"/>
    <mergeCell ref="C42:H42"/>
    <mergeCell ref="C43:H43"/>
    <mergeCell ref="C44:H44"/>
    <mergeCell ref="A48:H48"/>
    <mergeCell ref="A52:H52"/>
    <mergeCell ref="A57:H57"/>
    <mergeCell ref="H73:K73"/>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2" activeCellId="0" sqref="A12"/>
    </sheetView>
  </sheetViews>
  <sheetFormatPr defaultColWidth="10.00390625" defaultRowHeight="15" zeroHeight="false" outlineLevelRow="0" outlineLevelCol="0"/>
  <sheetData>
    <row r="1" customFormat="false" ht="15" hidden="false" customHeight="false" outlineLevel="0" collapsed="false">
      <c r="A1" s="6" t="s">
        <v>38</v>
      </c>
    </row>
    <row r="3" customFormat="false" ht="15" hidden="false" customHeight="false" outlineLevel="0" collapsed="false">
      <c r="A3" s="6" t="s">
        <v>39</v>
      </c>
    </row>
    <row r="6" customFormat="false" ht="15" hidden="false" customHeight="false" outlineLevel="0" collapsed="false">
      <c r="A6" s="6" t="s">
        <v>40</v>
      </c>
    </row>
    <row r="7" customFormat="false" ht="15" hidden="false" customHeight="false" outlineLevel="0" collapsed="false">
      <c r="A7" s="6" t="s">
        <v>41</v>
      </c>
    </row>
    <row r="8" customFormat="false" ht="15" hidden="false" customHeight="false" outlineLevel="0" collapsed="false">
      <c r="A8" s="6" t="s">
        <v>42</v>
      </c>
    </row>
    <row r="12" customFormat="false" ht="15" hidden="false" customHeight="false" outlineLevel="0" collapsed="false">
      <c r="A12" s="1" t="s">
        <v>43</v>
      </c>
    </row>
    <row r="13" customFormat="false" ht="13.8" hidden="false" customHeight="false" outlineLevel="0" collapsed="false">
      <c r="A13" s="1" t="s">
        <v>44</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6" activeCellId="0" sqref="I16"/>
    </sheetView>
  </sheetViews>
  <sheetFormatPr defaultColWidth="11.71484375" defaultRowHeight="15" zeroHeight="false" outlineLevelRow="0" outlineLevelCol="0"/>
  <cols>
    <col collapsed="false" customWidth="true" hidden="false" outlineLevel="0" max="3" min="3" style="6" width="33.86"/>
    <col collapsed="false" customWidth="true" hidden="false" outlineLevel="0" max="4" min="4" style="6" width="14.71"/>
  </cols>
  <sheetData>
    <row r="1" customFormat="false" ht="15" hidden="false" customHeight="false" outlineLevel="0" collapsed="false">
      <c r="A1" s="65" t="s">
        <v>1241</v>
      </c>
      <c r="B1" s="65"/>
      <c r="C1" s="65"/>
      <c r="D1" s="65"/>
      <c r="E1" s="65"/>
    </row>
    <row r="2" customFormat="false" ht="15" hidden="false" customHeight="false" outlineLevel="0" collapsed="false">
      <c r="A2" s="67" t="s">
        <v>469</v>
      </c>
      <c r="B2" s="67" t="s">
        <v>232</v>
      </c>
      <c r="C2" s="67" t="s">
        <v>272</v>
      </c>
      <c r="D2" s="67" t="s">
        <v>1242</v>
      </c>
      <c r="E2" s="67" t="s">
        <v>1243</v>
      </c>
    </row>
    <row r="3" customFormat="false" ht="15" hidden="false" customHeight="false" outlineLevel="0" collapsed="false">
      <c r="A3" s="43" t="n">
        <v>464</v>
      </c>
      <c r="B3" s="67" t="s">
        <v>548</v>
      </c>
      <c r="C3" s="43" t="s">
        <v>1244</v>
      </c>
      <c r="D3" s="43" t="n">
        <v>7</v>
      </c>
      <c r="E3" s="43" t="n">
        <v>9</v>
      </c>
    </row>
    <row r="4" customFormat="false" ht="15" hidden="false" customHeight="false" outlineLevel="0" collapsed="false">
      <c r="A4" s="43" t="n">
        <v>465</v>
      </c>
      <c r="B4" s="67" t="s">
        <v>553</v>
      </c>
      <c r="C4" s="43" t="s">
        <v>1245</v>
      </c>
      <c r="D4" s="68" t="s">
        <v>1246</v>
      </c>
      <c r="E4" s="43" t="n">
        <v>6</v>
      </c>
    </row>
    <row r="5" customFormat="false" ht="15" hidden="false" customHeight="false" outlineLevel="0" collapsed="false">
      <c r="A5" s="69" t="n">
        <v>466</v>
      </c>
      <c r="B5" s="70" t="s">
        <v>553</v>
      </c>
      <c r="C5" s="69" t="s">
        <v>1247</v>
      </c>
      <c r="D5" s="68" t="s">
        <v>1246</v>
      </c>
      <c r="E5" s="69" t="n">
        <v>6</v>
      </c>
    </row>
    <row r="6" customFormat="false" ht="15" hidden="false" customHeight="false" outlineLevel="0" collapsed="false">
      <c r="A6" s="69" t="n">
        <v>467</v>
      </c>
      <c r="B6" s="70" t="s">
        <v>548</v>
      </c>
      <c r="C6" s="69" t="s">
        <v>1248</v>
      </c>
      <c r="D6" s="71" t="s">
        <v>1249</v>
      </c>
      <c r="E6" s="69" t="n">
        <v>1</v>
      </c>
    </row>
  </sheetData>
  <mergeCells count="1">
    <mergeCell ref="A1:E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1" activeCellId="0" sqref="A11"/>
    </sheetView>
  </sheetViews>
  <sheetFormatPr defaultColWidth="12.5703125" defaultRowHeight="15" zeroHeight="false" outlineLevelRow="0" outlineLevelCol="0"/>
  <sheetData>
    <row r="1" customFormat="false" ht="15" hidden="false" customHeight="false" outlineLevel="0" collapsed="false">
      <c r="A1" s="6" t="s">
        <v>1250</v>
      </c>
    </row>
    <row r="2" customFormat="false" ht="15" hidden="false" customHeight="false" outlineLevel="0" collapsed="false">
      <c r="A2" s="6" t="s">
        <v>1251</v>
      </c>
    </row>
    <row r="3" customFormat="false" ht="15" hidden="false" customHeight="false" outlineLevel="0" collapsed="false">
      <c r="A3" s="6" t="s">
        <v>1252</v>
      </c>
    </row>
    <row r="4" customFormat="false" ht="15" hidden="false" customHeight="false" outlineLevel="0" collapsed="false">
      <c r="A4" s="6" t="s">
        <v>1253</v>
      </c>
    </row>
    <row r="5" customFormat="false" ht="15" hidden="false" customHeight="false" outlineLevel="0" collapsed="false">
      <c r="A5" s="6" t="s">
        <v>1254</v>
      </c>
    </row>
    <row r="6" customFormat="false" ht="15" hidden="false" customHeight="false" outlineLevel="0" collapsed="false">
      <c r="A6" s="6" t="s">
        <v>1255</v>
      </c>
    </row>
    <row r="7" customFormat="false" ht="15" hidden="false" customHeight="false" outlineLevel="0" collapsed="false">
      <c r="A7" s="6" t="s">
        <v>1256</v>
      </c>
    </row>
    <row r="8" customFormat="false" ht="15" hidden="false" customHeight="false" outlineLevel="0" collapsed="false">
      <c r="A8" s="6" t="s">
        <v>1257</v>
      </c>
    </row>
    <row r="9" customFormat="false" ht="15" hidden="false" customHeight="false" outlineLevel="0" collapsed="false">
      <c r="A9" s="6" t="s">
        <v>1258</v>
      </c>
    </row>
    <row r="10" customFormat="false" ht="15" hidden="false" customHeight="false" outlineLevel="0" collapsed="false">
      <c r="A10" s="6" t="s">
        <v>1259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Q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1" activeCellId="0" sqref="I11"/>
    </sheetView>
  </sheetViews>
  <sheetFormatPr defaultColWidth="12.5703125" defaultRowHeight="15" zeroHeight="false" outlineLevelRow="0" outlineLevelCol="0"/>
  <sheetData>
    <row r="1" customFormat="false" ht="15" hidden="false" customHeight="false" outlineLevel="0" collapsed="false">
      <c r="A1" s="72" t="s">
        <v>1260</v>
      </c>
      <c r="B1" s="72"/>
      <c r="C1" s="72"/>
      <c r="D1" s="72"/>
      <c r="E1" s="72" t="s">
        <v>1261</v>
      </c>
      <c r="F1" s="72"/>
      <c r="G1" s="72"/>
      <c r="H1" s="72"/>
      <c r="I1" s="72" t="s">
        <v>1262</v>
      </c>
      <c r="J1" s="72"/>
      <c r="K1" s="72"/>
      <c r="L1" s="72"/>
      <c r="M1" s="72"/>
      <c r="N1" s="72"/>
      <c r="O1" s="72"/>
      <c r="P1" s="72"/>
      <c r="Q1" s="72"/>
    </row>
    <row r="2" customFormat="false" ht="15" hidden="false" customHeight="false" outlineLevel="0" collapsed="false">
      <c r="A2" s="6" t="n">
        <v>24</v>
      </c>
      <c r="B2" s="6" t="s">
        <v>1263</v>
      </c>
      <c r="E2" s="6" t="n">
        <v>21</v>
      </c>
      <c r="F2" s="6" t="s">
        <v>1264</v>
      </c>
      <c r="I2" s="6" t="s">
        <v>1265</v>
      </c>
    </row>
    <row r="3" customFormat="false" ht="15" hidden="false" customHeight="false" outlineLevel="0" collapsed="false">
      <c r="E3" s="6" t="n">
        <v>22</v>
      </c>
      <c r="F3" s="6" t="s">
        <v>1266</v>
      </c>
      <c r="I3" s="6" t="s">
        <v>1267</v>
      </c>
    </row>
    <row r="4" customFormat="false" ht="15" hidden="false" customHeight="false" outlineLevel="0" collapsed="false">
      <c r="E4" s="6" t="n">
        <v>23</v>
      </c>
      <c r="F4" s="6" t="s">
        <v>1268</v>
      </c>
      <c r="I4" s="6" t="s">
        <v>1269</v>
      </c>
    </row>
    <row r="5" customFormat="false" ht="15" hidden="false" customHeight="false" outlineLevel="0" collapsed="false">
      <c r="E5" s="6" t="n">
        <v>24</v>
      </c>
      <c r="F5" s="6" t="s">
        <v>1270</v>
      </c>
      <c r="I5" s="6" t="s">
        <v>1271</v>
      </c>
    </row>
    <row r="6" customFormat="false" ht="15" hidden="false" customHeight="false" outlineLevel="0" collapsed="false">
      <c r="I6" s="6" t="s">
        <v>1272</v>
      </c>
    </row>
    <row r="7" customFormat="false" ht="15" hidden="false" customHeight="false" outlineLevel="0" collapsed="false">
      <c r="I7" s="6" t="s">
        <v>1273</v>
      </c>
    </row>
    <row r="8" customFormat="false" ht="15" hidden="false" customHeight="false" outlineLevel="0" collapsed="false">
      <c r="I8" s="6" t="s">
        <v>1274</v>
      </c>
    </row>
    <row r="9" customFormat="false" ht="15" hidden="false" customHeight="false" outlineLevel="0" collapsed="false">
      <c r="I9" s="6" t="s">
        <v>1275</v>
      </c>
    </row>
    <row r="10" customFormat="false" ht="15" hidden="false" customHeight="false" outlineLevel="0" collapsed="false">
      <c r="I10" s="6" t="s">
        <v>1276</v>
      </c>
    </row>
  </sheetData>
  <mergeCells count="3">
    <mergeCell ref="A1:D1"/>
    <mergeCell ref="E1:H1"/>
    <mergeCell ref="I1:Q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M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18" activeCellId="0" sqref="K18"/>
    </sheetView>
  </sheetViews>
  <sheetFormatPr defaultColWidth="12.00390625" defaultRowHeight="15" zeroHeight="false" outlineLevelRow="0" outlineLevelCol="0"/>
  <cols>
    <col collapsed="false" customWidth="true" hidden="false" outlineLevel="0" max="7" min="7" style="6" width="13.15"/>
  </cols>
  <sheetData>
    <row r="1" customFormat="false" ht="15" hidden="false" customHeight="false" outlineLevel="0" collapsed="false">
      <c r="A1" s="5" t="s">
        <v>1277</v>
      </c>
      <c r="B1" s="5" t="s">
        <v>1278</v>
      </c>
      <c r="C1" s="5" t="s">
        <v>1279</v>
      </c>
      <c r="G1" s="5" t="s">
        <v>862</v>
      </c>
      <c r="H1" s="5" t="s">
        <v>1280</v>
      </c>
      <c r="I1" s="5" t="s">
        <v>1281</v>
      </c>
      <c r="J1" s="5" t="s">
        <v>1282</v>
      </c>
      <c r="M1" s="6" t="s">
        <v>1283</v>
      </c>
    </row>
    <row r="2" customFormat="false" ht="15" hidden="false" customHeight="false" outlineLevel="0" collapsed="false">
      <c r="A2" s="6" t="n">
        <v>1</v>
      </c>
      <c r="B2" s="6" t="n">
        <v>0</v>
      </c>
      <c r="C2" s="6" t="n">
        <v>0</v>
      </c>
      <c r="G2" s="6" t="s">
        <v>871</v>
      </c>
      <c r="H2" s="6" t="n">
        <v>85</v>
      </c>
      <c r="I2" s="6" t="n">
        <f aca="false">VLOOKUP($H$15,$A$2:$B$51,2,0)*H2</f>
        <v>53550</v>
      </c>
      <c r="J2" s="6" t="n">
        <f aca="false">VLOOKUP($H$15,$A$2:$C$51,3,0)*H2</f>
        <v>660365</v>
      </c>
      <c r="M2" s="6" t="n">
        <v>75</v>
      </c>
    </row>
    <row r="3" customFormat="false" ht="15" hidden="false" customHeight="false" outlineLevel="0" collapsed="false">
      <c r="A3" s="6" t="n">
        <v>2</v>
      </c>
      <c r="B3" s="6" t="n">
        <f aca="false">(A3*A3+A3)/2</f>
        <v>3</v>
      </c>
      <c r="C3" s="6" t="n">
        <f aca="false">B3</f>
        <v>3</v>
      </c>
      <c r="G3" s="6" t="s">
        <v>873</v>
      </c>
      <c r="H3" s="6" t="n">
        <v>110</v>
      </c>
      <c r="I3" s="6" t="n">
        <f aca="false">VLOOKUP($H$15,$A$2:$B$51,2,0)*H3</f>
        <v>69300</v>
      </c>
      <c r="J3" s="6" t="n">
        <f aca="false">VLOOKUP($H$15,$A$2:$C$51,3,0)*H3</f>
        <v>854590</v>
      </c>
      <c r="M3" s="6" t="n">
        <v>150</v>
      </c>
    </row>
    <row r="4" customFormat="false" ht="15" hidden="false" customHeight="false" outlineLevel="0" collapsed="false">
      <c r="A4" s="6" t="n">
        <v>3</v>
      </c>
      <c r="B4" s="6" t="n">
        <f aca="false">(A4*A4+A4)/2</f>
        <v>6</v>
      </c>
      <c r="C4" s="6" t="n">
        <f aca="false">C3+B4</f>
        <v>9</v>
      </c>
      <c r="G4" s="6" t="s">
        <v>874</v>
      </c>
      <c r="H4" s="6" t="n">
        <v>115</v>
      </c>
      <c r="I4" s="6" t="n">
        <f aca="false">VLOOKUP($H$15,$A$2:$B$51,2,0)*H4</f>
        <v>72450</v>
      </c>
      <c r="J4" s="6" t="n">
        <f aca="false">VLOOKUP($H$15,$A$2:$C$51,3,0)*H4</f>
        <v>893435</v>
      </c>
      <c r="M4" s="6" t="n">
        <v>180</v>
      </c>
    </row>
    <row r="5" customFormat="false" ht="15" hidden="false" customHeight="false" outlineLevel="0" collapsed="false">
      <c r="A5" s="6" t="n">
        <v>4</v>
      </c>
      <c r="B5" s="6" t="n">
        <f aca="false">(A5*A5+A5)/2</f>
        <v>10</v>
      </c>
      <c r="C5" s="6" t="n">
        <f aca="false">C4+B5</f>
        <v>19</v>
      </c>
      <c r="G5" s="6" t="s">
        <v>877</v>
      </c>
      <c r="H5" s="6" t="n">
        <v>100</v>
      </c>
      <c r="I5" s="6" t="n">
        <f aca="false">VLOOKUP($H$15,$A$2:$B$51,2,0)*H5</f>
        <v>63000</v>
      </c>
      <c r="J5" s="6" t="n">
        <f aca="false">VLOOKUP($H$15,$A$2:$C$51,3,0)*H5</f>
        <v>776900</v>
      </c>
      <c r="M5" s="6" t="n">
        <v>100</v>
      </c>
    </row>
    <row r="6" customFormat="false" ht="15" hidden="false" customHeight="false" outlineLevel="0" collapsed="false">
      <c r="A6" s="6" t="n">
        <v>5</v>
      </c>
      <c r="B6" s="6" t="n">
        <f aca="false">(A6*A6+A6)/2</f>
        <v>15</v>
      </c>
      <c r="C6" s="6" t="n">
        <f aca="false">C5+B6</f>
        <v>34</v>
      </c>
      <c r="G6" s="6" t="s">
        <v>879</v>
      </c>
      <c r="H6" s="6" t="n">
        <v>105</v>
      </c>
      <c r="I6" s="6" t="n">
        <f aca="false">VLOOKUP($H$15,$A$2:$B$51,2,0)*H6</f>
        <v>66150</v>
      </c>
      <c r="J6" s="6" t="n">
        <f aca="false">VLOOKUP($H$15,$A$2:$C$51,3,0)*H6</f>
        <v>815745</v>
      </c>
      <c r="M6" s="6" t="n">
        <v>125</v>
      </c>
    </row>
    <row r="7" customFormat="false" ht="15" hidden="false" customHeight="false" outlineLevel="0" collapsed="false">
      <c r="A7" s="6" t="n">
        <v>6</v>
      </c>
      <c r="B7" s="6" t="n">
        <f aca="false">(A7*A7+A7)/2</f>
        <v>21</v>
      </c>
      <c r="C7" s="6" t="n">
        <f aca="false">C6+B7</f>
        <v>55</v>
      </c>
      <c r="G7" s="6" t="s">
        <v>881</v>
      </c>
      <c r="H7" s="6" t="n">
        <v>90</v>
      </c>
      <c r="I7" s="6" t="n">
        <f aca="false">VLOOKUP($H$15,$A$2:$B$51,2,0)*H7</f>
        <v>56700</v>
      </c>
      <c r="J7" s="6" t="n">
        <f aca="false">VLOOKUP($H$15,$A$2:$C$51,3,0)*H7</f>
        <v>699210</v>
      </c>
      <c r="M7" s="6" t="n">
        <v>90</v>
      </c>
    </row>
    <row r="8" customFormat="false" ht="15" hidden="false" customHeight="false" outlineLevel="0" collapsed="false">
      <c r="A8" s="6" t="n">
        <v>7</v>
      </c>
      <c r="B8" s="6" t="n">
        <f aca="false">(A8*A8+A8)/2</f>
        <v>28</v>
      </c>
      <c r="C8" s="6" t="n">
        <f aca="false">C7+B8</f>
        <v>83</v>
      </c>
      <c r="G8" s="6" t="s">
        <v>15</v>
      </c>
      <c r="H8" s="6" t="n">
        <v>90</v>
      </c>
      <c r="I8" s="6" t="n">
        <f aca="false">VLOOKUP($H$15,$A$2:$B$51,2,0)*H8</f>
        <v>56700</v>
      </c>
      <c r="J8" s="6" t="n">
        <f aca="false">VLOOKUP($H$15,$A$2:$C$51,3,0)*H8</f>
        <v>699210</v>
      </c>
      <c r="M8" s="6" t="n">
        <v>90</v>
      </c>
    </row>
    <row r="9" customFormat="false" ht="15" hidden="false" customHeight="false" outlineLevel="0" collapsed="false">
      <c r="A9" s="6" t="n">
        <v>8</v>
      </c>
      <c r="B9" s="6" t="n">
        <f aca="false">(A9*A9+A9)/2</f>
        <v>36</v>
      </c>
      <c r="C9" s="6" t="n">
        <f aca="false">C8+B9</f>
        <v>119</v>
      </c>
      <c r="G9" s="6" t="s">
        <v>885</v>
      </c>
      <c r="H9" s="6" t="n">
        <v>90</v>
      </c>
      <c r="I9" s="6" t="n">
        <f aca="false">VLOOKUP($H$15,$A$2:$B$51,2,0)*H9</f>
        <v>56700</v>
      </c>
      <c r="J9" s="6" t="n">
        <f aca="false">VLOOKUP($H$15,$A$2:$C$51,3,0)*H9</f>
        <v>699210</v>
      </c>
      <c r="M9" s="6" t="n">
        <v>90</v>
      </c>
    </row>
    <row r="10" customFormat="false" ht="15" hidden="false" customHeight="false" outlineLevel="0" collapsed="false">
      <c r="A10" s="6" t="n">
        <v>9</v>
      </c>
      <c r="B10" s="6" t="n">
        <f aca="false">(A10*A10+A10)/2</f>
        <v>45</v>
      </c>
      <c r="C10" s="6" t="n">
        <f aca="false">C9+B10</f>
        <v>164</v>
      </c>
      <c r="G10" s="6" t="s">
        <v>1284</v>
      </c>
      <c r="H10" s="6" t="n">
        <v>95</v>
      </c>
      <c r="I10" s="6" t="n">
        <f aca="false">VLOOKUP($H$15,$A$2:$B$51,2,0)*H10</f>
        <v>59850</v>
      </c>
      <c r="J10" s="6" t="n">
        <f aca="false">VLOOKUP($H$15,$A$2:$C$51,3,0)*H10</f>
        <v>738055</v>
      </c>
      <c r="M10" s="6" t="n">
        <v>95</v>
      </c>
    </row>
    <row r="11" customFormat="false" ht="15" hidden="false" customHeight="false" outlineLevel="0" collapsed="false">
      <c r="A11" s="6" t="n">
        <v>10</v>
      </c>
      <c r="B11" s="6" t="n">
        <f aca="false">(A11*A11+A11)/2</f>
        <v>55</v>
      </c>
      <c r="C11" s="6" t="n">
        <f aca="false">C10+B11</f>
        <v>219</v>
      </c>
    </row>
    <row r="12" customFormat="false" ht="15" hidden="false" customHeight="false" outlineLevel="0" collapsed="false">
      <c r="A12" s="6" t="n">
        <v>11</v>
      </c>
      <c r="B12" s="6" t="n">
        <f aca="false">(A12*A12+A12)/2</f>
        <v>66</v>
      </c>
      <c r="C12" s="6" t="n">
        <f aca="false">C11+B12</f>
        <v>285</v>
      </c>
    </row>
    <row r="13" customFormat="false" ht="15" hidden="false" customHeight="false" outlineLevel="0" collapsed="false">
      <c r="A13" s="6" t="n">
        <v>12</v>
      </c>
      <c r="B13" s="6" t="n">
        <f aca="false">(A13*A13+A13)/2</f>
        <v>78</v>
      </c>
      <c r="C13" s="6" t="n">
        <f aca="false">C12+B13</f>
        <v>363</v>
      </c>
    </row>
    <row r="14" customFormat="false" ht="15" hidden="false" customHeight="false" outlineLevel="0" collapsed="false">
      <c r="A14" s="6" t="n">
        <v>13</v>
      </c>
      <c r="B14" s="6" t="n">
        <f aca="false">(A14*A14+A14)/2</f>
        <v>91</v>
      </c>
      <c r="C14" s="6" t="n">
        <f aca="false">C13+B14</f>
        <v>454</v>
      </c>
    </row>
    <row r="15" customFormat="false" ht="15" hidden="false" customHeight="false" outlineLevel="0" collapsed="false">
      <c r="A15" s="6" t="n">
        <v>14</v>
      </c>
      <c r="B15" s="6" t="n">
        <f aca="false">(A15*A15+A15)/2</f>
        <v>105</v>
      </c>
      <c r="C15" s="6" t="n">
        <f aca="false">C14+B15</f>
        <v>559</v>
      </c>
      <c r="G15" s="73" t="s">
        <v>1285</v>
      </c>
      <c r="H15" s="74" t="n">
        <v>35</v>
      </c>
    </row>
    <row r="16" customFormat="false" ht="15" hidden="false" customHeight="false" outlineLevel="0" collapsed="false">
      <c r="A16" s="6" t="n">
        <v>15</v>
      </c>
      <c r="B16" s="6" t="n">
        <f aca="false">(A16*A16+A16)/2</f>
        <v>120</v>
      </c>
      <c r="C16" s="6" t="n">
        <f aca="false">C15+B16</f>
        <v>679</v>
      </c>
      <c r="H16" s="75"/>
    </row>
    <row r="17" customFormat="false" ht="15" hidden="false" customHeight="false" outlineLevel="0" collapsed="false">
      <c r="A17" s="6" t="n">
        <v>16</v>
      </c>
      <c r="B17" s="6" t="n">
        <f aca="false">(A17*A17+A17)/2</f>
        <v>136</v>
      </c>
      <c r="C17" s="6" t="n">
        <f aca="false">C16+B17</f>
        <v>815</v>
      </c>
    </row>
    <row r="18" customFormat="false" ht="15" hidden="false" customHeight="false" outlineLevel="0" collapsed="false">
      <c r="A18" s="6" t="n">
        <v>17</v>
      </c>
      <c r="B18" s="6" t="n">
        <f aca="false">(A18*A18+A18)/2</f>
        <v>153</v>
      </c>
      <c r="C18" s="6" t="n">
        <f aca="false">C17+B18</f>
        <v>968</v>
      </c>
    </row>
    <row r="19" customFormat="false" ht="15" hidden="false" customHeight="false" outlineLevel="0" collapsed="false">
      <c r="A19" s="6" t="n">
        <v>18</v>
      </c>
      <c r="B19" s="6" t="n">
        <f aca="false">(A19*A19+A19)/2</f>
        <v>171</v>
      </c>
      <c r="C19" s="6" t="n">
        <f aca="false">C18+B19</f>
        <v>1139</v>
      </c>
    </row>
    <row r="20" customFormat="false" ht="15" hidden="false" customHeight="false" outlineLevel="0" collapsed="false">
      <c r="A20" s="6" t="n">
        <v>19</v>
      </c>
      <c r="B20" s="6" t="n">
        <f aca="false">(A20*A20+A20)/2</f>
        <v>190</v>
      </c>
      <c r="C20" s="6" t="n">
        <f aca="false">C19+B20</f>
        <v>1329</v>
      </c>
      <c r="G20" s="6" t="s">
        <v>1286</v>
      </c>
    </row>
    <row r="21" customFormat="false" ht="15" hidden="false" customHeight="false" outlineLevel="0" collapsed="false">
      <c r="A21" s="6" t="n">
        <v>20</v>
      </c>
      <c r="B21" s="6" t="n">
        <f aca="false">(A21*A21+A21)/2</f>
        <v>210</v>
      </c>
      <c r="C21" s="6" t="n">
        <f aca="false">C20+B21</f>
        <v>1539</v>
      </c>
    </row>
    <row r="22" customFormat="false" ht="15" hidden="false" customHeight="false" outlineLevel="0" collapsed="false">
      <c r="A22" s="6" t="n">
        <v>21</v>
      </c>
      <c r="B22" s="6" t="n">
        <f aca="false">(A22*A22+A22)/2</f>
        <v>231</v>
      </c>
      <c r="C22" s="6" t="n">
        <f aca="false">C21+B22</f>
        <v>1770</v>
      </c>
      <c r="G22" s="6" t="s">
        <v>1287</v>
      </c>
      <c r="H22" s="76" t="str">
        <f aca="false">G4</f>
        <v>Paladin</v>
      </c>
    </row>
    <row r="23" customFormat="false" ht="15" hidden="false" customHeight="false" outlineLevel="0" collapsed="false">
      <c r="A23" s="6" t="n">
        <v>22</v>
      </c>
      <c r="B23" s="6" t="n">
        <f aca="false">(A23*A23+A23)/2</f>
        <v>253</v>
      </c>
      <c r="C23" s="6" t="n">
        <f aca="false">C22+B23</f>
        <v>2023</v>
      </c>
      <c r="G23" s="6" t="s">
        <v>1288</v>
      </c>
      <c r="H23" s="76" t="n">
        <f aca="false">J4</f>
        <v>893435</v>
      </c>
    </row>
    <row r="24" customFormat="false" ht="15" hidden="false" customHeight="false" outlineLevel="0" collapsed="false">
      <c r="A24" s="6" t="n">
        <v>23</v>
      </c>
      <c r="B24" s="6" t="n">
        <f aca="false">(A24*A24+A24)/2</f>
        <v>276</v>
      </c>
      <c r="C24" s="6" t="n">
        <f aca="false">C23+B24</f>
        <v>2299</v>
      </c>
      <c r="G24" s="6" t="s">
        <v>1289</v>
      </c>
      <c r="H24" s="6" t="e">
        <f aca="false">levelfromexp(H23,VLOOKUP(H22,G2:H10,2,0))</f>
        <v>#NAME?</v>
      </c>
    </row>
    <row r="25" customFormat="false" ht="15" hidden="false" customHeight="false" outlineLevel="0" collapsed="false">
      <c r="A25" s="6" t="n">
        <v>24</v>
      </c>
      <c r="B25" s="6" t="n">
        <f aca="false">(A25*A25+A25)/2</f>
        <v>300</v>
      </c>
      <c r="C25" s="6" t="n">
        <f aca="false">C24+B25</f>
        <v>2599</v>
      </c>
    </row>
    <row r="26" customFormat="false" ht="15" hidden="false" customHeight="false" outlineLevel="0" collapsed="false">
      <c r="A26" s="6" t="n">
        <v>25</v>
      </c>
      <c r="B26" s="6" t="n">
        <f aca="false">(A26*A26+A26)/2</f>
        <v>325</v>
      </c>
      <c r="C26" s="6" t="n">
        <f aca="false">C25+B26</f>
        <v>2924</v>
      </c>
    </row>
    <row r="27" customFormat="false" ht="15" hidden="false" customHeight="false" outlineLevel="0" collapsed="false">
      <c r="A27" s="6" t="n">
        <v>26</v>
      </c>
      <c r="B27" s="6" t="n">
        <f aca="false">(A27*A27+A27)/2</f>
        <v>351</v>
      </c>
      <c r="C27" s="6" t="n">
        <f aca="false">C26+B27</f>
        <v>3275</v>
      </c>
    </row>
    <row r="28" customFormat="false" ht="15" hidden="false" customHeight="false" outlineLevel="0" collapsed="false">
      <c r="A28" s="6" t="n">
        <v>27</v>
      </c>
      <c r="B28" s="6" t="n">
        <f aca="false">(A28*A28+A28)/2</f>
        <v>378</v>
      </c>
      <c r="C28" s="6" t="n">
        <f aca="false">C27+B28</f>
        <v>3653</v>
      </c>
    </row>
    <row r="29" customFormat="false" ht="15" hidden="false" customHeight="false" outlineLevel="0" collapsed="false">
      <c r="A29" s="6" t="n">
        <v>28</v>
      </c>
      <c r="B29" s="6" t="n">
        <f aca="false">(A29*A29+A29)/2</f>
        <v>406</v>
      </c>
      <c r="C29" s="6" t="n">
        <f aca="false">C28+B29</f>
        <v>4059</v>
      </c>
    </row>
    <row r="30" customFormat="false" ht="15" hidden="false" customHeight="false" outlineLevel="0" collapsed="false">
      <c r="A30" s="6" t="n">
        <v>29</v>
      </c>
      <c r="B30" s="6" t="n">
        <f aca="false">(A30*A30+A30)/2</f>
        <v>435</v>
      </c>
      <c r="C30" s="6" t="n">
        <f aca="false">C29+B30</f>
        <v>4494</v>
      </c>
    </row>
    <row r="31" customFormat="false" ht="15" hidden="false" customHeight="false" outlineLevel="0" collapsed="false">
      <c r="A31" s="6" t="n">
        <v>30</v>
      </c>
      <c r="B31" s="6" t="n">
        <f aca="false">(A31*A31+A31)/2</f>
        <v>465</v>
      </c>
      <c r="C31" s="6" t="n">
        <f aca="false">C30+B31</f>
        <v>4959</v>
      </c>
    </row>
    <row r="32" customFormat="false" ht="15" hidden="false" customHeight="false" outlineLevel="0" collapsed="false">
      <c r="A32" s="6" t="n">
        <v>31</v>
      </c>
      <c r="B32" s="6" t="n">
        <f aca="false">(A32*A32+A32)/2</f>
        <v>496</v>
      </c>
      <c r="C32" s="6" t="n">
        <f aca="false">C31+B32</f>
        <v>5455</v>
      </c>
    </row>
    <row r="33" customFormat="false" ht="15" hidden="false" customHeight="false" outlineLevel="0" collapsed="false">
      <c r="A33" s="6" t="n">
        <v>32</v>
      </c>
      <c r="B33" s="6" t="n">
        <f aca="false">(A33*A33+A33)/2</f>
        <v>528</v>
      </c>
      <c r="C33" s="6" t="n">
        <f aca="false">C32+B33</f>
        <v>5983</v>
      </c>
    </row>
    <row r="34" customFormat="false" ht="15" hidden="false" customHeight="false" outlineLevel="0" collapsed="false">
      <c r="A34" s="6" t="n">
        <v>33</v>
      </c>
      <c r="B34" s="6" t="n">
        <f aca="false">(A34*A34+A34)/2</f>
        <v>561</v>
      </c>
      <c r="C34" s="6" t="n">
        <f aca="false">C33+B34</f>
        <v>6544</v>
      </c>
    </row>
    <row r="35" customFormat="false" ht="15" hidden="false" customHeight="false" outlineLevel="0" collapsed="false">
      <c r="A35" s="6" t="n">
        <v>34</v>
      </c>
      <c r="B35" s="6" t="n">
        <f aca="false">(A35*A35+A35)/2</f>
        <v>595</v>
      </c>
      <c r="C35" s="6" t="n">
        <f aca="false">C34+B35</f>
        <v>7139</v>
      </c>
    </row>
    <row r="36" customFormat="false" ht="15" hidden="false" customHeight="false" outlineLevel="0" collapsed="false">
      <c r="A36" s="6" t="n">
        <v>35</v>
      </c>
      <c r="B36" s="6" t="n">
        <f aca="false">(A36*A36+A36)/2</f>
        <v>630</v>
      </c>
      <c r="C36" s="6" t="n">
        <f aca="false">C35+B36</f>
        <v>7769</v>
      </c>
    </row>
    <row r="37" customFormat="false" ht="15" hidden="false" customHeight="false" outlineLevel="0" collapsed="false">
      <c r="A37" s="6" t="n">
        <v>36</v>
      </c>
      <c r="B37" s="6" t="n">
        <f aca="false">(A37*A37+A37)/2</f>
        <v>666</v>
      </c>
      <c r="C37" s="6" t="n">
        <f aca="false">C36+B37</f>
        <v>8435</v>
      </c>
    </row>
    <row r="38" customFormat="false" ht="15" hidden="false" customHeight="false" outlineLevel="0" collapsed="false">
      <c r="A38" s="6" t="n">
        <v>37</v>
      </c>
      <c r="B38" s="6" t="n">
        <f aca="false">(A38*A38+A38)/2</f>
        <v>703</v>
      </c>
      <c r="C38" s="6" t="n">
        <f aca="false">C37+B38</f>
        <v>9138</v>
      </c>
    </row>
    <row r="39" customFormat="false" ht="15" hidden="false" customHeight="false" outlineLevel="0" collapsed="false">
      <c r="A39" s="6" t="n">
        <v>38</v>
      </c>
      <c r="B39" s="6" t="n">
        <f aca="false">(A39*A39+A39)/2</f>
        <v>741</v>
      </c>
      <c r="C39" s="6" t="n">
        <f aca="false">C38+B39</f>
        <v>9879</v>
      </c>
    </row>
    <row r="40" customFormat="false" ht="15" hidden="false" customHeight="false" outlineLevel="0" collapsed="false">
      <c r="A40" s="6" t="n">
        <v>39</v>
      </c>
      <c r="B40" s="6" t="n">
        <f aca="false">(A40*A40+A40)/2</f>
        <v>780</v>
      </c>
      <c r="C40" s="6" t="n">
        <f aca="false">C39+B40</f>
        <v>10659</v>
      </c>
      <c r="I40" s="22"/>
    </row>
    <row r="41" customFormat="false" ht="15" hidden="false" customHeight="false" outlineLevel="0" collapsed="false">
      <c r="A41" s="6" t="n">
        <v>40</v>
      </c>
      <c r="B41" s="6" t="n">
        <f aca="false">(A41*A41+A41)/2</f>
        <v>820</v>
      </c>
      <c r="C41" s="6" t="n">
        <f aca="false">C40+B41</f>
        <v>11479</v>
      </c>
    </row>
    <row r="42" customFormat="false" ht="15" hidden="false" customHeight="false" outlineLevel="0" collapsed="false">
      <c r="A42" s="6" t="n">
        <v>41</v>
      </c>
      <c r="B42" s="6" t="n">
        <f aca="false">(A42*A42+A42)/2</f>
        <v>861</v>
      </c>
      <c r="C42" s="6" t="n">
        <f aca="false">C41+B42</f>
        <v>12340</v>
      </c>
    </row>
    <row r="43" customFormat="false" ht="15" hidden="false" customHeight="false" outlineLevel="0" collapsed="false">
      <c r="A43" s="6" t="n">
        <v>42</v>
      </c>
      <c r="B43" s="6" t="n">
        <f aca="false">(A43*A43+A43)/2</f>
        <v>903</v>
      </c>
      <c r="C43" s="6" t="n">
        <f aca="false">C42+B43</f>
        <v>13243</v>
      </c>
    </row>
    <row r="44" customFormat="false" ht="15" hidden="false" customHeight="false" outlineLevel="0" collapsed="false">
      <c r="A44" s="6" t="n">
        <v>43</v>
      </c>
      <c r="B44" s="6" t="n">
        <f aca="false">(A44*A44+A44)/2</f>
        <v>946</v>
      </c>
      <c r="C44" s="6" t="n">
        <f aca="false">C43+B44</f>
        <v>14189</v>
      </c>
    </row>
    <row r="45" customFormat="false" ht="15" hidden="false" customHeight="false" outlineLevel="0" collapsed="false">
      <c r="A45" s="6" t="n">
        <v>44</v>
      </c>
      <c r="B45" s="6" t="n">
        <f aca="false">(A45*A45+A45)/2</f>
        <v>990</v>
      </c>
      <c r="C45" s="6" t="n">
        <f aca="false">C44+B45</f>
        <v>15179</v>
      </c>
    </row>
    <row r="46" customFormat="false" ht="15" hidden="false" customHeight="false" outlineLevel="0" collapsed="false">
      <c r="A46" s="6" t="n">
        <v>45</v>
      </c>
      <c r="B46" s="6" t="n">
        <f aca="false">(A46*A46+A46)/2</f>
        <v>1035</v>
      </c>
      <c r="C46" s="6" t="n">
        <f aca="false">C45+B46</f>
        <v>16214</v>
      </c>
    </row>
    <row r="47" customFormat="false" ht="15" hidden="false" customHeight="false" outlineLevel="0" collapsed="false">
      <c r="A47" s="6" t="n">
        <v>46</v>
      </c>
      <c r="B47" s="6" t="n">
        <f aca="false">(A47*A47+A47)/2</f>
        <v>1081</v>
      </c>
      <c r="C47" s="6" t="n">
        <f aca="false">C46+B47</f>
        <v>17295</v>
      </c>
    </row>
    <row r="48" customFormat="false" ht="15" hidden="false" customHeight="false" outlineLevel="0" collapsed="false">
      <c r="A48" s="6" t="n">
        <v>47</v>
      </c>
      <c r="B48" s="6" t="n">
        <f aca="false">(A48*A48+A48)/2</f>
        <v>1128</v>
      </c>
      <c r="C48" s="6" t="n">
        <f aca="false">C47+B48</f>
        <v>18423</v>
      </c>
    </row>
    <row r="49" customFormat="false" ht="15" hidden="false" customHeight="false" outlineLevel="0" collapsed="false">
      <c r="A49" s="6" t="n">
        <v>48</v>
      </c>
      <c r="B49" s="6" t="n">
        <f aca="false">(A49*A49+A49)/2</f>
        <v>1176</v>
      </c>
      <c r="C49" s="6" t="n">
        <f aca="false">C48+B49</f>
        <v>19599</v>
      </c>
    </row>
    <row r="50" customFormat="false" ht="15" hidden="false" customHeight="false" outlineLevel="0" collapsed="false">
      <c r="A50" s="6" t="n">
        <v>49</v>
      </c>
      <c r="B50" s="6" t="n">
        <f aca="false">(A50*A50+A50)/2</f>
        <v>1225</v>
      </c>
      <c r="C50" s="6" t="n">
        <f aca="false">C49+B50</f>
        <v>20824</v>
      </c>
    </row>
    <row r="51" customFormat="false" ht="15" hidden="false" customHeight="false" outlineLevel="0" collapsed="false">
      <c r="A51" s="6" t="n">
        <v>50</v>
      </c>
      <c r="B51" s="6" t="n">
        <f aca="false">(A51*A51+A51)/2</f>
        <v>1275</v>
      </c>
      <c r="C51" s="6" t="n">
        <f aca="false">C50+B51</f>
        <v>22099</v>
      </c>
    </row>
  </sheetData>
  <sheetProtection sheet="true" objects="true" scenarios="true"/>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32" activeCellId="0" sqref="K32"/>
    </sheetView>
  </sheetViews>
  <sheetFormatPr defaultColWidth="12.00390625" defaultRowHeight="15" zeroHeight="false" outlineLevelRow="0" outlineLevelCol="0"/>
  <sheetData>
    <row r="1" customFormat="false" ht="15" hidden="false" customHeight="false" outlineLevel="0" collapsed="false">
      <c r="A1" s="6" t="s">
        <v>515</v>
      </c>
      <c r="B1" s="6" t="s">
        <v>1290</v>
      </c>
    </row>
    <row r="2" customFormat="false" ht="15" hidden="false" customHeight="false" outlineLevel="0" collapsed="false">
      <c r="A2" s="6" t="s">
        <v>499</v>
      </c>
      <c r="B2" s="6" t="s">
        <v>1291</v>
      </c>
    </row>
    <row r="3" customFormat="false" ht="15" hidden="false" customHeight="false" outlineLevel="0" collapsed="false">
      <c r="A3" s="6" t="s">
        <v>1292</v>
      </c>
      <c r="B3" s="6" t="s">
        <v>1293</v>
      </c>
    </row>
    <row r="4" customFormat="false" ht="15" hidden="false" customHeight="false" outlineLevel="0" collapsed="false">
      <c r="A4" s="6" t="s">
        <v>1294</v>
      </c>
      <c r="B4" s="6" t="s">
        <v>1295</v>
      </c>
    </row>
    <row r="5" customFormat="false" ht="15" hidden="false" customHeight="false" outlineLevel="0" collapsed="false">
      <c r="A5" s="6" t="s">
        <v>1296</v>
      </c>
      <c r="B5" s="6" t="s">
        <v>1297</v>
      </c>
    </row>
    <row r="6" customFormat="false" ht="15" hidden="false" customHeight="false" outlineLevel="0" collapsed="false">
      <c r="A6" s="6" t="s">
        <v>1298</v>
      </c>
      <c r="B6" s="6" t="s">
        <v>1299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12.00390625" defaultRowHeight="15" zeroHeight="false" outlineLevelRow="0" outlineLevelCol="0"/>
  <sheetData>
    <row r="1" customFormat="false" ht="15" hidden="false" customHeight="false" outlineLevel="0" collapsed="false">
      <c r="A1" s="6" t="n">
        <v>103</v>
      </c>
      <c r="B1" s="6" t="s">
        <v>1300</v>
      </c>
    </row>
    <row r="2" customFormat="false" ht="15" hidden="false" customHeight="false" outlineLevel="0" collapsed="false">
      <c r="A2" s="6" t="n">
        <v>104</v>
      </c>
      <c r="B2" s="6" t="s">
        <v>1301</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55"/>
  <sheetViews>
    <sheetView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C41" activeCellId="0" sqref="C41"/>
    </sheetView>
  </sheetViews>
  <sheetFormatPr defaultColWidth="12.00390625" defaultRowHeight="15" zeroHeight="false" outlineLevelRow="0" outlineLevelCol="0"/>
  <cols>
    <col collapsed="false" customWidth="true" hidden="false" outlineLevel="0" max="3" min="3" style="6" width="49.85"/>
  </cols>
  <sheetData>
    <row r="1" customFormat="false" ht="15" hidden="false" customHeight="false" outlineLevel="0" collapsed="false">
      <c r="A1" s="6" t="s">
        <v>1302</v>
      </c>
    </row>
    <row r="2" customFormat="false" ht="15" hidden="false" customHeight="false" outlineLevel="0" collapsed="false">
      <c r="A2" s="6" t="n">
        <v>54</v>
      </c>
      <c r="B2" s="6" t="n">
        <v>4</v>
      </c>
      <c r="C2" s="6" t="s">
        <v>1303</v>
      </c>
    </row>
    <row r="3" customFormat="false" ht="15" hidden="false" customHeight="false" outlineLevel="0" collapsed="false">
      <c r="A3" s="6" t="n">
        <v>58</v>
      </c>
      <c r="B3" s="6" t="n">
        <v>20</v>
      </c>
      <c r="C3" s="6" t="s">
        <v>1304</v>
      </c>
    </row>
    <row r="8" customFormat="false" ht="15" hidden="false" customHeight="false" outlineLevel="0" collapsed="false">
      <c r="A8" s="6" t="s">
        <v>1305</v>
      </c>
    </row>
    <row r="13" customFormat="false" ht="15" hidden="false" customHeight="false" outlineLevel="0" collapsed="false">
      <c r="A13" s="6" t="s">
        <v>1306</v>
      </c>
    </row>
    <row r="14" customFormat="false" ht="15" hidden="false" customHeight="false" outlineLevel="0" collapsed="false">
      <c r="A14" s="6" t="s">
        <v>1302</v>
      </c>
      <c r="B14" s="6" t="s">
        <v>1307</v>
      </c>
      <c r="C14" s="6" t="s">
        <v>1308</v>
      </c>
    </row>
    <row r="15" customFormat="false" ht="15" hidden="false" customHeight="false" outlineLevel="0" collapsed="false">
      <c r="A15" s="6" t="n">
        <v>21</v>
      </c>
      <c r="B15" s="6" t="n">
        <v>5</v>
      </c>
    </row>
    <row r="16" customFormat="false" ht="15" hidden="false" customHeight="false" outlineLevel="0" collapsed="false">
      <c r="A16" s="6" t="n">
        <v>21</v>
      </c>
      <c r="B16" s="6" t="n">
        <v>6</v>
      </c>
    </row>
    <row r="17" customFormat="false" ht="15" hidden="false" customHeight="false" outlineLevel="0" collapsed="false">
      <c r="A17" s="6" t="n">
        <v>26</v>
      </c>
      <c r="B17" s="6" t="n">
        <v>1</v>
      </c>
      <c r="C17" s="6" t="s">
        <v>1309</v>
      </c>
    </row>
    <row r="18" customFormat="false" ht="15" hidden="false" customHeight="false" outlineLevel="0" collapsed="false">
      <c r="A18" s="6" t="n">
        <v>26</v>
      </c>
      <c r="B18" s="6" t="n">
        <v>3</v>
      </c>
    </row>
    <row r="19" customFormat="false" ht="15" hidden="false" customHeight="false" outlineLevel="0" collapsed="false">
      <c r="A19" s="6" t="n">
        <v>26</v>
      </c>
      <c r="B19" s="6" t="n">
        <v>4</v>
      </c>
      <c r="C19" s="6" t="s">
        <v>1310</v>
      </c>
    </row>
    <row r="20" customFormat="false" ht="15" hidden="false" customHeight="false" outlineLevel="0" collapsed="false">
      <c r="A20" s="6" t="n">
        <v>40</v>
      </c>
      <c r="B20" s="6" t="s">
        <v>1311</v>
      </c>
      <c r="C20" s="6" t="s">
        <v>1312</v>
      </c>
    </row>
    <row r="21" customFormat="false" ht="15" hidden="false" customHeight="false" outlineLevel="0" collapsed="false">
      <c r="A21" s="6" t="n">
        <v>37</v>
      </c>
      <c r="B21" s="6" t="s">
        <v>1311</v>
      </c>
      <c r="C21" s="6" t="s">
        <v>1312</v>
      </c>
    </row>
    <row r="22" customFormat="false" ht="15" hidden="false" customHeight="false" outlineLevel="0" collapsed="false">
      <c r="A22" s="6" t="n">
        <v>45</v>
      </c>
      <c r="B22" s="6" t="s">
        <v>1311</v>
      </c>
      <c r="C22" s="6" t="s">
        <v>1312</v>
      </c>
    </row>
    <row r="23" customFormat="false" ht="15" hidden="false" customHeight="false" outlineLevel="0" collapsed="false">
      <c r="A23" s="6" t="n">
        <v>10</v>
      </c>
      <c r="B23" s="6" t="n">
        <v>8</v>
      </c>
      <c r="C23" s="6" t="s">
        <v>1313</v>
      </c>
    </row>
    <row r="25" customFormat="false" ht="15" hidden="false" customHeight="false" outlineLevel="0" collapsed="false">
      <c r="A25" s="6" t="s">
        <v>678</v>
      </c>
    </row>
    <row r="26" customFormat="false" ht="15" hidden="false" customHeight="false" outlineLevel="0" collapsed="false">
      <c r="A26" s="6" t="n">
        <v>470</v>
      </c>
      <c r="B26" s="6" t="s">
        <v>1314</v>
      </c>
    </row>
    <row r="27" customFormat="false" ht="15" hidden="false" customHeight="false" outlineLevel="0" collapsed="false">
      <c r="A27" s="6" t="n">
        <v>263</v>
      </c>
      <c r="B27" s="6" t="n">
        <v>33.34</v>
      </c>
      <c r="C27" s="6" t="s">
        <v>1315</v>
      </c>
    </row>
    <row r="28" customFormat="false" ht="15" hidden="false" customHeight="false" outlineLevel="0" collapsed="false">
      <c r="A28" s="6" t="n">
        <v>460</v>
      </c>
      <c r="B28" s="6" t="n">
        <v>4</v>
      </c>
    </row>
    <row r="29" customFormat="false" ht="15" hidden="false" customHeight="false" outlineLevel="0" collapsed="false">
      <c r="A29" s="6" t="n">
        <v>456</v>
      </c>
      <c r="B29" s="6" t="n">
        <v>0</v>
      </c>
    </row>
    <row r="30" customFormat="false" ht="15" hidden="false" customHeight="false" outlineLevel="0" collapsed="false">
      <c r="A30" s="6" t="n">
        <v>457</v>
      </c>
      <c r="B30" s="6" t="s">
        <v>1316</v>
      </c>
    </row>
    <row r="31" customFormat="false" ht="15" hidden="false" customHeight="false" outlineLevel="0" collapsed="false">
      <c r="A31" s="6" t="n">
        <v>472</v>
      </c>
      <c r="B31" s="6" t="s">
        <v>1317</v>
      </c>
    </row>
    <row r="32" customFormat="false" ht="15" hidden="false" customHeight="false" outlineLevel="0" collapsed="false">
      <c r="A32" s="6" t="n">
        <v>473</v>
      </c>
      <c r="B32" s="6" t="n">
        <v>26</v>
      </c>
    </row>
    <row r="33" customFormat="false" ht="15" hidden="false" customHeight="false" outlineLevel="0" collapsed="false">
      <c r="A33" s="6" t="n">
        <v>57</v>
      </c>
      <c r="B33" s="6" t="n">
        <v>2</v>
      </c>
    </row>
    <row r="34" customFormat="false" ht="15" hidden="false" customHeight="false" outlineLevel="0" collapsed="false">
      <c r="A34" s="6" t="n">
        <v>474</v>
      </c>
      <c r="B34" s="6" t="n">
        <v>0</v>
      </c>
    </row>
    <row r="35" customFormat="false" ht="15" hidden="false" customHeight="false" outlineLevel="0" collapsed="false">
      <c r="A35" s="6" t="n">
        <v>459</v>
      </c>
      <c r="B35" s="6" t="n">
        <v>1</v>
      </c>
    </row>
    <row r="36" customFormat="false" ht="15" hidden="false" customHeight="false" outlineLevel="0" collapsed="false">
      <c r="A36" s="6" t="n">
        <v>233</v>
      </c>
      <c r="B36" s="6" t="n">
        <v>2</v>
      </c>
    </row>
    <row r="37" customFormat="false" ht="15" hidden="false" customHeight="false" outlineLevel="0" collapsed="false">
      <c r="A37" s="6" t="n">
        <v>218</v>
      </c>
      <c r="B37" s="6" t="n">
        <v>0</v>
      </c>
      <c r="C37" s="6" t="s">
        <v>1318</v>
      </c>
    </row>
    <row r="38" customFormat="false" ht="15" hidden="false" customHeight="false" outlineLevel="0" collapsed="false">
      <c r="A38" s="6" t="n">
        <v>435</v>
      </c>
      <c r="B38" s="6" t="n">
        <v>8</v>
      </c>
    </row>
    <row r="39" customFormat="false" ht="15" hidden="false" customHeight="false" outlineLevel="0" collapsed="false">
      <c r="A39" s="6" t="n">
        <v>374</v>
      </c>
      <c r="C39" s="6" t="s">
        <v>1319</v>
      </c>
    </row>
    <row r="45" customFormat="false" ht="15" hidden="false" customHeight="false" outlineLevel="0" collapsed="false">
      <c r="A45" s="6" t="s">
        <v>1320</v>
      </c>
    </row>
    <row r="46" customFormat="false" ht="15" hidden="false" customHeight="false" outlineLevel="0" collapsed="false">
      <c r="A46" s="6" t="n">
        <v>4</v>
      </c>
      <c r="B46" s="6" t="n">
        <v>8</v>
      </c>
    </row>
    <row r="48" customFormat="false" ht="15" hidden="false" customHeight="false" outlineLevel="0" collapsed="false">
      <c r="A48" s="6" t="s">
        <v>1321</v>
      </c>
      <c r="B48" s="6" t="s">
        <v>688</v>
      </c>
    </row>
    <row r="49" customFormat="false" ht="15" hidden="false" customHeight="false" outlineLevel="0" collapsed="false">
      <c r="A49" s="6" t="s">
        <v>12</v>
      </c>
    </row>
    <row r="52" customFormat="false" ht="15" hidden="false" customHeight="false" outlineLevel="0" collapsed="false">
      <c r="A52" s="6" t="s">
        <v>1322</v>
      </c>
    </row>
    <row r="53" customFormat="false" ht="15" hidden="false" customHeight="false" outlineLevel="0" collapsed="false">
      <c r="A53" s="6" t="n">
        <v>15</v>
      </c>
      <c r="B53" s="6" t="n">
        <v>5</v>
      </c>
    </row>
    <row r="54" customFormat="false" ht="15" hidden="false" customHeight="false" outlineLevel="0" collapsed="false">
      <c r="A54" s="6" t="n">
        <v>15</v>
      </c>
      <c r="B54" s="6" t="n">
        <v>6</v>
      </c>
    </row>
    <row r="55" customFormat="false" ht="15" hidden="false" customHeight="false" outlineLevel="0" collapsed="false">
      <c r="A55" s="6" t="n">
        <v>15</v>
      </c>
      <c r="B55" s="6" t="n">
        <v>7</v>
      </c>
    </row>
  </sheetData>
  <hyperlinks>
    <hyperlink ref="C3" r:id="rId1" display="See https://github.com/Pyrdacor/Ambermoon/issues/43"/>
  </hyperlink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84"/>
  <sheetViews>
    <sheetView showFormulas="false" showGridLines="true" showRowColHeaders="true" showZeros="true" rightToLeft="false" tabSelected="false" showOutlineSymbols="true" defaultGridColor="true" view="normal" topLeftCell="A43" colorId="64" zoomScale="100" zoomScaleNormal="100" zoomScalePageLayoutView="100" workbookViewId="0">
      <selection pane="topLeft" activeCell="F39" activeCellId="0" sqref="F39"/>
    </sheetView>
  </sheetViews>
  <sheetFormatPr defaultColWidth="12.00390625" defaultRowHeight="15" zeroHeight="false" outlineLevelRow="0" outlineLevelCol="0"/>
  <cols>
    <col collapsed="false" customWidth="true" hidden="false" outlineLevel="0" max="5" min="5" style="6" width="14.29"/>
  </cols>
  <sheetData>
    <row r="1" customFormat="false" ht="15" hidden="false" customHeight="false" outlineLevel="0" collapsed="false">
      <c r="A1" s="77" t="s">
        <v>1323</v>
      </c>
      <c r="B1" s="77"/>
      <c r="C1" s="77"/>
      <c r="E1" s="13" t="s">
        <v>1324</v>
      </c>
      <c r="F1" s="13"/>
      <c r="G1" s="13"/>
      <c r="H1" s="13"/>
    </row>
    <row r="2" customFormat="false" ht="15" hidden="false" customHeight="false" outlineLevel="0" collapsed="false">
      <c r="A2" s="4" t="s">
        <v>1325</v>
      </c>
      <c r="B2" s="4" t="s">
        <v>1326</v>
      </c>
      <c r="C2" s="4" t="s">
        <v>1327</v>
      </c>
      <c r="E2" s="78" t="s">
        <v>272</v>
      </c>
      <c r="F2" s="78" t="s">
        <v>1328</v>
      </c>
      <c r="G2" s="78" t="s">
        <v>1329</v>
      </c>
      <c r="H2" s="78" t="s">
        <v>1330</v>
      </c>
    </row>
    <row r="3" customFormat="false" ht="15" hidden="false" customHeight="false" outlineLevel="0" collapsed="false">
      <c r="A3" s="6" t="s">
        <v>1277</v>
      </c>
      <c r="B3" s="6" t="n">
        <v>1</v>
      </c>
      <c r="C3" s="6" t="n">
        <v>1</v>
      </c>
      <c r="E3" s="69" t="s">
        <v>1331</v>
      </c>
      <c r="F3" s="69" t="n">
        <v>5</v>
      </c>
      <c r="G3" s="69" t="n">
        <v>5</v>
      </c>
      <c r="H3" s="69" t="n">
        <v>10</v>
      </c>
    </row>
    <row r="4" customFormat="false" ht="15" hidden="false" customHeight="false" outlineLevel="0" collapsed="false">
      <c r="A4" s="6" t="s">
        <v>1330</v>
      </c>
      <c r="B4" s="6" t="n">
        <v>6</v>
      </c>
      <c r="C4" s="6" t="n">
        <v>6</v>
      </c>
      <c r="E4" s="69"/>
      <c r="F4" s="69"/>
      <c r="G4" s="69"/>
      <c r="H4" s="69"/>
    </row>
    <row r="5" customFormat="false" ht="15" hidden="false" customHeight="false" outlineLevel="0" collapsed="false">
      <c r="A5" s="6" t="s">
        <v>1332</v>
      </c>
      <c r="B5" s="6" t="n">
        <v>5</v>
      </c>
      <c r="C5" s="6" t="n">
        <v>5</v>
      </c>
      <c r="E5" s="69"/>
      <c r="F5" s="69"/>
      <c r="G5" s="69"/>
      <c r="H5" s="69"/>
    </row>
    <row r="6" customFormat="false" ht="15" hidden="false" customHeight="false" outlineLevel="0" collapsed="false">
      <c r="A6" s="6" t="s">
        <v>1333</v>
      </c>
      <c r="B6" s="6" t="n">
        <v>3</v>
      </c>
      <c r="C6" s="6" t="n">
        <v>3</v>
      </c>
      <c r="E6" s="69"/>
      <c r="F6" s="69"/>
      <c r="G6" s="69"/>
      <c r="H6" s="69"/>
    </row>
    <row r="7" customFormat="false" ht="15" hidden="false" customHeight="false" outlineLevel="0" collapsed="false">
      <c r="A7" s="6" t="s">
        <v>1328</v>
      </c>
      <c r="B7" s="6" t="n">
        <v>2</v>
      </c>
      <c r="C7" s="6" t="n">
        <v>2</v>
      </c>
      <c r="E7" s="69"/>
      <c r="F7" s="69"/>
      <c r="G7" s="69"/>
      <c r="H7" s="69"/>
    </row>
    <row r="8" customFormat="false" ht="15" hidden="false" customHeight="false" outlineLevel="0" collapsed="false">
      <c r="A8" s="6" t="s">
        <v>1329</v>
      </c>
      <c r="B8" s="6" t="n">
        <v>0</v>
      </c>
      <c r="C8" s="6" t="n">
        <v>0</v>
      </c>
      <c r="E8" s="79" t="s">
        <v>1334</v>
      </c>
      <c r="F8" s="79" t="n">
        <f aca="false">SUM(F3:F7)</f>
        <v>5</v>
      </c>
      <c r="G8" s="79" t="n">
        <f aca="false">SUM(G3:G7)</f>
        <v>5</v>
      </c>
      <c r="H8" s="79" t="n">
        <f aca="false">SUM(H3:H7)</f>
        <v>10</v>
      </c>
    </row>
    <row r="9" customFormat="false" ht="15" hidden="false" customHeight="false" outlineLevel="0" collapsed="false">
      <c r="A9" s="6" t="s">
        <v>1335</v>
      </c>
      <c r="B9" s="6" t="n">
        <v>5</v>
      </c>
      <c r="C9" s="6" t="n">
        <v>10</v>
      </c>
    </row>
    <row r="10" customFormat="false" ht="15" hidden="false" customHeight="false" outlineLevel="0" collapsed="false">
      <c r="A10" s="6" t="s">
        <v>1065</v>
      </c>
      <c r="B10" s="6" t="n">
        <v>5</v>
      </c>
      <c r="C10" s="6" t="n">
        <v>15</v>
      </c>
    </row>
    <row r="11" customFormat="false" ht="15" hidden="false" customHeight="false" outlineLevel="0" collapsed="false">
      <c r="A11" s="6" t="s">
        <v>1336</v>
      </c>
      <c r="B11" s="6" t="n">
        <v>20</v>
      </c>
      <c r="C11" s="6" t="n">
        <v>25</v>
      </c>
      <c r="E11" s="79" t="s">
        <v>1337</v>
      </c>
      <c r="F11" s="79" t="n">
        <v>10</v>
      </c>
    </row>
    <row r="12" customFormat="false" ht="15" hidden="false" customHeight="false" outlineLevel="0" collapsed="false">
      <c r="A12" s="6" t="s">
        <v>1338</v>
      </c>
      <c r="B12" s="6" t="n">
        <v>135</v>
      </c>
      <c r="C12" s="6" t="n">
        <v>150</v>
      </c>
      <c r="E12" s="79" t="s">
        <v>1339</v>
      </c>
      <c r="F12" s="79" t="n">
        <v>7</v>
      </c>
    </row>
    <row r="13" customFormat="false" ht="15" hidden="false" customHeight="false" outlineLevel="0" collapsed="false">
      <c r="A13" s="6" t="s">
        <v>1340</v>
      </c>
      <c r="B13" s="6" t="n">
        <v>2</v>
      </c>
      <c r="C13" s="6" t="n">
        <v>10</v>
      </c>
    </row>
    <row r="14" customFormat="false" ht="15" hidden="false" customHeight="false" outlineLevel="0" collapsed="false">
      <c r="A14" s="6" t="s">
        <v>1341</v>
      </c>
      <c r="B14" s="6" t="n">
        <v>5</v>
      </c>
      <c r="C14" s="6" t="n">
        <v>50</v>
      </c>
    </row>
    <row r="15" customFormat="false" ht="15" hidden="false" customHeight="false" outlineLevel="0" collapsed="false">
      <c r="A15" s="6" t="s">
        <v>1342</v>
      </c>
      <c r="B15" s="6" t="n">
        <v>15</v>
      </c>
      <c r="C15" s="6" t="n">
        <v>95</v>
      </c>
    </row>
    <row r="16" customFormat="false" ht="15" hidden="false" customHeight="false" outlineLevel="0" collapsed="false">
      <c r="A16" s="6" t="s">
        <v>1343</v>
      </c>
      <c r="B16" s="6" t="n">
        <v>0</v>
      </c>
      <c r="C16" s="6" t="n">
        <v>0</v>
      </c>
    </row>
    <row r="17" customFormat="false" ht="15" hidden="false" customHeight="false" outlineLevel="0" collapsed="false">
      <c r="A17" s="6" t="s">
        <v>1344</v>
      </c>
      <c r="B17" s="6" t="n">
        <v>30</v>
      </c>
      <c r="C17" s="6" t="n">
        <v>85</v>
      </c>
      <c r="E17" s="13" t="s">
        <v>1345</v>
      </c>
      <c r="F17" s="13"/>
      <c r="G17" s="13"/>
      <c r="H17" s="13"/>
    </row>
    <row r="18" customFormat="false" ht="15" hidden="false" customHeight="false" outlineLevel="0" collapsed="false">
      <c r="A18" s="6" t="s">
        <v>1346</v>
      </c>
      <c r="B18" s="6" t="n">
        <v>0</v>
      </c>
      <c r="C18" s="6" t="n">
        <v>25</v>
      </c>
      <c r="E18" s="78" t="s">
        <v>1325</v>
      </c>
      <c r="F18" s="78" t="s">
        <v>1326</v>
      </c>
      <c r="G18" s="78" t="s">
        <v>1327</v>
      </c>
      <c r="H18" s="78" t="s">
        <v>1347</v>
      </c>
    </row>
    <row r="19" customFormat="false" ht="15" hidden="false" customHeight="false" outlineLevel="0" collapsed="false">
      <c r="A19" s="6" t="s">
        <v>1348</v>
      </c>
      <c r="B19" s="6" t="n">
        <v>0</v>
      </c>
      <c r="C19" s="6" t="n">
        <v>99</v>
      </c>
      <c r="E19" s="69" t="s">
        <v>1277</v>
      </c>
      <c r="F19" s="69" t="n">
        <f aca="false">C3+C26+C34+C41+C48+C55+C63+C70+C77</f>
        <v>33</v>
      </c>
      <c r="G19" s="79" t="n">
        <f aca="false">F19</f>
        <v>33</v>
      </c>
      <c r="H19" s="69" t="n">
        <f aca="false">ROUNDDOWN(AVERAGE(F19:G19),0)</f>
        <v>33</v>
      </c>
    </row>
    <row r="20" customFormat="false" ht="15" hidden="false" customHeight="false" outlineLevel="0" collapsed="false">
      <c r="A20" s="6" t="s">
        <v>1349</v>
      </c>
      <c r="B20" s="6" t="n">
        <v>0</v>
      </c>
      <c r="C20" s="6" t="n">
        <v>0</v>
      </c>
      <c r="E20" s="69" t="s">
        <v>1330</v>
      </c>
      <c r="F20" s="69" t="n">
        <f aca="false">B4+B29+B66+B71+(F19-B3)*(F11/2)</f>
        <v>209</v>
      </c>
      <c r="G20" s="79" t="n">
        <f aca="false">C4+C29+C66+C71+(G19-C3)*F11+H8</f>
        <v>391</v>
      </c>
      <c r="H20" s="69" t="n">
        <f aca="false">ROUNDDOWN(AVERAGE(F20:G20),0)</f>
        <v>300</v>
      </c>
      <c r="I20" s="6" t="s">
        <v>1350</v>
      </c>
    </row>
    <row r="21" customFormat="false" ht="15" hidden="false" customHeight="false" outlineLevel="0" collapsed="false">
      <c r="A21" s="6" t="s">
        <v>1351</v>
      </c>
      <c r="B21" s="6" t="n">
        <v>20</v>
      </c>
      <c r="C21" s="6" t="n">
        <v>60</v>
      </c>
      <c r="E21" s="69" t="s">
        <v>1332</v>
      </c>
      <c r="F21" s="69" t="n">
        <f aca="false">B5+B30+B81+(F19-B3)*(F12/2)</f>
        <v>147</v>
      </c>
      <c r="G21" s="79" t="n">
        <f aca="false">B5+B30+B81+(F19-B3)*F12</f>
        <v>259</v>
      </c>
      <c r="H21" s="69" t="n">
        <f aca="false">ROUNDDOWN(AVERAGE(F21:G21),0)</f>
        <v>203</v>
      </c>
    </row>
    <row r="22" customFormat="false" ht="15" hidden="false" customHeight="false" outlineLevel="0" collapsed="false">
      <c r="A22" s="6" t="s">
        <v>1352</v>
      </c>
      <c r="B22" s="6" t="n">
        <v>0</v>
      </c>
      <c r="C22" s="6" t="n">
        <v>0</v>
      </c>
      <c r="E22" s="69" t="s">
        <v>1333</v>
      </c>
      <c r="F22" s="69" t="n">
        <f aca="false">B6+B37+B50</f>
        <v>5</v>
      </c>
      <c r="G22" s="79" t="n">
        <f aca="false">F22</f>
        <v>5</v>
      </c>
      <c r="H22" s="69" t="n">
        <f aca="false">ROUNDDOWN(AVERAGE(F22:G22),0)</f>
        <v>5</v>
      </c>
    </row>
    <row r="23" customFormat="false" ht="15" hidden="false" customHeight="false" outlineLevel="0" collapsed="false">
      <c r="A23" s="6" t="s">
        <v>1353</v>
      </c>
      <c r="B23" s="6" t="n">
        <v>0</v>
      </c>
      <c r="C23" s="6" t="n">
        <v>0</v>
      </c>
      <c r="E23" s="69" t="s">
        <v>1328</v>
      </c>
      <c r="F23" s="69" t="n">
        <f aca="false">B7+B36+B56+B65+ROUNDDOWN(F25/25,0)</f>
        <v>20</v>
      </c>
      <c r="G23" s="79" t="n">
        <f aca="false">C7+C36+C56+C65+F8+ROUNDDOWN(G25/25,0)</f>
        <v>31</v>
      </c>
      <c r="H23" s="69" t="n">
        <f aca="false">ROUNDDOWN(AVERAGE(F23:G23),0)</f>
        <v>25</v>
      </c>
      <c r="I23" s="6" t="s">
        <v>1350</v>
      </c>
    </row>
    <row r="24" customFormat="false" ht="15" hidden="false" customHeight="false" outlineLevel="0" collapsed="false">
      <c r="E24" s="69" t="s">
        <v>1329</v>
      </c>
      <c r="F24" s="69" t="n">
        <f aca="false">B8+B42+B57+ROUNDDOWN(F29/25,0)</f>
        <v>17</v>
      </c>
      <c r="G24" s="79" t="n">
        <f aca="false">C8+C42+C57+G8+ROUNDDOWN(G29/25,0)</f>
        <v>27</v>
      </c>
      <c r="H24" s="69" t="n">
        <f aca="false">ROUNDDOWN(AVERAGE(F24:G24),0)</f>
        <v>22</v>
      </c>
      <c r="I24" s="6" t="s">
        <v>1350</v>
      </c>
    </row>
    <row r="25" customFormat="false" ht="15" hidden="false" customHeight="false" outlineLevel="0" collapsed="false">
      <c r="A25" s="4" t="s">
        <v>1292</v>
      </c>
      <c r="B25" s="4" t="s">
        <v>1326</v>
      </c>
      <c r="C25" s="4" t="s">
        <v>1327</v>
      </c>
      <c r="E25" s="69" t="s">
        <v>1335</v>
      </c>
      <c r="F25" s="69" t="n">
        <f aca="false">B9+B44+B64</f>
        <v>25</v>
      </c>
      <c r="G25" s="79" t="n">
        <f aca="false">C9+C44+C64</f>
        <v>30</v>
      </c>
      <c r="H25" s="69" t="n">
        <f aca="false">ROUNDDOWN(AVERAGE(F25:G25),0)</f>
        <v>27</v>
      </c>
    </row>
    <row r="26" customFormat="false" ht="15" hidden="false" customHeight="false" outlineLevel="0" collapsed="false">
      <c r="A26" s="6" t="s">
        <v>1277</v>
      </c>
      <c r="B26" s="6" t="n">
        <v>4</v>
      </c>
      <c r="C26" s="6" t="n">
        <v>4</v>
      </c>
      <c r="E26" s="69" t="s">
        <v>1065</v>
      </c>
      <c r="F26" s="69" t="n">
        <f aca="false">B10+B78</f>
        <v>15</v>
      </c>
      <c r="G26" s="79" t="n">
        <f aca="false">C10+C78</f>
        <v>25</v>
      </c>
      <c r="H26" s="69" t="n">
        <f aca="false">ROUNDDOWN(AVERAGE(F26:G26),0)</f>
        <v>20</v>
      </c>
    </row>
    <row r="27" customFormat="false" ht="15" hidden="false" customHeight="false" outlineLevel="0" collapsed="false">
      <c r="A27" s="6" t="s">
        <v>1340</v>
      </c>
      <c r="B27" s="6" t="n">
        <v>10</v>
      </c>
      <c r="C27" s="6" t="n">
        <v>10</v>
      </c>
      <c r="E27" s="69" t="s">
        <v>1336</v>
      </c>
      <c r="F27" s="69" t="n">
        <f aca="false">B11+B79</f>
        <v>30</v>
      </c>
      <c r="G27" s="79" t="n">
        <f aca="false">C11+C79</f>
        <v>35</v>
      </c>
      <c r="H27" s="69" t="n">
        <f aca="false">ROUNDDOWN(AVERAGE(F27:G27),0)</f>
        <v>32</v>
      </c>
    </row>
    <row r="28" customFormat="false" ht="15" hidden="false" customHeight="false" outlineLevel="0" collapsed="false">
      <c r="A28" s="6" t="s">
        <v>1348</v>
      </c>
      <c r="B28" s="6" t="n">
        <v>20</v>
      </c>
      <c r="C28" s="6" t="n">
        <v>20</v>
      </c>
      <c r="E28" s="69" t="s">
        <v>1338</v>
      </c>
      <c r="F28" s="69" t="n">
        <f aca="false">B12+B49</f>
        <v>145</v>
      </c>
      <c r="G28" s="79" t="n">
        <f aca="false">C12+C49</f>
        <v>160</v>
      </c>
      <c r="H28" s="69" t="n">
        <f aca="false">ROUNDDOWN(AVERAGE(F28:G28),0)</f>
        <v>152</v>
      </c>
    </row>
    <row r="29" customFormat="false" ht="15" hidden="false" customHeight="false" outlineLevel="0" collapsed="false">
      <c r="A29" s="6" t="s">
        <v>1330</v>
      </c>
      <c r="B29" s="6" t="n">
        <v>18</v>
      </c>
      <c r="C29" s="6" t="n">
        <v>22</v>
      </c>
      <c r="E29" s="69" t="s">
        <v>1340</v>
      </c>
      <c r="F29" s="69" t="n">
        <f aca="false">B13+B27+B58</f>
        <v>22</v>
      </c>
      <c r="G29" s="79" t="n">
        <f aca="false">C13+C27+C58</f>
        <v>30</v>
      </c>
      <c r="H29" s="69" t="n">
        <f aca="false">ROUNDDOWN(AVERAGE(F29:G29),0)</f>
        <v>26</v>
      </c>
    </row>
    <row r="30" customFormat="false" ht="15" hidden="false" customHeight="false" outlineLevel="0" collapsed="false">
      <c r="A30" s="6" t="s">
        <v>1332</v>
      </c>
      <c r="B30" s="6" t="n">
        <v>5</v>
      </c>
      <c r="C30" s="6" t="n">
        <v>5</v>
      </c>
      <c r="E30" s="69" t="s">
        <v>1341</v>
      </c>
      <c r="F30" s="69" t="n">
        <f aca="false">B14+B59+B80</f>
        <v>25</v>
      </c>
      <c r="G30" s="79" t="n">
        <f aca="false">C14+C59+C80</f>
        <v>70</v>
      </c>
      <c r="H30" s="69" t="n">
        <f aca="false">ROUNDDOWN(AVERAGE(F30:G30),0)</f>
        <v>47</v>
      </c>
    </row>
    <row r="31" customFormat="false" ht="15" hidden="false" customHeight="false" outlineLevel="0" collapsed="false">
      <c r="E31" s="69" t="s">
        <v>1342</v>
      </c>
      <c r="F31" s="69" t="n">
        <f aca="false">B15</f>
        <v>15</v>
      </c>
      <c r="G31" s="79" t="n">
        <f aca="false">C15</f>
        <v>95</v>
      </c>
      <c r="H31" s="69" t="n">
        <f aca="false">ROUNDDOWN(AVERAGE(F31:G31),0)</f>
        <v>55</v>
      </c>
    </row>
    <row r="32" customFormat="false" ht="15" hidden="false" customHeight="false" outlineLevel="0" collapsed="false">
      <c r="E32" s="69" t="s">
        <v>1343</v>
      </c>
      <c r="F32" s="69" t="n">
        <f aca="false">B16+B35+B43+B51</f>
        <v>15</v>
      </c>
      <c r="G32" s="79" t="n">
        <f aca="false">C16+C35+C43+C51</f>
        <v>15</v>
      </c>
      <c r="H32" s="69" t="n">
        <f aca="false">ROUNDDOWN(AVERAGE(F32:G32),0)</f>
        <v>15</v>
      </c>
    </row>
    <row r="33" customFormat="false" ht="15" hidden="false" customHeight="false" outlineLevel="0" collapsed="false">
      <c r="A33" s="4" t="s">
        <v>499</v>
      </c>
      <c r="B33" s="4" t="s">
        <v>1326</v>
      </c>
      <c r="C33" s="4" t="s">
        <v>1327</v>
      </c>
      <c r="E33" s="69" t="s">
        <v>1344</v>
      </c>
      <c r="F33" s="69" t="n">
        <v>30</v>
      </c>
      <c r="G33" s="79" t="n">
        <v>85</v>
      </c>
      <c r="H33" s="69" t="n">
        <f aca="false">ROUNDDOWN(AVERAGE(F33:G33),0)</f>
        <v>57</v>
      </c>
    </row>
    <row r="34" customFormat="false" ht="15" hidden="false" customHeight="false" outlineLevel="0" collapsed="false">
      <c r="A34" s="6" t="s">
        <v>1277</v>
      </c>
      <c r="B34" s="6" t="n">
        <v>4</v>
      </c>
      <c r="C34" s="6" t="n">
        <v>4</v>
      </c>
      <c r="E34" s="69" t="s">
        <v>1346</v>
      </c>
      <c r="F34" s="69" t="n">
        <v>0</v>
      </c>
      <c r="G34" s="79" t="n">
        <v>25</v>
      </c>
      <c r="H34" s="69" t="n">
        <f aca="false">ROUNDDOWN(AVERAGE(F34:G34),0)</f>
        <v>12</v>
      </c>
    </row>
    <row r="35" customFormat="false" ht="15" hidden="false" customHeight="false" outlineLevel="0" collapsed="false">
      <c r="A35" s="6" t="s">
        <v>1343</v>
      </c>
      <c r="B35" s="6" t="n">
        <v>5</v>
      </c>
      <c r="C35" s="6" t="n">
        <v>5</v>
      </c>
      <c r="E35" s="69" t="s">
        <v>1348</v>
      </c>
      <c r="F35" s="69" t="n">
        <f aca="false">B19+B28</f>
        <v>20</v>
      </c>
      <c r="G35" s="79" t="n">
        <v>99</v>
      </c>
      <c r="H35" s="69" t="n">
        <f aca="false">ROUNDDOWN(AVERAGE(F35:G35),0)</f>
        <v>59</v>
      </c>
    </row>
    <row r="36" customFormat="false" ht="15" hidden="false" customHeight="false" outlineLevel="0" collapsed="false">
      <c r="A36" s="6" t="s">
        <v>1328</v>
      </c>
      <c r="B36" s="6" t="n">
        <v>4</v>
      </c>
      <c r="C36" s="6" t="n">
        <v>6</v>
      </c>
      <c r="E36" s="69" t="s">
        <v>1349</v>
      </c>
      <c r="F36" s="69" t="n">
        <v>0</v>
      </c>
      <c r="G36" s="79" t="n">
        <f aca="false">C20+C82</f>
        <v>5</v>
      </c>
      <c r="H36" s="69" t="n">
        <f aca="false">ROUNDDOWN(AVERAGE(F36:G36),0)</f>
        <v>2</v>
      </c>
    </row>
    <row r="37" customFormat="false" ht="15" hidden="false" customHeight="false" outlineLevel="0" collapsed="false">
      <c r="A37" s="6" t="s">
        <v>1333</v>
      </c>
      <c r="B37" s="6" t="n">
        <v>1</v>
      </c>
      <c r="C37" s="6" t="n">
        <v>1</v>
      </c>
      <c r="E37" s="69" t="s">
        <v>1351</v>
      </c>
      <c r="F37" s="69" t="n">
        <v>20</v>
      </c>
      <c r="G37" s="79" t="n">
        <v>60</v>
      </c>
      <c r="H37" s="69" t="n">
        <f aca="false">ROUNDDOWN(AVERAGE(F37:G37),0)</f>
        <v>40</v>
      </c>
    </row>
    <row r="38" customFormat="false" ht="15" hidden="false" customHeight="false" outlineLevel="0" collapsed="false">
      <c r="E38" s="69" t="s">
        <v>1352</v>
      </c>
      <c r="F38" s="69" t="n">
        <f aca="false">B22+B45+B60+B84</f>
        <v>3</v>
      </c>
      <c r="G38" s="79" t="n">
        <f aca="false">F38</f>
        <v>3</v>
      </c>
      <c r="H38" s="69" t="n">
        <f aca="false">ROUNDDOWN(AVERAGE(F38:G38),0)</f>
        <v>3</v>
      </c>
    </row>
    <row r="39" customFormat="false" ht="15" hidden="false" customHeight="false" outlineLevel="0" collapsed="false">
      <c r="E39" s="69" t="s">
        <v>1353</v>
      </c>
      <c r="F39" s="69" t="n">
        <f aca="false">B23+B67+B72+B83</f>
        <v>3</v>
      </c>
      <c r="G39" s="79" t="n">
        <f aca="false">F39</f>
        <v>3</v>
      </c>
      <c r="H39" s="69" t="n">
        <f aca="false">ROUNDDOWN(AVERAGE(F39:G39),0)</f>
        <v>3</v>
      </c>
    </row>
    <row r="40" customFormat="false" ht="15" hidden="false" customHeight="false" outlineLevel="0" collapsed="false">
      <c r="A40" s="4" t="s">
        <v>515</v>
      </c>
      <c r="B40" s="4" t="s">
        <v>1326</v>
      </c>
      <c r="C40" s="4" t="s">
        <v>1327</v>
      </c>
    </row>
    <row r="41" customFormat="false" ht="15" hidden="false" customHeight="false" outlineLevel="0" collapsed="false">
      <c r="A41" s="6" t="s">
        <v>1277</v>
      </c>
      <c r="B41" s="6" t="n">
        <v>4</v>
      </c>
      <c r="C41" s="6" t="n">
        <v>4</v>
      </c>
    </row>
    <row r="42" customFormat="false" ht="15" hidden="false" customHeight="false" outlineLevel="0" collapsed="false">
      <c r="A42" s="6" t="s">
        <v>1329</v>
      </c>
      <c r="B42" s="6" t="n">
        <v>13</v>
      </c>
      <c r="C42" s="6" t="n">
        <v>15</v>
      </c>
    </row>
    <row r="43" customFormat="false" ht="15" hidden="false" customHeight="false" outlineLevel="0" collapsed="false">
      <c r="A43" s="6" t="s">
        <v>1343</v>
      </c>
      <c r="B43" s="6" t="n">
        <v>5</v>
      </c>
      <c r="C43" s="6" t="n">
        <v>5</v>
      </c>
    </row>
    <row r="44" customFormat="false" ht="15" hidden="false" customHeight="false" outlineLevel="0" collapsed="false">
      <c r="A44" s="6" t="s">
        <v>1335</v>
      </c>
      <c r="B44" s="6" t="n">
        <v>10</v>
      </c>
      <c r="C44" s="6" t="n">
        <v>10</v>
      </c>
    </row>
    <row r="45" customFormat="false" ht="15" hidden="false" customHeight="false" outlineLevel="0" collapsed="false">
      <c r="A45" s="6" t="s">
        <v>1352</v>
      </c>
      <c r="B45" s="6" t="n">
        <v>1</v>
      </c>
      <c r="C45" s="6" t="n">
        <v>1</v>
      </c>
    </row>
    <row r="47" customFormat="false" ht="15" hidden="false" customHeight="false" outlineLevel="0" collapsed="false">
      <c r="A47" s="4" t="s">
        <v>1294</v>
      </c>
      <c r="B47" s="4" t="s">
        <v>1326</v>
      </c>
      <c r="C47" s="4" t="s">
        <v>1327</v>
      </c>
    </row>
    <row r="48" customFormat="false" ht="15" hidden="false" customHeight="false" outlineLevel="0" collapsed="false">
      <c r="A48" s="6" t="s">
        <v>1277</v>
      </c>
      <c r="B48" s="6" t="n">
        <v>4</v>
      </c>
      <c r="C48" s="6" t="n">
        <v>4</v>
      </c>
    </row>
    <row r="49" customFormat="false" ht="15" hidden="false" customHeight="false" outlineLevel="0" collapsed="false">
      <c r="A49" s="6" t="s">
        <v>1338</v>
      </c>
      <c r="B49" s="6" t="n">
        <v>10</v>
      </c>
      <c r="C49" s="6" t="n">
        <v>10</v>
      </c>
    </row>
    <row r="50" customFormat="false" ht="15" hidden="false" customHeight="false" outlineLevel="0" collapsed="false">
      <c r="A50" s="6" t="s">
        <v>1333</v>
      </c>
      <c r="B50" s="6" t="n">
        <v>1</v>
      </c>
      <c r="C50" s="6" t="n">
        <v>1</v>
      </c>
    </row>
    <row r="51" customFormat="false" ht="15" hidden="false" customHeight="false" outlineLevel="0" collapsed="false">
      <c r="A51" s="6" t="s">
        <v>1343</v>
      </c>
      <c r="B51" s="6" t="n">
        <v>5</v>
      </c>
      <c r="C51" s="6" t="n">
        <v>5</v>
      </c>
    </row>
    <row r="54" customFormat="false" ht="15" hidden="false" customHeight="false" outlineLevel="0" collapsed="false">
      <c r="A54" s="4" t="s">
        <v>1296</v>
      </c>
      <c r="B54" s="4" t="s">
        <v>1326</v>
      </c>
      <c r="C54" s="4" t="s">
        <v>1327</v>
      </c>
    </row>
    <row r="55" customFormat="false" ht="15" hidden="false" customHeight="false" outlineLevel="0" collapsed="false">
      <c r="A55" s="6" t="s">
        <v>1277</v>
      </c>
      <c r="B55" s="6" t="n">
        <v>4</v>
      </c>
      <c r="C55" s="6" t="n">
        <v>4</v>
      </c>
    </row>
    <row r="56" customFormat="false" ht="15" hidden="false" customHeight="false" outlineLevel="0" collapsed="false">
      <c r="A56" s="6" t="s">
        <v>1328</v>
      </c>
      <c r="B56" s="6" t="n">
        <v>4</v>
      </c>
      <c r="C56" s="6" t="n">
        <v>6</v>
      </c>
    </row>
    <row r="57" customFormat="false" ht="15" hidden="false" customHeight="false" outlineLevel="0" collapsed="false">
      <c r="A57" s="6" t="s">
        <v>1329</v>
      </c>
      <c r="B57" s="6" t="n">
        <v>4</v>
      </c>
      <c r="C57" s="6" t="n">
        <v>6</v>
      </c>
    </row>
    <row r="58" customFormat="false" ht="15" hidden="false" customHeight="false" outlineLevel="0" collapsed="false">
      <c r="A58" s="6" t="s">
        <v>1340</v>
      </c>
      <c r="B58" s="6" t="n">
        <v>10</v>
      </c>
      <c r="C58" s="6" t="n">
        <v>10</v>
      </c>
    </row>
    <row r="59" customFormat="false" ht="15" hidden="false" customHeight="false" outlineLevel="0" collapsed="false">
      <c r="A59" s="6" t="s">
        <v>1341</v>
      </c>
      <c r="B59" s="6" t="n">
        <v>10</v>
      </c>
      <c r="C59" s="6" t="n">
        <v>10</v>
      </c>
    </row>
    <row r="60" customFormat="false" ht="15" hidden="false" customHeight="false" outlineLevel="0" collapsed="false">
      <c r="A60" s="6" t="s">
        <v>1352</v>
      </c>
      <c r="B60" s="6" t="n">
        <v>1</v>
      </c>
      <c r="C60" s="6" t="n">
        <v>1</v>
      </c>
    </row>
    <row r="62" customFormat="false" ht="15" hidden="false" customHeight="false" outlineLevel="0" collapsed="false">
      <c r="A62" s="4" t="s">
        <v>1298</v>
      </c>
      <c r="B62" s="4" t="s">
        <v>1326</v>
      </c>
      <c r="C62" s="4" t="s">
        <v>1327</v>
      </c>
    </row>
    <row r="63" customFormat="false" ht="15" hidden="false" customHeight="false" outlineLevel="0" collapsed="false">
      <c r="A63" s="6" t="s">
        <v>1277</v>
      </c>
      <c r="B63" s="6" t="n">
        <v>4</v>
      </c>
      <c r="C63" s="6" t="n">
        <v>4</v>
      </c>
    </row>
    <row r="64" customFormat="false" ht="15" hidden="false" customHeight="false" outlineLevel="0" collapsed="false">
      <c r="A64" s="6" t="s">
        <v>1335</v>
      </c>
      <c r="B64" s="6" t="n">
        <v>10</v>
      </c>
      <c r="C64" s="6" t="n">
        <v>10</v>
      </c>
    </row>
    <row r="65" customFormat="false" ht="15" hidden="false" customHeight="false" outlineLevel="0" collapsed="false">
      <c r="A65" s="6" t="s">
        <v>1328</v>
      </c>
      <c r="B65" s="6" t="n">
        <v>9</v>
      </c>
      <c r="C65" s="6" t="n">
        <v>11</v>
      </c>
    </row>
    <row r="66" customFormat="false" ht="15" hidden="false" customHeight="false" outlineLevel="0" collapsed="false">
      <c r="A66" s="6" t="s">
        <v>1330</v>
      </c>
      <c r="B66" s="6" t="n">
        <v>10</v>
      </c>
      <c r="C66" s="6" t="n">
        <v>15</v>
      </c>
    </row>
    <row r="67" customFormat="false" ht="15" hidden="false" customHeight="false" outlineLevel="0" collapsed="false">
      <c r="A67" s="6" t="s">
        <v>1353</v>
      </c>
      <c r="B67" s="6" t="n">
        <v>1</v>
      </c>
      <c r="C67" s="6" t="n">
        <v>1</v>
      </c>
    </row>
    <row r="69" customFormat="false" ht="15" hidden="false" customHeight="false" outlineLevel="0" collapsed="false">
      <c r="A69" s="4" t="s">
        <v>1354</v>
      </c>
      <c r="B69" s="4" t="s">
        <v>1326</v>
      </c>
      <c r="C69" s="4" t="s">
        <v>1327</v>
      </c>
    </row>
    <row r="70" customFormat="false" ht="15" hidden="false" customHeight="false" outlineLevel="0" collapsed="false">
      <c r="A70" s="6" t="s">
        <v>1277</v>
      </c>
      <c r="B70" s="6" t="n">
        <v>3</v>
      </c>
      <c r="C70" s="6" t="n">
        <v>3</v>
      </c>
    </row>
    <row r="71" customFormat="false" ht="15" hidden="false" customHeight="false" outlineLevel="0" collapsed="false">
      <c r="A71" s="6" t="s">
        <v>1330</v>
      </c>
      <c r="B71" s="6" t="n">
        <v>15</v>
      </c>
      <c r="C71" s="6" t="n">
        <v>18</v>
      </c>
    </row>
    <row r="72" customFormat="false" ht="15" hidden="false" customHeight="false" outlineLevel="0" collapsed="false">
      <c r="A72" s="6" t="s">
        <v>1353</v>
      </c>
      <c r="B72" s="6" t="n">
        <v>1</v>
      </c>
      <c r="C72" s="6" t="n">
        <v>1</v>
      </c>
    </row>
    <row r="76" customFormat="false" ht="15" hidden="false" customHeight="false" outlineLevel="0" collapsed="false">
      <c r="A76" s="4" t="s">
        <v>1355</v>
      </c>
      <c r="B76" s="4" t="s">
        <v>1326</v>
      </c>
      <c r="C76" s="4" t="s">
        <v>1327</v>
      </c>
    </row>
    <row r="77" customFormat="false" ht="15" hidden="false" customHeight="false" outlineLevel="0" collapsed="false">
      <c r="A77" s="6" t="s">
        <v>1277</v>
      </c>
      <c r="B77" s="6" t="n">
        <v>5</v>
      </c>
      <c r="C77" s="6" t="n">
        <v>5</v>
      </c>
    </row>
    <row r="78" customFormat="false" ht="15" hidden="false" customHeight="false" outlineLevel="0" collapsed="false">
      <c r="A78" s="6" t="s">
        <v>1065</v>
      </c>
      <c r="B78" s="6" t="n">
        <v>10</v>
      </c>
      <c r="C78" s="6" t="n">
        <v>10</v>
      </c>
    </row>
    <row r="79" customFormat="false" ht="15" hidden="false" customHeight="false" outlineLevel="0" collapsed="false">
      <c r="A79" s="6" t="s">
        <v>1336</v>
      </c>
      <c r="B79" s="6" t="n">
        <v>10</v>
      </c>
      <c r="C79" s="6" t="n">
        <v>10</v>
      </c>
    </row>
    <row r="80" customFormat="false" ht="15" hidden="false" customHeight="false" outlineLevel="0" collapsed="false">
      <c r="A80" s="6" t="s">
        <v>1341</v>
      </c>
      <c r="B80" s="6" t="n">
        <v>10</v>
      </c>
      <c r="C80" s="6" t="n">
        <v>10</v>
      </c>
    </row>
    <row r="81" customFormat="false" ht="15" hidden="false" customHeight="false" outlineLevel="0" collapsed="false">
      <c r="A81" s="6" t="s">
        <v>1332</v>
      </c>
      <c r="B81" s="6" t="n">
        <v>25</v>
      </c>
      <c r="C81" s="6" t="n">
        <v>25</v>
      </c>
    </row>
    <row r="82" customFormat="false" ht="15" hidden="false" customHeight="false" outlineLevel="0" collapsed="false">
      <c r="A82" s="6" t="s">
        <v>1356</v>
      </c>
      <c r="B82" s="6" t="n">
        <v>5</v>
      </c>
      <c r="C82" s="6" t="n">
        <v>5</v>
      </c>
    </row>
    <row r="83" customFormat="false" ht="15" hidden="false" customHeight="false" outlineLevel="0" collapsed="false">
      <c r="A83" s="6" t="s">
        <v>1353</v>
      </c>
      <c r="B83" s="6" t="n">
        <v>1</v>
      </c>
      <c r="C83" s="6" t="n">
        <v>1</v>
      </c>
    </row>
    <row r="84" customFormat="false" ht="15" hidden="false" customHeight="false" outlineLevel="0" collapsed="false">
      <c r="A84" s="6" t="s">
        <v>1352</v>
      </c>
      <c r="B84" s="6" t="n">
        <v>1</v>
      </c>
      <c r="C84" s="6" t="n">
        <v>1</v>
      </c>
    </row>
  </sheetData>
  <mergeCells count="3">
    <mergeCell ref="A1:C1"/>
    <mergeCell ref="E1:H1"/>
    <mergeCell ref="E17:H17"/>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52"/>
  <sheetViews>
    <sheetView showFormulas="false" showGridLines="true" showRowColHeaders="true" showZeros="true" rightToLeft="false" tabSelected="false" showOutlineSymbols="true" defaultGridColor="true" view="normal" topLeftCell="A19" colorId="64" zoomScale="100" zoomScaleNormal="100" zoomScalePageLayoutView="100" workbookViewId="0">
      <selection pane="topLeft" activeCell="A26" activeCellId="0" sqref="A26"/>
    </sheetView>
  </sheetViews>
  <sheetFormatPr defaultColWidth="11.71484375" defaultRowHeight="15" zeroHeight="false" outlineLevelRow="0" outlineLevelCol="0"/>
  <sheetData>
    <row r="1" customFormat="false" ht="15" hidden="false" customHeight="false" outlineLevel="0" collapsed="false">
      <c r="A1" s="6" t="s">
        <v>45</v>
      </c>
    </row>
    <row r="3" customFormat="false" ht="15" hidden="false" customHeight="false" outlineLevel="0" collapsed="false">
      <c r="A3" s="6" t="s">
        <v>46</v>
      </c>
    </row>
    <row r="5" customFormat="false" ht="15" hidden="false" customHeight="false" outlineLevel="0" collapsed="false">
      <c r="A5" s="7" t="s">
        <v>47</v>
      </c>
    </row>
    <row r="6" customFormat="false" ht="15" hidden="false" customHeight="false" outlineLevel="0" collapsed="false">
      <c r="A6" s="6" t="s">
        <v>48</v>
      </c>
    </row>
    <row r="7" customFormat="false" ht="15" hidden="false" customHeight="false" outlineLevel="0" collapsed="false">
      <c r="A7" s="6" t="s">
        <v>49</v>
      </c>
    </row>
    <row r="8" customFormat="false" ht="15" hidden="false" customHeight="false" outlineLevel="0" collapsed="false">
      <c r="A8" s="6" t="s">
        <v>50</v>
      </c>
    </row>
    <row r="10" customFormat="false" ht="15" hidden="false" customHeight="false" outlineLevel="0" collapsed="false">
      <c r="A10" s="7"/>
    </row>
    <row r="11" customFormat="false" ht="15" hidden="false" customHeight="false" outlineLevel="0" collapsed="false">
      <c r="A11" s="6" t="s">
        <v>51</v>
      </c>
    </row>
    <row r="12" customFormat="false" ht="15" hidden="false" customHeight="false" outlineLevel="0" collapsed="false">
      <c r="A12" s="6" t="s">
        <v>52</v>
      </c>
    </row>
    <row r="13" customFormat="false" ht="15" hidden="false" customHeight="false" outlineLevel="0" collapsed="false">
      <c r="A13" s="6" t="s">
        <v>53</v>
      </c>
    </row>
    <row r="15" customFormat="false" ht="15" hidden="false" customHeight="false" outlineLevel="0" collapsed="false">
      <c r="A15" s="6" t="s">
        <v>54</v>
      </c>
    </row>
    <row r="16" customFormat="false" ht="15" hidden="false" customHeight="false" outlineLevel="0" collapsed="false">
      <c r="A16" s="6" t="s">
        <v>55</v>
      </c>
    </row>
    <row r="17" customFormat="false" ht="15" hidden="false" customHeight="false" outlineLevel="0" collapsed="false">
      <c r="A17" s="6" t="s">
        <v>56</v>
      </c>
    </row>
    <row r="20" customFormat="false" ht="15" hidden="false" customHeight="false" outlineLevel="0" collapsed="false">
      <c r="A20" s="7" t="s">
        <v>24</v>
      </c>
    </row>
    <row r="21" customFormat="false" ht="15" hidden="false" customHeight="false" outlineLevel="0" collapsed="false">
      <c r="A21" s="6" t="s">
        <v>57</v>
      </c>
    </row>
    <row r="22" customFormat="false" ht="15" hidden="false" customHeight="false" outlineLevel="0" collapsed="false">
      <c r="A22" s="6" t="s">
        <v>58</v>
      </c>
    </row>
    <row r="23" customFormat="false" ht="15" hidden="false" customHeight="false" outlineLevel="0" collapsed="false">
      <c r="A23" s="6" t="s">
        <v>59</v>
      </c>
    </row>
    <row r="24" customFormat="false" ht="13.8" hidden="false" customHeight="false" outlineLevel="0" collapsed="false">
      <c r="A24" s="6" t="s">
        <v>60</v>
      </c>
    </row>
    <row r="25" customFormat="false" ht="15" hidden="false" customHeight="false" outlineLevel="0" collapsed="false">
      <c r="A25" s="6" t="s">
        <v>61</v>
      </c>
    </row>
    <row r="26" customFormat="false" ht="13.8" hidden="false" customHeight="false" outlineLevel="0" collapsed="false">
      <c r="A26" s="1" t="s">
        <v>62</v>
      </c>
    </row>
    <row r="30" customFormat="false" ht="15" hidden="false" customHeight="false" outlineLevel="0" collapsed="false">
      <c r="A30" s="7" t="s">
        <v>63</v>
      </c>
    </row>
    <row r="31" customFormat="false" ht="15" hidden="false" customHeight="false" outlineLevel="0" collapsed="false">
      <c r="A31" s="6" t="s">
        <v>64</v>
      </c>
    </row>
    <row r="32" customFormat="false" ht="15" hidden="false" customHeight="false" outlineLevel="0" collapsed="false">
      <c r="A32" s="6" t="s">
        <v>65</v>
      </c>
    </row>
    <row r="34" customFormat="false" ht="15" hidden="false" customHeight="false" outlineLevel="0" collapsed="false">
      <c r="A34" s="6" t="s">
        <v>66</v>
      </c>
    </row>
    <row r="36" customFormat="false" ht="15" hidden="false" customHeight="false" outlineLevel="0" collapsed="false">
      <c r="A36" s="7" t="s">
        <v>67</v>
      </c>
    </row>
    <row r="37" customFormat="false" ht="15" hidden="false" customHeight="false" outlineLevel="0" collapsed="false">
      <c r="A37" s="6" t="s">
        <v>68</v>
      </c>
    </row>
    <row r="38" customFormat="false" ht="15" hidden="false" customHeight="false" outlineLevel="0" collapsed="false">
      <c r="A38" s="6" t="s">
        <v>69</v>
      </c>
    </row>
    <row r="39" customFormat="false" ht="15" hidden="false" customHeight="false" outlineLevel="0" collapsed="false">
      <c r="A39" s="6" t="s">
        <v>70</v>
      </c>
    </row>
    <row r="40" customFormat="false" ht="15" hidden="false" customHeight="false" outlineLevel="0" collapsed="false">
      <c r="A40" s="6" t="s">
        <v>71</v>
      </c>
    </row>
    <row r="41" customFormat="false" ht="15" hidden="false" customHeight="false" outlineLevel="0" collapsed="false">
      <c r="A41" s="6" t="s">
        <v>72</v>
      </c>
    </row>
    <row r="42" customFormat="false" ht="15" hidden="false" customHeight="false" outlineLevel="0" collapsed="false">
      <c r="A42" s="6" t="s">
        <v>73</v>
      </c>
    </row>
    <row r="43" customFormat="false" ht="15" hidden="false" customHeight="false" outlineLevel="0" collapsed="false">
      <c r="A43" s="6" t="s">
        <v>74</v>
      </c>
    </row>
    <row r="44" customFormat="false" ht="15" hidden="false" customHeight="false" outlineLevel="0" collapsed="false">
      <c r="A44" s="6" t="s">
        <v>75</v>
      </c>
    </row>
    <row r="46" customFormat="false" ht="15" hidden="false" customHeight="false" outlineLevel="0" collapsed="false">
      <c r="A46" s="7" t="s">
        <v>76</v>
      </c>
    </row>
    <row r="48" customFormat="false" ht="15" hidden="false" customHeight="false" outlineLevel="0" collapsed="false">
      <c r="A48" s="6" t="s">
        <v>77</v>
      </c>
    </row>
    <row r="49" customFormat="false" ht="15" hidden="false" customHeight="false" outlineLevel="0" collapsed="false">
      <c r="A49" s="6" t="s">
        <v>78</v>
      </c>
    </row>
    <row r="50" customFormat="false" ht="15" hidden="false" customHeight="false" outlineLevel="0" collapsed="false">
      <c r="A50" s="6" t="s">
        <v>79</v>
      </c>
    </row>
    <row r="52" customFormat="false" ht="15" hidden="false" customHeight="false" outlineLevel="0" collapsed="false">
      <c r="A52" s="7"/>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93"/>
  <sheetViews>
    <sheetView showFormulas="false" showGridLines="true" showRowColHeaders="true" showZeros="true" rightToLeft="false" tabSelected="true" showOutlineSymbols="true" defaultGridColor="true" view="normal" topLeftCell="A61" colorId="64" zoomScale="100" zoomScaleNormal="100" zoomScalePageLayoutView="100" workbookViewId="0">
      <selection pane="topLeft" activeCell="A94" activeCellId="0" sqref="A94"/>
    </sheetView>
  </sheetViews>
  <sheetFormatPr defaultColWidth="11.71484375" defaultRowHeight="15" zeroHeight="false" outlineLevelRow="0" outlineLevelCol="0"/>
  <cols>
    <col collapsed="false" customWidth="true" hidden="false" outlineLevel="0" max="1" min="1" style="6" width="63.42"/>
  </cols>
  <sheetData>
    <row r="1" customFormat="false" ht="15" hidden="false" customHeight="false" outlineLevel="0" collapsed="false">
      <c r="A1" s="6" t="s">
        <v>80</v>
      </c>
    </row>
    <row r="2" customFormat="false" ht="15" hidden="false" customHeight="false" outlineLevel="0" collapsed="false">
      <c r="A2" s="6" t="s">
        <v>81</v>
      </c>
    </row>
    <row r="4" customFormat="false" ht="15" hidden="false" customHeight="false" outlineLevel="0" collapsed="false">
      <c r="A4" s="8" t="s">
        <v>82</v>
      </c>
    </row>
    <row r="5" customFormat="false" ht="15" hidden="false" customHeight="false" outlineLevel="0" collapsed="false">
      <c r="A5" s="6" t="s">
        <v>83</v>
      </c>
    </row>
    <row r="6" customFormat="false" ht="15" hidden="false" customHeight="false" outlineLevel="0" collapsed="false">
      <c r="A6" s="6" t="s">
        <v>84</v>
      </c>
    </row>
    <row r="7" customFormat="false" ht="15" hidden="false" customHeight="false" outlineLevel="0" collapsed="false">
      <c r="A7" s="6" t="s">
        <v>85</v>
      </c>
    </row>
    <row r="8" customFormat="false" ht="15" hidden="false" customHeight="false" outlineLevel="0" collapsed="false">
      <c r="A8" s="6" t="s">
        <v>86</v>
      </c>
    </row>
    <row r="9" customFormat="false" ht="15" hidden="false" customHeight="false" outlineLevel="0" collapsed="false">
      <c r="A9" s="6" t="s">
        <v>87</v>
      </c>
    </row>
    <row r="10" customFormat="false" ht="15" hidden="false" customHeight="false" outlineLevel="0" collapsed="false">
      <c r="A10" s="6" t="s">
        <v>88</v>
      </c>
    </row>
    <row r="11" customFormat="false" ht="15" hidden="false" customHeight="false" outlineLevel="0" collapsed="false">
      <c r="A11" s="6" t="s">
        <v>89</v>
      </c>
    </row>
    <row r="12" customFormat="false" ht="15" hidden="false" customHeight="false" outlineLevel="0" collapsed="false">
      <c r="A12" s="6" t="s">
        <v>90</v>
      </c>
    </row>
    <row r="13" customFormat="false" ht="15" hidden="false" customHeight="false" outlineLevel="0" collapsed="false">
      <c r="A13" s="6" t="s">
        <v>91</v>
      </c>
    </row>
    <row r="14" customFormat="false" ht="15" hidden="false" customHeight="false" outlineLevel="0" collapsed="false">
      <c r="A14" s="6" t="s">
        <v>92</v>
      </c>
    </row>
    <row r="15" customFormat="false" ht="15" hidden="false" customHeight="false" outlineLevel="0" collapsed="false">
      <c r="A15" s="6" t="s">
        <v>93</v>
      </c>
    </row>
    <row r="16" customFormat="false" ht="15" hidden="false" customHeight="false" outlineLevel="0" collapsed="false">
      <c r="A16" s="6" t="s">
        <v>94</v>
      </c>
    </row>
    <row r="17" customFormat="false" ht="15" hidden="false" customHeight="false" outlineLevel="0" collapsed="false">
      <c r="A17" s="6" t="s">
        <v>95</v>
      </c>
    </row>
    <row r="18" customFormat="false" ht="15" hidden="false" customHeight="false" outlineLevel="0" collapsed="false">
      <c r="A18" s="6" t="s">
        <v>96</v>
      </c>
    </row>
    <row r="19" customFormat="false" ht="15" hidden="false" customHeight="false" outlineLevel="0" collapsed="false">
      <c r="A19" s="6" t="s">
        <v>97</v>
      </c>
    </row>
    <row r="20" customFormat="false" ht="15" hidden="false" customHeight="false" outlineLevel="0" collapsed="false">
      <c r="A20" s="6" t="s">
        <v>98</v>
      </c>
    </row>
    <row r="21" customFormat="false" ht="15" hidden="false" customHeight="false" outlineLevel="0" collapsed="false">
      <c r="A21" s="6" t="s">
        <v>99</v>
      </c>
    </row>
    <row r="22" customFormat="false" ht="15" hidden="false" customHeight="false" outlineLevel="0" collapsed="false">
      <c r="A22" s="6" t="s">
        <v>100</v>
      </c>
    </row>
    <row r="23" customFormat="false" ht="15" hidden="false" customHeight="false" outlineLevel="0" collapsed="false">
      <c r="A23" s="6" t="s">
        <v>101</v>
      </c>
    </row>
    <row r="24" customFormat="false" ht="15" hidden="false" customHeight="false" outlineLevel="0" collapsed="false">
      <c r="A24" s="6" t="s">
        <v>102</v>
      </c>
    </row>
    <row r="25" customFormat="false" ht="15" hidden="false" customHeight="false" outlineLevel="0" collapsed="false">
      <c r="A25" s="6" t="s">
        <v>103</v>
      </c>
    </row>
    <row r="26" customFormat="false" ht="15" hidden="false" customHeight="false" outlineLevel="0" collapsed="false">
      <c r="A26" s="6" t="s">
        <v>104</v>
      </c>
    </row>
    <row r="27" customFormat="false" ht="15" hidden="false" customHeight="false" outlineLevel="0" collapsed="false">
      <c r="A27" s="6" t="s">
        <v>105</v>
      </c>
    </row>
    <row r="28" customFormat="false" ht="15" hidden="false" customHeight="false" outlineLevel="0" collapsed="false">
      <c r="A28" s="6" t="s">
        <v>106</v>
      </c>
    </row>
    <row r="29" customFormat="false" ht="15" hidden="false" customHeight="false" outlineLevel="0" collapsed="false">
      <c r="A29" s="6" t="s">
        <v>107</v>
      </c>
    </row>
    <row r="30" customFormat="false" ht="15" hidden="false" customHeight="false" outlineLevel="0" collapsed="false">
      <c r="A30" s="6" t="s">
        <v>108</v>
      </c>
    </row>
    <row r="31" customFormat="false" ht="15" hidden="false" customHeight="false" outlineLevel="0" collapsed="false">
      <c r="A31" s="6" t="s">
        <v>109</v>
      </c>
    </row>
    <row r="32" customFormat="false" ht="15" hidden="false" customHeight="false" outlineLevel="0" collapsed="false">
      <c r="A32" s="6" t="s">
        <v>110</v>
      </c>
    </row>
    <row r="33" customFormat="false" ht="15" hidden="false" customHeight="false" outlineLevel="0" collapsed="false">
      <c r="A33" s="6" t="s">
        <v>111</v>
      </c>
    </row>
    <row r="34" customFormat="false" ht="15" hidden="false" customHeight="false" outlineLevel="0" collapsed="false">
      <c r="A34" s="6" t="s">
        <v>112</v>
      </c>
    </row>
    <row r="35" customFormat="false" ht="15" hidden="false" customHeight="false" outlineLevel="0" collapsed="false">
      <c r="A35" s="6" t="s">
        <v>113</v>
      </c>
    </row>
    <row r="36" customFormat="false" ht="15" hidden="false" customHeight="false" outlineLevel="0" collapsed="false">
      <c r="A36" s="6" t="s">
        <v>114</v>
      </c>
    </row>
    <row r="37" customFormat="false" ht="15" hidden="false" customHeight="false" outlineLevel="0" collapsed="false">
      <c r="A37" s="6" t="s">
        <v>115</v>
      </c>
    </row>
    <row r="38" customFormat="false" ht="15" hidden="false" customHeight="false" outlineLevel="0" collapsed="false">
      <c r="A38" s="9" t="s">
        <v>116</v>
      </c>
    </row>
    <row r="39" customFormat="false" ht="15" hidden="false" customHeight="false" outlineLevel="0" collapsed="false">
      <c r="A39" s="6" t="s">
        <v>117</v>
      </c>
    </row>
    <row r="40" customFormat="false" ht="15" hidden="false" customHeight="false" outlineLevel="0" collapsed="false">
      <c r="A40" s="6" t="s">
        <v>118</v>
      </c>
    </row>
    <row r="41" customFormat="false" ht="15" hidden="false" customHeight="false" outlineLevel="0" collapsed="false">
      <c r="A41" s="6" t="s">
        <v>119</v>
      </c>
    </row>
    <row r="42" customFormat="false" ht="15" hidden="false" customHeight="false" outlineLevel="0" collapsed="false">
      <c r="A42" s="6" t="s">
        <v>120</v>
      </c>
    </row>
    <row r="43" customFormat="false" ht="15" hidden="false" customHeight="false" outlineLevel="0" collapsed="false">
      <c r="A43" s="6" t="s">
        <v>121</v>
      </c>
    </row>
    <row r="44" customFormat="false" ht="15" hidden="false" customHeight="false" outlineLevel="0" collapsed="false">
      <c r="A44" s="6" t="s">
        <v>122</v>
      </c>
    </row>
    <row r="45" customFormat="false" ht="15" hidden="false" customHeight="false" outlineLevel="0" collapsed="false">
      <c r="A45" s="6" t="s">
        <v>123</v>
      </c>
    </row>
    <row r="46" customFormat="false" ht="15" hidden="false" customHeight="false" outlineLevel="0" collapsed="false">
      <c r="A46" s="6" t="s">
        <v>124</v>
      </c>
    </row>
    <row r="47" customFormat="false" ht="15" hidden="false" customHeight="false" outlineLevel="0" collapsed="false">
      <c r="A47" s="6" t="s">
        <v>125</v>
      </c>
    </row>
    <row r="48" customFormat="false" ht="15" hidden="false" customHeight="false" outlineLevel="0" collapsed="false">
      <c r="A48" s="6" t="s">
        <v>126</v>
      </c>
    </row>
    <row r="49" customFormat="false" ht="15" hidden="false" customHeight="false" outlineLevel="0" collapsed="false">
      <c r="A49" s="6" t="s">
        <v>127</v>
      </c>
    </row>
    <row r="50" customFormat="false" ht="15" hidden="false" customHeight="false" outlineLevel="0" collapsed="false">
      <c r="A50" s="6" t="s">
        <v>128</v>
      </c>
    </row>
    <row r="51" customFormat="false" ht="15" hidden="false" customHeight="false" outlineLevel="0" collapsed="false">
      <c r="A51" s="6" t="s">
        <v>129</v>
      </c>
    </row>
    <row r="52" customFormat="false" ht="15" hidden="false" customHeight="false" outlineLevel="0" collapsed="false">
      <c r="A52" s="6" t="s">
        <v>130</v>
      </c>
    </row>
    <row r="53" customFormat="false" ht="15" hidden="false" customHeight="false" outlineLevel="0" collapsed="false">
      <c r="A53" s="6" t="s">
        <v>131</v>
      </c>
    </row>
    <row r="54" customFormat="false" ht="15" hidden="false" customHeight="false" outlineLevel="0" collapsed="false">
      <c r="A54" s="6" t="s">
        <v>132</v>
      </c>
    </row>
    <row r="55" customFormat="false" ht="15" hidden="false" customHeight="false" outlineLevel="0" collapsed="false">
      <c r="A55" s="6" t="s">
        <v>133</v>
      </c>
    </row>
    <row r="56" customFormat="false" ht="15" hidden="false" customHeight="false" outlineLevel="0" collapsed="false">
      <c r="A56" s="6" t="s">
        <v>134</v>
      </c>
    </row>
    <row r="57" customFormat="false" ht="15" hidden="false" customHeight="false" outlineLevel="0" collapsed="false">
      <c r="A57" s="6" t="s">
        <v>135</v>
      </c>
    </row>
    <row r="58" customFormat="false" ht="15" hidden="false" customHeight="false" outlineLevel="0" collapsed="false">
      <c r="A58" s="6" t="s">
        <v>136</v>
      </c>
    </row>
    <row r="59" customFormat="false" ht="15" hidden="false" customHeight="false" outlineLevel="0" collapsed="false">
      <c r="A59" s="6" t="s">
        <v>137</v>
      </c>
    </row>
    <row r="60" customFormat="false" ht="15" hidden="false" customHeight="false" outlineLevel="0" collapsed="false">
      <c r="A60" s="6" t="s">
        <v>138</v>
      </c>
    </row>
    <row r="61" customFormat="false" ht="15" hidden="false" customHeight="false" outlineLevel="0" collapsed="false">
      <c r="A61" s="6" t="s">
        <v>139</v>
      </c>
    </row>
    <row r="62" customFormat="false" ht="15" hidden="false" customHeight="false" outlineLevel="0" collapsed="false">
      <c r="A62" s="6" t="s">
        <v>140</v>
      </c>
    </row>
    <row r="63" customFormat="false" ht="15" hidden="false" customHeight="false" outlineLevel="0" collapsed="false">
      <c r="A63" s="6" t="s">
        <v>141</v>
      </c>
    </row>
    <row r="64" customFormat="false" ht="15" hidden="false" customHeight="false" outlineLevel="0" collapsed="false">
      <c r="A64" s="6" t="s">
        <v>142</v>
      </c>
    </row>
    <row r="65" customFormat="false" ht="15" hidden="false" customHeight="false" outlineLevel="0" collapsed="false">
      <c r="A65" s="6" t="s">
        <v>143</v>
      </c>
    </row>
    <row r="66" customFormat="false" ht="15" hidden="false" customHeight="false" outlineLevel="0" collapsed="false">
      <c r="A66" s="6" t="s">
        <v>144</v>
      </c>
    </row>
    <row r="67" customFormat="false" ht="15" hidden="false" customHeight="false" outlineLevel="0" collapsed="false">
      <c r="A67" s="6" t="s">
        <v>145</v>
      </c>
    </row>
    <row r="68" customFormat="false" ht="15" hidden="false" customHeight="false" outlineLevel="0" collapsed="false">
      <c r="A68" s="10" t="s">
        <v>146</v>
      </c>
    </row>
    <row r="69" customFormat="false" ht="15" hidden="false" customHeight="false" outlineLevel="0" collapsed="false">
      <c r="A69" s="6" t="s">
        <v>147</v>
      </c>
    </row>
    <row r="70" customFormat="false" ht="15" hidden="false" customHeight="false" outlineLevel="0" collapsed="false">
      <c r="A70" s="6" t="s">
        <v>148</v>
      </c>
    </row>
    <row r="71" customFormat="false" ht="15" hidden="false" customHeight="false" outlineLevel="0" collapsed="false">
      <c r="A71" s="6" t="s">
        <v>149</v>
      </c>
    </row>
    <row r="72" customFormat="false" ht="15" hidden="false" customHeight="false" outlineLevel="0" collapsed="false">
      <c r="A72" s="6" t="s">
        <v>150</v>
      </c>
    </row>
    <row r="73" customFormat="false" ht="15" hidden="false" customHeight="false" outlineLevel="0" collapsed="false">
      <c r="A73" s="6" t="s">
        <v>151</v>
      </c>
    </row>
    <row r="74" customFormat="false" ht="15" hidden="false" customHeight="false" outlineLevel="0" collapsed="false">
      <c r="A74" s="6" t="s">
        <v>152</v>
      </c>
    </row>
    <row r="75" customFormat="false" ht="15" hidden="false" customHeight="false" outlineLevel="0" collapsed="false">
      <c r="A75" s="6" t="s">
        <v>153</v>
      </c>
    </row>
    <row r="76" customFormat="false" ht="15" hidden="false" customHeight="false" outlineLevel="0" collapsed="false">
      <c r="A76" s="6" t="s">
        <v>154</v>
      </c>
    </row>
    <row r="77" customFormat="false" ht="15" hidden="false" customHeight="false" outlineLevel="0" collapsed="false">
      <c r="A77" s="6" t="s">
        <v>155</v>
      </c>
    </row>
    <row r="78" customFormat="false" ht="15" hidden="false" customHeight="false" outlineLevel="0" collapsed="false">
      <c r="A78" s="6" t="s">
        <v>156</v>
      </c>
    </row>
    <row r="79" customFormat="false" ht="15" hidden="false" customHeight="false" outlineLevel="0" collapsed="false">
      <c r="A79" s="6" t="s">
        <v>157</v>
      </c>
    </row>
    <row r="80" customFormat="false" ht="15" hidden="false" customHeight="false" outlineLevel="0" collapsed="false">
      <c r="A80" s="6" t="s">
        <v>158</v>
      </c>
    </row>
    <row r="81" customFormat="false" ht="15" hidden="false" customHeight="false" outlineLevel="0" collapsed="false">
      <c r="A81" s="6" t="s">
        <v>159</v>
      </c>
    </row>
    <row r="82" customFormat="false" ht="15" hidden="false" customHeight="false" outlineLevel="0" collapsed="false">
      <c r="A82" s="6" t="s">
        <v>160</v>
      </c>
    </row>
    <row r="83" customFormat="false" ht="15" hidden="false" customHeight="false" outlineLevel="0" collapsed="false">
      <c r="A83" s="6" t="s">
        <v>161</v>
      </c>
    </row>
    <row r="84" customFormat="false" ht="15" hidden="false" customHeight="false" outlineLevel="0" collapsed="false">
      <c r="A84" s="6" t="s">
        <v>162</v>
      </c>
    </row>
    <row r="85" customFormat="false" ht="15" hidden="false" customHeight="false" outlineLevel="0" collapsed="false">
      <c r="A85" s="6" t="s">
        <v>163</v>
      </c>
    </row>
    <row r="86" customFormat="false" ht="15" hidden="false" customHeight="false" outlineLevel="0" collapsed="false">
      <c r="A86" s="6" t="s">
        <v>164</v>
      </c>
    </row>
    <row r="87" customFormat="false" ht="15" hidden="false" customHeight="false" outlineLevel="0" collapsed="false">
      <c r="A87" s="6" t="s">
        <v>165</v>
      </c>
    </row>
    <row r="88" customFormat="false" ht="15" hidden="false" customHeight="false" outlineLevel="0" collapsed="false">
      <c r="A88" s="6" t="s">
        <v>166</v>
      </c>
    </row>
    <row r="89" customFormat="false" ht="15" hidden="false" customHeight="false" outlineLevel="0" collapsed="false">
      <c r="A89" s="6" t="s">
        <v>167</v>
      </c>
    </row>
    <row r="90" customFormat="false" ht="15" hidden="false" customHeight="false" outlineLevel="0" collapsed="false">
      <c r="A90" s="6" t="s">
        <v>168</v>
      </c>
    </row>
    <row r="91" customFormat="false" ht="15" hidden="false" customHeight="false" outlineLevel="0" collapsed="false">
      <c r="A91" s="6" t="s">
        <v>169</v>
      </c>
    </row>
    <row r="92" customFormat="false" ht="15" hidden="false" customHeight="false" outlineLevel="0" collapsed="false">
      <c r="A92" s="6" t="s">
        <v>170</v>
      </c>
    </row>
    <row r="93" customFormat="false" ht="15" hidden="false" customHeight="false" outlineLevel="0" collapsed="false">
      <c r="A93" s="6" t="s">
        <v>171</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3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7" activeCellId="0" sqref="A37"/>
    </sheetView>
  </sheetViews>
  <sheetFormatPr defaultColWidth="11.71484375" defaultRowHeight="15" zeroHeight="false" outlineLevelRow="0" outlineLevelCol="0"/>
  <cols>
    <col collapsed="false" customWidth="true" hidden="false" outlineLevel="0" max="1" min="1" style="6" width="49"/>
  </cols>
  <sheetData>
    <row r="1" customFormat="false" ht="15" hidden="false" customHeight="false" outlineLevel="0" collapsed="false">
      <c r="A1" s="6" t="s">
        <v>172</v>
      </c>
    </row>
    <row r="3" customFormat="false" ht="15" hidden="false" customHeight="false" outlineLevel="0" collapsed="false">
      <c r="A3" s="8" t="s">
        <v>173</v>
      </c>
    </row>
    <row r="4" customFormat="false" ht="15" hidden="false" customHeight="false" outlineLevel="0" collapsed="false">
      <c r="A4" s="6" t="s">
        <v>174</v>
      </c>
    </row>
    <row r="5" customFormat="false" ht="15" hidden="false" customHeight="false" outlineLevel="0" collapsed="false">
      <c r="A5" s="6" t="s">
        <v>175</v>
      </c>
    </row>
    <row r="6" customFormat="false" ht="15" hidden="false" customHeight="false" outlineLevel="0" collapsed="false">
      <c r="A6" s="6" t="s">
        <v>176</v>
      </c>
    </row>
    <row r="7" customFormat="false" ht="15" hidden="false" customHeight="false" outlineLevel="0" collapsed="false">
      <c r="A7" s="6" t="s">
        <v>177</v>
      </c>
    </row>
    <row r="8" customFormat="false" ht="15" hidden="false" customHeight="false" outlineLevel="0" collapsed="false">
      <c r="A8" s="6" t="s">
        <v>178</v>
      </c>
    </row>
    <row r="9" customFormat="false" ht="15" hidden="false" customHeight="false" outlineLevel="0" collapsed="false">
      <c r="A9" s="6" t="s">
        <v>179</v>
      </c>
    </row>
    <row r="10" customFormat="false" ht="15" hidden="false" customHeight="false" outlineLevel="0" collapsed="false">
      <c r="A10" s="6" t="s">
        <v>180</v>
      </c>
    </row>
    <row r="11" customFormat="false" ht="15" hidden="false" customHeight="false" outlineLevel="0" collapsed="false">
      <c r="A11" s="6" t="s">
        <v>181</v>
      </c>
    </row>
    <row r="12" customFormat="false" ht="15" hidden="false" customHeight="false" outlineLevel="0" collapsed="false">
      <c r="A12" s="6" t="s">
        <v>182</v>
      </c>
    </row>
    <row r="13" customFormat="false" ht="15" hidden="false" customHeight="false" outlineLevel="0" collapsed="false">
      <c r="A13" s="6" t="s">
        <v>183</v>
      </c>
    </row>
    <row r="14" customFormat="false" ht="15" hidden="false" customHeight="false" outlineLevel="0" collapsed="false">
      <c r="A14" s="6" t="s">
        <v>184</v>
      </c>
    </row>
    <row r="15" customFormat="false" ht="15" hidden="false" customHeight="false" outlineLevel="0" collapsed="false">
      <c r="A15" s="6" t="s">
        <v>185</v>
      </c>
    </row>
    <row r="16" customFormat="false" ht="15" hidden="false" customHeight="false" outlineLevel="0" collapsed="false">
      <c r="A16" s="6" t="s">
        <v>186</v>
      </c>
    </row>
    <row r="17" customFormat="false" ht="15" hidden="false" customHeight="false" outlineLevel="0" collapsed="false">
      <c r="A17" s="6" t="s">
        <v>187</v>
      </c>
    </row>
    <row r="18" customFormat="false" ht="15" hidden="false" customHeight="false" outlineLevel="0" collapsed="false">
      <c r="A18" s="6" t="s">
        <v>188</v>
      </c>
    </row>
    <row r="19" customFormat="false" ht="15" hidden="false" customHeight="false" outlineLevel="0" collapsed="false">
      <c r="A19" s="6" t="s">
        <v>189</v>
      </c>
    </row>
    <row r="20" customFormat="false" ht="15" hidden="false" customHeight="false" outlineLevel="0" collapsed="false">
      <c r="A20" s="6" t="s">
        <v>190</v>
      </c>
    </row>
    <row r="21" customFormat="false" ht="15" hidden="false" customHeight="false" outlineLevel="0" collapsed="false">
      <c r="A21" s="6" t="s">
        <v>191</v>
      </c>
    </row>
    <row r="22" customFormat="false" ht="15" hidden="false" customHeight="false" outlineLevel="0" collapsed="false">
      <c r="A22" s="6" t="s">
        <v>192</v>
      </c>
    </row>
    <row r="23" customFormat="false" ht="15" hidden="false" customHeight="false" outlineLevel="0" collapsed="false">
      <c r="A23" s="6" t="s">
        <v>193</v>
      </c>
    </row>
    <row r="24" customFormat="false" ht="15" hidden="false" customHeight="false" outlineLevel="0" collapsed="false">
      <c r="A24" s="6" t="s">
        <v>194</v>
      </c>
    </row>
    <row r="25" customFormat="false" ht="15" hidden="false" customHeight="false" outlineLevel="0" collapsed="false">
      <c r="A25" s="6" t="s">
        <v>195</v>
      </c>
    </row>
    <row r="26" customFormat="false" ht="15" hidden="false" customHeight="false" outlineLevel="0" collapsed="false">
      <c r="A26" s="6" t="s">
        <v>196</v>
      </c>
    </row>
    <row r="27" customFormat="false" ht="15" hidden="false" customHeight="false" outlineLevel="0" collapsed="false">
      <c r="A27" s="6" t="s">
        <v>197</v>
      </c>
    </row>
    <row r="28" customFormat="false" ht="15" hidden="false" customHeight="false" outlineLevel="0" collapsed="false">
      <c r="A28" s="6" t="s">
        <v>198</v>
      </c>
    </row>
    <row r="29" customFormat="false" ht="15" hidden="false" customHeight="false" outlineLevel="0" collapsed="false">
      <c r="A29" s="6" t="s">
        <v>199</v>
      </c>
    </row>
    <row r="30" customFormat="false" ht="15" hidden="false" customHeight="false" outlineLevel="0" collapsed="false">
      <c r="A30" s="6" t="s">
        <v>200</v>
      </c>
    </row>
    <row r="31" customFormat="false" ht="15" hidden="false" customHeight="false" outlineLevel="0" collapsed="false">
      <c r="A31" s="6" t="s">
        <v>201</v>
      </c>
    </row>
    <row r="32" customFormat="false" ht="15" hidden="false" customHeight="false" outlineLevel="0" collapsed="false">
      <c r="A32" s="6" t="s">
        <v>202</v>
      </c>
    </row>
    <row r="33" customFormat="false" ht="15" hidden="false" customHeight="false" outlineLevel="0" collapsed="false">
      <c r="A33" s="6" t="s">
        <v>203</v>
      </c>
    </row>
    <row r="34" customFormat="false" ht="15" hidden="false" customHeight="false" outlineLevel="0" collapsed="false">
      <c r="A34" s="6" t="s">
        <v>204</v>
      </c>
    </row>
    <row r="35" customFormat="false" ht="15" hidden="false" customHeight="false" outlineLevel="0" collapsed="false">
      <c r="A35" s="6" t="s">
        <v>205</v>
      </c>
    </row>
    <row r="36" customFormat="false" ht="15" hidden="false" customHeight="false" outlineLevel="0" collapsed="false">
      <c r="A36" s="6" t="s">
        <v>206</v>
      </c>
    </row>
    <row r="37" customFormat="false" ht="15" hidden="false" customHeight="false" outlineLevel="0" collapsed="false">
      <c r="A37" s="6" t="s">
        <v>207</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2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5" activeCellId="0" sqref="A25"/>
    </sheetView>
  </sheetViews>
  <sheetFormatPr defaultColWidth="11.71484375" defaultRowHeight="15" zeroHeight="false" outlineLevelRow="0" outlineLevelCol="0"/>
  <cols>
    <col collapsed="false" customWidth="true" hidden="false" outlineLevel="0" max="1" min="1" style="6" width="65.42"/>
  </cols>
  <sheetData>
    <row r="1" customFormat="false" ht="15" hidden="false" customHeight="false" outlineLevel="0" collapsed="false">
      <c r="A1" s="6" t="s">
        <v>208</v>
      </c>
    </row>
    <row r="3" customFormat="false" ht="15" hidden="false" customHeight="false" outlineLevel="0" collapsed="false">
      <c r="A3" s="8" t="s">
        <v>209</v>
      </c>
    </row>
    <row r="4" customFormat="false" ht="15" hidden="false" customHeight="false" outlineLevel="0" collapsed="false">
      <c r="A4" s="6" t="s">
        <v>210</v>
      </c>
    </row>
    <row r="5" customFormat="false" ht="15" hidden="false" customHeight="false" outlineLevel="0" collapsed="false">
      <c r="A5" s="6" t="s">
        <v>211</v>
      </c>
    </row>
    <row r="6" customFormat="false" ht="15" hidden="false" customHeight="false" outlineLevel="0" collapsed="false">
      <c r="A6" s="6" t="s">
        <v>212</v>
      </c>
    </row>
    <row r="7" customFormat="false" ht="15" hidden="false" customHeight="false" outlineLevel="0" collapsed="false">
      <c r="A7" s="6" t="s">
        <v>213</v>
      </c>
    </row>
    <row r="8" customFormat="false" ht="15" hidden="false" customHeight="false" outlineLevel="0" collapsed="false">
      <c r="A8" s="6" t="s">
        <v>214</v>
      </c>
    </row>
    <row r="9" customFormat="false" ht="15" hidden="false" customHeight="false" outlineLevel="0" collapsed="false">
      <c r="A9" s="6" t="s">
        <v>215</v>
      </c>
    </row>
    <row r="10" customFormat="false" ht="15" hidden="false" customHeight="false" outlineLevel="0" collapsed="false">
      <c r="A10" s="6" t="s">
        <v>216</v>
      </c>
    </row>
    <row r="11" customFormat="false" ht="15" hidden="false" customHeight="false" outlineLevel="0" collapsed="false">
      <c r="A11" s="6" t="s">
        <v>217</v>
      </c>
    </row>
    <row r="12" customFormat="false" ht="15" hidden="false" customHeight="false" outlineLevel="0" collapsed="false">
      <c r="A12" s="6" t="s">
        <v>218</v>
      </c>
    </row>
    <row r="13" customFormat="false" ht="15" hidden="false" customHeight="false" outlineLevel="0" collapsed="false">
      <c r="A13" s="6" t="s">
        <v>219</v>
      </c>
    </row>
    <row r="14" customFormat="false" ht="15" hidden="false" customHeight="false" outlineLevel="0" collapsed="false">
      <c r="A14" s="6" t="s">
        <v>220</v>
      </c>
    </row>
    <row r="15" customFormat="false" ht="15" hidden="false" customHeight="false" outlineLevel="0" collapsed="false">
      <c r="A15" s="6" t="s">
        <v>221</v>
      </c>
    </row>
    <row r="16" customFormat="false" ht="15" hidden="false" customHeight="false" outlineLevel="0" collapsed="false">
      <c r="A16" s="6" t="s">
        <v>222</v>
      </c>
    </row>
    <row r="17" customFormat="false" ht="15" hidden="false" customHeight="false" outlineLevel="0" collapsed="false">
      <c r="A17" s="6" t="s">
        <v>223</v>
      </c>
    </row>
    <row r="18" customFormat="false" ht="15" hidden="false" customHeight="false" outlineLevel="0" collapsed="false">
      <c r="A18" s="6" t="s">
        <v>224</v>
      </c>
    </row>
    <row r="19" customFormat="false" ht="13.8" hidden="false" customHeight="false" outlineLevel="0" collapsed="false">
      <c r="A19" s="6" t="s">
        <v>225</v>
      </c>
    </row>
    <row r="20" customFormat="false" ht="13.8" hidden="false" customHeight="false" outlineLevel="0" collapsed="false">
      <c r="A20" s="6" t="s">
        <v>226</v>
      </c>
    </row>
    <row r="21" customFormat="false" ht="13.8" hidden="false" customHeight="false" outlineLevel="0" collapsed="false">
      <c r="A21" s="6" t="s">
        <v>227</v>
      </c>
    </row>
    <row r="22" customFormat="false" ht="13.8" hidden="false" customHeight="false" outlineLevel="0" collapsed="false">
      <c r="A22" s="6" t="s">
        <v>228</v>
      </c>
    </row>
    <row r="23" customFormat="false" ht="15" hidden="false" customHeight="false" outlineLevel="0" collapsed="false">
      <c r="A23" s="6" t="s">
        <v>229</v>
      </c>
    </row>
    <row r="24" customFormat="false" ht="15" hidden="false" customHeight="false" outlineLevel="0" collapsed="false">
      <c r="A24" s="6" t="s">
        <v>230</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2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0" activeCellId="0" sqref="C20"/>
    </sheetView>
  </sheetViews>
  <sheetFormatPr defaultColWidth="11.71484375" defaultRowHeight="15" zeroHeight="false" outlineLevelRow="0" outlineLevelCol="0"/>
  <cols>
    <col collapsed="false" customWidth="true" hidden="false" outlineLevel="0" max="1" min="1" style="1" width="14.6"/>
    <col collapsed="false" customWidth="true" hidden="false" outlineLevel="0" max="2" min="2" style="6" width="27.71"/>
    <col collapsed="false" customWidth="true" hidden="false" outlineLevel="0" max="3" min="3" style="6" width="99.71"/>
  </cols>
  <sheetData>
    <row r="1" customFormat="false" ht="15" hidden="false" customHeight="false" outlineLevel="0" collapsed="false">
      <c r="A1" s="6" t="s">
        <v>231</v>
      </c>
      <c r="B1" s="6" t="s">
        <v>232</v>
      </c>
      <c r="C1" s="6" t="s">
        <v>233</v>
      </c>
    </row>
    <row r="2" customFormat="false" ht="15" hidden="false" customHeight="false" outlineLevel="0" collapsed="false">
      <c r="A2" s="6" t="n">
        <v>66</v>
      </c>
      <c r="B2" s="6" t="s">
        <v>234</v>
      </c>
      <c r="C2" s="6" t="s">
        <v>235</v>
      </c>
    </row>
    <row r="3" customFormat="false" ht="15" hidden="false" customHeight="false" outlineLevel="0" collapsed="false">
      <c r="A3" s="6" t="n">
        <v>67</v>
      </c>
      <c r="B3" s="6" t="s">
        <v>234</v>
      </c>
      <c r="C3" s="6" t="s">
        <v>236</v>
      </c>
    </row>
    <row r="4" customFormat="false" ht="15" hidden="false" customHeight="false" outlineLevel="0" collapsed="false">
      <c r="A4" s="6" t="n">
        <v>68</v>
      </c>
      <c r="B4" s="6" t="s">
        <v>237</v>
      </c>
      <c r="C4" s="6" t="s">
        <v>238</v>
      </c>
    </row>
    <row r="5" customFormat="false" ht="15" hidden="false" customHeight="false" outlineLevel="0" collapsed="false">
      <c r="A5" s="6" t="n">
        <v>69</v>
      </c>
      <c r="B5" s="6" t="s">
        <v>239</v>
      </c>
      <c r="C5" s="6" t="s">
        <v>240</v>
      </c>
    </row>
    <row r="6" customFormat="false" ht="15" hidden="false" customHeight="false" outlineLevel="0" collapsed="false">
      <c r="A6" s="6" t="n">
        <v>70</v>
      </c>
      <c r="B6" s="6" t="s">
        <v>241</v>
      </c>
      <c r="C6" s="6" t="s">
        <v>242</v>
      </c>
    </row>
    <row r="7" customFormat="false" ht="15" hidden="false" customHeight="false" outlineLevel="0" collapsed="false">
      <c r="A7" s="6" t="n">
        <v>71</v>
      </c>
      <c r="B7" s="6" t="s">
        <v>243</v>
      </c>
      <c r="C7" s="6" t="s">
        <v>244</v>
      </c>
    </row>
    <row r="8" customFormat="false" ht="15" hidden="false" customHeight="false" outlineLevel="0" collapsed="false">
      <c r="A8" s="6" t="n">
        <v>72</v>
      </c>
      <c r="B8" s="6" t="s">
        <v>234</v>
      </c>
      <c r="C8" s="6" t="s">
        <v>245</v>
      </c>
    </row>
    <row r="9" customFormat="false" ht="15" hidden="false" customHeight="false" outlineLevel="0" collapsed="false">
      <c r="A9" s="6" t="n">
        <v>73</v>
      </c>
      <c r="B9" s="6" t="s">
        <v>246</v>
      </c>
      <c r="C9" s="6" t="s">
        <v>247</v>
      </c>
    </row>
    <row r="10" customFormat="false" ht="15" hidden="false" customHeight="false" outlineLevel="0" collapsed="false">
      <c r="A10" s="1" t="n">
        <v>74</v>
      </c>
      <c r="B10" s="6" t="s">
        <v>5</v>
      </c>
      <c r="C10" s="6" t="s">
        <v>6</v>
      </c>
    </row>
    <row r="11" customFormat="false" ht="15" hidden="false" customHeight="false" outlineLevel="0" collapsed="false">
      <c r="A11" s="1" t="n">
        <v>75</v>
      </c>
      <c r="B11" s="6" t="s">
        <v>8</v>
      </c>
      <c r="C11" s="6" t="s">
        <v>248</v>
      </c>
    </row>
    <row r="16" customFormat="false" ht="13.8" hidden="false" customHeight="false" outlineLevel="0" collapsed="false">
      <c r="A16" s="1" t="s">
        <v>249</v>
      </c>
      <c r="B16" s="1" t="s">
        <v>250</v>
      </c>
      <c r="C16" s="6" t="s">
        <v>251</v>
      </c>
    </row>
    <row r="17" customFormat="false" ht="13.8" hidden="false" customHeight="false" outlineLevel="0" collapsed="false">
      <c r="A17" s="1" t="n">
        <v>19</v>
      </c>
      <c r="B17" s="1" t="s">
        <v>252</v>
      </c>
      <c r="C17" s="6" t="s">
        <v>253</v>
      </c>
    </row>
    <row r="18" customFormat="false" ht="13.8" hidden="false" customHeight="false" outlineLevel="0" collapsed="false">
      <c r="A18" s="1" t="n">
        <v>20</v>
      </c>
      <c r="B18" s="1" t="s">
        <v>254</v>
      </c>
      <c r="C18" s="6" t="s">
        <v>255</v>
      </c>
    </row>
    <row r="19" customFormat="false" ht="15" hidden="false" customHeight="false" outlineLevel="0" collapsed="false">
      <c r="A19" s="1" t="n">
        <v>21</v>
      </c>
      <c r="B19" s="6" t="s">
        <v>256</v>
      </c>
      <c r="C19" s="6" t="s">
        <v>257</v>
      </c>
    </row>
    <row r="20" customFormat="false" ht="15" hidden="false" customHeight="false" outlineLevel="0" collapsed="false">
      <c r="A20" s="1" t="n">
        <v>22</v>
      </c>
      <c r="B20" s="6" t="s">
        <v>6</v>
      </c>
    </row>
    <row r="23" customFormat="false" ht="15" hidden="false" customHeight="false" outlineLevel="0" collapsed="false">
      <c r="A23" s="6" t="s">
        <v>258</v>
      </c>
    </row>
    <row r="24" customFormat="false" ht="15" hidden="false" customHeight="false" outlineLevel="0" collapsed="false">
      <c r="A24" s="6" t="n">
        <v>11</v>
      </c>
      <c r="B24" s="6" t="s">
        <v>259</v>
      </c>
      <c r="C24" s="6" t="s">
        <v>260</v>
      </c>
    </row>
    <row r="25" customFormat="false" ht="15" hidden="false" customHeight="false" outlineLevel="0" collapsed="false">
      <c r="A25" s="6" t="n">
        <v>14</v>
      </c>
      <c r="B25" s="6" t="s">
        <v>261</v>
      </c>
      <c r="C25" s="6" t="s">
        <v>262</v>
      </c>
    </row>
    <row r="26" customFormat="false" ht="15" hidden="false" customHeight="false" outlineLevel="0" collapsed="false">
      <c r="A26" s="6" t="n">
        <v>32</v>
      </c>
      <c r="B26" s="6" t="s">
        <v>263</v>
      </c>
      <c r="C26" s="6" t="s">
        <v>264</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6" activeCellId="0" sqref="C16"/>
    </sheetView>
  </sheetViews>
  <sheetFormatPr defaultColWidth="11.71484375" defaultRowHeight="15" zeroHeight="false" outlineLevelRow="0" outlineLevelCol="0"/>
  <cols>
    <col collapsed="false" customWidth="true" hidden="false" outlineLevel="0" max="3" min="3" style="6" width="67.86"/>
  </cols>
  <sheetData>
    <row r="1" customFormat="false" ht="15" hidden="false" customHeight="false" outlineLevel="0" collapsed="false">
      <c r="A1" s="11" t="s">
        <v>265</v>
      </c>
      <c r="B1" s="6" t="s">
        <v>266</v>
      </c>
      <c r="C1" s="6" t="s">
        <v>267</v>
      </c>
    </row>
    <row r="2" customFormat="false" ht="15" hidden="false" customHeight="false" outlineLevel="0" collapsed="false">
      <c r="A2" s="6" t="n">
        <v>2</v>
      </c>
      <c r="B2" s="6" t="n">
        <v>3</v>
      </c>
      <c r="C2" s="6" t="s">
        <v>268</v>
      </c>
    </row>
    <row r="3" customFormat="false" ht="15" hidden="false" customHeight="false" outlineLevel="0" collapsed="false">
      <c r="A3" s="6" t="n">
        <v>4</v>
      </c>
      <c r="B3" s="6" t="n">
        <v>5</v>
      </c>
      <c r="C3" s="6" t="s">
        <v>269</v>
      </c>
    </row>
    <row r="4" customFormat="false" ht="15" hidden="false" customHeight="false" outlineLevel="0" collapsed="false">
      <c r="A4" s="6" t="n">
        <v>4</v>
      </c>
      <c r="B4" s="6" t="n">
        <v>6</v>
      </c>
      <c r="C4" s="6" t="s">
        <v>270</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797</TotalTime>
  <Application>LibreOffice/7.5.0.3$Windows_X86_64 LibreOffice_project/c21113d003cd3efa8c53188764377a8272d9d6de</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2015-06-05T18:19:34Z</dcterms:created>
  <dc:creator>Robert</dc:creator>
  <dc:description/>
  <dc:language>de-DE</dc:language>
  <cp:lastModifiedBy/>
  <dcterms:modified xsi:type="dcterms:W3CDTF">2023-05-04T09:21:44Z</dcterms:modified>
  <cp:revision>797</cp:revision>
  <dc:subject/>
  <dc:title/>
</cp:coreProperties>
</file>

<file path=docProps/custom.xml><?xml version="1.0" encoding="utf-8"?>
<Properties xmlns="http://schemas.openxmlformats.org/officeDocument/2006/custom-properties" xmlns:vt="http://schemas.openxmlformats.org/officeDocument/2006/docPropsVTypes"/>
</file>