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Projekte\Ambermoon Advanced\"/>
    </mc:Choice>
  </mc:AlternateContent>
  <xr:revisionPtr revIDLastSave="0" documentId="13_ncr:1_{EA3BD43D-2DBD-43F3-98A3-3880A19EA0BD}" xr6:coauthVersionLast="47" xr6:coauthVersionMax="47" xr10:uidLastSave="{00000000-0000-0000-0000-000000000000}"/>
  <bookViews>
    <workbookView xWindow="-120" yWindow="-120" windowWidth="29040" windowHeight="15720" tabRatio="828" firstSheet="8" activeTab="19" xr2:uid="{00000000-000D-0000-FFFF-FFFF00000000}"/>
  </bookViews>
  <sheets>
    <sheet name="Summary" sheetId="1" r:id="rId1"/>
    <sheet name="Todo" sheetId="2" r:id="rId2"/>
    <sheet name="GlobalVars" sheetId="3" r:id="rId3"/>
    <sheet name="Keywords" sheetId="4" r:id="rId4"/>
    <sheet name="GotoPoints" sheetId="5" r:id="rId5"/>
    <sheet name="Places" sheetId="6" r:id="rId6"/>
    <sheet name="ObjectTexts" sheetId="7" r:id="rId7"/>
    <sheet name="Items" sheetId="8" r:id="rId8"/>
    <sheet name="Monsters" sheetId="9" r:id="rId9"/>
    <sheet name="Maps" sheetId="10" r:id="rId10"/>
    <sheet name="Labdata" sheetId="11" r:id="rId11"/>
    <sheet name="MapChanges" sheetId="12" r:id="rId12"/>
    <sheet name="ElementChanges" sheetId="13" r:id="rId13"/>
    <sheet name="NPCs" sheetId="14" r:id="rId14"/>
    <sheet name="Chests" sheetId="15" r:id="rId15"/>
    <sheet name="Doors" sheetId="16" r:id="rId16"/>
    <sheet name="TextChanges" sheetId="17" r:id="rId17"/>
    <sheet name="TileChangeEvents" sheetId="18" r:id="rId18"/>
    <sheet name="CharChanges" sheetId="19" r:id="rId19"/>
    <sheet name="ObjectGfx" sheetId="20" r:id="rId20"/>
    <sheet name="WallGfx" sheetId="21" r:id="rId21"/>
    <sheet name="Overlays" sheetId="22" r:id="rId22"/>
    <sheet name="Tiles" sheetId="23" r:id="rId23"/>
    <sheet name="SpellChanges" sheetId="24" r:id="rId24"/>
    <sheet name="Quest - Sea Creatures" sheetId="25" r:id="rId25"/>
    <sheet name="SpellDamage" sheetId="26" r:id="rId26"/>
    <sheet name="Black Mountains" sheetId="27" r:id="rId27"/>
    <sheet name="SavegamePatching" sheetId="28" r:id="rId28"/>
    <sheet name="CodeChanges" sheetId="29" r:id="rId29"/>
    <sheet name="Exp Table" sheetId="30" r:id="rId30"/>
    <sheet name="Bosses" sheetId="31" r:id="rId31"/>
    <sheet name="Portraits" sheetId="32" r:id="rId32"/>
    <sheet name="Custom Translate" sheetId="33" r:id="rId33"/>
    <sheet name="Kasimir Stats" sheetId="34" r:id="rId34"/>
  </sheet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9" i="34" l="1"/>
  <c r="G39" i="34" s="1"/>
  <c r="H39" i="34" s="1"/>
  <c r="F38" i="34"/>
  <c r="G38" i="34" s="1"/>
  <c r="H38" i="34" s="1"/>
  <c r="H37" i="34"/>
  <c r="H36" i="34"/>
  <c r="G36" i="34"/>
  <c r="H35" i="34"/>
  <c r="F35" i="34"/>
  <c r="H34" i="34"/>
  <c r="H33" i="34"/>
  <c r="G32" i="34"/>
  <c r="F32" i="34"/>
  <c r="H32" i="34" s="1"/>
  <c r="H31" i="34"/>
  <c r="G31" i="34"/>
  <c r="F31" i="34"/>
  <c r="G30" i="34"/>
  <c r="F30" i="34"/>
  <c r="H30" i="34" s="1"/>
  <c r="G29" i="34"/>
  <c r="F29" i="34"/>
  <c r="F24" i="34" s="1"/>
  <c r="G28" i="34"/>
  <c r="F28" i="34"/>
  <c r="H28" i="34" s="1"/>
  <c r="H27" i="34"/>
  <c r="G27" i="34"/>
  <c r="F27" i="34"/>
  <c r="G26" i="34"/>
  <c r="F26" i="34"/>
  <c r="H26" i="34" s="1"/>
  <c r="G25" i="34"/>
  <c r="F25" i="34"/>
  <c r="F23" i="34" s="1"/>
  <c r="F22" i="34"/>
  <c r="G21" i="34"/>
  <c r="F21" i="34"/>
  <c r="H21" i="34" s="1"/>
  <c r="F20" i="34"/>
  <c r="F19" i="34"/>
  <c r="G19" i="34" s="1"/>
  <c r="H8" i="34"/>
  <c r="G8" i="34"/>
  <c r="G24" i="34" s="1"/>
  <c r="F8" i="34"/>
  <c r="G23" i="34" s="1"/>
  <c r="B51" i="30"/>
  <c r="B50" i="30"/>
  <c r="B49" i="30"/>
  <c r="B48" i="30"/>
  <c r="B47" i="30"/>
  <c r="B46" i="30"/>
  <c r="B45" i="30"/>
  <c r="B44" i="30"/>
  <c r="B43" i="30"/>
  <c r="B42" i="30"/>
  <c r="B41" i="30"/>
  <c r="B40" i="30"/>
  <c r="B39" i="30"/>
  <c r="B38" i="30"/>
  <c r="B37" i="30"/>
  <c r="B36" i="30"/>
  <c r="B35" i="30"/>
  <c r="B34" i="30"/>
  <c r="B33" i="30"/>
  <c r="B32" i="30"/>
  <c r="B31" i="30"/>
  <c r="B30" i="30"/>
  <c r="B29" i="30"/>
  <c r="B28" i="30"/>
  <c r="B27" i="30"/>
  <c r="B26" i="30"/>
  <c r="B25" i="30"/>
  <c r="B24" i="30"/>
  <c r="B23" i="30"/>
  <c r="H22" i="30"/>
  <c r="H24" i="30" s="1"/>
  <c r="B22" i="30"/>
  <c r="B21" i="30"/>
  <c r="B20" i="30"/>
  <c r="B19" i="30"/>
  <c r="B18" i="30"/>
  <c r="B17" i="30"/>
  <c r="B16" i="30"/>
  <c r="B15" i="30"/>
  <c r="B14" i="30"/>
  <c r="B13" i="30"/>
  <c r="B12" i="30"/>
  <c r="B11" i="30"/>
  <c r="I10" i="30"/>
  <c r="B10" i="30"/>
  <c r="I9" i="30"/>
  <c r="B9" i="30"/>
  <c r="I8" i="30"/>
  <c r="B8" i="30"/>
  <c r="I7" i="30"/>
  <c r="B7" i="30"/>
  <c r="I6" i="30"/>
  <c r="B6" i="30"/>
  <c r="I5" i="30"/>
  <c r="B5" i="30"/>
  <c r="I4" i="30"/>
  <c r="B4" i="30"/>
  <c r="I3" i="30"/>
  <c r="B3" i="30"/>
  <c r="C3" i="30" s="1"/>
  <c r="C4" i="30" s="1"/>
  <c r="C5" i="30" s="1"/>
  <c r="C6" i="30" s="1"/>
  <c r="C7" i="30" s="1"/>
  <c r="C8" i="30" s="1"/>
  <c r="C9" i="30" s="1"/>
  <c r="C10" i="30" s="1"/>
  <c r="C11" i="30" s="1"/>
  <c r="C12" i="30" s="1"/>
  <c r="C13" i="30" s="1"/>
  <c r="C14" i="30" s="1"/>
  <c r="C15" i="30" s="1"/>
  <c r="C16" i="30" s="1"/>
  <c r="C17" i="30" s="1"/>
  <c r="C18" i="30" s="1"/>
  <c r="C19" i="30" s="1"/>
  <c r="C20" i="30" s="1"/>
  <c r="C21" i="30" s="1"/>
  <c r="C22" i="30" s="1"/>
  <c r="C23" i="30" s="1"/>
  <c r="C24" i="30" s="1"/>
  <c r="C25" i="30" s="1"/>
  <c r="C26" i="30" s="1"/>
  <c r="C27" i="30" s="1"/>
  <c r="C28" i="30" s="1"/>
  <c r="C29" i="30" s="1"/>
  <c r="C30" i="30" s="1"/>
  <c r="C31" i="30" s="1"/>
  <c r="C32" i="30" s="1"/>
  <c r="C33" i="30" s="1"/>
  <c r="C34" i="30" s="1"/>
  <c r="C35" i="30" s="1"/>
  <c r="C36" i="30" s="1"/>
  <c r="I2" i="30"/>
  <c r="B11" i="26"/>
  <c r="B10" i="26"/>
  <c r="B9" i="26"/>
  <c r="B8" i="26"/>
  <c r="B7" i="26"/>
  <c r="B6" i="26"/>
  <c r="B5" i="26"/>
  <c r="K27" i="19"/>
  <c r="I27" i="19" s="1"/>
  <c r="J27" i="19"/>
  <c r="H27" i="19"/>
  <c r="K26" i="19"/>
  <c r="I26" i="19" s="1"/>
  <c r="J26" i="19"/>
  <c r="H26" i="19"/>
  <c r="K25" i="19"/>
  <c r="I25" i="19" s="1"/>
  <c r="J25" i="19"/>
  <c r="H25" i="19"/>
  <c r="K24" i="19"/>
  <c r="I24" i="19" s="1"/>
  <c r="J24" i="19"/>
  <c r="H24" i="19"/>
  <c r="K23" i="19"/>
  <c r="I23" i="19" s="1"/>
  <c r="J23" i="19"/>
  <c r="H23" i="19"/>
  <c r="K22" i="19"/>
  <c r="I22" i="19" s="1"/>
  <c r="J22" i="19"/>
  <c r="H22" i="19"/>
  <c r="K21" i="19"/>
  <c r="I21" i="19" s="1"/>
  <c r="J21" i="19"/>
  <c r="H21" i="19"/>
  <c r="K20" i="19"/>
  <c r="I20" i="19" s="1"/>
  <c r="J20" i="19"/>
  <c r="H20" i="19"/>
  <c r="K19" i="19"/>
  <c r="I19" i="19" s="1"/>
  <c r="J19" i="19"/>
  <c r="H19" i="19"/>
  <c r="K18" i="19"/>
  <c r="I18" i="19" s="1"/>
  <c r="J18" i="19"/>
  <c r="H18" i="19"/>
  <c r="N14" i="19"/>
  <c r="M14" i="19"/>
  <c r="L14" i="19"/>
  <c r="K14" i="19"/>
  <c r="J14" i="19"/>
  <c r="I14" i="19"/>
  <c r="N13" i="19"/>
  <c r="M13" i="19"/>
  <c r="L13" i="19"/>
  <c r="K13" i="19"/>
  <c r="J13" i="19"/>
  <c r="I13" i="19"/>
  <c r="N12" i="19"/>
  <c r="M12" i="19"/>
  <c r="L12" i="19"/>
  <c r="K12" i="19"/>
  <c r="J12" i="19"/>
  <c r="I12" i="19"/>
  <c r="N11" i="19"/>
  <c r="M11" i="19"/>
  <c r="L11" i="19"/>
  <c r="K11" i="19"/>
  <c r="J11" i="19"/>
  <c r="I11" i="19"/>
  <c r="N10" i="19"/>
  <c r="M10" i="19"/>
  <c r="L10" i="19"/>
  <c r="K10" i="19"/>
  <c r="J10" i="19"/>
  <c r="I10" i="19"/>
  <c r="N9" i="19"/>
  <c r="M9" i="19"/>
  <c r="L9" i="19"/>
  <c r="K9" i="19"/>
  <c r="J9" i="19"/>
  <c r="I9" i="19"/>
  <c r="N8" i="19"/>
  <c r="M8" i="19"/>
  <c r="L8" i="19"/>
  <c r="K8" i="19"/>
  <c r="J8" i="19"/>
  <c r="I8" i="19"/>
  <c r="N7" i="19"/>
  <c r="M7" i="19"/>
  <c r="L7" i="19"/>
  <c r="K7" i="19"/>
  <c r="J7" i="19"/>
  <c r="I7" i="19"/>
  <c r="N6" i="19"/>
  <c r="M6" i="19"/>
  <c r="L6" i="19"/>
  <c r="K6" i="19"/>
  <c r="J6" i="19"/>
  <c r="I6" i="19"/>
  <c r="N5" i="19"/>
  <c r="M5" i="19"/>
  <c r="L5" i="19"/>
  <c r="K5" i="19"/>
  <c r="J5" i="19"/>
  <c r="I5" i="19"/>
  <c r="J3" i="30" l="1"/>
  <c r="C37" i="30"/>
  <c r="C38" i="30" s="1"/>
  <c r="C39" i="30" s="1"/>
  <c r="C40" i="30" s="1"/>
  <c r="C41" i="30" s="1"/>
  <c r="C42" i="30" s="1"/>
  <c r="C43" i="30" s="1"/>
  <c r="C44" i="30" s="1"/>
  <c r="C45" i="30" s="1"/>
  <c r="C46" i="30" s="1"/>
  <c r="C47" i="30" s="1"/>
  <c r="C48" i="30" s="1"/>
  <c r="C49" i="30" s="1"/>
  <c r="C50" i="30" s="1"/>
  <c r="C51" i="30" s="1"/>
  <c r="J6" i="30"/>
  <c r="J9" i="30"/>
  <c r="J8" i="30"/>
  <c r="J5" i="30"/>
  <c r="J2" i="30"/>
  <c r="J7" i="30"/>
  <c r="J4" i="30"/>
  <c r="H23" i="30" s="1"/>
  <c r="J10" i="30"/>
  <c r="H24" i="34"/>
  <c r="H23" i="34"/>
  <c r="G20" i="34"/>
  <c r="H19" i="34"/>
  <c r="H20" i="34"/>
  <c r="H25" i="34"/>
  <c r="H29" i="34"/>
  <c r="G22" i="34"/>
  <c r="H22" i="34" s="1"/>
</calcChain>
</file>

<file path=xl/sharedStrings.xml><?xml version="1.0" encoding="utf-8"?>
<sst xmlns="http://schemas.openxmlformats.org/spreadsheetml/2006/main" count="1728" uniqueCount="1241">
  <si>
    <t>Note: Never add more than 530 entries to an archive otherwise the Amiga version will fail.</t>
  </si>
  <si>
    <t>Kasimir has all elemental spell damage bonusses from start but a penalty of 50%. This means if he uses the cores they all do the same base damage but 50% lower than the normal version a black mage can use. Around 50-60 dmg.</t>
  </si>
  <si>
    <t>Findings:</t>
  </si>
  <si>
    <t>Monstergroup 24 ist gleich zu 48. Lebabs Golems und die in der Quelle des Lebens.</t>
  </si>
  <si>
    <t>Check glob var 193, is set when looting shandra’s grave, but not connected in original data of map 428</t>
  </si>
  <si>
    <t>Add item which grant lock picking for Selena and maybe someone else. The silverhand which does so is no equipment and only a quest item you have to return. Also you would have to defeat Nagier.</t>
  </si>
  <si>
    <t>Tile issue at bottom rocks in lava stream (player is drawn above when moving from top to bottom but not after spawning there, in remake). Also on the lower middle lava island. Seems like a remake bug.</t>
  </si>
  <si>
    <t>Fix original bugs:</t>
  </si>
  <si>
    <t>- Lava tile must block walk and horse</t>
  </si>
  <si>
    <t>- Fix stairs in Thalion office</t>
  </si>
  <si>
    <t>- Fix non-blocking walls in 3 maps</t>
  </si>
  <si>
    <t>Test Amiga version</t>
  </si>
  <si>
    <t>Test english translation</t>
  </si>
  <si>
    <t>Test Remake</t>
  </si>
  <si>
    <t>- Create food scroll already in gala temple chest</t>
  </si>
  <si>
    <r>
      <rPr>
        <sz val="11"/>
        <color rgb="FF000000"/>
        <rFont val="Calibri"/>
        <family val="2"/>
        <charset val="1"/>
      </rPr>
      <t xml:space="preserve">- Ghost weapon scroll as well </t>
    </r>
    <r>
      <rPr>
        <b/>
        <sz val="11"/>
        <color rgb="FF000000"/>
        <rFont val="Calibri"/>
        <family val="2"/>
        <charset val="1"/>
      </rPr>
      <t>(</t>
    </r>
    <r>
      <rPr>
        <sz val="11"/>
        <color rgb="FF000000"/>
        <rFont val="Calibri"/>
        <family val="2"/>
        <charset val="1"/>
      </rPr>
      <t>a bit early?</t>
    </r>
    <r>
      <rPr>
        <b/>
        <sz val="11"/>
        <color rgb="FF000000"/>
        <rFont val="Calibri"/>
        <family val="2"/>
        <charset val="1"/>
      </rPr>
      <t>)</t>
    </r>
  </si>
  <si>
    <t>- Stone golem more LP than granit golem?</t>
  </si>
  <si>
    <t>Maybe later:</t>
  </si>
  <si>
    <t>Hide more stones of knowledge (currently there are 3 I guess)</t>
  </si>
  <si>
    <t>Maybe add more stuff to rogue cellar as it is large and the right part is empty.</t>
  </si>
  <si>
    <t>Check if any map graphics (tiles, walls, objects, overlays) are unused and remove them. Adjust refs of course!</t>
  </si>
  <si>
    <t>Original Bugs?</t>
  </si>
  <si>
    <t>- The text bug in Thief cellar in earlier rooms should not occur if you already entered a later room (wrong teleport rooms).</t>
  </si>
  <si>
    <t>- Equipping a two-hand weapon while no other inventory slot is free (only the dragged one), while a shield is equipped,  the weapon is equipped but the previously equipped item is fully gone!</t>
  </si>
  <si>
    <t>-&gt; In fact the buckler is still in the slot. You even can pick it up (the red cross is displayed though). You can also equip a 2H weapon when 1H weapon + shield is equipped. Only the weapon is dragged, the shield remains. Was it like this in v1.07?</t>
  </si>
  <si>
    <t>- Monsters can't pass green slime in old cave</t>
  </si>
  <si>
    <t>- Automap zeigt Fallen auch ohne mystic map (aber nicht in legende). Vielleicht so lassen und in Remake auch so? Am Anfang hat man den Zauber nicht aber will vielleicht Fallen sehen.</t>
  </si>
  <si>
    <t>- Move teleport in map 273 (Town House) lower so you don't stand in the door. Check if you land there when entering and move as well if so.</t>
  </si>
  <si>
    <t>- Text NPC in S'Angrila Inn: "und ich der letzte meiner Familie". Es fehlt "bin".</t>
  </si>
  <si>
    <t>- Schlaf und Furcht führen zu GameOver. Aber aus Schlaf kann man aufwachen und wenn man flieht, dann flieht man halt. :D</t>
  </si>
  <si>
    <t>Remake Bugs? (Maybe as follow-up patch 1.8.1)</t>
  </si>
  <si>
    <t>- Casting self heal in battle and clicking fast afterwards, will not allow any selection of a player (keyboard works)</t>
  </si>
  <si>
    <t>- Sometimes teleporting to cavetown shows strange wall colors (I guess it is the daytime dependent color). Also happened in Spannenberg after using goto point from Carpenter to Gardener. I guess at some daytime only. Only is for short.</t>
  </si>
  <si>
    <t>- Fly (cheat) and drop on Burnville at night will create the FOW over the 3D map.</t>
  </si>
  <si>
    <t>Finalize:</t>
  </si>
  <si>
    <t>Maybe sell a few real copies for hardcore fans</t>
  </si>
  <si>
    <t>Release-Datum anpassen (Remake, AA)</t>
  </si>
  <si>
    <t>In Original all vars from 1 to 223 are used except for 0, 53 and 54.</t>
  </si>
  <si>
    <t>Global var 0 is reserved and should never be set.</t>
  </si>
  <si>
    <t>New global vars</t>
  </si>
  <si>
    <t>53: Talked to Kasimir once</t>
  </si>
  <si>
    <t>54: Gave brooch to Sunny / Sandra</t>
  </si>
  <si>
    <t>224: Has shown testament to Karl</t>
  </si>
  <si>
    <t>225: House has been renovated (by Karl)</t>
  </si>
  <si>
    <t>226: You visited the tavern in Snakesign</t>
  </si>
  <si>
    <t>227: Wind gate has been built (by Karl)</t>
  </si>
  <si>
    <t>228: Cave has been built (by Karl)</t>
  </si>
  <si>
    <t>229: You have talked to Karl about his former trainee</t>
  </si>
  <si>
    <t>230: You have bought a cat from Ferdinand</t>
  </si>
  <si>
    <t>231: You have bought a dog from Ferdinand</t>
  </si>
  <si>
    <t>232: You have become friends with your cat</t>
  </si>
  <si>
    <t>233: You have become friends with your dog</t>
  </si>
  <si>
    <t>234: You have been rewarded by Ferdinand for pet carring</t>
  </si>
  <si>
    <t>235: You fell through a cave hole so that it creates a hole below as well</t>
  </si>
  <si>
    <t>236: You fed your cat once</t>
  </si>
  <si>
    <t>237: You played with your dog once</t>
  </si>
  <si>
    <t>238: You got the journal (log) from Torle</t>
  </si>
  <si>
    <t>239: Visited the giant turtle</t>
  </si>
  <si>
    <t>240: Visited the giant water snake</t>
  </si>
  <si>
    <t>241: Talked to the mermaid in the eye of vortex</t>
  </si>
  <si>
    <t>242: Visited the giant whale</t>
  </si>
  <si>
    <t>243: Visited the giant sword fish</t>
  </si>
  <si>
    <t>244: Visited the giant piranha</t>
  </si>
  <si>
    <t>245: Talked to Tristan once (got the office key)</t>
  </si>
  <si>
    <t>246: Door to Manyeyes' castle unlocked</t>
  </si>
  <si>
    <t>247: Upper boss in Manyeyes' castle killed</t>
  </si>
  <si>
    <t>248: Fallen through roof of Manyeyes' castle once</t>
  </si>
  <si>
    <t>249: Manyeyes' curse was banished (wall removed)</t>
  </si>
  <si>
    <t>250: Gave booze to Jeff the gatekeeper</t>
  </si>
  <si>
    <t>251: Gave treasure map to Luke</t>
  </si>
  <si>
    <t>252: Removed magic flying disc in eye of vortex</t>
  </si>
  <si>
    <t>253: Removed witch broom in eye of vortex</t>
  </si>
  <si>
    <t>254: Just removed magic flying disc in the event chain</t>
  </si>
  <si>
    <t>255: Got Tolimar’s tools once</t>
  </si>
  <si>
    <t>256: Correct path through the spinners taken</t>
  </si>
  <si>
    <t>257: Completed spinner test</t>
  </si>
  <si>
    <t>258: Visited Lavastream</t>
  </si>
  <si>
    <t>259: Ignited all candles in paladin guild</t>
  </si>
  <si>
    <t>260: Opened entrance to Crystal wine cellar</t>
  </si>
  <si>
    <t>261: Opened exit from paladin guild to world map</t>
  </si>
  <si>
    <t>262: Transferred Isdir’s essence</t>
  </si>
  <si>
    <t>263: Transferred Pyrdacor’s essence</t>
  </si>
  <si>
    <t>264: Transferred Marla’s essence</t>
  </si>
  <si>
    <t>265: Transferred Lugthir’s essence</t>
  </si>
  <si>
    <t>266: Transferred Fargon’s essence</t>
  </si>
  <si>
    <t>267: Transferred Gunbar’s essence</t>
  </si>
  <si>
    <t>268: Looted Mystic Creatures book</t>
  </si>
  <si>
    <t>269: Triggered Gunbar statue event once</t>
  </si>
  <si>
    <t>270: Last Pyrdacor dead, lava went away</t>
  </si>
  <si>
    <t>271: Created exit from desert temple</t>
  </si>
  <si>
    <t>272: Defeated Marla</t>
  </si>
  <si>
    <t>273: Closed left upper eye part in desert temple</t>
  </si>
  <si>
    <t>274: Closed right upper eye part in desert temple</t>
  </si>
  <si>
    <t>275: Closed left lower eye part in desert temple</t>
  </si>
  <si>
    <t>276: Closed right lower eye part in desert temple</t>
  </si>
  <si>
    <t>277: Closed left mouth part in desert temple</t>
  </si>
  <si>
    <t>278: Closed right mouth part in desert temple</t>
  </si>
  <si>
    <t>279: Left lever pulled in desert temple</t>
  </si>
  <si>
    <t>280: Right lever pulled in desert temple</t>
  </si>
  <si>
    <t>281: Lever at 5,5 beyond the sands pulled</t>
  </si>
  <si>
    <t>282: Lever at 17,5 beyond the sands pulled</t>
  </si>
  <si>
    <t>283: Lever at 17,7 beyond the sands pulled</t>
  </si>
  <si>
    <t>284: Lever at 18,18 beyond the sands pulled</t>
  </si>
  <si>
    <t>285: Talked to Morgat once</t>
  </si>
  <si>
    <t>286: Desert temple face completed</t>
  </si>
  <si>
    <t>287: Finished first Isdir quest (golden water)</t>
  </si>
  <si>
    <t>288: Finished second Isdir quest (restless soul)</t>
  </si>
  <si>
    <t>289: Finished third Isdir quest (snake)</t>
  </si>
  <si>
    <t>290: Finished fourth Isdir quest (blue crystal)</t>
  </si>
  <si>
    <t>291: Talked to first ice crystal (golden water)</t>
  </si>
  <si>
    <t>292: Talked to second ice crystal (restless soul)</t>
  </si>
  <si>
    <t>293: Talked to third ice crystal (snake)</t>
  </si>
  <si>
    <t>294: Talked to fourth ice crystal (blue crystal)</t>
  </si>
  <si>
    <t>295: Killed restless undead</t>
  </si>
  <si>
    <t>296: Got a snake</t>
  </si>
  <si>
    <t>297: The biest in plain of thal talked to you already</t>
  </si>
  <si>
    <t>298: Talked about the reward with Isdir</t>
  </si>
  <si>
    <t>299: Showed hint text for spinner room in black mountains</t>
  </si>
  <si>
    <t>300: Teleported back to start in spinner room</t>
  </si>
  <si>
    <t xml:space="preserve">301: Talked about Pyrdacor with Baron Karsten </t>
  </si>
  <si>
    <t xml:space="preserve">302: Talked about the paladin guild with Baron Karsten </t>
  </si>
  <si>
    <t>303: Touched eagle in eyrie once</t>
  </si>
  <si>
    <t>304: Got eagle key</t>
  </si>
  <si>
    <t>305: Got information about Isdir from Jeff</t>
  </si>
  <si>
    <t>306: Transfer Stone available on Altar of Knowledge</t>
  </si>
  <si>
    <t>307: Milzor increased your luck</t>
  </si>
  <si>
    <t>308: Already got initial level boost on Kasimir</t>
  </si>
  <si>
    <t>In Original all keywords from 0 to 114 are used.</t>
  </si>
  <si>
    <t>New keywords</t>
  </si>
  <si>
    <t>115: BAUPROJEKTE / CONSTRUCTION PROJECTS</t>
  </si>
  <si>
    <t>116: INNENAUSBAU / REFURBISHMENT</t>
  </si>
  <si>
    <t>117: WINDTOR / WIND GATE</t>
  </si>
  <si>
    <t>118: LAGERHÖHLE / STORAGE CAVE</t>
  </si>
  <si>
    <t>119: HUND / DOG</t>
  </si>
  <si>
    <t>120: KARTE / MAP</t>
  </si>
  <si>
    <t>121: KREATUREN DER SEE / SEA CREATURES</t>
  </si>
  <si>
    <t>122: VIELAUGE / MANYEYES</t>
  </si>
  <si>
    <t>123: SCHLOSS / CASTLE</t>
  </si>
  <si>
    <t>124: BÜRO / OFFICE</t>
  </si>
  <si>
    <t>125: KARL</t>
  </si>
  <si>
    <t>126: ZIMMERMANN / CARPENTER</t>
  </si>
  <si>
    <t>127: GEHILFE / APPRENTICE</t>
  </si>
  <si>
    <t>128: PYRDACOR</t>
  </si>
  <si>
    <t>129: SAND</t>
  </si>
  <si>
    <t>130: MAGMA</t>
  </si>
  <si>
    <t>131: LAVA</t>
  </si>
  <si>
    <t>132: SUMPF / SWAMP</t>
  </si>
  <si>
    <t>133: MOOR / MARSH</t>
  </si>
  <si>
    <t>134: WÜSTE / DESERT</t>
  </si>
  <si>
    <t>135: GOLDENE ECHSE / GOLDEN LIZARD</t>
  </si>
  <si>
    <t>136: WÜSTENECHSE / DESERT LIZARD</t>
  </si>
  <si>
    <t>137: PALADINE / PALADINS</t>
  </si>
  <si>
    <t>138: PALADINGILDE / PALADIN GUILD</t>
  </si>
  <si>
    <t>139: CRYSTAL</t>
  </si>
  <si>
    <t>140: SCHWARZBERGE / BLACK MOUNTAINS</t>
  </si>
  <si>
    <t>141: LUGTHIR</t>
  </si>
  <si>
    <t>142: ADLERHORST / EYRIE</t>
  </si>
  <si>
    <t>143: ISDIR</t>
  </si>
  <si>
    <t>144: TALIS</t>
  </si>
  <si>
    <t>145: NACHWEIS / CERTIFICATE</t>
  </si>
  <si>
    <t>In Original all goto points till 78 (including) are used except for 2 and 17.</t>
  </si>
  <si>
    <t>New goto points</t>
  </si>
  <si>
    <t>2: Architektenbüro / Architect's Office (Spannenberg)</t>
  </si>
  <si>
    <t>17: Tierhandlung / Pet Shop (Spannenberg)</t>
  </si>
  <si>
    <t>79: Warenhändler / Good merchant (Cavetown)</t>
  </si>
  <si>
    <t>80: Schmied / Blacksmith (Cavetown)</t>
  </si>
  <si>
    <t>81: Cavetown Büro / Cavetown Office (Cavetown)</t>
  </si>
  <si>
    <t>82: Vielauge-Schloss / Manyeyes' Castle (Cavetown)</t>
  </si>
  <si>
    <t>83: Gasthaus / Tavern (Cavetown)</t>
  </si>
  <si>
    <t>84: Badehaus / Bathhouse (Cavetown)</t>
  </si>
  <si>
    <t>85: Flosshändler / Raft Dealer (Cavetown)</t>
  </si>
  <si>
    <t>86: Gasthaus / Tavern (Cavetown) -- Second door</t>
  </si>
  <si>
    <t>87: Stadthaus 1 / Townhouse 1 (Cavetown)</t>
  </si>
  <si>
    <t>88: Stadthaus 2 / Townhouse 2 (Cavetown)</t>
  </si>
  <si>
    <t>89: Stadthaus 3 / Townhouse 3 (Cavetown)</t>
  </si>
  <si>
    <t>90: Stadttor / Town Gates (Cavetown)</t>
  </si>
  <si>
    <t>Place Index</t>
  </si>
  <si>
    <t>Type</t>
  </si>
  <si>
    <t>Additional Info</t>
  </si>
  <si>
    <t>Merchant</t>
  </si>
  <si>
    <t>Merchant Index 19: 1x Silver Cutlery (208), 1x Cat Toy (404), 1x Dog Toy (405), 1x Magic Collar (437), 3x Bitter Herb (467), 255x Pet Food (406) [20 slots]</t>
  </si>
  <si>
    <t>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</si>
  <si>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Blacksmith</t>
  </si>
  <si>
    <t>A bit more expensive (35) than Burnville blacksmith (25)</t>
  </si>
  <si>
    <t>Swim Trainer</t>
  </si>
  <si>
    <t>A bit more expensive (20) than Burnville swim trainer (10)</t>
  </si>
  <si>
    <t>Raft Dealer</t>
  </si>
  <si>
    <t>350 Gold per raft, spawns east of Cavetown at the beach</t>
  </si>
  <si>
    <t>Inn</t>
  </si>
  <si>
    <t>25 Gold per night and person, cavetown inn</t>
  </si>
  <si>
    <t>Merchant Index 21, sells drinks and potions in cavetown inn</t>
  </si>
  <si>
    <t>Food Dealer</t>
  </si>
  <si>
    <t>Sells food in cavetown inn</t>
  </si>
  <si>
    <t>Change merchants</t>
  </si>
  <si>
    <t>Nalven's Magical School</t>
  </si>
  <si>
    <t>Replaced Lame scrolls by Magic Projectile scrolls and Disease scrolls by Lame scrolls</t>
  </si>
  <si>
    <t>Spell Scroll Library (Illien)</t>
  </si>
  <si>
    <t>Replaced Mark/Return scrolls by Ghostweapon and Magic Attack scrolls</t>
  </si>
  <si>
    <t>Randor’s Lädchen (Dor Grestin)</t>
  </si>
  <si>
    <t>Added pet food</t>
  </si>
  <si>
    <t>TextIndex</t>
  </si>
  <si>
    <t>SubIndex</t>
  </si>
  <si>
    <t>Description</t>
  </si>
  <si>
    <t>Text of Torle's journal</t>
  </si>
  <si>
    <t>Text of hero's diary</t>
  </si>
  <si>
    <t>Diary of the last inhabitant of Ship's end</t>
  </si>
  <si>
    <t>Index</t>
  </si>
  <si>
    <t>Name</t>
  </si>
  <si>
    <t>Changed Items</t>
  </si>
  <si>
    <t>Tagebuch / Diary</t>
  </si>
  <si>
    <t>Text Scroll</t>
  </si>
  <si>
    <t>Contains a hint for the magic picture in the entrance hall</t>
  </si>
  <si>
    <t>Changes</t>
  </si>
  <si>
    <t>Katzenspielzeug / Cat Toy</t>
  </si>
  <si>
    <t>Normal Item</t>
  </si>
  <si>
    <t>Can be used to become friends with your cat</t>
  </si>
  <si>
    <t>Shadow Belt</t>
  </si>
  <si>
    <t>Number of charges (Blink) increased from 5 to 15</t>
  </si>
  <si>
    <t>Hundespielzeug / Dog Toy</t>
  </si>
  <si>
    <t>Can be used to become friends with your dog</t>
  </si>
  <si>
    <t>Murder Blade</t>
  </si>
  <si>
    <t>Atk increased from 10 to 11, MagicWeaponLevel from 0 to 1</t>
  </si>
  <si>
    <t>Tierfutter / Pet Food</t>
  </si>
  <si>
    <t>Can be given to Kasimir, fill item for Ferdinand's shop</t>
  </si>
  <si>
    <t>Water of Life</t>
  </si>
  <si>
    <t>Now grants „Wake the dead“ instead of „Resurrection“</t>
  </si>
  <si>
    <t>Gustav's Ring</t>
  </si>
  <si>
    <t>Ring</t>
  </si>
  <si>
    <t>Powerful ring found after defeating the spider at the end of your cave</t>
  </si>
  <si>
    <t>Zweihander</t>
  </si>
  <si>
    <t>MBW 0 to 1</t>
  </si>
  <si>
    <t>Torle's Logbuch / Torle's Journal</t>
  </si>
  <si>
    <t>Contains the coordinates and or hints to all sea creatures</t>
  </si>
  <si>
    <t>Holy Sword</t>
  </si>
  <si>
    <t>Blind-Branntwein / Blind Brandy</t>
  </si>
  <si>
    <t>Potion</t>
  </si>
  <si>
    <t>Used for a quest, otherwise just blinds the target</t>
  </si>
  <si>
    <t>Trident</t>
  </si>
  <si>
    <t>Alte Schatzkarte / Old treasure map</t>
  </si>
  <si>
    <t>Quest item for one of the gate keepers in cavetown</t>
  </si>
  <si>
    <t>Crossbow</t>
  </si>
  <si>
    <t>Anti-Kater Mittel / Anti Hangover Drink</t>
  </si>
  <si>
    <t>Heals drug effect</t>
  </si>
  <si>
    <t>Mando’s Schwert</t>
  </si>
  <si>
    <t>MBW 0 to 2</t>
  </si>
  <si>
    <t>Büroschlüssel / Office Key</t>
  </si>
  <si>
    <t>Key</t>
  </si>
  <si>
    <t>Opens the door to the cavetown office (Ruben gives it to you)</t>
  </si>
  <si>
    <t>Mörderklinge</t>
  </si>
  <si>
    <t>Pförtnerschlüssel 1 / Gate Keeper's Key 1</t>
  </si>
  <si>
    <t>Opens the first door in the gatekeeper house</t>
  </si>
  <si>
    <t>Firebrand</t>
  </si>
  <si>
    <t>MBW 2 to 1</t>
  </si>
  <si>
    <t>Pförtnerschlüssel 2 / Gate Keeper's Key 2</t>
  </si>
  <si>
    <t>Opens the second door in the gatekeeper house</t>
  </si>
  <si>
    <t>Valdyn’s Schwert</t>
  </si>
  <si>
    <t>MBW 3 to 1</t>
  </si>
  <si>
    <t>Dunkle Klinge / Dark Blade</t>
  </si>
  <si>
    <t>Weapon</t>
  </si>
  <si>
    <t>Cursed weapon from manyeyes' castle 1</t>
  </si>
  <si>
    <t>Keule der Gala</t>
  </si>
  <si>
    <t>Alter Schlüssel / Ancient Key</t>
  </si>
  <si>
    <t>Opens the boss room in manyeyes' castle 2</t>
  </si>
  <si>
    <t>Schwert der Ahnen / Ancestral Sword</t>
  </si>
  <si>
    <t>Reward from first manyeyes' castle boss</t>
  </si>
  <si>
    <t>Rüstung der Ahnen / Ancestral Armour</t>
  </si>
  <si>
    <t>Armor</t>
  </si>
  <si>
    <t>Geisterkugel / Ghost Orb</t>
  </si>
  <si>
    <t>Shield</t>
  </si>
  <si>
    <t>In a chest in the secret room in manyeyes' cellar</t>
  </si>
  <si>
    <t>Altes Tagebuch / Old Diary</t>
  </si>
  <si>
    <t>Found in the abandoned hut in Ship's End</t>
  </si>
  <si>
    <t>Flammenschlüssel / Flame Key</t>
  </si>
  <si>
    <t>Feuerschlüssel / Fire Key</t>
  </si>
  <si>
    <t>Lavaschlüssel / Lava Key</t>
  </si>
  <si>
    <t>Magmaschlüssel / Magma Key</t>
  </si>
  <si>
    <t>Transferstein / Transfer Stone</t>
  </si>
  <si>
    <t>Magic Item</t>
  </si>
  <si>
    <t>Got from Altar of Knowledge, has new spell to exchange exp</t>
  </si>
  <si>
    <t>Feuerkristall / Fire Crystal</t>
  </si>
  <si>
    <t>New Graphics</t>
  </si>
  <si>
    <t>Inaktiver Kristall / Inactive Crystal</t>
  </si>
  <si>
    <t>Graphic</t>
  </si>
  <si>
    <t>Flamberge</t>
  </si>
  <si>
    <t>Firecrystal</t>
  </si>
  <si>
    <t>Feuerstab / Fire Staff</t>
  </si>
  <si>
    <t>Goldene Schuppe / Golden Scale</t>
  </si>
  <si>
    <t>Firestaff</t>
  </si>
  <si>
    <t>Magisches Pergament / Magic Parchment</t>
  </si>
  <si>
    <t>Raft</t>
  </si>
  <si>
    <t>Magisches Floß / Magic Raft</t>
  </si>
  <si>
    <t>Sunny’s Brooch</t>
  </si>
  <si>
    <t>Großer Hammer / Giant Mallet</t>
  </si>
  <si>
    <t>Tool</t>
  </si>
  <si>
    <t>Isdir’s Essence</t>
  </si>
  <si>
    <t>Sandra’s Brosche / Sandra’s Brooch</t>
  </si>
  <si>
    <t>Brooch</t>
  </si>
  <si>
    <t>Quest item version</t>
  </si>
  <si>
    <t>Pyrdacor’s Essence</t>
  </si>
  <si>
    <t>Alter Wein / Old Wine</t>
  </si>
  <si>
    <t>Can be sold (Quest maybe?)</t>
  </si>
  <si>
    <t>Marla’s Essence</t>
  </si>
  <si>
    <t>Gildenschlüssel / Guild Key</t>
  </si>
  <si>
    <t>Key for the paladin guild door</t>
  </si>
  <si>
    <t>Lugthir’s Essence</t>
  </si>
  <si>
    <t>Magisches Halsband / Magic Collar</t>
  </si>
  <si>
    <t>Amulet</t>
  </si>
  <si>
    <t>Can be bought in the pet shop and will make Kasimir stronger</t>
  </si>
  <si>
    <t>Fargon’s Essence</t>
  </si>
  <si>
    <t>Isdir’s Essenz / Isdir’s Essence</t>
  </si>
  <si>
    <t>Gunbar’s Essence</t>
  </si>
  <si>
    <t>Pyrdacor’s Essenz / Pyrdacor’s Essence</t>
  </si>
  <si>
    <t>Emblem</t>
  </si>
  <si>
    <t>Marla’s Essenz / Marla’s Essence</t>
  </si>
  <si>
    <t>Holy Emblem</t>
  </si>
  <si>
    <t>Lugthir’s Essenz / Lugthir’s Essence</t>
  </si>
  <si>
    <t>Golden Scale</t>
  </si>
  <si>
    <t>Fargon’s Essenz / Fargon’s Essence</t>
  </si>
  <si>
    <t>Golden Armour</t>
  </si>
  <si>
    <t>Gunbar’s Essenz / Gunbar’s Essence</t>
  </si>
  <si>
    <t>Snake</t>
  </si>
  <si>
    <t>Mystische Wesen / Mystic Creatures</t>
  </si>
  <si>
    <t>Book with hints to the mystic creatures</t>
  </si>
  <si>
    <t>Blue Crystal</t>
  </si>
  <si>
    <t>Relikt der Paladine / Paladins’ Relic</t>
  </si>
  <si>
    <t>Book with hints about the altair of knowledge</t>
  </si>
  <si>
    <t>Isdir’s Core</t>
  </si>
  <si>
    <t>Stein d. Erkenntnis / Stone of knowledge</t>
  </si>
  <si>
    <t>Needed to use the altair of knowledge</t>
  </si>
  <si>
    <t>Pyrdacor’s Core</t>
  </si>
  <si>
    <t>Paladinemblem / Paladin’s Emblem</t>
  </si>
  <si>
    <t>Quest item</t>
  </si>
  <si>
    <t>Marla’s Core</t>
  </si>
  <si>
    <t>Heilige Rüstung / Holy Armour</t>
  </si>
  <si>
    <t>Paladin item set</t>
  </si>
  <si>
    <t>Lugthir’s Core</t>
  </si>
  <si>
    <t>Heiliges Emblem / Holy Emblem</t>
  </si>
  <si>
    <t>Fargon’s Core</t>
  </si>
  <si>
    <t>Katzenleben / Cat Lives</t>
  </si>
  <si>
    <t>Revives the cat up to 6 times</t>
  </si>
  <si>
    <t>Gunbar’s Core</t>
  </si>
  <si>
    <t>Goldene Rüstung / Golden Armour</t>
  </si>
  <si>
    <t>Quest reward for returning scales</t>
  </si>
  <si>
    <t>Transfer Stone</t>
  </si>
  <si>
    <t>Goldenes Wasser / Golden Water</t>
  </si>
  <si>
    <t>Quest item for Isdir, can also cast Resurrection</t>
  </si>
  <si>
    <t>Spirit Armour</t>
  </si>
  <si>
    <t>Geisterseele / Ghost Spirit</t>
  </si>
  <si>
    <t>Quest item for Isdir</t>
  </si>
  <si>
    <t>Ice Staff</t>
  </si>
  <si>
    <t>Giftschlange / Poisonous Snake</t>
  </si>
  <si>
    <t>Blauer Kristall / Blue Crystal</t>
  </si>
  <si>
    <t>Isdir’s Kern / Isdir’s Core</t>
  </si>
  <si>
    <t>Provides ice ball spell for animals (50)</t>
  </si>
  <si>
    <t>Pyrdacor’s Kern / Pyrdacor’s Core</t>
  </si>
  <si>
    <t>Provides fire ball spell for animals (50)</t>
  </si>
  <si>
    <t>Marla’s Kern / Marla’s Core</t>
  </si>
  <si>
    <t>Provides stone fall spell for animals (50)</t>
  </si>
  <si>
    <t>Lugthir’s Kern / Lugthir’s Core</t>
  </si>
  <si>
    <t>Provides wind howler spell for animals (50)</t>
  </si>
  <si>
    <t>Fargon’s Kern / Fargon’s Core</t>
  </si>
  <si>
    <t>Provides poison spell for animals (50)</t>
  </si>
  <si>
    <t>Gunbar’s Kern / Gunbar’s Core</t>
  </si>
  <si>
    <t>Provides destroy undead spell for animals (50)</t>
  </si>
  <si>
    <t>Elementtabelle / Table of elements</t>
  </si>
  <si>
    <t>Text 001:006, lists elemental damage factors</t>
  </si>
  <si>
    <t>Adlerschlüssel / Eagle Key</t>
  </si>
  <si>
    <t>Opens the eyrie</t>
  </si>
  <si>
    <t>Spirituelle Robe / Spirit Robe</t>
  </si>
  <si>
    <t>Reward in ice temple</t>
  </si>
  <si>
    <t>Eisstab / Ice Staff</t>
  </si>
  <si>
    <t>Städte Lyramions / Towns of Lyramion</t>
  </si>
  <si>
    <t>Text 004:009, gives hints about Crystal</t>
  </si>
  <si>
    <t>Bitterkraut / Bitter Herb</t>
  </si>
  <si>
    <t>Revives in early game</t>
  </si>
  <si>
    <t>Friedensblume / Flower of Peace</t>
  </si>
  <si>
    <t>Removes lamed</t>
  </si>
  <si>
    <t>Better version, reward for using all essences</t>
  </si>
  <si>
    <t>ID</t>
  </si>
  <si>
    <t>Group ID</t>
  </si>
  <si>
    <t>Changed Monster</t>
  </si>
  <si>
    <t>Riesenspinne</t>
  </si>
  <si>
    <t>End boss of your cave</t>
  </si>
  <si>
    <t>Höhlenspinne</t>
  </si>
  <si>
    <t>Monster in Ship's end</t>
  </si>
  <si>
    <t>3x Höhlenspinne</t>
  </si>
  <si>
    <t>Ghul</t>
  </si>
  <si>
    <t>Element changed from None to Undead</t>
  </si>
  <si>
    <t>Untoter Krieger</t>
  </si>
  <si>
    <t>Monster in Manyeyes' castle</t>
  </si>
  <si>
    <t>4x Höhlenspinne</t>
  </si>
  <si>
    <t>Lich Lord</t>
  </si>
  <si>
    <t>Now drops 3x Lame and 1x Irritation scrolls in addition</t>
  </si>
  <si>
    <t>Untoter Magier</t>
  </si>
  <si>
    <t>2x Untoter Krieger</t>
  </si>
  <si>
    <t>Untoter Lord</t>
  </si>
  <si>
    <t>Boss in Manyeyes' castle</t>
  </si>
  <si>
    <t>2x Untoter Krieger, 1x Untoter Magier</t>
  </si>
  <si>
    <t>Einauge</t>
  </si>
  <si>
    <t>3x Untoter Krieger, 2x Untoter Magier</t>
  </si>
  <si>
    <t>1x Untoter Lord, 1x Untoter Krieger, 3x Untoter Magier</t>
  </si>
  <si>
    <t>Untoter</t>
  </si>
  <si>
    <t>1x Einauge (Typ 1), 12x Untoter</t>
  </si>
  <si>
    <t>Demon Spawn</t>
  </si>
  <si>
    <t>Monster in Black Mountains</t>
  </si>
  <si>
    <t>1x Einauge (Typ 2), 12x Untoter</t>
  </si>
  <si>
    <t>Lava Dragon</t>
  </si>
  <si>
    <t>3x Einauge (Typ 1), 2x Einauge (Typ 2)</t>
  </si>
  <si>
    <t>Pyrdacor</t>
  </si>
  <si>
    <t>Boss in Black Mountains</t>
  </si>
  <si>
    <t>2x Demon Spawn</t>
  </si>
  <si>
    <t>3x Demon Spawn</t>
  </si>
  <si>
    <t>1x Lava Dragon</t>
  </si>
  <si>
    <t>Untoter Paladin</t>
  </si>
  <si>
    <t>Untoter in Paladingilde</t>
  </si>
  <si>
    <t>3x Lava Dragon</t>
  </si>
  <si>
    <t>Paladinmeister</t>
  </si>
  <si>
    <t>Untoter Boss in Paladingilde</t>
  </si>
  <si>
    <t>2x Demon Spawn, 2x Lava Dragon</t>
  </si>
  <si>
    <t>Wüstengolem</t>
  </si>
  <si>
    <t>Schwächere Variante für den Endkampf</t>
  </si>
  <si>
    <t>2x Demon Spawn, 1x Pyrdacor (Typ 1)</t>
  </si>
  <si>
    <t>Monster im Wüstentempel</t>
  </si>
  <si>
    <t>4x Demon Spawn</t>
  </si>
  <si>
    <t>Marla</t>
  </si>
  <si>
    <t>Boss im Wüstentempel</t>
  </si>
  <si>
    <t>1x Untoter Paladin</t>
  </si>
  <si>
    <t>Goldene Echse</t>
  </si>
  <si>
    <t>Spezielle Echse bei Burnville</t>
  </si>
  <si>
    <t>2x Untoter Paladin</t>
  </si>
  <si>
    <t>Ruheloser Geist</t>
  </si>
  <si>
    <t>Questmonster auf Friedhof</t>
  </si>
  <si>
    <t>4x Untoter Paladin, 1x Paladinmeister</t>
  </si>
  <si>
    <t>Der Verfluchte</t>
  </si>
  <si>
    <t>Questmonster Ebene von Thal</t>
  </si>
  <si>
    <t>4x Untoter Paladin</t>
  </si>
  <si>
    <t>2x Höhlenspinne, 2x Gr. Giftspinne</t>
  </si>
  <si>
    <t>2x Lava Dragon, 1x Pyrdacor (Typ 2)</t>
  </si>
  <si>
    <t>2x Demon Spawn, 2x Imp, 1x Lavadragon, 1x Pyrdacor (Typ 3)</t>
  </si>
  <si>
    <t>1x Wüstengolem</t>
  </si>
  <si>
    <t>1x Marla, 6x Wüstengolem (schwach)</t>
  </si>
  <si>
    <t>1x Goldene Echse</t>
  </si>
  <si>
    <t>1x Ruheloser Geist</t>
  </si>
  <si>
    <t>1x Der Verfluchte</t>
  </si>
  <si>
    <t>Architektenbüro / Architect's Office</t>
  </si>
  <si>
    <t>2D</t>
  </si>
  <si>
    <t>You can meet Karl the architect here who can renovate your house, create a wind gate or a cave</t>
  </si>
  <si>
    <t>Tierhandlung / Pet Shop</t>
  </si>
  <si>
    <t>You can meet Ferdinand who sells you a cat and a dog, there is also a merchant for pet stuff</t>
  </si>
  <si>
    <t>Dein Haus / Your House</t>
  </si>
  <si>
    <t>Renovated version of your house, it also contains your pets if you unlock them</t>
  </si>
  <si>
    <t>Deine Höhle - Obere Ebene / Your Cave - Upper Level</t>
  </si>
  <si>
    <t>3D</t>
  </si>
  <si>
    <t>Small cave, Karl built for your</t>
  </si>
  <si>
    <t>Deine Höhle - Untere Ebene / Your Cave - Lower Level</t>
  </si>
  <si>
    <t>Auge des Strudels / Eye of the vortex</t>
  </si>
  <si>
    <t>Map inside the vortex</t>
  </si>
  <si>
    <t>Höhle der Meerjungfrau / Cave of the mermaid</t>
  </si>
  <si>
    <t>You can meet the Mermaid here</t>
  </si>
  <si>
    <t>Ship's end</t>
  </si>
  <si>
    <t>Abandoned village inside the vortex</t>
  </si>
  <si>
    <t>Verlassene Hütte / Abandoned Hut</t>
  </si>
  <si>
    <t>Abandoned hut in Ship's end</t>
  </si>
  <si>
    <t>Cavetown</t>
  </si>
  <si>
    <t>Town inside the vortex around Manyeyes' castle</t>
  </si>
  <si>
    <t>Zum Schlafenden Auge / The Sleeping Eye</t>
  </si>
  <si>
    <t>Tavern in cavetown</t>
  </si>
  <si>
    <t>Pförtnerhaus / Gatekeeper's House</t>
  </si>
  <si>
    <t>3 houses in cavetown</t>
  </si>
  <si>
    <t>Isdir’s Höhle / Isdir’s Cave</t>
  </si>
  <si>
    <t>Ice temple</t>
  </si>
  <si>
    <t>Vielauge's Schloss 1 / Manyeyes' Castle 1</t>
  </si>
  <si>
    <t>Ground floor of Manyeyes' castle including the office</t>
  </si>
  <si>
    <t>Vielauge's Schloss 2 / Manyeyes' Castle 2</t>
  </si>
  <si>
    <t>Upper floor of Manyeyes' castle</t>
  </si>
  <si>
    <t>Vielauge's Keller / Manyeyes' Cellar</t>
  </si>
  <si>
    <t>Cellar of Manyeyes' castle</t>
  </si>
  <si>
    <t>Black Mountains - 1 / Schwarzberge – 1</t>
  </si>
  <si>
    <t>First level of the black mountains dungeon</t>
  </si>
  <si>
    <t>Black Mountains – 2 / Schwarzberge - 2</t>
  </si>
  <si>
    <t>Second level of the black mountains dungeon</t>
  </si>
  <si>
    <t>Black Mountains – 3 / Schwarzberge - 3</t>
  </si>
  <si>
    <t>Third level of the black mountains dungeon</t>
  </si>
  <si>
    <t>The Lavastream / Der Lavastrom</t>
  </si>
  <si>
    <t>Part of the black mountains dungeon (rafting a river of lava)</t>
  </si>
  <si>
    <t>Eyrie / Adlerhorst</t>
  </si>
  <si>
    <t>Desert Temple / Wüstentempel</t>
  </si>
  <si>
    <t>Crystal Wine Cellar / Crystal Weinkeller</t>
  </si>
  <si>
    <t>Paladin Guild 1 / Paladingilde 1</t>
  </si>
  <si>
    <t>Dark map (minimized version)</t>
  </si>
  <si>
    <t>Bright map (extended version)</t>
  </si>
  <si>
    <t>Paladin Guild 2 / Paladingilde 2</t>
  </si>
  <si>
    <t>Beneath the sands / Unter  dem Sand</t>
  </si>
  <si>
    <t>Desert temple underground</t>
  </si>
  <si>
    <t>New labdata</t>
  </si>
  <si>
    <t>Usage</t>
  </si>
  <si>
    <t>Extended labdata</t>
  </si>
  <si>
    <t>Added</t>
  </si>
  <si>
    <t>Manyeyes’ castle</t>
  </si>
  <si>
    <t>Your Cave</t>
  </si>
  <si>
    <t>Big hole up and down</t>
  </si>
  <si>
    <t>Black mountains</t>
  </si>
  <si>
    <t>Ship’s end</t>
  </si>
  <si>
    <t>Barrel</t>
  </si>
  <si>
    <t>Palisade wall/door</t>
  </si>
  <si>
    <t>Spannenberg</t>
  </si>
  <si>
    <t>Bowls for cats and dogs</t>
  </si>
  <si>
    <t>World map</t>
  </si>
  <si>
    <t>Added event to enter desert temple</t>
  </si>
  <si>
    <t>Added event to enter Crystal ruins and added sign</t>
  </si>
  <si>
    <t>Added eyrie entrance door</t>
  </si>
  <si>
    <t>Added event for sea monster</t>
  </si>
  <si>
    <t>Added events for the cursed beast</t>
  </si>
  <si>
    <t>Added event to open the fire temple entrance</t>
  </si>
  <si>
    <t>World map outside your house</t>
  </si>
  <si>
    <t>Added teleport to renovated house (with condition)
Added wind gate teleport (with condition)
Added cave teleport (deactivated at start)
Made back tiles below later cave black
NPC Karl can create a wind gate there</t>
  </si>
  <si>
    <t>Added event for mermaid</t>
  </si>
  <si>
    <t>World map with isle of winds</t>
  </si>
  <si>
    <t>Added wind gate teleport to your house (with condition)
NPC Karl can create an additional wind gate there</t>
  </si>
  <si>
    <t>Added desert lizard events near Burnville</t>
  </si>
  <si>
    <t>Added event for obtaining the green snake</t>
  </si>
  <si>
    <t>Thalion office</t>
  </si>
  <si>
    <t>Added Alex</t>
  </si>
  <si>
    <t>Grandpa's house</t>
  </si>
  <si>
    <t>Removing the picture will also remove it on map 458 (your house)</t>
  </si>
  <si>
    <t>Grandpa's cellar</t>
  </si>
  <si>
    <t>Added teleport to renovated house (with condition)</t>
  </si>
  <si>
    <t>Secret room</t>
  </si>
  <si>
    <t>Removed some walls
Added door and goto point for architect's office
Added door and goto point for pet shop</t>
  </si>
  <si>
    <t>Town house</t>
  </si>
  <si>
    <t>Added NPC and party member Kasimir (tomcat)</t>
  </si>
  <si>
    <t>Tavern of the goddess</t>
  </si>
  <si>
    <t>Global var 226 is now set when you enter the tavern, added NPC Gustav who talks about Karl</t>
  </si>
  <si>
    <t>Element fixes:</t>
  </si>
  <si>
    <t>Mystical Globe: Physical (4) -&gt; Mental (1)</t>
  </si>
  <si>
    <t>- AM2_CPU (ger): 0x4414F</t>
  </si>
  <si>
    <t>- AM2_BLIT (ger): 0x46E9F</t>
  </si>
  <si>
    <t>- AM2_CPU (eng): 0x4413F</t>
  </si>
  <si>
    <t>- AM2_BLIT (eng): 0x46E8F</t>
  </si>
  <si>
    <t>Show Monster LP: Undead (8) -&gt; Mental (1)</t>
  </si>
  <si>
    <t>- AM2_CPU (ger): 0x44154</t>
  </si>
  <si>
    <t>- AM2_BLIT (ger): 0x46EA4</t>
  </si>
  <si>
    <t>- AM2_CPU (eng): 0x44144</t>
  </si>
  <si>
    <t>- AM2_BLIT (eng): 0x46E94</t>
  </si>
  <si>
    <t>Whirlwind: None (0) -&gt; Wind (32)</t>
  </si>
  <si>
    <t>- AM2_CPU (ger): 0x44203</t>
  </si>
  <si>
    <t>- AM2_BLIT (ger): 0x46F53</t>
  </si>
  <si>
    <t>- AM2_CPU (eng): 0x441F3</t>
  </si>
  <si>
    <t>- AM2_BLIT (eng): 0x46F43</t>
  </si>
  <si>
    <t>LP Stealer: Physical (4) -&gt; Undead (8)</t>
  </si>
  <si>
    <t>- AM2_CPU (ger): 0x440F5</t>
  </si>
  <si>
    <t>- AM2_BLIT (ger): 0x46E45</t>
  </si>
  <si>
    <t>- AM2_CPU (eng): 0x440E5</t>
  </si>
  <si>
    <t>- AM2_BLIT (eng): 0x46E35</t>
  </si>
  <si>
    <t>Dispell Undead: Undead (8) -&gt; None (0)</t>
  </si>
  <si>
    <t>- AM2_CPU (ger): 0x4400F</t>
  </si>
  <si>
    <t>- AM2_BLIT (ger): 0x46D5F</t>
  </si>
  <si>
    <t>- AM2_CPU (eng): 0x43FFF</t>
  </si>
  <si>
    <t>- AM2_BLIT (eng): 0x46D4F</t>
  </si>
  <si>
    <t>Destroy Undead: Undead (8) -&gt; None (0)</t>
  </si>
  <si>
    <t>- AM2_CPU (ger): 0x44014</t>
  </si>
  <si>
    <t>- AM2_BLIT (ger): 0x46D64</t>
  </si>
  <si>
    <t>- AM2_CPU (eng): 0x44004</t>
  </si>
  <si>
    <t>- AM2_BLIT (eng): 0x46D54</t>
  </si>
  <si>
    <t>Holy Word: Undead (8) -&gt; None (0)</t>
  </si>
  <si>
    <t>- AM2_CPU (ger): 0x44019</t>
  </si>
  <si>
    <t>- AM2_BLIT (ger): 0x46D69</t>
  </si>
  <si>
    <t>- AM2_CPU (eng): 0x44009</t>
  </si>
  <si>
    <t>- AM2_BLIT (eng): 0x46D59</t>
  </si>
  <si>
    <t>Map</t>
  </si>
  <si>
    <t>Kasimir</t>
  </si>
  <si>
    <t>Town House (273)</t>
  </si>
  <si>
    <t>Tomcat who has hunger. If you give him a ration or pet food you get exp and will be allowed to buy a cat from Ferdinand</t>
  </si>
  <si>
    <t>Theodorus</t>
  </si>
  <si>
    <t>Architect's Office (456)</t>
  </si>
  <si>
    <t>The architect. Can renovate your house (needed to get pets), create a wind gate near the house to teleport to the isle of winds and a cave (with a small reward at the end).</t>
  </si>
  <si>
    <t>Deine Katze / Your Cat</t>
  </si>
  <si>
    <t>Your House (458)</t>
  </si>
  <si>
    <t>Dein Hund / Your Dog</t>
  </si>
  <si>
    <t>Ferdinand</t>
  </si>
  <si>
    <t>Pet Shop (457)</t>
  </si>
  <si>
    <t>Pet dealer. Can sell you a cat and gives you a dog as well if you prove that you like animals.</t>
  </si>
  <si>
    <t>Tristan</t>
  </si>
  <si>
    <t>Cavetown Inn (375)</t>
  </si>
  <si>
    <t>Administrator of cavetown</t>
  </si>
  <si>
    <t>Alex</t>
  </si>
  <si>
    <t>Thalion Office (257)</t>
  </si>
  <si>
    <t>Alex Holland</t>
  </si>
  <si>
    <t>Jeff</t>
  </si>
  <si>
    <t>Gatekeeper's House (376)</t>
  </si>
  <si>
    <t>Gatekeeper in middle house who wants a drink for the key</t>
  </si>
  <si>
    <t>Luke</t>
  </si>
  <si>
    <t>Gatekeeper in the right house who wants a treasure</t>
  </si>
  <si>
    <t>Gustav</t>
  </si>
  <si>
    <t>Tavern of the goddess (421)</t>
  </si>
  <si>
    <t>Former apprentice of Karl</t>
  </si>
  <si>
    <t>Morgat</t>
  </si>
  <si>
    <t>Nalven’s magical school (290)</t>
  </si>
  <si>
    <t>Quest of golden lizards</t>
  </si>
  <si>
    <t>Changed NPCS:</t>
  </si>
  <si>
    <t>Torle</t>
  </si>
  <si>
    <t>Added sea quest events</t>
  </si>
  <si>
    <t>Michael</t>
  </si>
  <si>
    <t>Content</t>
  </si>
  <si>
    <t>Changed Chests</t>
  </si>
  <si>
    <t>3x Healing Potion III, 3x Spell Potion III, 1x Healing Potion IV</t>
  </si>
  <si>
    <t>Your Cave (459)</t>
  </si>
  <si>
    <t>2x Rope</t>
  </si>
  <si>
    <t>Grandpa's cellar (259)</t>
  </si>
  <si>
    <t>Removed all scrolls, ropes, strengthen potion and spell potions. Added short sword, lockpicks and a lantern.</t>
  </si>
  <si>
    <t>1x Levitation, 1x Healing Potion II</t>
  </si>
  <si>
    <t>Reduced food from 39 to 20</t>
  </si>
  <si>
    <t>Your Cave (460)</t>
  </si>
  <si>
    <t>3x Torch</t>
  </si>
  <si>
    <t>Replaced shortsword by a dagger</t>
  </si>
  <si>
    <t>1x Rope</t>
  </si>
  <si>
    <t>Witch house (411)</t>
  </si>
  <si>
    <t>Replaced 29x Magic Projectile spell scrolls with 15x Lame scrolls</t>
  </si>
  <si>
    <t>Secret Room (262)</t>
  </si>
  <si>
    <t>Removed two of the three lanterns</t>
  </si>
  <si>
    <t>1x Gustav's Ring, 1x Wishing Coins</t>
  </si>
  <si>
    <t>Newlake Library (429)</t>
  </si>
  <si>
    <t>Replaced Mark/Return scrolls with Magic Sun and Remove Curse scrolls</t>
  </si>
  <si>
    <t>Eye of the vortex (370)</t>
  </si>
  <si>
    <t>1x Silver Cutlery</t>
  </si>
  <si>
    <t>Thief hideout cellar (276)</t>
  </si>
  <si>
    <t>Added 1x all healing potion</t>
  </si>
  <si>
    <t>1x Wind Pearl</t>
  </si>
  <si>
    <t>1x Ring of Sobek</t>
  </si>
  <si>
    <t>1000 Gold</t>
  </si>
  <si>
    <t>Gatekeeper's house (376)</t>
  </si>
  <si>
    <t>1x Stamina Potion, 3x Bitter, 5x Food</t>
  </si>
  <si>
    <t>1x Shovel, 2x Rope</t>
  </si>
  <si>
    <t>1x Iron Ring, 250 Gold</t>
  </si>
  <si>
    <t>Manyeyes'c castle 1 (461)</t>
  </si>
  <si>
    <t>1x Dark Dagger</t>
  </si>
  <si>
    <t>Reused chests</t>
  </si>
  <si>
    <t>1x Holy Horn, 1x Horned Helmet, 1x Scimitar, 800 Gold</t>
  </si>
  <si>
    <t>Original Map</t>
  </si>
  <si>
    <t>Used on</t>
  </si>
  <si>
    <t>1x Silver Cutlery, 3 Healing Potion III, 2 Spell Potion IV, 1 Healing Potion IV, 250 Gold</t>
  </si>
  <si>
    <t>Manyeyes'c castle 2 (462)</t>
  </si>
  <si>
    <t>1x Ancient Key</t>
  </si>
  <si>
    <t>2x Healing Potion II, 2x Spell Potion III, 4x Antidot</t>
  </si>
  <si>
    <t>10x Healing Potion I, 5x Spell Potion I, 1x Firebrand, 150 Gold</t>
  </si>
  <si>
    <t>Extended Chest</t>
  </si>
  <si>
    <t>Manyeyes'c cellar (463)</t>
  </si>
  <si>
    <t>100 Gold, 6 Rationen</t>
  </si>
  <si>
    <t>As we have not enough chests and 256 are never needed, we use half of the door bits for 128 additional chests.</t>
  </si>
  <si>
    <t>1x Strength Potion, 1x Intelligence Potion, 2x Antidot, 5x Healing Potion IV, 3x Spell Potion III</t>
  </si>
  <si>
    <t>This limits the max door count to 128 but this is more than enough. It won’t break compatibility as no door indices in those are were used in original.</t>
  </si>
  <si>
    <t>5x Spell Potion V, 1x Stamina Potion, 1x Ghost Orb, 1x Speed Ring, 1x Zielbrosche</t>
  </si>
  <si>
    <t>Chests marked as Xnnn here are extended chests.</t>
  </si>
  <si>
    <t>1x Old Treasure Map</t>
  </si>
  <si>
    <t>The chest event will have a new chest loot flag which states if the chest is an extended one.</t>
  </si>
  <si>
    <t>Abandoned Hut (373)</t>
  </si>
  <si>
    <t>1x Shovel</t>
  </si>
  <si>
    <t>1x Old Diary, 1x Ring of Sobek</t>
  </si>
  <si>
    <t>1x Magic Flying Disc</t>
  </si>
  <si>
    <t>1x Witch Broom</t>
  </si>
  <si>
    <t>1x Wishing Coins</t>
  </si>
  <si>
    <t>Black Mountains – 2 (465)</t>
  </si>
  <si>
    <t>1x Firebrand</t>
  </si>
  <si>
    <t>1x Anti-Magic Ring, 5x Firestorm</t>
  </si>
  <si>
    <t>1x Anti-Magic Potion, 3x Healing Potion IV, 8x Firebeam</t>
  </si>
  <si>
    <t>1800 Gold</t>
  </si>
  <si>
    <t>1x Flame Key, 7x Waterfall, 3x Iceball, 1x Intelligence Potion</t>
  </si>
  <si>
    <t>1x Fire Key</t>
  </si>
  <si>
    <t>Crystal Wine Cellar (470)</t>
  </si>
  <si>
    <t>1x Old Wine</t>
  </si>
  <si>
    <t>1x Bitter</t>
  </si>
  <si>
    <t>3x Rope, 1x Gem, 4x Torch, 500 Gold</t>
  </si>
  <si>
    <t>1x Pickaxe, 1x Shovel</t>
  </si>
  <si>
    <t>1x Sandra’s Brooch, 1x Moon Amulet, 5x Old Wine, 2x Wishing Coins, 2000 Gold</t>
  </si>
  <si>
    <t>1x Giant Mallet</t>
  </si>
  <si>
    <t>4x Bitter, 2x Old Wine, 3x Antidote, 1x Torch</t>
  </si>
  <si>
    <t>1x Torch</t>
  </si>
  <si>
    <t>1x Ration</t>
  </si>
  <si>
    <t>Paladin Guild 2 (473)</t>
  </si>
  <si>
    <t>1x Mystic Creatures</t>
  </si>
  <si>
    <t>1x Paladins’ Relic, 1x Stone of Knowledge</t>
  </si>
  <si>
    <t>Many healing scrolls</t>
  </si>
  <si>
    <t>1x Gunbar’s Essence</t>
  </si>
  <si>
    <t>1x Zweihander, 1x Firebrand, 1x Crossbow, 50x Bolt, 1x Kleines Turmschild, 1x Großes Turmschild, 1x Kettenhemd, 1x Bänderpanzer, 1x Plattenpanzer, 1x Stahlhelm, 1x Fargon’s Essenz</t>
  </si>
  <si>
    <t>Black Mountains – 3 (466)</t>
  </si>
  <si>
    <t>1x Magic Raft</t>
  </si>
  <si>
    <t>Sansri’s Island (249)</t>
  </si>
  <si>
    <t>1x Poison Snake</t>
  </si>
  <si>
    <t>Plain of Thal (117)</t>
  </si>
  <si>
    <t>1x Blue Crystal</t>
  </si>
  <si>
    <t>Isdir’s Cave (377)</t>
  </si>
  <si>
    <t>1x Isdir’s Essence</t>
  </si>
  <si>
    <t>Lavastream (467)</t>
  </si>
  <si>
    <t>1x Magma Key, 1x Flamberge, 3000 Gold</t>
  </si>
  <si>
    <t>Eyrie (468)</t>
  </si>
  <si>
    <t>1x Lugthir’s Essence</t>
  </si>
  <si>
    <t>Nalven’s Magical School (290)</t>
  </si>
  <si>
    <t>1x Elemental Table</t>
  </si>
  <si>
    <t>Paladin Guild 1 (472)</t>
  </si>
  <si>
    <t>3x Healing Potion IV, 1x Strength Potion, 1x Paladin Emblem</t>
  </si>
  <si>
    <t>1x Stamina Potion, 1000 Gold, 1x Paladin Emblem</t>
  </si>
  <si>
    <t>3x Great Healing, 1x Holy Horn, 1x Paladin Emblem</t>
  </si>
  <si>
    <t>20x Bolt, 1x Crossbow, 1x Paladin Emblem</t>
  </si>
  <si>
    <t>1x Long Sword, 1x Short Sword, 1x Morning Star, 500 Gold, 1x Paladin Emblem</t>
  </si>
  <si>
    <t>2x Spell Potion III, 3x Healing Potion III, 1x Paladin Emblem</t>
  </si>
  <si>
    <t>1x Gemme, 1x Kettenhemd, 1x Lederstiefel, 1x Paladin Emblem</t>
  </si>
  <si>
    <t>1x Scimitar, 1x Jungbrunnenphiole, 1x Paladin Emblem</t>
  </si>
  <si>
    <t>1x Schwert der Ahnen, 1x Rüstung der Ahnen, 1x Geisterkugel, 1x Flamberge, 1x Feuerstab, 1x Heiliges Emblem, 1x Heilige Rüstung, 1x Goldene Rüstung, 1x Gustav’s Ring</t>
  </si>
  <si>
    <t>1x jede Essenz, 1x jeder Kern, 1x Magisches Halsband, 1x Cat Toy, 1x Dog Toy, 1x Sunny’s Brooch</t>
  </si>
  <si>
    <t>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</si>
  <si>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1x Every Key of the game (part I)</t>
  </si>
  <si>
    <t>1x Every Key of the game (part II)</t>
  </si>
  <si>
    <t>1x Transfer Stone</t>
  </si>
  <si>
    <t>X001</t>
  </si>
  <si>
    <t>1x Stein der Erkenntnis, 1x Spirit Robe</t>
  </si>
  <si>
    <t>X002</t>
  </si>
  <si>
    <t>1x Ice Staff</t>
  </si>
  <si>
    <t>X003</t>
  </si>
  <si>
    <t>Bibliothek von Newlake (429)</t>
  </si>
  <si>
    <t>1x Städte Lyramions</t>
  </si>
  <si>
    <t>X004</t>
  </si>
  <si>
    <t>1x Stahlhelm, 1x Paladin Emblem</t>
  </si>
  <si>
    <t>X005</t>
  </si>
  <si>
    <t>3x Spruchpunkte V, 1x Paladin Emblem</t>
  </si>
  <si>
    <t>DoorIndex</t>
  </si>
  <si>
    <t>Door to the cavetown office</t>
  </si>
  <si>
    <t>First gate keeper door</t>
  </si>
  <si>
    <t>Second gate keeper door</t>
  </si>
  <si>
    <t>Manyeyes' upper boss door</t>
  </si>
  <si>
    <t>Paladin guild locked door</t>
  </si>
  <si>
    <t>Flame key door</t>
  </si>
  <si>
    <t>Fire key door</t>
  </si>
  <si>
    <t>Lava key door</t>
  </si>
  <si>
    <t>Magma key door</t>
  </si>
  <si>
    <t>Eyrie door</t>
  </si>
  <si>
    <t>Text</t>
  </si>
  <si>
    <t>Change</t>
  </si>
  <si>
    <t>Map 259 Text 9</t>
  </si>
  <si>
    <t>As there are no more scrolls the text is adjusted.</t>
  </si>
  <si>
    <t>Map 263</t>
  </si>
  <si>
    <t>Added new texts for new signs</t>
  </si>
  <si>
    <t>TODO</t>
  </si>
  <si>
    <t>Char</t>
  </si>
  <si>
    <t>Exp Factors</t>
  </si>
  <si>
    <t>Leonaria</t>
  </si>
  <si>
    <t>SLP/Lvl 10 -&gt; 20</t>
  </si>
  <si>
    <t>Changed start spells</t>
  </si>
  <si>
    <t>Exp factors are given in AM2_*. Just search for the sequence 00 4B 00 96 00 B4 00 64 00 7D 00 5A 00 5A 00 5A 00 5F 7F FF.</t>
  </si>
  <si>
    <t>Targor</t>
  </si>
  <si>
    <t>Start SLP 20 -&gt; 25</t>
  </si>
  <si>
    <t>Class</t>
  </si>
  <si>
    <t>Old</t>
  </si>
  <si>
    <t>New</t>
  </si>
  <si>
    <t>Lvl10 (old)</t>
  </si>
  <si>
    <t>Lvl10 (new)</t>
  </si>
  <si>
    <t>Lvl25 (old)</t>
  </si>
  <si>
    <t>Lvl25 (new)</t>
  </si>
  <si>
    <t>Lvl50 (old)</t>
  </si>
  <si>
    <t>Lvl50 (new)</t>
  </si>
  <si>
    <t>Adventurer</t>
  </si>
  <si>
    <t>Replace some start items</t>
  </si>
  <si>
    <t>Warrior</t>
  </si>
  <si>
    <t>Paladin</t>
  </si>
  <si>
    <t>Valdyn</t>
  </si>
  <si>
    <t>Added Monster Knowledge spell scroll</t>
  </si>
  <si>
    <t>Thief</t>
  </si>
  <si>
    <t>Start SLP 16 -&gt; 10</t>
  </si>
  <si>
    <t>Ranger</t>
  </si>
  <si>
    <t>Remove Monster Knowledge as start spell</t>
  </si>
  <si>
    <t>Healer</t>
  </si>
  <si>
    <t>Sabine</t>
  </si>
  <si>
    <t>Start SLP 4 -&gt; 15</t>
  </si>
  <si>
    <t>Alchemist</t>
  </si>
  <si>
    <t>SLP/Lvl 10 -&gt; 18</t>
  </si>
  <si>
    <t>Mystic</t>
  </si>
  <si>
    <t>Magician</t>
  </si>
  <si>
    <t>Gryban</t>
  </si>
  <si>
    <t>SLP/Lvl 3 -&gt; 5</t>
  </si>
  <si>
    <t>Animal</t>
  </si>
  <si>
    <t>Start SLP 19 -&gt; 20</t>
  </si>
  <si>
    <t>Egil</t>
  </si>
  <si>
    <t>TP/Lvl 8 -&gt; 6</t>
  </si>
  <si>
    <t>Selena</t>
  </si>
  <si>
    <t>Max L-P to 65</t>
  </si>
  <si>
    <t>StartExp (old)</t>
  </si>
  <si>
    <t>StartExp (new)</t>
  </si>
  <si>
    <t>Startlvl (old)</t>
  </si>
  <si>
    <t>Start (new)</t>
  </si>
  <si>
    <t>ClassFactor (old)</t>
  </si>
  <si>
    <t>ClassFactor (new)</t>
  </si>
  <si>
    <t>Max F-T to 90</t>
  </si>
  <si>
    <t>Thalion</t>
  </si>
  <si>
    <t>Max D-T to 90</t>
  </si>
  <si>
    <t>Tar</t>
  </si>
  <si>
    <t>Hero</t>
  </si>
  <si>
    <t>TP/Lvl to 7</t>
  </si>
  <si>
    <t>Nelvin</t>
  </si>
  <si>
    <t>Id</t>
  </si>
  <si>
    <t>File</t>
  </si>
  <si>
    <t>New / Copy</t>
  </si>
  <si>
    <t>Smaller version of the lizard</t>
  </si>
  <si>
    <t>3Object3D.amb</t>
  </si>
  <si>
    <t>Copy</t>
  </si>
  <si>
    <t>Tree root</t>
  </si>
  <si>
    <t>Green liquid</t>
  </si>
  <si>
    <t>Pile of trash</t>
  </si>
  <si>
    <t>Undead (that works with sky, pal4)</t>
  </si>
  <si>
    <t>Manyeyes' castle 2</t>
  </si>
  <si>
    <t>2Object3D.amb</t>
  </si>
  <si>
    <t>Green lizard</t>
  </si>
  <si>
    <t>Piece of sand</t>
  </si>
  <si>
    <t>Desert temple</t>
  </si>
  <si>
    <t>Ice flame</t>
  </si>
  <si>
    <t>Isdir’s cave</t>
  </si>
  <si>
    <t>Underwater stones</t>
  </si>
  <si>
    <t>Ice pillar</t>
  </si>
  <si>
    <t>Manyeyes’ castle door</t>
  </si>
  <si>
    <t>Manyeyes’s castle</t>
  </si>
  <si>
    <t>2Wall3D.amb</t>
  </si>
  <si>
    <t>Ice wall</t>
  </si>
  <si>
    <t>3Wall3D.amb</t>
  </si>
  <si>
    <t>Ice door</t>
  </si>
  <si>
    <t>Pillar left</t>
  </si>
  <si>
    <t>3Overlay3D.amb</t>
  </si>
  <si>
    <t>Pillar right</t>
  </si>
  <si>
    <t>Wall with eye in it</t>
  </si>
  <si>
    <t>Wall crack</t>
  </si>
  <si>
    <t>Crystal wine cellar</t>
  </si>
  <si>
    <t>2Overlay3D.amb</t>
  </si>
  <si>
    <t>Paladin guild left door pillar overlay</t>
  </si>
  <si>
    <t>Paladin guild 2</t>
  </si>
  <si>
    <t>Paladin guild right door pillar overlay</t>
  </si>
  <si>
    <t>Isdir head</t>
  </si>
  <si>
    <t>Tileset Graphics (Icon Gfx)</t>
  </si>
  <si>
    <t>Tileset Data (Icon Data)</t>
  </si>
  <si>
    <t>Tileset</t>
  </si>
  <si>
    <t>Cobweb</t>
  </si>
  <si>
    <t>SLP Changes</t>
  </si>
  <si>
    <t>Damage Changes</t>
  </si>
  <si>
    <t>- Charge Item: 20 -&gt; 60</t>
  </si>
  <si>
    <t>Name | Old | New</t>
  </si>
  <si>
    <t>- Repair Item: 15 -&gt; 45</t>
  </si>
  <si>
    <t>Mudsling | 4-8 | 5-10</t>
  </si>
  <si>
    <t>- Duplicate Item: 25 -&gt; 75</t>
  </si>
  <si>
    <t>Rockfall | 10-25 | 15-25</t>
  </si>
  <si>
    <t>- LP Stealer: 5 -&gt; 25</t>
  </si>
  <si>
    <t>Earthslide | 8-16 | 10-22</t>
  </si>
  <si>
    <t>- SP Stealer: 5 -&gt; 25</t>
  </si>
  <si>
    <t>Earthquake | 8-22 | 8-20</t>
  </si>
  <si>
    <t>- Light: 2 -&gt; 5</t>
  </si>
  <si>
    <t>Winddevil | 8-16 | 20-35</t>
  </si>
  <si>
    <t>- Magical Torch: 5 -&gt; 10</t>
  </si>
  <si>
    <t>Windhowler | 16-48 | 30-50</t>
  </si>
  <si>
    <t>- Magical Lantern: 10 -&gt; 20</t>
  </si>
  <si>
    <t>Thunderbolt | 20-32 | 25-45</t>
  </si>
  <si>
    <t>- Magical Sun: 15 -&gt; 35</t>
  </si>
  <si>
    <t>Whirlwind | 20-35 | 20-40</t>
  </si>
  <si>
    <t>- Ghost Weapon: 5 -&gt; 30</t>
  </si>
  <si>
    <t>Firebeam | 20-30 | 35-55</t>
  </si>
  <si>
    <t>- Create Food: 10 -&gt; 15</t>
  </si>
  <si>
    <t>Fireball | 40-85 | 70-105</t>
  </si>
  <si>
    <t>- Blink: 5 -&gt; 15</t>
  </si>
  <si>
    <t>Firestorm | 35-65 | 65-95</t>
  </si>
  <si>
    <t>- Jump: 10 -&gt; 50</t>
  </si>
  <si>
    <t>Firepillar | 40-70 | 55-85</t>
  </si>
  <si>
    <t>- Word Of Marking: 20 -&gt; 70</t>
  </si>
  <si>
    <t>Waterfall | 32-60 | 60-75</t>
  </si>
  <si>
    <t>- Word Of Returning: 20 -&gt; 80</t>
  </si>
  <si>
    <t>Iceball | 90-180 | 110-150</t>
  </si>
  <si>
    <t>- Magic Shield: 10 -&gt; 25</t>
  </si>
  <si>
    <t>Icestorm | 64-128 | 100-135</t>
  </si>
  <si>
    <t>- Magic Wall: 15 -&gt; 35</t>
  </si>
  <si>
    <t>Iceshower | 128-256 | 90-120</t>
  </si>
  <si>
    <t>- Magic Barrier: 20 -&gt; 45</t>
  </si>
  <si>
    <t>- Magic Weapon: 10 -&gt; 25</t>
  </si>
  <si>
    <t>- Magic Assault: 15 -&gt; 35</t>
  </si>
  <si>
    <t>- Magic Attack: 20 -&gt; 45</t>
  </si>
  <si>
    <t>- Levitation: 10 -&gt; 65</t>
  </si>
  <si>
    <t>- Anti-Magic Wall: 5 -&gt; 30</t>
  </si>
  <si>
    <t>- Anti-Magic Sphere: 15 -&gt; 50</t>
  </si>
  <si>
    <t>- Alch. Globe: 25 -&gt; 120</t>
  </si>
  <si>
    <t>- Hurry: 5 -&gt; 50</t>
  </si>
  <si>
    <t>- Mass Hurry: 10 -&gt; 80</t>
  </si>
  <si>
    <t>- Monster Knowledge: 3 -&gt; 15</t>
  </si>
  <si>
    <t>- Identification: 15 -&gt; 35</t>
  </si>
  <si>
    <t>- Knowledge: 10 -&gt; 5</t>
  </si>
  <si>
    <t>- Clairvoyance: 20 -&gt; 15</t>
  </si>
  <si>
    <t>- Map View: 15 -&gt; 20</t>
  </si>
  <si>
    <t>- Magical Compass: 2 -&gt; 5</t>
  </si>
  <si>
    <t>- Find Traps: 10 -&gt; 25</t>
  </si>
  <si>
    <t>- Find Monsters: 10 -&gt; 25</t>
  </si>
  <si>
    <t>- Find Persons: 10 -&gt; 25</t>
  </si>
  <si>
    <t>- Find Secret Doors: 10 -&gt; 25</t>
  </si>
  <si>
    <t>- Mystical Mapping: 25 -&gt; 70</t>
  </si>
  <si>
    <t>- Mystical Map I: 10 -&gt; 75</t>
  </si>
  <si>
    <t>- Mystical Map II: 15 -&gt; 80</t>
  </si>
  <si>
    <t>- Mystical Map III: 20 -&gt; 85</t>
  </si>
  <si>
    <t>- Myst. Globe: 25 -&gt; 100</t>
  </si>
  <si>
    <t>- Show Monster LP: 5 -&gt; 15</t>
  </si>
  <si>
    <t>- Healing Hand: 1 -&gt; 5</t>
  </si>
  <si>
    <t>- Remove Fear: 2 -&gt; 10</t>
  </si>
  <si>
    <t>- Remove Panic: 5 -&gt; 20</t>
  </si>
  <si>
    <t>- Remove Shadows: 3 -&gt; 10</t>
  </si>
  <si>
    <t>- Remove Blindness: 8 -&gt; 20</t>
  </si>
  <si>
    <t>- Remove Pain: 5 -&gt; 20</t>
  </si>
  <si>
    <t>- Remove Disease: 10 -&gt; 30</t>
  </si>
  <si>
    <t>- Small Healing: 5 -&gt; 20</t>
  </si>
  <si>
    <t>- Remove Poison: 10 -&gt; 30</t>
  </si>
  <si>
    <t>- Neutralize Poison: 12 -&gt; 45</t>
  </si>
  <si>
    <t>- Medium Healing: 15 -&gt; 40</t>
  </si>
  <si>
    <t>- Destroy Undead: 15 -&gt; 25</t>
  </si>
  <si>
    <t>- Holy Word: 20 -&gt; 50</t>
  </si>
  <si>
    <t>- Wake The Dead: 15 -&gt; 80</t>
  </si>
  <si>
    <t>- Change Ashes: 20 -&gt; 50</t>
  </si>
  <si>
    <t>- Change Dust: 25 -&gt; 50</t>
  </si>
  <si>
    <t>- Great Healing: 30 -&gt; 75</t>
  </si>
  <si>
    <t>- Mass Healing: 20 -&gt; 60</t>
  </si>
  <si>
    <t>- Resurrection: 30 -&gt; 120</t>
  </si>
  <si>
    <t>- Remove Rigidness: 5 -&gt; 25</t>
  </si>
  <si>
    <t>- Remove Lamedness: 10 -&gt; 35</t>
  </si>
  <si>
    <t>- Heal Aging: 12 -&gt; 15</t>
  </si>
  <si>
    <t>- Stop Aging: 15 -&gt; 20</t>
  </si>
  <si>
    <t>- Stone To Flesh: 20 -&gt; 55</t>
  </si>
  <si>
    <t>- Wake Up: 5 -&gt; 10</t>
  </si>
  <si>
    <t>- Remove Irritation: 5 -&gt; 25</t>
  </si>
  <si>
    <t>- Remove Drugs: 10 -&gt; 15</t>
  </si>
  <si>
    <t>- Remove Madness: 15 -&gt; 50</t>
  </si>
  <si>
    <t>- Restore Stamina: 15 -&gt; 5</t>
  </si>
  <si>
    <t>Turtle at 550,402 (map 139)</t>
  </si>
  <si>
    <t>Snake at 773,313 (map 112)</t>
  </si>
  <si>
    <t>Mermaid at 126,530 (map 163)</t>
  </si>
  <si>
    <t>Whale at 173, 773 (map 244)</t>
  </si>
  <si>
    <t>Piranha at 311, 446 (map 135)</t>
  </si>
  <si>
    <t>Swordfish at 621, 205 (map 77)</t>
  </si>
  <si>
    <t>Each level increases the spell damage by 1% so at max level 50 you have +50% damage.</t>
  </si>
  <si>
    <t>INT changes the damage by (INT-50)/5 in percent.</t>
  </si>
  <si>
    <t>INT</t>
  </si>
  <si>
    <t>Damage</t>
  </si>
  <si>
    <t>Elements grant a damage bonus or malus as well now.</t>
  </si>
  <si>
    <t>Attacker \ Defender</t>
  </si>
  <si>
    <t>Mental</t>
  </si>
  <si>
    <t>Spirit</t>
  </si>
  <si>
    <t>Physical</t>
  </si>
  <si>
    <t>Undead</t>
  </si>
  <si>
    <t>Earth</t>
  </si>
  <si>
    <t>Wind</t>
  </si>
  <si>
    <t>Fire</t>
  </si>
  <si>
    <t>Water</t>
  </si>
  <si>
    <t>Values are total damage percentage. A value of 0 means immunity against a spell of that element.</t>
  </si>
  <si>
    <t>All above values are added together as a total percentage bonus or malus with the exception of element immunity where the spell is aborted with a message instead.</t>
  </si>
  <si>
    <t>If a target has multiple elements, any immunity will immediately abort the spell. If no immunity exists, the elemental factor is always 100% regardless of the elements.</t>
  </si>
  <si>
    <t>The following damaging spells exist</t>
  </si>
  <si>
    <t>Element</t>
  </si>
  <si>
    <t>Notes</t>
  </si>
  <si>
    <t>Dispell Undead</t>
  </si>
  <si>
    <t>None</t>
  </si>
  <si>
    <t>This is only controlled by the undead monster flag</t>
  </si>
  <si>
    <t>Destroy Undead</t>
  </si>
  <si>
    <t>Holy Word</t>
  </si>
  <si>
    <t>Ghost Weapon</t>
  </si>
  <si>
    <t>Does 150% damage against physical and undead enemies, otherwise 100%.</t>
  </si>
  <si>
    <t>LP Stealer</t>
  </si>
  <si>
    <t>This one is special. It has it's own formula.</t>
  </si>
  <si>
    <t>SP Stealer</t>
  </si>
  <si>
    <t>Magic Projectile</t>
  </si>
  <si>
    <t>Magic Arrows</t>
  </si>
  <si>
    <t>Earth spells</t>
  </si>
  <si>
    <t>150% against water, 50% against wind, 75% against undead.</t>
  </si>
  <si>
    <t>Wind spells</t>
  </si>
  <si>
    <t>150% against earth, 50% against fire, 75% against undead.</t>
  </si>
  <si>
    <t>Fire spells</t>
  </si>
  <si>
    <t>150% against wind, 50% against water, 75% against spirit, 125% against undead.</t>
  </si>
  <si>
    <t>Water spells</t>
  </si>
  <si>
    <t>150% against fire, 50% against earth, 75% against undead.</t>
  </si>
  <si>
    <t>In original it steals the character level as damage but at max the remaining LP of the target.</t>
  </si>
  <si>
    <t>Now it will steal the character level plus INT/4.</t>
  </si>
  <si>
    <t>Same as LP stealer.</t>
  </si>
  <si>
    <t>Code changes (example is AM2_CPU german).</t>
  </si>
  <si>
    <t>At 0023f192 there is the function to calculate the spell damage for the main 4 elemental types.</t>
  </si>
  <si>
    <t>The spell damage values are located at 0026d390. One word for min and one word for max damage.</t>
  </si>
  <si>
    <t>At 0023f1c0 a random word is multiplied by the damage range (max value - min value) and then swapped.</t>
  </si>
  <si>
    <t>This essentially is a modulo so that the random value is inside the given range.</t>
  </si>
  <si>
    <t>And then the min damage is added to that value.</t>
  </si>
  <si>
    <t>These operations take 6 bytes which is the same amount we need for a JMP instruction. So we replace them.</t>
  </si>
  <si>
    <t>Those instructions must be preserved so we have to copy them over to the new function: c0 c1 48 40 d0 52.</t>
  </si>
  <si>
    <t>In asm this is:</t>
  </si>
  <si>
    <t>mulu.w D1w,D0</t>
  </si>
  <si>
    <t>swap D0</t>
  </si>
  <si>
    <t>add.w (A2),D0w</t>
  </si>
  <si>
    <t>We add a table with damage factors from above as byte values.</t>
  </si>
  <si>
    <t>The new function should look like this:</t>
  </si>
  <si>
    <t>Bytes</t>
  </si>
  <si>
    <t>movem.l { A1, D2, D1 },-(SP)</t>
  </si>
  <si>
    <t>48 e7 60 40</t>
  </si>
  <si>
    <t>c0 c1</t>
  </si>
  <si>
    <t>48 40</t>
  </si>
  <si>
    <t>D0w now has the total base damage.</t>
  </si>
  <si>
    <t>d0 52</t>
  </si>
  <si>
    <t>move.w D0w,-(SP)</t>
  </si>
  <si>
    <t>3f 00</t>
  </si>
  <si>
    <t>move.b DAT_0027b4de,D0b</t>
  </si>
  <si>
    <t>10 39 XX XX XX XX</t>
  </si>
  <si>
    <t>jsr FUN_00243b4e.l</t>
  </si>
  <si>
    <t>4e b9 XX XX XX XX</t>
  </si>
  <si>
    <t>movea.l D0,A1</t>
  </si>
  <si>
    <t>Get pointer to current caster</t>
  </si>
  <si>
    <t>22 40</t>
  </si>
  <si>
    <t>jsr FUN_00243b8c.l</t>
  </si>
  <si>
    <t>move.w (SP)+,D0w</t>
  </si>
  <si>
    <t>30 1f</t>
  </si>
  <si>
    <t>moveq 0,D2</t>
  </si>
  <si>
    <t>74 00</t>
  </si>
  <si>
    <t>move.w (0x32,A1),D2w</t>
  </si>
  <si>
    <t>34 29 00 32</t>
  </si>
  <si>
    <t>add.w (0x36,A1),D2w</t>
  </si>
  <si>
    <t>Move caster's total INT to D2</t>
  </si>
  <si>
    <t>d4 69 00 36</t>
  </si>
  <si>
    <t>subi.w 50,D2w</t>
  </si>
  <si>
    <t>04 42 00 32</t>
  </si>
  <si>
    <t>ext.l D2</t>
  </si>
  <si>
    <t>48 c2</t>
  </si>
  <si>
    <t>divs.w 5,D2w</t>
  </si>
  <si>
    <t>(INT-50)/5</t>
  </si>
  <si>
    <t>85 fc 00 05</t>
  </si>
  <si>
    <t>moveq 0,D1</t>
  </si>
  <si>
    <t>72 00</t>
  </si>
  <si>
    <t>move.b (0x5,A1),D1b</t>
  </si>
  <si>
    <t>Move caster level to D1</t>
  </si>
  <si>
    <t>12 29 00 05</t>
  </si>
  <si>
    <t>add.w D1w,D2w</t>
  </si>
  <si>
    <t>Add level and INT factor together</t>
  </si>
  <si>
    <t>d4 41</t>
  </si>
  <si>
    <t>lea (DAT_0026be70).l,A1</t>
  </si>
  <si>
    <t>43 f9 XX XX XX XX</t>
  </si>
  <si>
    <t>mulu.w #0x1e,D1</t>
  </si>
  <si>
    <t>c2 fc 00 1e</t>
  </si>
  <si>
    <t>add.w (DAT_0027b75c).l,D1w</t>
  </si>
  <si>
    <t>c2 7c XX XX XX XX</t>
  </si>
  <si>
    <t>subq.w #0x1,D1w</t>
  </si>
  <si>
    <t>53 41</t>
  </si>
  <si>
    <t>mulu.w #0x5,D1</t>
  </si>
  <si>
    <t>c2 fc 00 05</t>
  </si>
  <si>
    <t>adda.w D1w,A1</t>
  </si>
  <si>
    <t>Pointer to spell info</t>
  </si>
  <si>
    <t>d2 c1</t>
  </si>
  <si>
    <t>move.b (0x4,A1),D1b</t>
  </si>
  <si>
    <t>Element is now in D1b</t>
  </si>
  <si>
    <t>12 29 00 04</t>
  </si>
  <si>
    <t>beq.b END</t>
  </si>
  <si>
    <t>If no element, don't change the damage value (as it is 100%)</t>
  </si>
  <si>
    <t>67 06</t>
  </si>
  <si>
    <t>jsr CALCELEMDMG</t>
  </si>
  <si>
    <t>Input is D1=Element, Output is D2=Factor</t>
  </si>
  <si>
    <t>END:</t>
  </si>
  <si>
    <t>---</t>
  </si>
  <si>
    <t>muls.w D2,D0</t>
  </si>
  <si>
    <t>Base damage * Damage percentage</t>
  </si>
  <si>
    <t>c1 c2</t>
  </si>
  <si>
    <t>divs.w 100,D0</t>
  </si>
  <si>
    <t>Result / 100 to get the real value</t>
  </si>
  <si>
    <t>81 fc 00 64</t>
  </si>
  <si>
    <t>bgt.s EXIT</t>
  </si>
  <si>
    <t>If the resulting dmg &gt; 0, then go to exit, damage in D0w.</t>
  </si>
  <si>
    <t>6e 02</t>
  </si>
  <si>
    <t>moveq.l 1,D0</t>
  </si>
  <si>
    <t>Otherwise set the damage to 1.</t>
  </si>
  <si>
    <t>70 01</t>
  </si>
  <si>
    <t>EXIT:</t>
  </si>
  <si>
    <t>and.l #0xffff,D0</t>
  </si>
  <si>
    <t>Ensure the upper word is 0.</t>
  </si>
  <si>
    <t>movem.l (SP)+, { A1, D2, D1 }</t>
  </si>
  <si>
    <t>rts</t>
  </si>
  <si>
    <t>// CALCELEMDMG</t>
  </si>
  <si>
    <t>movem.l { D7, D1, D0 },-(SP)</t>
  </si>
  <si>
    <t>move.b D1b,D0b</t>
  </si>
  <si>
    <t>jsr.l GETELEMINDEX</t>
  </si>
  <si>
    <t>D0b now stores the element index</t>
  </si>
  <si>
    <t>lsl.w 3,D0w</t>
  </si>
  <si>
    <t>Multiply by 8 to get the row offset.</t>
  </si>
  <si>
    <t>move.w D0b,D1b</t>
  </si>
  <si>
    <t>Store our index for later</t>
  </si>
  <si>
    <t>move.b (0x5,A0),D0b</t>
  </si>
  <si>
    <t>Get pointer to target</t>
  </si>
  <si>
    <t>Release pointer</t>
  </si>
  <si>
    <t>move.b (0x13,A1),D0b</t>
  </si>
  <si>
    <t>Store target element in D0b</t>
  </si>
  <si>
    <t>add.b D1b,D0b</t>
  </si>
  <si>
    <t>Add the row offset to get the total index</t>
  </si>
  <si>
    <t>and.b 0x3f,D0b</t>
  </si>
  <si>
    <t>Ensure index is inside range for safety</t>
  </si>
  <si>
    <t>lea (DAT_Elems),A1</t>
  </si>
  <si>
    <t>Load element table into A1</t>
  </si>
  <si>
    <t>move.b (0x0,A1,D0b*0x1),D0b</t>
  </si>
  <si>
    <t>Store element bonus percentage value to D0b</t>
  </si>
  <si>
    <t>ext.w D0w</t>
  </si>
  <si>
    <t>add.w D0w,D2w</t>
  </si>
  <si>
    <t>Add element bonus to D2 (which was the bonus before)</t>
  </si>
  <si>
    <t>movem.l (SP)+, { D7, D1, D0 }</t>
  </si>
  <si>
    <t>// GETELEMINDEX (D0=Elem)</t>
  </si>
  <si>
    <t>movem.l { D7, D1 },-(SP)</t>
  </si>
  <si>
    <t>We don't need to check for the index as the 8 bits always contain at least one set bit, otherwise the function would not have been called at all.</t>
  </si>
  <si>
    <t>moveq 0, D7</t>
  </si>
  <si>
    <t>D7 now holds the 0-based index of the first set element bit (starting from bit 0). This is the row in the element table.</t>
  </si>
  <si>
    <t>NEXT:</t>
  </si>
  <si>
    <t>move.b D0b,D1b</t>
  </si>
  <si>
    <t>andi.b #0x1,D1b</t>
  </si>
  <si>
    <t>bne.b DONE</t>
  </si>
  <si>
    <t>lsr.b #0x1,D0b</t>
  </si>
  <si>
    <t>addi.b 1,D7b</t>
  </si>
  <si>
    <t>bra.b NEXT</t>
  </si>
  <si>
    <t>DONE:</t>
  </si>
  <si>
    <t>move.l D7,D0</t>
  </si>
  <si>
    <t>movem.l (SP)+, { D7, D1 }</t>
  </si>
  <si>
    <t>New Maps</t>
  </si>
  <si>
    <t>Tileset/Labdata</t>
  </si>
  <si>
    <t>Palette</t>
  </si>
  <si>
    <t>Schwarzberge - 1 / Black Mountains - 1</t>
  </si>
  <si>
    <t>Schwarzberge - 2 / Black Mountains - 2</t>
  </si>
  <si>
    <t>36 (new)</t>
  </si>
  <si>
    <t>Schwarzberge - 3 / Black Mountains – 3</t>
  </si>
  <si>
    <t>Der Lavastrom / The Lavastream</t>
  </si>
  <si>
    <t>1 (adjusted)</t>
  </si>
  <si>
    <t>Add new automaps</t>
  </si>
  <si>
    <t>Add bits for initial char/event disabling</t>
  </si>
  <si>
    <t>Adjust character values</t>
  </si>
  <si>
    <t>Add new chests</t>
  </si>
  <si>
    <t>Add new merchants</t>
  </si>
  <si>
    <t>Add new party member</t>
  </si>
  <si>
    <t>Reset glob var 54</t>
  </si>
  <si>
    <t>Reduce weight of monsters/players based on their food amount (reduce 225g per food)</t>
  </si>
  <si>
    <t>Adjust cavetown automap (size increase)</t>
  </si>
  <si>
    <t>New Gryban events</t>
  </si>
  <si>
    <t>New Events</t>
  </si>
  <si>
    <t>New Conditions</t>
  </si>
  <si>
    <t>Other Changes</t>
  </si>
  <si>
    <t>Exchange Exp</t>
  </si>
  <si>
    <t>Mouth cursor</t>
  </si>
  <si>
    <t>Added stationary flag to non-monster map chars so they only use 1 position and stay there</t>
  </si>
  <si>
    <t>Transport at location</t>
  </si>
  <si>
    <t>Adjusted destruction spell damage</t>
  </si>
  <si>
    <t>Multi cursor</t>
  </si>
  <si>
    <t>Adjusted some spell elements</t>
  </si>
  <si>
    <t>Current travel type</t>
  </si>
  <si>
    <t>Adjusted spell SLP</t>
  </si>
  <si>
    <t>Added spell damage from Lvl, INT and element bonus</t>
  </si>
  <si>
    <t>Added map flag „no world music“ which suppresses world map music usage on maps with travel types</t>
  </si>
  <si>
    <t>Added map flag „no mark/return“ which disallows using the spells word of mark/return</t>
  </si>
  <si>
    <t>Food weight is no 25 instead of 250</t>
  </si>
  <si>
    <t>Added map flag „no eagle/broom“</t>
  </si>
  <si>
    <t>Level</t>
  </si>
  <si>
    <t>Exp</t>
  </si>
  <si>
    <t>Aggregate</t>
  </si>
  <si>
    <t>Factor</t>
  </si>
  <si>
    <t>Next Exp</t>
  </si>
  <si>
    <t>Total Exp</t>
  </si>
  <si>
    <t>Old Factors</t>
  </si>
  <si>
    <t>Mage</t>
  </si>
  <si>
    <t>Current Level:</t>
  </si>
  <si>
    <t>Level by Exp</t>
  </si>
  <si>
    <t>Class:</t>
  </si>
  <si>
    <t>Exp:</t>
  </si>
  <si>
    <t>Level:</t>
  </si>
  <si>
    <t>Very tough fight</t>
  </si>
  <si>
    <t>Multiple medium fights</t>
  </si>
  <si>
    <t>Isdir</t>
  </si>
  <si>
    <t>No fight but quests which include fights</t>
  </si>
  <si>
    <t>Lugthir</t>
  </si>
  <si>
    <t>Basically the fight against Sansri grants you this</t>
  </si>
  <si>
    <t>Gunbar</t>
  </si>
  <si>
    <t>Clearing the paladin guild and wine cellar</t>
  </si>
  <si>
    <t>Fargon</t>
  </si>
  <si>
    <t>Dito</t>
  </si>
  <si>
    <t>Empowered Kasimir</t>
  </si>
  <si>
    <t>Full power Kasimir</t>
  </si>
  <si>
    <t>NPC</t>
  </si>
  <si>
    <t>Changed in original as well „Kiredon → Grestin“</t>
  </si>
  <si>
    <t>See https://github.com/Pyrdacor/Ambermoon/issues/43</t>
  </si>
  <si>
    <t>Dictionary, Monster names, NPC names, Goto points, Item names, Place names, new messages, etc</t>
  </si>
  <si>
    <t>New texts</t>
  </si>
  <si>
    <t>TextID</t>
  </si>
  <si>
    <t>Note</t>
  </si>
  <si>
    <t>changed (moved parts to text 4)</t>
  </si>
  <si>
    <t>contains much of 1</t>
  </si>
  <si>
    <t>all</t>
  </si>
  <si>
    <t>reworked</t>
  </si>
  <si>
    <t>added</t>
  </si>
  <si>
    <t>15 und weitere</t>
  </si>
  <si>
    <t>and the last two goto point labels!</t>
  </si>
  <si>
    <t>0, etc</t>
  </si>
  <si>
    <t xml:space="preserve"> einige</t>
  </si>
  <si>
    <t>same as 233:2</t>
  </si>
  <si>
    <t>New goto point 90</t>
  </si>
  <si>
    <t>Objects</t>
  </si>
  <si>
    <t>Placename</t>
  </si>
  <si>
    <t>Items</t>
  </si>
  <si>
    <t>Party</t>
  </si>
  <si>
    <t>Initial</t>
  </si>
  <si>
    <t>Equip</t>
  </si>
  <si>
    <t>Stat</t>
  </si>
  <si>
    <t>Min</t>
  </si>
  <si>
    <t>Max</t>
  </si>
  <si>
    <t>DMG</t>
  </si>
  <si>
    <t>DEF</t>
  </si>
  <si>
    <t>LP</t>
  </si>
  <si>
    <t>Magic Necklace</t>
  </si>
  <si>
    <t>TP</t>
  </si>
  <si>
    <t>APR</t>
  </si>
  <si>
    <t>Sum</t>
  </si>
  <si>
    <t>STR</t>
  </si>
  <si>
    <t>DEX</t>
  </si>
  <si>
    <t>LP/Lvl</t>
  </si>
  <si>
    <t>SPD</t>
  </si>
  <si>
    <t>TP/Lvl</t>
  </si>
  <si>
    <t>STA</t>
  </si>
  <si>
    <t>CHA</t>
  </si>
  <si>
    <t>LUC</t>
  </si>
  <si>
    <t>A-M</t>
  </si>
  <si>
    <t>ATT</t>
  </si>
  <si>
    <t>End Stats</t>
  </si>
  <si>
    <t>PAR</t>
  </si>
  <si>
    <t>Avg</t>
  </si>
  <si>
    <t>SWI</t>
  </si>
  <si>
    <t>CRI</t>
  </si>
  <si>
    <t>Min is without equip, Max is with</t>
  </si>
  <si>
    <t>SEA</t>
  </si>
  <si>
    <t>MBA</t>
  </si>
  <si>
    <t>MBW</t>
  </si>
  <si>
    <t>First</t>
  </si>
  <si>
    <t>Last</t>
  </si>
  <si>
    <t>MaxCrit</t>
  </si>
  <si>
    <t>Wesp</t>
  </si>
  <si>
    <t>From Monster Gfx</t>
  </si>
  <si>
    <t>Wespennest / Wasps' Nest</t>
  </si>
  <si>
    <t>Dungeon on Kire's moon</t>
  </si>
  <si>
    <t>Wasp door</t>
  </si>
  <si>
    <t>Wasps' nest</t>
  </si>
  <si>
    <t>Cocoon</t>
  </si>
  <si>
    <t>Wasp Cave</t>
  </si>
  <si>
    <t>Broken cocoon</t>
  </si>
  <si>
    <t>Inactive wall overlay left</t>
  </si>
  <si>
    <t>Inactive wall overlay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</si>
</sst>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quot;No change&quot;"/>
  </numFmts>
  <fonts count="8" x14ac:knownFonts="1">
    <font>
      <sz val="11"/>
      <color rgb="FF000000"/>
      <name val="Calibri"/>
      <family val="2"/>
      <charset val="1"/>
    </font>
    <font>
      <b/>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left/>
      <right/>
      <top/>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s>
  <cellStyleXfs count="2">
    <xf numFmtId="0" fontId="0" fillId="0" borderId="0"/>
    <xf numFmtId="0" fontId="4" fillId="2" borderId="0" applyBorder="0" applyProtection="0"/>
  </cellStyleXfs>
  <cellXfs count="77">
    <xf numFmtId="0" fontId="0" fillId="0" borderId="0" xfId="0"/>
    <xf numFmtId="0" fontId="1" fillId="0" borderId="0" xfId="0" applyFont="1"/>
    <xf numFmtId="0" fontId="2" fillId="0" borderId="0" xfId="0" applyFont="1"/>
    <xf numFmtId="0" fontId="0" fillId="3" borderId="1" xfId="0" applyFill="1" applyBorder="1"/>
    <xf numFmtId="0" fontId="3" fillId="0" borderId="0" xfId="0" applyFont="1"/>
    <xf numFmtId="164" fontId="0" fillId="0" borderId="0" xfId="0" applyNumberFormat="1"/>
    <xf numFmtId="3" fontId="0" fillId="0" borderId="0" xfId="0" applyNumberFormat="1"/>
    <xf numFmtId="0" fontId="4" fillId="2" borderId="0" xfId="1" applyBorder="1" applyProtection="1"/>
    <xf numFmtId="0" fontId="1" fillId="4" borderId="2" xfId="0" applyFont="1" applyFill="1" applyBorder="1"/>
    <xf numFmtId="0" fontId="0" fillId="0" borderId="0" xfId="0" applyAlignment="1">
      <alignment horizontal="center" vertical="center"/>
    </xf>
    <xf numFmtId="0" fontId="0" fillId="0" borderId="0" xfId="0" applyAlignment="1">
      <alignment vertical="center"/>
    </xf>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1" fillId="4" borderId="3" xfId="0" applyFont="1" applyFill="1" applyBorder="1"/>
    <xf numFmtId="0" fontId="1" fillId="4" borderId="4" xfId="0" applyFont="1" applyFill="1" applyBorder="1"/>
    <xf numFmtId="0" fontId="4" fillId="2" borderId="5" xfId="1" applyBorder="1" applyProtection="1"/>
    <xf numFmtId="0" fontId="4" fillId="2" borderId="6" xfId="1" applyBorder="1" applyProtection="1"/>
    <xf numFmtId="0" fontId="4" fillId="2" borderId="7" xfId="1" applyBorder="1" applyProtection="1"/>
    <xf numFmtId="0" fontId="4" fillId="2" borderId="8" xfId="1" applyBorder="1" applyProtection="1"/>
    <xf numFmtId="0" fontId="4" fillId="2" borderId="9" xfId="1" applyBorder="1" applyProtection="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4" fillId="2" borderId="20" xfId="1" applyBorder="1" applyProtection="1"/>
    <xf numFmtId="0" fontId="0" fillId="0" borderId="21" xfId="0" applyBorder="1"/>
    <xf numFmtId="0" fontId="1" fillId="0" borderId="21" xfId="0" applyFont="1" applyBorder="1"/>
    <xf numFmtId="0" fontId="0" fillId="0" borderId="22" xfId="0" applyBorder="1"/>
    <xf numFmtId="0" fontId="1" fillId="0" borderId="22" xfId="0" applyFont="1" applyBorder="1"/>
    <xf numFmtId="0" fontId="1" fillId="4" borderId="23" xfId="0" applyFont="1" applyFill="1" applyBorder="1"/>
    <xf numFmtId="0" fontId="1" fillId="4" borderId="24" xfId="0" applyFont="1" applyFill="1" applyBorder="1"/>
    <xf numFmtId="0" fontId="1" fillId="4" borderId="25" xfId="0" applyFont="1" applyFill="1" applyBorder="1"/>
    <xf numFmtId="0" fontId="0" fillId="4" borderId="1" xfId="0" applyFill="1" applyBorder="1"/>
    <xf numFmtId="0" fontId="4" fillId="2" borderId="1" xfId="1" applyBorder="1" applyProtection="1"/>
    <xf numFmtId="0" fontId="4" fillId="2" borderId="26" xfId="1" applyBorder="1" applyProtection="1"/>
    <xf numFmtId="0" fontId="4" fillId="2" borderId="4" xfId="1" applyBorder="1" applyProtection="1"/>
    <xf numFmtId="16" fontId="0" fillId="0" borderId="0" xfId="0" applyNumberFormat="1"/>
    <xf numFmtId="0" fontId="4" fillId="2" borderId="8" xfId="1" applyBorder="1" applyAlignment="1" applyProtection="1">
      <alignment horizontal="center"/>
    </xf>
    <xf numFmtId="0" fontId="4" fillId="2" borderId="7" xfId="1" applyBorder="1" applyAlignment="1" applyProtection="1">
      <alignment horizontal="center"/>
    </xf>
    <xf numFmtId="165" fontId="0" fillId="0" borderId="12" xfId="0" applyNumberFormat="1" applyBorder="1"/>
    <xf numFmtId="165" fontId="0" fillId="0" borderId="17" xfId="0" applyNumberFormat="1" applyBorder="1"/>
    <xf numFmtId="0" fontId="4" fillId="2" borderId="13" xfId="1" applyBorder="1" applyProtection="1"/>
    <xf numFmtId="0" fontId="4" fillId="2" borderId="18" xfId="1" applyBorder="1" applyProtection="1"/>
    <xf numFmtId="0" fontId="4" fillId="2" borderId="21" xfId="1" applyBorder="1" applyProtection="1"/>
    <xf numFmtId="0" fontId="5" fillId="0" borderId="0" xfId="0" applyFont="1"/>
    <xf numFmtId="0" fontId="0" fillId="0" borderId="21" xfId="0" applyBorder="1" applyAlignment="1">
      <alignment horizontal="center"/>
    </xf>
    <xf numFmtId="0" fontId="0" fillId="0" borderId="21" xfId="0" applyBorder="1" applyAlignment="1">
      <alignment horizontal="right"/>
    </xf>
    <xf numFmtId="0" fontId="0" fillId="0" borderId="2" xfId="0" applyBorder="1"/>
    <xf numFmtId="0" fontId="0" fillId="0" borderId="2" xfId="0" applyBorder="1" applyAlignment="1">
      <alignment horizontal="center"/>
    </xf>
    <xf numFmtId="0" fontId="0" fillId="0" borderId="2" xfId="0" applyBorder="1" applyAlignment="1">
      <alignment horizontal="right"/>
    </xf>
    <xf numFmtId="0" fontId="0" fillId="4" borderId="0" xfId="0" applyFill="1"/>
    <xf numFmtId="0" fontId="0" fillId="5" borderId="0" xfId="0" applyFill="1"/>
    <xf numFmtId="0" fontId="6" fillId="0" borderId="0" xfId="0" applyFont="1" applyProtection="1">
      <protection locked="0"/>
    </xf>
    <xf numFmtId="0" fontId="7" fillId="0" borderId="0" xfId="0" applyFont="1"/>
    <xf numFmtId="0" fontId="0" fillId="0" borderId="0" xfId="0" applyProtection="1">
      <protection locked="0"/>
    </xf>
    <xf numFmtId="0" fontId="0" fillId="6" borderId="0" xfId="0" applyFill="1"/>
    <xf numFmtId="0" fontId="0" fillId="6" borderId="2" xfId="0" applyFill="1" applyBorder="1"/>
    <xf numFmtId="0" fontId="0" fillId="7" borderId="2" xfId="0" applyFill="1" applyBorder="1"/>
    <xf numFmtId="0" fontId="0" fillId="4" borderId="1" xfId="0" applyFill="1" applyBorder="1" applyAlignment="1">
      <alignment horizontal="center"/>
    </xf>
    <xf numFmtId="0" fontId="0" fillId="4" borderId="2" xfId="0" applyFill="1" applyBorder="1" applyAlignment="1">
      <alignment horizontal="center" vertical="center"/>
    </xf>
    <xf numFmtId="0" fontId="4" fillId="2" borderId="2" xfId="1" applyBorder="1" applyAlignment="1" applyProtection="1">
      <alignment horizontal="center"/>
    </xf>
    <xf numFmtId="0" fontId="4" fillId="2" borderId="1" xfId="1" applyBorder="1" applyAlignment="1" applyProtection="1">
      <alignment horizontal="center"/>
    </xf>
    <xf numFmtId="0" fontId="1" fillId="4" borderId="1" xfId="0" applyFont="1" applyFill="1" applyBorder="1" applyAlignment="1">
      <alignment horizontal="center"/>
    </xf>
    <xf numFmtId="0" fontId="4" fillId="2" borderId="21" xfId="1" applyBorder="1" applyAlignment="1" applyProtection="1">
      <alignment horizontal="center"/>
    </xf>
    <xf numFmtId="0" fontId="1" fillId="0" borderId="21" xfId="0" applyFont="1" applyBorder="1" applyAlignment="1">
      <alignment horizontal="left"/>
    </xf>
    <xf numFmtId="0" fontId="0" fillId="0" borderId="21" xfId="0" applyBorder="1" applyAlignment="1">
      <alignment horizontal="left"/>
    </xf>
    <xf numFmtId="0" fontId="4" fillId="2" borderId="27" xfId="1" applyBorder="1" applyAlignment="1" applyProtection="1">
      <alignment horizontal="left"/>
    </xf>
    <xf numFmtId="0" fontId="1" fillId="4" borderId="2" xfId="0" applyFont="1" applyFill="1" applyBorder="1" applyAlignment="1">
      <alignment horizontal="center" vertical="center"/>
    </xf>
    <xf numFmtId="0" fontId="0" fillId="4" borderId="0" xfId="0" applyFill="1" applyAlignment="1">
      <alignment horizontal="center" vertical="center"/>
    </xf>
  </cellXfs>
  <cellStyles count="2">
    <cellStyle name="Excel Built-in Neutral" xfId="1" xr:uid="{00000000-0005-0000-0000-000006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3.xml.rels><?xml version="1.0" encoding="UTF-8" standalone="yes"?>
<Relationships xmlns="http://schemas.openxmlformats.org/package/2006/relationships"><Relationship Id="rId1" Type="http://schemas.openxmlformats.org/officeDocument/2006/relationships/hyperlink" Target="https://github.com/Pyrdacor/Ambermoon/issues/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zoomScaleNormal="100" workbookViewId="0">
      <selection activeCell="G8" sqref="G8"/>
    </sheetView>
  </sheetViews>
  <sheetFormatPr baseColWidth="10" defaultColWidth="10" defaultRowHeight="15" x14ac:dyDescent="0.25"/>
  <sheetData>
    <row r="1" spans="1:1" x14ac:dyDescent="0.25">
      <c r="A1" t="s">
        <v>0</v>
      </c>
    </row>
    <row r="3" spans="1:1" x14ac:dyDescent="0.25">
      <c r="A3" t="s">
        <v>1</v>
      </c>
    </row>
    <row r="6" spans="1:1" x14ac:dyDescent="0.25">
      <c r="A6" t="s">
        <v>2</v>
      </c>
    </row>
    <row r="7" spans="1:1" x14ac:dyDescent="0.25">
      <c r="A7" t="s">
        <v>3</v>
      </c>
    </row>
    <row r="8" spans="1:1" x14ac:dyDescent="0.25">
      <c r="A8" t="s">
        <v>4</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9"/>
  <sheetViews>
    <sheetView zoomScaleNormal="100" workbookViewId="0">
      <selection activeCell="D16" sqref="D16"/>
    </sheetView>
  </sheetViews>
  <sheetFormatPr baseColWidth="10" defaultColWidth="11.7109375" defaultRowHeight="15" x14ac:dyDescent="0.25"/>
  <cols>
    <col min="1" max="1" width="7.7109375" customWidth="1"/>
    <col min="2" max="2" width="49.140625" customWidth="1"/>
    <col min="4" max="4" width="85.42578125" customWidth="1"/>
  </cols>
  <sheetData>
    <row r="1" spans="1:4" x14ac:dyDescent="0.25">
      <c r="A1" s="7" t="s">
        <v>206</v>
      </c>
      <c r="B1" s="7" t="s">
        <v>207</v>
      </c>
      <c r="C1" s="7" t="s">
        <v>177</v>
      </c>
      <c r="D1" s="7" t="s">
        <v>202</v>
      </c>
    </row>
    <row r="2" spans="1:4" x14ac:dyDescent="0.25">
      <c r="A2">
        <v>456</v>
      </c>
      <c r="B2" t="s">
        <v>444</v>
      </c>
      <c r="C2" t="s">
        <v>445</v>
      </c>
      <c r="D2" t="s">
        <v>446</v>
      </c>
    </row>
    <row r="3" spans="1:4" x14ac:dyDescent="0.25">
      <c r="A3">
        <v>457</v>
      </c>
      <c r="B3" t="s">
        <v>447</v>
      </c>
      <c r="C3" t="s">
        <v>445</v>
      </c>
      <c r="D3" t="s">
        <v>448</v>
      </c>
    </row>
    <row r="4" spans="1:4" x14ac:dyDescent="0.25">
      <c r="A4">
        <v>458</v>
      </c>
      <c r="B4" t="s">
        <v>449</v>
      </c>
      <c r="C4" t="s">
        <v>445</v>
      </c>
      <c r="D4" t="s">
        <v>450</v>
      </c>
    </row>
    <row r="5" spans="1:4" x14ac:dyDescent="0.25">
      <c r="A5">
        <v>459</v>
      </c>
      <c r="B5" t="s">
        <v>451</v>
      </c>
      <c r="C5" t="s">
        <v>452</v>
      </c>
      <c r="D5" t="s">
        <v>453</v>
      </c>
    </row>
    <row r="6" spans="1:4" x14ac:dyDescent="0.25">
      <c r="A6">
        <v>460</v>
      </c>
      <c r="B6" t="s">
        <v>454</v>
      </c>
      <c r="C6" t="s">
        <v>452</v>
      </c>
      <c r="D6" t="s">
        <v>453</v>
      </c>
    </row>
    <row r="7" spans="1:4" x14ac:dyDescent="0.25">
      <c r="A7">
        <v>370</v>
      </c>
      <c r="B7" t="s">
        <v>455</v>
      </c>
      <c r="C7" t="s">
        <v>445</v>
      </c>
      <c r="D7" t="s">
        <v>456</v>
      </c>
    </row>
    <row r="8" spans="1:4" x14ac:dyDescent="0.25">
      <c r="A8">
        <v>371</v>
      </c>
      <c r="B8" t="s">
        <v>457</v>
      </c>
      <c r="C8" t="s">
        <v>445</v>
      </c>
      <c r="D8" t="s">
        <v>458</v>
      </c>
    </row>
    <row r="9" spans="1:4" x14ac:dyDescent="0.25">
      <c r="A9">
        <v>372</v>
      </c>
      <c r="B9" t="s">
        <v>459</v>
      </c>
      <c r="C9" t="s">
        <v>452</v>
      </c>
      <c r="D9" t="s">
        <v>460</v>
      </c>
    </row>
    <row r="10" spans="1:4" x14ac:dyDescent="0.25">
      <c r="A10">
        <v>373</v>
      </c>
      <c r="B10" t="s">
        <v>461</v>
      </c>
      <c r="C10" t="s">
        <v>445</v>
      </c>
      <c r="D10" t="s">
        <v>462</v>
      </c>
    </row>
    <row r="11" spans="1:4" x14ac:dyDescent="0.25">
      <c r="A11">
        <v>374</v>
      </c>
      <c r="B11" t="s">
        <v>463</v>
      </c>
      <c r="C11" t="s">
        <v>452</v>
      </c>
      <c r="D11" t="s">
        <v>464</v>
      </c>
    </row>
    <row r="12" spans="1:4" x14ac:dyDescent="0.25">
      <c r="A12">
        <v>375</v>
      </c>
      <c r="B12" t="s">
        <v>465</v>
      </c>
      <c r="C12" t="s">
        <v>445</v>
      </c>
      <c r="D12" t="s">
        <v>466</v>
      </c>
    </row>
    <row r="13" spans="1:4" x14ac:dyDescent="0.25">
      <c r="A13">
        <v>376</v>
      </c>
      <c r="B13" t="s">
        <v>467</v>
      </c>
      <c r="C13" t="s">
        <v>445</v>
      </c>
      <c r="D13" t="s">
        <v>468</v>
      </c>
    </row>
    <row r="14" spans="1:4" x14ac:dyDescent="0.25">
      <c r="A14">
        <v>377</v>
      </c>
      <c r="B14" t="s">
        <v>469</v>
      </c>
      <c r="C14" t="s">
        <v>452</v>
      </c>
      <c r="D14" t="s">
        <v>470</v>
      </c>
    </row>
    <row r="15" spans="1:4" x14ac:dyDescent="0.25">
      <c r="A15">
        <v>378</v>
      </c>
      <c r="B15" t="s">
        <v>1232</v>
      </c>
      <c r="C15" t="s">
        <v>452</v>
      </c>
      <c r="D15" t="s">
        <v>1233</v>
      </c>
    </row>
    <row r="16" spans="1:4" x14ac:dyDescent="0.25">
      <c r="A16">
        <v>461</v>
      </c>
      <c r="B16" t="s">
        <v>471</v>
      </c>
      <c r="C16" t="s">
        <v>452</v>
      </c>
      <c r="D16" t="s">
        <v>472</v>
      </c>
    </row>
    <row r="17" spans="1:4" x14ac:dyDescent="0.25">
      <c r="A17">
        <v>462</v>
      </c>
      <c r="B17" t="s">
        <v>473</v>
      </c>
      <c r="C17" t="s">
        <v>452</v>
      </c>
      <c r="D17" t="s">
        <v>474</v>
      </c>
    </row>
    <row r="18" spans="1:4" x14ac:dyDescent="0.25">
      <c r="A18">
        <v>463</v>
      </c>
      <c r="B18" t="s">
        <v>475</v>
      </c>
      <c r="C18" t="s">
        <v>452</v>
      </c>
      <c r="D18" t="s">
        <v>476</v>
      </c>
    </row>
    <row r="19" spans="1:4" x14ac:dyDescent="0.25">
      <c r="A19">
        <v>464</v>
      </c>
      <c r="B19" t="s">
        <v>477</v>
      </c>
      <c r="C19" t="s">
        <v>445</v>
      </c>
      <c r="D19" t="s">
        <v>478</v>
      </c>
    </row>
    <row r="20" spans="1:4" x14ac:dyDescent="0.25">
      <c r="A20">
        <v>465</v>
      </c>
      <c r="B20" t="s">
        <v>479</v>
      </c>
      <c r="C20" t="s">
        <v>452</v>
      </c>
      <c r="D20" t="s">
        <v>480</v>
      </c>
    </row>
    <row r="21" spans="1:4" x14ac:dyDescent="0.25">
      <c r="A21">
        <v>466</v>
      </c>
      <c r="B21" t="s">
        <v>481</v>
      </c>
      <c r="C21" t="s">
        <v>452</v>
      </c>
      <c r="D21" t="s">
        <v>482</v>
      </c>
    </row>
    <row r="22" spans="1:4" x14ac:dyDescent="0.25">
      <c r="A22">
        <v>467</v>
      </c>
      <c r="B22" t="s">
        <v>483</v>
      </c>
      <c r="C22" t="s">
        <v>445</v>
      </c>
      <c r="D22" t="s">
        <v>484</v>
      </c>
    </row>
    <row r="23" spans="1:4" x14ac:dyDescent="0.25">
      <c r="A23">
        <v>468</v>
      </c>
      <c r="B23" t="s">
        <v>485</v>
      </c>
      <c r="C23" t="s">
        <v>445</v>
      </c>
    </row>
    <row r="24" spans="1:4" x14ac:dyDescent="0.25">
      <c r="A24">
        <v>469</v>
      </c>
      <c r="B24" t="s">
        <v>486</v>
      </c>
      <c r="C24" t="s">
        <v>452</v>
      </c>
    </row>
    <row r="25" spans="1:4" x14ac:dyDescent="0.25">
      <c r="A25">
        <v>470</v>
      </c>
      <c r="B25" t="s">
        <v>487</v>
      </c>
      <c r="C25" t="s">
        <v>452</v>
      </c>
    </row>
    <row r="26" spans="1:4" x14ac:dyDescent="0.25">
      <c r="A26">
        <v>471</v>
      </c>
      <c r="B26" t="s">
        <v>488</v>
      </c>
      <c r="C26" t="s">
        <v>452</v>
      </c>
      <c r="D26" t="s">
        <v>489</v>
      </c>
    </row>
    <row r="27" spans="1:4" x14ac:dyDescent="0.25">
      <c r="A27">
        <v>472</v>
      </c>
      <c r="B27" t="s">
        <v>488</v>
      </c>
      <c r="C27" t="s">
        <v>452</v>
      </c>
      <c r="D27" t="s">
        <v>490</v>
      </c>
    </row>
    <row r="28" spans="1:4" x14ac:dyDescent="0.25">
      <c r="A28">
        <v>473</v>
      </c>
      <c r="B28" t="s">
        <v>491</v>
      </c>
      <c r="C28" t="s">
        <v>452</v>
      </c>
    </row>
    <row r="29" spans="1:4" x14ac:dyDescent="0.25">
      <c r="A29">
        <v>474</v>
      </c>
      <c r="B29" t="s">
        <v>492</v>
      </c>
      <c r="C29" t="s">
        <v>452</v>
      </c>
      <c r="D29" t="s">
        <v>493</v>
      </c>
    </row>
  </sheetData>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
  <sheetViews>
    <sheetView zoomScaleNormal="100" workbookViewId="0">
      <selection activeCell="F6" sqref="F6"/>
    </sheetView>
  </sheetViews>
  <sheetFormatPr baseColWidth="10" defaultColWidth="12.5703125" defaultRowHeight="15" x14ac:dyDescent="0.25"/>
  <cols>
    <col min="1" max="1" width="12.28515625" customWidth="1"/>
    <col min="2" max="2" width="16.5703125" customWidth="1"/>
    <col min="4" max="4" width="16.140625" customWidth="1"/>
    <col min="5" max="5" width="17" customWidth="1"/>
    <col min="6" max="6" width="41" customWidth="1"/>
  </cols>
  <sheetData>
    <row r="1" spans="1:6" x14ac:dyDescent="0.25">
      <c r="A1" s="8" t="s">
        <v>494</v>
      </c>
      <c r="B1" s="8" t="s">
        <v>495</v>
      </c>
      <c r="D1" s="8" t="s">
        <v>496</v>
      </c>
      <c r="E1" s="8" t="s">
        <v>495</v>
      </c>
      <c r="F1" s="8" t="s">
        <v>497</v>
      </c>
    </row>
    <row r="2" spans="1:6" x14ac:dyDescent="0.25">
      <c r="A2">
        <v>20</v>
      </c>
      <c r="B2" t="s">
        <v>498</v>
      </c>
      <c r="D2">
        <v>2</v>
      </c>
      <c r="E2" t="s">
        <v>499</v>
      </c>
      <c r="F2" t="s">
        <v>500</v>
      </c>
    </row>
    <row r="3" spans="1:6" x14ac:dyDescent="0.25">
      <c r="A3">
        <v>36</v>
      </c>
      <c r="B3" t="s">
        <v>501</v>
      </c>
      <c r="D3">
        <v>13</v>
      </c>
      <c r="E3" t="s">
        <v>502</v>
      </c>
      <c r="F3" t="s">
        <v>503</v>
      </c>
    </row>
    <row r="4" spans="1:6" x14ac:dyDescent="0.25">
      <c r="D4">
        <v>31</v>
      </c>
      <c r="E4" t="s">
        <v>463</v>
      </c>
      <c r="F4" t="s">
        <v>504</v>
      </c>
    </row>
    <row r="5" spans="1:6" x14ac:dyDescent="0.25">
      <c r="D5">
        <v>3</v>
      </c>
      <c r="E5" t="s">
        <v>505</v>
      </c>
      <c r="F5" t="s">
        <v>506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3"/>
  <sheetViews>
    <sheetView zoomScaleNormal="100" workbookViewId="0">
      <selection activeCell="C3" sqref="C3"/>
    </sheetView>
  </sheetViews>
  <sheetFormatPr baseColWidth="10" defaultColWidth="11.7109375" defaultRowHeight="15" x14ac:dyDescent="0.25"/>
  <cols>
    <col min="2" max="2" width="28.5703125" customWidth="1"/>
    <col min="3" max="3" width="61.5703125" customWidth="1"/>
  </cols>
  <sheetData>
    <row r="1" spans="1:8" x14ac:dyDescent="0.25">
      <c r="A1" t="s">
        <v>206</v>
      </c>
      <c r="B1" t="s">
        <v>207</v>
      </c>
      <c r="C1" t="s">
        <v>202</v>
      </c>
      <c r="F1" s="9"/>
      <c r="G1" s="10"/>
      <c r="H1" s="11"/>
    </row>
    <row r="2" spans="1:8" x14ac:dyDescent="0.25">
      <c r="A2" s="9">
        <v>45</v>
      </c>
      <c r="B2" s="10" t="s">
        <v>507</v>
      </c>
      <c r="C2" s="11" t="s">
        <v>508</v>
      </c>
      <c r="F2" s="12"/>
      <c r="G2" s="10"/>
      <c r="H2" s="11"/>
    </row>
    <row r="3" spans="1:8" x14ac:dyDescent="0.25">
      <c r="A3" s="12">
        <v>57</v>
      </c>
      <c r="B3" s="10" t="s">
        <v>507</v>
      </c>
      <c r="C3" s="11" t="s">
        <v>509</v>
      </c>
      <c r="F3" s="9"/>
    </row>
    <row r="4" spans="1:8" x14ac:dyDescent="0.25">
      <c r="A4" s="9">
        <v>71</v>
      </c>
      <c r="B4" t="s">
        <v>507</v>
      </c>
      <c r="C4" t="s">
        <v>510</v>
      </c>
      <c r="F4" s="9"/>
    </row>
    <row r="5" spans="1:8" x14ac:dyDescent="0.25">
      <c r="A5" s="9">
        <v>77</v>
      </c>
      <c r="B5" s="10" t="s">
        <v>507</v>
      </c>
      <c r="C5" s="11" t="s">
        <v>511</v>
      </c>
      <c r="F5" s="9"/>
      <c r="G5" s="10"/>
      <c r="H5" s="11"/>
    </row>
    <row r="6" spans="1:8" x14ac:dyDescent="0.25">
      <c r="A6" s="9">
        <v>112</v>
      </c>
      <c r="B6" s="10" t="s">
        <v>507</v>
      </c>
      <c r="C6" s="11" t="s">
        <v>511</v>
      </c>
      <c r="F6" s="12"/>
      <c r="G6" s="10"/>
      <c r="H6" s="11"/>
    </row>
    <row r="7" spans="1:8" x14ac:dyDescent="0.25">
      <c r="A7" s="12">
        <v>117</v>
      </c>
      <c r="B7" t="s">
        <v>507</v>
      </c>
      <c r="C7" s="11" t="s">
        <v>512</v>
      </c>
      <c r="F7" s="9"/>
      <c r="G7" s="10"/>
      <c r="H7" s="11"/>
    </row>
    <row r="8" spans="1:8" x14ac:dyDescent="0.25">
      <c r="A8" s="12">
        <v>118</v>
      </c>
      <c r="B8" t="s">
        <v>507</v>
      </c>
      <c r="C8" t="s">
        <v>513</v>
      </c>
      <c r="F8" s="9"/>
      <c r="G8" s="10"/>
      <c r="H8" s="11"/>
    </row>
    <row r="9" spans="1:8" x14ac:dyDescent="0.25">
      <c r="A9" s="9">
        <v>135</v>
      </c>
      <c r="B9" s="10" t="s">
        <v>507</v>
      </c>
      <c r="C9" s="11" t="s">
        <v>511</v>
      </c>
      <c r="F9" s="9"/>
      <c r="G9" s="10"/>
      <c r="H9" s="11"/>
    </row>
    <row r="10" spans="1:8" x14ac:dyDescent="0.25">
      <c r="A10" s="9">
        <v>139</v>
      </c>
      <c r="B10" s="10" t="s">
        <v>507</v>
      </c>
      <c r="C10" s="11" t="s">
        <v>511</v>
      </c>
      <c r="F10" s="9"/>
      <c r="G10" s="10"/>
      <c r="H10" s="11"/>
    </row>
    <row r="11" spans="1:8" ht="75" x14ac:dyDescent="0.25">
      <c r="A11" s="9">
        <v>157</v>
      </c>
      <c r="B11" s="10" t="s">
        <v>514</v>
      </c>
      <c r="C11" s="11" t="s">
        <v>515</v>
      </c>
      <c r="F11" s="9"/>
      <c r="G11" s="10"/>
      <c r="H11" s="11"/>
    </row>
    <row r="12" spans="1:8" x14ac:dyDescent="0.25">
      <c r="A12" s="9">
        <v>163</v>
      </c>
      <c r="B12" s="10" t="s">
        <v>507</v>
      </c>
      <c r="C12" s="11" t="s">
        <v>516</v>
      </c>
      <c r="G12" s="10"/>
      <c r="H12" s="11"/>
    </row>
    <row r="13" spans="1:8" ht="30" x14ac:dyDescent="0.25">
      <c r="A13" s="9">
        <v>198</v>
      </c>
      <c r="B13" s="10" t="s">
        <v>517</v>
      </c>
      <c r="C13" s="11" t="s">
        <v>518</v>
      </c>
      <c r="F13" s="9"/>
      <c r="G13" s="10"/>
      <c r="H13" s="11"/>
    </row>
    <row r="14" spans="1:8" x14ac:dyDescent="0.25">
      <c r="A14" s="12">
        <v>203</v>
      </c>
      <c r="B14" t="s">
        <v>507</v>
      </c>
      <c r="C14" s="11" t="s">
        <v>519</v>
      </c>
      <c r="F14" s="12"/>
      <c r="G14" s="10"/>
      <c r="H14" s="11"/>
    </row>
    <row r="15" spans="1:8" x14ac:dyDescent="0.25">
      <c r="A15" s="9">
        <v>244</v>
      </c>
      <c r="B15" s="10" t="s">
        <v>507</v>
      </c>
      <c r="C15" s="11" t="s">
        <v>511</v>
      </c>
      <c r="F15" s="9"/>
      <c r="G15" s="10"/>
      <c r="H15" s="11"/>
    </row>
    <row r="16" spans="1:8" x14ac:dyDescent="0.25">
      <c r="A16" s="12">
        <v>249</v>
      </c>
      <c r="B16" t="s">
        <v>507</v>
      </c>
      <c r="C16" s="11" t="s">
        <v>520</v>
      </c>
      <c r="F16" s="9"/>
    </row>
    <row r="17" spans="1:8" x14ac:dyDescent="0.25">
      <c r="A17" s="9">
        <v>257</v>
      </c>
      <c r="B17" t="s">
        <v>521</v>
      </c>
      <c r="C17" t="s">
        <v>522</v>
      </c>
      <c r="F17" s="9"/>
    </row>
    <row r="18" spans="1:8" x14ac:dyDescent="0.25">
      <c r="A18" s="9">
        <v>258</v>
      </c>
      <c r="B18" t="s">
        <v>523</v>
      </c>
      <c r="C18" t="s">
        <v>524</v>
      </c>
      <c r="F18" s="9"/>
      <c r="G18" s="10"/>
      <c r="H18" s="11"/>
    </row>
    <row r="19" spans="1:8" x14ac:dyDescent="0.25">
      <c r="A19" s="9">
        <v>259</v>
      </c>
      <c r="B19" s="10" t="s">
        <v>525</v>
      </c>
      <c r="C19" s="11" t="s">
        <v>526</v>
      </c>
      <c r="F19" s="9"/>
      <c r="G19" s="10"/>
      <c r="H19" s="11"/>
    </row>
    <row r="20" spans="1:8" x14ac:dyDescent="0.25">
      <c r="A20" s="9">
        <v>262</v>
      </c>
      <c r="B20" s="10" t="s">
        <v>527</v>
      </c>
      <c r="C20" s="11" t="s">
        <v>526</v>
      </c>
      <c r="F20" s="9"/>
      <c r="H20" s="11"/>
    </row>
    <row r="21" spans="1:8" ht="45" x14ac:dyDescent="0.25">
      <c r="A21" s="9">
        <v>263</v>
      </c>
      <c r="B21" s="10" t="s">
        <v>505</v>
      </c>
      <c r="C21" s="11" t="s">
        <v>528</v>
      </c>
      <c r="F21" s="9"/>
      <c r="H21" s="11"/>
    </row>
    <row r="22" spans="1:8" x14ac:dyDescent="0.25">
      <c r="A22" s="9">
        <v>273</v>
      </c>
      <c r="B22" s="10" t="s">
        <v>529</v>
      </c>
      <c r="C22" s="11" t="s">
        <v>530</v>
      </c>
      <c r="F22" s="12"/>
      <c r="H22" s="11"/>
    </row>
    <row r="23" spans="1:8" ht="30" x14ac:dyDescent="0.25">
      <c r="A23" s="9">
        <v>421</v>
      </c>
      <c r="B23" s="10" t="s">
        <v>531</v>
      </c>
      <c r="C23" s="11" t="s">
        <v>532</v>
      </c>
    </row>
  </sheetData>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3"/>
  <sheetViews>
    <sheetView zoomScaleNormal="100" workbookViewId="0">
      <selection activeCell="G18" sqref="G18"/>
    </sheetView>
  </sheetViews>
  <sheetFormatPr baseColWidth="10" defaultColWidth="11.7109375" defaultRowHeight="15" x14ac:dyDescent="0.25"/>
  <sheetData>
    <row r="1" spans="1:1" x14ac:dyDescent="0.25">
      <c r="A1" t="s">
        <v>533</v>
      </c>
    </row>
    <row r="3" spans="1:1" x14ac:dyDescent="0.25">
      <c r="A3" t="s">
        <v>534</v>
      </c>
    </row>
    <row r="4" spans="1:1" x14ac:dyDescent="0.25">
      <c r="A4" t="s">
        <v>535</v>
      </c>
    </row>
    <row r="5" spans="1:1" x14ac:dyDescent="0.25">
      <c r="A5" t="s">
        <v>536</v>
      </c>
    </row>
    <row r="6" spans="1:1" x14ac:dyDescent="0.25">
      <c r="A6" t="s">
        <v>537</v>
      </c>
    </row>
    <row r="7" spans="1:1" x14ac:dyDescent="0.25">
      <c r="A7" t="s">
        <v>538</v>
      </c>
    </row>
    <row r="9" spans="1:1" x14ac:dyDescent="0.25">
      <c r="A9" t="s">
        <v>539</v>
      </c>
    </row>
    <row r="10" spans="1:1" x14ac:dyDescent="0.25">
      <c r="A10" t="s">
        <v>540</v>
      </c>
    </row>
    <row r="11" spans="1:1" x14ac:dyDescent="0.25">
      <c r="A11" t="s">
        <v>541</v>
      </c>
    </row>
    <row r="12" spans="1:1" x14ac:dyDescent="0.25">
      <c r="A12" t="s">
        <v>542</v>
      </c>
    </row>
    <row r="13" spans="1:1" x14ac:dyDescent="0.25">
      <c r="A13" t="s">
        <v>543</v>
      </c>
    </row>
    <row r="15" spans="1:1" x14ac:dyDescent="0.25">
      <c r="A15" t="s">
        <v>544</v>
      </c>
    </row>
    <row r="16" spans="1:1" x14ac:dyDescent="0.25">
      <c r="A16" t="s">
        <v>545</v>
      </c>
    </row>
    <row r="17" spans="1:1" x14ac:dyDescent="0.25">
      <c r="A17" t="s">
        <v>546</v>
      </c>
    </row>
    <row r="18" spans="1:1" x14ac:dyDescent="0.25">
      <c r="A18" t="s">
        <v>547</v>
      </c>
    </row>
    <row r="19" spans="1:1" x14ac:dyDescent="0.25">
      <c r="A19" t="s">
        <v>548</v>
      </c>
    </row>
    <row r="21" spans="1:1" x14ac:dyDescent="0.25">
      <c r="A21" t="s">
        <v>549</v>
      </c>
    </row>
    <row r="22" spans="1:1" x14ac:dyDescent="0.25">
      <c r="A22" t="s">
        <v>550</v>
      </c>
    </row>
    <row r="23" spans="1:1" x14ac:dyDescent="0.25">
      <c r="A23" t="s">
        <v>551</v>
      </c>
    </row>
    <row r="24" spans="1:1" x14ac:dyDescent="0.25">
      <c r="A24" t="s">
        <v>552</v>
      </c>
    </row>
    <row r="25" spans="1:1" x14ac:dyDescent="0.25">
      <c r="A25" t="s">
        <v>553</v>
      </c>
    </row>
    <row r="27" spans="1:1" x14ac:dyDescent="0.25">
      <c r="A27" t="s">
        <v>554</v>
      </c>
    </row>
    <row r="28" spans="1:1" x14ac:dyDescent="0.25">
      <c r="A28" t="s">
        <v>555</v>
      </c>
    </row>
    <row r="29" spans="1:1" x14ac:dyDescent="0.25">
      <c r="A29" t="s">
        <v>556</v>
      </c>
    </row>
    <row r="30" spans="1:1" x14ac:dyDescent="0.25">
      <c r="A30" t="s">
        <v>557</v>
      </c>
    </row>
    <row r="31" spans="1:1" x14ac:dyDescent="0.25">
      <c r="A31" t="s">
        <v>558</v>
      </c>
    </row>
    <row r="33" spans="1:1" x14ac:dyDescent="0.25">
      <c r="A33" t="s">
        <v>559</v>
      </c>
    </row>
    <row r="34" spans="1:1" x14ac:dyDescent="0.25">
      <c r="A34" t="s">
        <v>560</v>
      </c>
    </row>
    <row r="35" spans="1:1" x14ac:dyDescent="0.25">
      <c r="A35" t="s">
        <v>561</v>
      </c>
    </row>
    <row r="36" spans="1:1" x14ac:dyDescent="0.25">
      <c r="A36" t="s">
        <v>562</v>
      </c>
    </row>
    <row r="37" spans="1:1" x14ac:dyDescent="0.25">
      <c r="A37" t="s">
        <v>563</v>
      </c>
    </row>
    <row r="39" spans="1:1" x14ac:dyDescent="0.25">
      <c r="A39" t="s">
        <v>564</v>
      </c>
    </row>
    <row r="40" spans="1:1" x14ac:dyDescent="0.25">
      <c r="A40" t="s">
        <v>565</v>
      </c>
    </row>
    <row r="41" spans="1:1" x14ac:dyDescent="0.25">
      <c r="A41" t="s">
        <v>566</v>
      </c>
    </row>
    <row r="42" spans="1:1" x14ac:dyDescent="0.25">
      <c r="A42" t="s">
        <v>567</v>
      </c>
    </row>
    <row r="43" spans="1:1" x14ac:dyDescent="0.25">
      <c r="A43" t="s">
        <v>568</v>
      </c>
    </row>
  </sheetData>
  <pageMargins left="0.7" right="0.7"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22"/>
  <sheetViews>
    <sheetView zoomScaleNormal="100" workbookViewId="0">
      <selection activeCell="B9" sqref="B9"/>
    </sheetView>
  </sheetViews>
  <sheetFormatPr baseColWidth="10" defaultColWidth="11.7109375" defaultRowHeight="15" x14ac:dyDescent="0.25"/>
  <cols>
    <col min="2" max="2" width="22" customWidth="1"/>
    <col min="3" max="3" width="25.5703125" customWidth="1"/>
  </cols>
  <sheetData>
    <row r="1" spans="1:4" x14ac:dyDescent="0.25">
      <c r="A1" t="s">
        <v>206</v>
      </c>
      <c r="B1" t="s">
        <v>207</v>
      </c>
      <c r="C1" t="s">
        <v>569</v>
      </c>
      <c r="D1" t="s">
        <v>202</v>
      </c>
    </row>
    <row r="2" spans="1:4" x14ac:dyDescent="0.25">
      <c r="A2">
        <v>36</v>
      </c>
      <c r="B2" t="s">
        <v>570</v>
      </c>
      <c r="C2" t="s">
        <v>571</v>
      </c>
      <c r="D2" t="s">
        <v>572</v>
      </c>
    </row>
    <row r="3" spans="1:4" x14ac:dyDescent="0.25">
      <c r="A3">
        <v>37</v>
      </c>
      <c r="B3" t="s">
        <v>573</v>
      </c>
      <c r="C3" t="s">
        <v>574</v>
      </c>
      <c r="D3" t="s">
        <v>575</v>
      </c>
    </row>
    <row r="4" spans="1:4" x14ac:dyDescent="0.25">
      <c r="A4">
        <v>38</v>
      </c>
      <c r="B4" t="s">
        <v>576</v>
      </c>
      <c r="C4" t="s">
        <v>577</v>
      </c>
    </row>
    <row r="5" spans="1:4" x14ac:dyDescent="0.25">
      <c r="A5">
        <v>39</v>
      </c>
      <c r="B5" t="s">
        <v>578</v>
      </c>
      <c r="C5" t="s">
        <v>577</v>
      </c>
    </row>
    <row r="6" spans="1:4" x14ac:dyDescent="0.25">
      <c r="A6">
        <v>40</v>
      </c>
      <c r="B6" t="s">
        <v>579</v>
      </c>
      <c r="C6" t="s">
        <v>580</v>
      </c>
      <c r="D6" t="s">
        <v>581</v>
      </c>
    </row>
    <row r="7" spans="1:4" x14ac:dyDescent="0.25">
      <c r="A7">
        <v>41</v>
      </c>
      <c r="B7" t="s">
        <v>582</v>
      </c>
      <c r="C7" t="s">
        <v>583</v>
      </c>
      <c r="D7" t="s">
        <v>584</v>
      </c>
    </row>
    <row r="8" spans="1:4" x14ac:dyDescent="0.25">
      <c r="A8">
        <v>42</v>
      </c>
      <c r="B8" t="s">
        <v>585</v>
      </c>
      <c r="C8" t="s">
        <v>586</v>
      </c>
      <c r="D8" t="s">
        <v>587</v>
      </c>
    </row>
    <row r="9" spans="1:4" x14ac:dyDescent="0.25">
      <c r="A9">
        <v>43</v>
      </c>
      <c r="B9" t="s">
        <v>588</v>
      </c>
      <c r="C9" t="s">
        <v>589</v>
      </c>
      <c r="D9" t="s">
        <v>590</v>
      </c>
    </row>
    <row r="10" spans="1:4" x14ac:dyDescent="0.25">
      <c r="A10">
        <v>44</v>
      </c>
      <c r="B10" t="s">
        <v>591</v>
      </c>
      <c r="C10" t="s">
        <v>589</v>
      </c>
      <c r="D10" t="s">
        <v>592</v>
      </c>
    </row>
    <row r="11" spans="1:4" x14ac:dyDescent="0.25">
      <c r="A11">
        <v>45</v>
      </c>
      <c r="B11" t="s">
        <v>593</v>
      </c>
      <c r="C11" t="s">
        <v>594</v>
      </c>
      <c r="D11" t="s">
        <v>595</v>
      </c>
    </row>
    <row r="12" spans="1:4" x14ac:dyDescent="0.25">
      <c r="A12">
        <v>46</v>
      </c>
      <c r="B12" t="s">
        <v>596</v>
      </c>
      <c r="C12" t="s">
        <v>597</v>
      </c>
      <c r="D12" t="s">
        <v>598</v>
      </c>
    </row>
    <row r="20" spans="12:15" x14ac:dyDescent="0.25">
      <c r="L20" s="69" t="s">
        <v>599</v>
      </c>
      <c r="M20" s="69"/>
      <c r="N20" s="69"/>
      <c r="O20" s="69"/>
    </row>
    <row r="21" spans="12:15" x14ac:dyDescent="0.25">
      <c r="L21">
        <v>11</v>
      </c>
      <c r="M21" t="s">
        <v>600</v>
      </c>
      <c r="N21" t="s">
        <v>601</v>
      </c>
    </row>
    <row r="22" spans="12:15" x14ac:dyDescent="0.25">
      <c r="L22">
        <v>19</v>
      </c>
      <c r="M22" t="s">
        <v>602</v>
      </c>
      <c r="N22" t="s">
        <v>601</v>
      </c>
    </row>
  </sheetData>
  <mergeCells count="1">
    <mergeCell ref="L20:O20"/>
  </mergeCells>
  <pageMargins left="0.7" right="0.7"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7"/>
  <sheetViews>
    <sheetView topLeftCell="A46" zoomScaleNormal="100" workbookViewId="0">
      <selection activeCell="C75" sqref="C75"/>
    </sheetView>
  </sheetViews>
  <sheetFormatPr baseColWidth="10" defaultColWidth="11.7109375" defaultRowHeight="15" x14ac:dyDescent="0.25"/>
  <cols>
    <col min="1" max="1" width="11.42578125" style="13" customWidth="1"/>
    <col min="2" max="2" width="36.42578125" customWidth="1"/>
    <col min="3" max="3" width="83" customWidth="1"/>
    <col min="6" max="6" width="22" customWidth="1"/>
    <col min="7" max="7" width="39.5703125" customWidth="1"/>
  </cols>
  <sheetData>
    <row r="1" spans="1:7" x14ac:dyDescent="0.25">
      <c r="A1" t="s">
        <v>206</v>
      </c>
      <c r="B1" t="s">
        <v>569</v>
      </c>
      <c r="C1" t="s">
        <v>603</v>
      </c>
      <c r="E1" s="66" t="s">
        <v>604</v>
      </c>
      <c r="F1" s="66"/>
    </row>
    <row r="2" spans="1:7" x14ac:dyDescent="0.25">
      <c r="A2" s="13">
        <v>132</v>
      </c>
      <c r="B2" t="s">
        <v>577</v>
      </c>
      <c r="C2" t="s">
        <v>605</v>
      </c>
      <c r="E2" t="s">
        <v>206</v>
      </c>
      <c r="F2" t="s">
        <v>569</v>
      </c>
      <c r="G2" t="s">
        <v>212</v>
      </c>
    </row>
    <row r="3" spans="1:7" x14ac:dyDescent="0.25">
      <c r="A3" s="13">
        <v>133</v>
      </c>
      <c r="B3" t="s">
        <v>606</v>
      </c>
      <c r="C3" t="s">
        <v>607</v>
      </c>
      <c r="E3">
        <v>12</v>
      </c>
      <c r="F3" t="s">
        <v>608</v>
      </c>
      <c r="G3" t="s">
        <v>609</v>
      </c>
    </row>
    <row r="4" spans="1:7" x14ac:dyDescent="0.25">
      <c r="A4" s="13">
        <v>134</v>
      </c>
      <c r="B4" t="s">
        <v>606</v>
      </c>
      <c r="C4" t="s">
        <v>610</v>
      </c>
      <c r="E4">
        <v>15</v>
      </c>
      <c r="F4" t="s">
        <v>608</v>
      </c>
      <c r="G4" t="s">
        <v>611</v>
      </c>
    </row>
    <row r="5" spans="1:7" x14ac:dyDescent="0.25">
      <c r="A5" s="13">
        <v>135</v>
      </c>
      <c r="B5" t="s">
        <v>612</v>
      </c>
      <c r="C5" t="s">
        <v>613</v>
      </c>
      <c r="E5">
        <v>124</v>
      </c>
      <c r="F5" t="s">
        <v>608</v>
      </c>
      <c r="G5" t="s">
        <v>614</v>
      </c>
    </row>
    <row r="6" spans="1:7" x14ac:dyDescent="0.25">
      <c r="A6" s="13">
        <v>136</v>
      </c>
      <c r="B6" t="s">
        <v>606</v>
      </c>
      <c r="C6" t="s">
        <v>615</v>
      </c>
      <c r="E6">
        <v>84</v>
      </c>
      <c r="F6" t="s">
        <v>616</v>
      </c>
      <c r="G6" t="s">
        <v>617</v>
      </c>
    </row>
    <row r="7" spans="1:7" x14ac:dyDescent="0.25">
      <c r="A7" s="13">
        <v>137</v>
      </c>
      <c r="B7" t="s">
        <v>606</v>
      </c>
      <c r="C7" t="s">
        <v>615</v>
      </c>
      <c r="E7">
        <v>27</v>
      </c>
      <c r="F7" t="s">
        <v>618</v>
      </c>
      <c r="G7" t="s">
        <v>619</v>
      </c>
    </row>
    <row r="8" spans="1:7" x14ac:dyDescent="0.25">
      <c r="A8" s="13">
        <v>138</v>
      </c>
      <c r="B8" t="s">
        <v>612</v>
      </c>
      <c r="C8" t="s">
        <v>620</v>
      </c>
      <c r="E8">
        <v>104</v>
      </c>
      <c r="F8" t="s">
        <v>621</v>
      </c>
      <c r="G8" t="s">
        <v>622</v>
      </c>
    </row>
    <row r="9" spans="1:7" x14ac:dyDescent="0.25">
      <c r="A9" s="13">
        <v>139</v>
      </c>
      <c r="B9" t="s">
        <v>623</v>
      </c>
      <c r="C9" t="s">
        <v>624</v>
      </c>
      <c r="E9">
        <v>45</v>
      </c>
      <c r="F9" t="s">
        <v>625</v>
      </c>
      <c r="G9" t="s">
        <v>626</v>
      </c>
    </row>
    <row r="10" spans="1:7" x14ac:dyDescent="0.25">
      <c r="A10" s="13">
        <v>140</v>
      </c>
      <c r="B10" t="s">
        <v>623</v>
      </c>
      <c r="C10" t="s">
        <v>627</v>
      </c>
    </row>
    <row r="11" spans="1:7" x14ac:dyDescent="0.25">
      <c r="A11" s="13">
        <v>141</v>
      </c>
      <c r="B11" t="s">
        <v>623</v>
      </c>
      <c r="C11" t="s">
        <v>628</v>
      </c>
    </row>
    <row r="12" spans="1:7" x14ac:dyDescent="0.25">
      <c r="A12" s="13">
        <v>142</v>
      </c>
      <c r="B12" t="s">
        <v>623</v>
      </c>
      <c r="C12" t="s">
        <v>629</v>
      </c>
    </row>
    <row r="13" spans="1:7" x14ac:dyDescent="0.25">
      <c r="A13" s="13">
        <v>143</v>
      </c>
      <c r="B13" t="s">
        <v>630</v>
      </c>
      <c r="C13" t="s">
        <v>631</v>
      </c>
    </row>
    <row r="14" spans="1:7" x14ac:dyDescent="0.25">
      <c r="A14" s="13">
        <v>144</v>
      </c>
      <c r="B14" t="s">
        <v>630</v>
      </c>
      <c r="C14" t="s">
        <v>632</v>
      </c>
    </row>
    <row r="15" spans="1:7" x14ac:dyDescent="0.25">
      <c r="A15" s="13">
        <v>145</v>
      </c>
      <c r="B15" t="s">
        <v>630</v>
      </c>
      <c r="C15" t="s">
        <v>633</v>
      </c>
    </row>
    <row r="16" spans="1:7" x14ac:dyDescent="0.25">
      <c r="A16" s="13">
        <v>146</v>
      </c>
      <c r="B16" t="s">
        <v>634</v>
      </c>
      <c r="C16" t="s">
        <v>635</v>
      </c>
      <c r="E16" s="66" t="s">
        <v>636</v>
      </c>
      <c r="F16" s="66"/>
    </row>
    <row r="17" spans="1:8" x14ac:dyDescent="0.25">
      <c r="A17" s="13">
        <v>147</v>
      </c>
      <c r="B17" t="s">
        <v>634</v>
      </c>
      <c r="C17" t="s">
        <v>637</v>
      </c>
      <c r="E17" t="s">
        <v>206</v>
      </c>
      <c r="F17" t="s">
        <v>638</v>
      </c>
      <c r="G17" t="s">
        <v>639</v>
      </c>
      <c r="H17" t="s">
        <v>603</v>
      </c>
    </row>
    <row r="18" spans="1:8" x14ac:dyDescent="0.25">
      <c r="A18" s="13">
        <v>148</v>
      </c>
      <c r="B18" t="s">
        <v>634</v>
      </c>
      <c r="C18" t="s">
        <v>640</v>
      </c>
    </row>
    <row r="19" spans="1:8" x14ac:dyDescent="0.25">
      <c r="A19" s="13">
        <v>149</v>
      </c>
      <c r="B19" t="s">
        <v>641</v>
      </c>
      <c r="C19" t="s">
        <v>642</v>
      </c>
    </row>
    <row r="20" spans="1:8" x14ac:dyDescent="0.25">
      <c r="A20" s="13">
        <v>150</v>
      </c>
      <c r="B20" t="s">
        <v>641</v>
      </c>
      <c r="C20" t="s">
        <v>643</v>
      </c>
    </row>
    <row r="21" spans="1:8" x14ac:dyDescent="0.25">
      <c r="A21" s="13">
        <v>151</v>
      </c>
      <c r="B21" t="s">
        <v>641</v>
      </c>
      <c r="C21" t="s">
        <v>644</v>
      </c>
      <c r="E21" s="66" t="s">
        <v>645</v>
      </c>
      <c r="F21" s="66"/>
    </row>
    <row r="22" spans="1:8" x14ac:dyDescent="0.25">
      <c r="A22" s="13">
        <v>152</v>
      </c>
      <c r="B22" t="s">
        <v>646</v>
      </c>
      <c r="C22" t="s">
        <v>647</v>
      </c>
      <c r="E22" t="s">
        <v>648</v>
      </c>
    </row>
    <row r="23" spans="1:8" x14ac:dyDescent="0.25">
      <c r="A23" s="13">
        <v>153</v>
      </c>
      <c r="B23" t="s">
        <v>646</v>
      </c>
      <c r="C23" t="s">
        <v>649</v>
      </c>
      <c r="E23" t="s">
        <v>650</v>
      </c>
    </row>
    <row r="24" spans="1:8" x14ac:dyDescent="0.25">
      <c r="A24" s="13">
        <v>154</v>
      </c>
      <c r="B24" t="s">
        <v>646</v>
      </c>
      <c r="C24" t="s">
        <v>651</v>
      </c>
      <c r="E24" t="s">
        <v>652</v>
      </c>
    </row>
    <row r="25" spans="1:8" x14ac:dyDescent="0.25">
      <c r="A25" s="13">
        <v>155</v>
      </c>
      <c r="B25" t="s">
        <v>623</v>
      </c>
      <c r="C25" t="s">
        <v>653</v>
      </c>
      <c r="E25" t="s">
        <v>654</v>
      </c>
    </row>
    <row r="26" spans="1:8" x14ac:dyDescent="0.25">
      <c r="A26" s="13">
        <v>156</v>
      </c>
      <c r="B26" t="s">
        <v>655</v>
      </c>
      <c r="C26" t="s">
        <v>656</v>
      </c>
    </row>
    <row r="27" spans="1:8" x14ac:dyDescent="0.25">
      <c r="A27" s="13">
        <v>157</v>
      </c>
      <c r="B27" t="s">
        <v>655</v>
      </c>
      <c r="C27" t="s">
        <v>657</v>
      </c>
    </row>
    <row r="28" spans="1:8" x14ac:dyDescent="0.25">
      <c r="A28" s="13">
        <v>158</v>
      </c>
      <c r="B28" t="s">
        <v>623</v>
      </c>
      <c r="C28" t="s">
        <v>658</v>
      </c>
    </row>
    <row r="29" spans="1:8" x14ac:dyDescent="0.25">
      <c r="A29" s="13">
        <v>159</v>
      </c>
      <c r="B29" t="s">
        <v>623</v>
      </c>
      <c r="C29" t="s">
        <v>659</v>
      </c>
    </row>
    <row r="30" spans="1:8" x14ac:dyDescent="0.25">
      <c r="A30" s="13">
        <v>160</v>
      </c>
      <c r="B30" t="s">
        <v>623</v>
      </c>
      <c r="C30" t="s">
        <v>660</v>
      </c>
    </row>
    <row r="31" spans="1:8" x14ac:dyDescent="0.25">
      <c r="A31" s="13">
        <v>161</v>
      </c>
      <c r="B31" t="s">
        <v>661</v>
      </c>
      <c r="C31" t="s">
        <v>662</v>
      </c>
    </row>
    <row r="32" spans="1:8" x14ac:dyDescent="0.25">
      <c r="A32" s="13">
        <v>162</v>
      </c>
      <c r="B32" t="s">
        <v>661</v>
      </c>
      <c r="C32" t="s">
        <v>663</v>
      </c>
    </row>
    <row r="33" spans="1:3" x14ac:dyDescent="0.25">
      <c r="A33" s="13">
        <v>163</v>
      </c>
      <c r="B33" t="s">
        <v>661</v>
      </c>
      <c r="C33" t="s">
        <v>664</v>
      </c>
    </row>
    <row r="34" spans="1:3" x14ac:dyDescent="0.25">
      <c r="A34" s="13">
        <v>164</v>
      </c>
      <c r="B34" t="s">
        <v>661</v>
      </c>
      <c r="C34" t="s">
        <v>665</v>
      </c>
    </row>
    <row r="35" spans="1:3" x14ac:dyDescent="0.25">
      <c r="A35" s="13">
        <v>165</v>
      </c>
      <c r="B35" t="s">
        <v>661</v>
      </c>
      <c r="C35" t="s">
        <v>666</v>
      </c>
    </row>
    <row r="36" spans="1:3" x14ac:dyDescent="0.25">
      <c r="A36" s="13">
        <v>166</v>
      </c>
      <c r="B36" t="s">
        <v>661</v>
      </c>
      <c r="C36" t="s">
        <v>660</v>
      </c>
    </row>
    <row r="37" spans="1:3" x14ac:dyDescent="0.25">
      <c r="A37" s="13">
        <v>167</v>
      </c>
      <c r="B37" t="s">
        <v>661</v>
      </c>
      <c r="C37" t="s">
        <v>667</v>
      </c>
    </row>
    <row r="38" spans="1:3" x14ac:dyDescent="0.25">
      <c r="A38" s="13">
        <v>168</v>
      </c>
      <c r="B38" t="s">
        <v>668</v>
      </c>
      <c r="C38" t="s">
        <v>669</v>
      </c>
    </row>
    <row r="39" spans="1:3" x14ac:dyDescent="0.25">
      <c r="A39" s="13">
        <v>169</v>
      </c>
      <c r="B39" t="s">
        <v>668</v>
      </c>
      <c r="C39" t="s">
        <v>670</v>
      </c>
    </row>
    <row r="40" spans="1:3" x14ac:dyDescent="0.25">
      <c r="A40" s="13">
        <v>170</v>
      </c>
      <c r="B40" t="s">
        <v>668</v>
      </c>
      <c r="C40" t="s">
        <v>671</v>
      </c>
    </row>
    <row r="41" spans="1:3" x14ac:dyDescent="0.25">
      <c r="A41" s="13">
        <v>171</v>
      </c>
      <c r="B41" t="s">
        <v>668</v>
      </c>
      <c r="C41" t="s">
        <v>672</v>
      </c>
    </row>
    <row r="42" spans="1:3" x14ac:dyDescent="0.25">
      <c r="A42" s="13">
        <v>172</v>
      </c>
      <c r="B42" t="s">
        <v>668</v>
      </c>
      <c r="C42" t="s">
        <v>673</v>
      </c>
    </row>
    <row r="43" spans="1:3" x14ac:dyDescent="0.25">
      <c r="A43" s="13">
        <v>173</v>
      </c>
      <c r="B43" t="s">
        <v>668</v>
      </c>
      <c r="C43" t="s">
        <v>674</v>
      </c>
    </row>
    <row r="44" spans="1:3" x14ac:dyDescent="0.25">
      <c r="A44" s="13">
        <v>174</v>
      </c>
      <c r="B44" t="s">
        <v>668</v>
      </c>
      <c r="C44" t="s">
        <v>675</v>
      </c>
    </row>
    <row r="45" spans="1:3" x14ac:dyDescent="0.25">
      <c r="A45" s="13">
        <v>175</v>
      </c>
      <c r="B45" t="s">
        <v>668</v>
      </c>
      <c r="C45" t="s">
        <v>676</v>
      </c>
    </row>
    <row r="46" spans="1:3" x14ac:dyDescent="0.25">
      <c r="A46" s="13">
        <v>176</v>
      </c>
      <c r="B46" t="s">
        <v>668</v>
      </c>
      <c r="C46" t="s">
        <v>677</v>
      </c>
    </row>
    <row r="47" spans="1:3" x14ac:dyDescent="0.25">
      <c r="A47" s="13">
        <v>177</v>
      </c>
      <c r="B47" t="s">
        <v>678</v>
      </c>
      <c r="C47" t="s">
        <v>679</v>
      </c>
    </row>
    <row r="48" spans="1:3" x14ac:dyDescent="0.25">
      <c r="A48" s="13">
        <v>178</v>
      </c>
      <c r="B48" t="s">
        <v>678</v>
      </c>
      <c r="C48" t="s">
        <v>680</v>
      </c>
    </row>
    <row r="49" spans="1:3" x14ac:dyDescent="0.25">
      <c r="A49" s="13">
        <v>179</v>
      </c>
      <c r="B49" t="s">
        <v>678</v>
      </c>
      <c r="C49" t="s">
        <v>681</v>
      </c>
    </row>
    <row r="50" spans="1:3" x14ac:dyDescent="0.25">
      <c r="A50" s="13">
        <v>180</v>
      </c>
      <c r="B50" t="s">
        <v>678</v>
      </c>
      <c r="C50" t="s">
        <v>682</v>
      </c>
    </row>
    <row r="51" spans="1:3" x14ac:dyDescent="0.25">
      <c r="A51" s="13">
        <v>181</v>
      </c>
      <c r="B51" t="s">
        <v>678</v>
      </c>
      <c r="C51" t="s">
        <v>683</v>
      </c>
    </row>
    <row r="52" spans="1:3" x14ac:dyDescent="0.25">
      <c r="A52" s="13">
        <v>182</v>
      </c>
      <c r="B52" t="s">
        <v>684</v>
      </c>
      <c r="C52" t="s">
        <v>685</v>
      </c>
    </row>
    <row r="53" spans="1:3" x14ac:dyDescent="0.25">
      <c r="A53" s="13">
        <v>183</v>
      </c>
      <c r="B53" t="s">
        <v>686</v>
      </c>
      <c r="C53" t="s">
        <v>687</v>
      </c>
    </row>
    <row r="54" spans="1:3" x14ac:dyDescent="0.25">
      <c r="A54" s="13">
        <v>184</v>
      </c>
      <c r="B54" t="s">
        <v>688</v>
      </c>
      <c r="C54" t="s">
        <v>689</v>
      </c>
    </row>
    <row r="55" spans="1:3" x14ac:dyDescent="0.25">
      <c r="A55" s="13">
        <v>185</v>
      </c>
      <c r="B55" t="s">
        <v>690</v>
      </c>
      <c r="C55" t="s">
        <v>691</v>
      </c>
    </row>
    <row r="56" spans="1:3" x14ac:dyDescent="0.25">
      <c r="A56" s="13">
        <v>186</v>
      </c>
      <c r="B56" t="s">
        <v>692</v>
      </c>
      <c r="C56" t="s">
        <v>693</v>
      </c>
    </row>
    <row r="57" spans="1:3" x14ac:dyDescent="0.25">
      <c r="A57" s="13">
        <v>187</v>
      </c>
      <c r="B57" t="s">
        <v>694</v>
      </c>
      <c r="C57" t="s">
        <v>695</v>
      </c>
    </row>
    <row r="58" spans="1:3" x14ac:dyDescent="0.25">
      <c r="A58" s="13">
        <v>188</v>
      </c>
      <c r="B58" t="s">
        <v>696</v>
      </c>
      <c r="C58" t="s">
        <v>697</v>
      </c>
    </row>
    <row r="59" spans="1:3" x14ac:dyDescent="0.25">
      <c r="A59" s="13">
        <v>189</v>
      </c>
      <c r="B59" t="s">
        <v>698</v>
      </c>
      <c r="C59" t="s">
        <v>699</v>
      </c>
    </row>
    <row r="60" spans="1:3" x14ac:dyDescent="0.25">
      <c r="A60" s="13">
        <v>190</v>
      </c>
      <c r="B60" t="s">
        <v>698</v>
      </c>
      <c r="C60" t="s">
        <v>700</v>
      </c>
    </row>
    <row r="61" spans="1:3" x14ac:dyDescent="0.25">
      <c r="A61" s="13">
        <v>191</v>
      </c>
      <c r="B61" t="s">
        <v>698</v>
      </c>
      <c r="C61" t="s">
        <v>701</v>
      </c>
    </row>
    <row r="62" spans="1:3" x14ac:dyDescent="0.25">
      <c r="A62" s="13">
        <v>192</v>
      </c>
      <c r="B62" t="s">
        <v>698</v>
      </c>
      <c r="C62" t="s">
        <v>702</v>
      </c>
    </row>
    <row r="63" spans="1:3" x14ac:dyDescent="0.25">
      <c r="A63" s="13">
        <v>193</v>
      </c>
      <c r="B63" t="s">
        <v>698</v>
      </c>
      <c r="C63" t="s">
        <v>703</v>
      </c>
    </row>
    <row r="64" spans="1:3" x14ac:dyDescent="0.25">
      <c r="A64" s="13">
        <v>194</v>
      </c>
      <c r="B64" t="s">
        <v>698</v>
      </c>
      <c r="C64" t="s">
        <v>704</v>
      </c>
    </row>
    <row r="65" spans="1:3" x14ac:dyDescent="0.25">
      <c r="A65" s="13">
        <v>195</v>
      </c>
      <c r="B65" t="s">
        <v>698</v>
      </c>
      <c r="C65" t="s">
        <v>705</v>
      </c>
    </row>
    <row r="66" spans="1:3" x14ac:dyDescent="0.25">
      <c r="A66" s="13">
        <v>196</v>
      </c>
      <c r="B66" t="s">
        <v>698</v>
      </c>
      <c r="C66" t="s">
        <v>706</v>
      </c>
    </row>
    <row r="67" spans="1:3" x14ac:dyDescent="0.25">
      <c r="A67" s="13">
        <v>197</v>
      </c>
      <c r="B67" t="s">
        <v>586</v>
      </c>
      <c r="C67" t="s">
        <v>707</v>
      </c>
    </row>
    <row r="68" spans="1:3" x14ac:dyDescent="0.25">
      <c r="A68" s="13">
        <v>198</v>
      </c>
      <c r="B68" t="s">
        <v>586</v>
      </c>
      <c r="C68" t="s">
        <v>708</v>
      </c>
    </row>
    <row r="69" spans="1:3" x14ac:dyDescent="0.25">
      <c r="A69" s="13">
        <v>199</v>
      </c>
      <c r="B69" t="s">
        <v>586</v>
      </c>
      <c r="C69" t="s">
        <v>709</v>
      </c>
    </row>
    <row r="70" spans="1:3" x14ac:dyDescent="0.25">
      <c r="A70" s="13">
        <v>200</v>
      </c>
      <c r="B70" t="s">
        <v>586</v>
      </c>
      <c r="C70" t="s">
        <v>710</v>
      </c>
    </row>
    <row r="71" spans="1:3" x14ac:dyDescent="0.25">
      <c r="A71" s="13">
        <v>201</v>
      </c>
      <c r="B71" t="s">
        <v>586</v>
      </c>
      <c r="C71" t="s">
        <v>711</v>
      </c>
    </row>
    <row r="72" spans="1:3" x14ac:dyDescent="0.25">
      <c r="A72" s="13">
        <v>202</v>
      </c>
      <c r="B72" t="s">
        <v>678</v>
      </c>
      <c r="C72" t="s">
        <v>712</v>
      </c>
    </row>
    <row r="73" spans="1:3" x14ac:dyDescent="0.25">
      <c r="A73" s="13" t="s">
        <v>713</v>
      </c>
      <c r="B73" t="s">
        <v>690</v>
      </c>
      <c r="C73" t="s">
        <v>714</v>
      </c>
    </row>
    <row r="74" spans="1:3" x14ac:dyDescent="0.25">
      <c r="A74" s="13" t="s">
        <v>715</v>
      </c>
      <c r="B74" t="s">
        <v>690</v>
      </c>
      <c r="C74" t="s">
        <v>716</v>
      </c>
    </row>
    <row r="75" spans="1:3" x14ac:dyDescent="0.25">
      <c r="A75" s="13" t="s">
        <v>717</v>
      </c>
      <c r="B75" t="s">
        <v>718</v>
      </c>
      <c r="C75" t="s">
        <v>719</v>
      </c>
    </row>
    <row r="76" spans="1:3" x14ac:dyDescent="0.25">
      <c r="A76" s="13" t="s">
        <v>720</v>
      </c>
      <c r="B76" t="s">
        <v>698</v>
      </c>
      <c r="C76" t="s">
        <v>721</v>
      </c>
    </row>
    <row r="77" spans="1:3" x14ac:dyDescent="0.25">
      <c r="A77" s="13" t="s">
        <v>722</v>
      </c>
      <c r="B77" t="s">
        <v>698</v>
      </c>
      <c r="C77" t="s">
        <v>723</v>
      </c>
    </row>
  </sheetData>
  <mergeCells count="3">
    <mergeCell ref="E1:F1"/>
    <mergeCell ref="E16:F16"/>
    <mergeCell ref="E21:F21"/>
  </mergeCells>
  <pageMargins left="0.7" right="0.7" top="0.78749999999999998" bottom="0.78749999999999998"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1"/>
  <sheetViews>
    <sheetView zoomScaleNormal="100" workbookViewId="0">
      <selection activeCell="A12" sqref="A12"/>
    </sheetView>
  </sheetViews>
  <sheetFormatPr baseColWidth="10" defaultColWidth="11.7109375" defaultRowHeight="15" x14ac:dyDescent="0.25"/>
  <cols>
    <col min="2" max="2" width="27.42578125" customWidth="1"/>
  </cols>
  <sheetData>
    <row r="1" spans="1:2" x14ac:dyDescent="0.25">
      <c r="A1" t="s">
        <v>724</v>
      </c>
      <c r="B1" t="s">
        <v>202</v>
      </c>
    </row>
    <row r="2" spans="1:2" x14ac:dyDescent="0.25">
      <c r="A2">
        <v>39</v>
      </c>
      <c r="B2" t="s">
        <v>725</v>
      </c>
    </row>
    <row r="3" spans="1:2" x14ac:dyDescent="0.25">
      <c r="A3">
        <v>40</v>
      </c>
      <c r="B3" t="s">
        <v>726</v>
      </c>
    </row>
    <row r="4" spans="1:2" x14ac:dyDescent="0.25">
      <c r="A4">
        <v>41</v>
      </c>
      <c r="B4" t="s">
        <v>727</v>
      </c>
    </row>
    <row r="5" spans="1:2" x14ac:dyDescent="0.25">
      <c r="A5">
        <v>42</v>
      </c>
      <c r="B5" t="s">
        <v>728</v>
      </c>
    </row>
    <row r="6" spans="1:2" x14ac:dyDescent="0.25">
      <c r="A6">
        <v>43</v>
      </c>
      <c r="B6" t="s">
        <v>729</v>
      </c>
    </row>
    <row r="7" spans="1:2" x14ac:dyDescent="0.25">
      <c r="A7">
        <v>44</v>
      </c>
      <c r="B7" t="s">
        <v>730</v>
      </c>
    </row>
    <row r="8" spans="1:2" x14ac:dyDescent="0.25">
      <c r="A8">
        <v>45</v>
      </c>
      <c r="B8" t="s">
        <v>731</v>
      </c>
    </row>
    <row r="9" spans="1:2" x14ac:dyDescent="0.25">
      <c r="A9">
        <v>46</v>
      </c>
      <c r="B9" t="s">
        <v>732</v>
      </c>
    </row>
    <row r="10" spans="1:2" x14ac:dyDescent="0.25">
      <c r="A10">
        <v>47</v>
      </c>
      <c r="B10" t="s">
        <v>733</v>
      </c>
    </row>
    <row r="11" spans="1:2" x14ac:dyDescent="0.25">
      <c r="A11">
        <v>48</v>
      </c>
      <c r="B11" t="s">
        <v>734</v>
      </c>
    </row>
  </sheetData>
  <pageMargins left="0.7" right="0.7"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3"/>
  <sheetViews>
    <sheetView zoomScaleNormal="100" workbookViewId="0">
      <selection activeCell="A4" sqref="A4"/>
    </sheetView>
  </sheetViews>
  <sheetFormatPr baseColWidth="10" defaultColWidth="11.7109375" defaultRowHeight="15" x14ac:dyDescent="0.25"/>
  <cols>
    <col min="1" max="1" width="16.28515625" customWidth="1"/>
  </cols>
  <sheetData>
    <row r="1" spans="1:2" x14ac:dyDescent="0.25">
      <c r="A1" s="1" t="s">
        <v>735</v>
      </c>
      <c r="B1" s="1" t="s">
        <v>736</v>
      </c>
    </row>
    <row r="2" spans="1:2" x14ac:dyDescent="0.25">
      <c r="A2" t="s">
        <v>737</v>
      </c>
      <c r="B2" t="s">
        <v>738</v>
      </c>
    </row>
    <row r="3" spans="1:2" x14ac:dyDescent="0.25">
      <c r="A3" t="s">
        <v>739</v>
      </c>
      <c r="B3" t="s">
        <v>740</v>
      </c>
    </row>
  </sheetData>
  <pageMargins left="0.7" right="0.7"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zoomScaleNormal="100" workbookViewId="0">
      <selection activeCell="A2" sqref="A2"/>
    </sheetView>
  </sheetViews>
  <sheetFormatPr baseColWidth="10" defaultColWidth="11.7109375" defaultRowHeight="15" x14ac:dyDescent="0.25"/>
  <sheetData>
    <row r="1" spans="1:1" x14ac:dyDescent="0.25">
      <c r="A1" t="s">
        <v>741</v>
      </c>
    </row>
  </sheetData>
  <pageMargins left="0.7" right="0.7" top="0.78749999999999998" bottom="0.78749999999999998"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7"/>
  <sheetViews>
    <sheetView zoomScaleNormal="100" workbookViewId="0">
      <selection activeCell="B21" sqref="B21"/>
    </sheetView>
  </sheetViews>
  <sheetFormatPr baseColWidth="10" defaultColWidth="11.7109375" defaultRowHeight="15" x14ac:dyDescent="0.25"/>
  <cols>
    <col min="1" max="1" width="14" customWidth="1"/>
    <col min="2" max="2" width="46.28515625" customWidth="1"/>
    <col min="6" max="6" width="13" customWidth="1"/>
    <col min="7" max="7" width="14" customWidth="1"/>
    <col min="8" max="8" width="12" customWidth="1"/>
    <col min="9" max="9" width="11.42578125" customWidth="1"/>
    <col min="10" max="10" width="15.5703125" customWidth="1"/>
    <col min="11" max="11" width="16.7109375" customWidth="1"/>
    <col min="15" max="15" width="13" customWidth="1"/>
    <col min="16" max="16" width="14" customWidth="1"/>
  </cols>
  <sheetData>
    <row r="1" spans="1:14" x14ac:dyDescent="0.25">
      <c r="A1" s="14" t="s">
        <v>742</v>
      </c>
      <c r="B1" s="15" t="s">
        <v>736</v>
      </c>
      <c r="E1" s="70" t="s">
        <v>743</v>
      </c>
      <c r="F1" s="70"/>
      <c r="G1" s="70"/>
    </row>
    <row r="2" spans="1:14" x14ac:dyDescent="0.25">
      <c r="A2" t="s">
        <v>744</v>
      </c>
      <c r="B2" t="s">
        <v>745</v>
      </c>
    </row>
    <row r="3" spans="1:14" x14ac:dyDescent="0.25">
      <c r="A3" t="s">
        <v>744</v>
      </c>
      <c r="B3" t="s">
        <v>746</v>
      </c>
      <c r="E3" t="s">
        <v>747</v>
      </c>
    </row>
    <row r="4" spans="1:14" x14ac:dyDescent="0.25">
      <c r="A4" t="s">
        <v>748</v>
      </c>
      <c r="B4" t="s">
        <v>749</v>
      </c>
      <c r="E4" s="16" t="s">
        <v>750</v>
      </c>
      <c r="F4" s="17" t="s">
        <v>751</v>
      </c>
      <c r="G4" s="18" t="s">
        <v>752</v>
      </c>
      <c r="I4" s="19" t="s">
        <v>753</v>
      </c>
      <c r="J4" s="18" t="s">
        <v>754</v>
      </c>
      <c r="K4" s="19" t="s">
        <v>755</v>
      </c>
      <c r="L4" s="18" t="s">
        <v>756</v>
      </c>
      <c r="M4" s="19" t="s">
        <v>757</v>
      </c>
      <c r="N4" s="20" t="s">
        <v>758</v>
      </c>
    </row>
    <row r="5" spans="1:14" x14ac:dyDescent="0.25">
      <c r="A5" t="s">
        <v>748</v>
      </c>
      <c r="B5" t="s">
        <v>746</v>
      </c>
      <c r="E5" s="21" t="s">
        <v>759</v>
      </c>
      <c r="F5" s="22">
        <v>75</v>
      </c>
      <c r="G5" s="23">
        <v>75</v>
      </c>
      <c r="I5" s="24">
        <f t="shared" ref="I5:I14" si="0">50*F5</f>
        <v>3750</v>
      </c>
      <c r="J5" s="23">
        <f t="shared" ref="J5:J14" si="1">50*G5</f>
        <v>3750</v>
      </c>
      <c r="K5" s="24">
        <f t="shared" ref="K5:K14" si="2">325*F5</f>
        <v>24375</v>
      </c>
      <c r="L5" s="23">
        <f t="shared" ref="L5:L14" si="3">325*G5</f>
        <v>24375</v>
      </c>
      <c r="M5" s="24">
        <f t="shared" ref="M5:M14" si="4">1250*F5</f>
        <v>93750</v>
      </c>
      <c r="N5" s="25">
        <f t="shared" ref="N5:N14" si="5">1250*G5</f>
        <v>93750</v>
      </c>
    </row>
    <row r="6" spans="1:14" x14ac:dyDescent="0.25">
      <c r="A6" t="s">
        <v>744</v>
      </c>
      <c r="B6" t="s">
        <v>760</v>
      </c>
      <c r="E6" s="21" t="s">
        <v>761</v>
      </c>
      <c r="F6" s="22">
        <v>150</v>
      </c>
      <c r="G6" s="26">
        <v>110</v>
      </c>
      <c r="I6" s="24">
        <f t="shared" si="0"/>
        <v>7500</v>
      </c>
      <c r="J6" s="23">
        <f t="shared" si="1"/>
        <v>5500</v>
      </c>
      <c r="K6" s="24">
        <f t="shared" si="2"/>
        <v>48750</v>
      </c>
      <c r="L6" s="23">
        <f t="shared" si="3"/>
        <v>35750</v>
      </c>
      <c r="M6" s="24">
        <f t="shared" si="4"/>
        <v>187500</v>
      </c>
      <c r="N6" s="25">
        <f t="shared" si="5"/>
        <v>137500</v>
      </c>
    </row>
    <row r="7" spans="1:14" x14ac:dyDescent="0.25">
      <c r="A7" t="s">
        <v>748</v>
      </c>
      <c r="B7" t="s">
        <v>760</v>
      </c>
      <c r="E7" s="21" t="s">
        <v>762</v>
      </c>
      <c r="F7" s="22">
        <v>180</v>
      </c>
      <c r="G7" s="26">
        <v>155</v>
      </c>
      <c r="I7" s="24">
        <f t="shared" si="0"/>
        <v>9000</v>
      </c>
      <c r="J7" s="23">
        <f t="shared" si="1"/>
        <v>7750</v>
      </c>
      <c r="K7" s="24">
        <f t="shared" si="2"/>
        <v>58500</v>
      </c>
      <c r="L7" s="23">
        <f t="shared" si="3"/>
        <v>50375</v>
      </c>
      <c r="M7" s="24">
        <f t="shared" si="4"/>
        <v>225000</v>
      </c>
      <c r="N7" s="25">
        <f t="shared" si="5"/>
        <v>193750</v>
      </c>
    </row>
    <row r="8" spans="1:14" x14ac:dyDescent="0.25">
      <c r="A8" t="s">
        <v>763</v>
      </c>
      <c r="B8" t="s">
        <v>764</v>
      </c>
      <c r="E8" s="21" t="s">
        <v>765</v>
      </c>
      <c r="F8" s="22">
        <v>100</v>
      </c>
      <c r="G8" s="26">
        <v>85</v>
      </c>
      <c r="I8" s="24">
        <f t="shared" si="0"/>
        <v>5000</v>
      </c>
      <c r="J8" s="23">
        <f t="shared" si="1"/>
        <v>4250</v>
      </c>
      <c r="K8" s="24">
        <f t="shared" si="2"/>
        <v>32500</v>
      </c>
      <c r="L8" s="23">
        <f t="shared" si="3"/>
        <v>27625</v>
      </c>
      <c r="M8" s="24">
        <f t="shared" si="4"/>
        <v>125000</v>
      </c>
      <c r="N8" s="25">
        <f t="shared" si="5"/>
        <v>106250</v>
      </c>
    </row>
    <row r="9" spans="1:14" x14ac:dyDescent="0.25">
      <c r="A9" t="s">
        <v>763</v>
      </c>
      <c r="B9" t="s">
        <v>766</v>
      </c>
      <c r="E9" s="21" t="s">
        <v>767</v>
      </c>
      <c r="F9" s="22">
        <v>125</v>
      </c>
      <c r="G9" s="23">
        <v>125</v>
      </c>
      <c r="I9" s="24">
        <f t="shared" si="0"/>
        <v>6250</v>
      </c>
      <c r="J9" s="23">
        <f t="shared" si="1"/>
        <v>6250</v>
      </c>
      <c r="K9" s="24">
        <f t="shared" si="2"/>
        <v>40625</v>
      </c>
      <c r="L9" s="23">
        <f t="shared" si="3"/>
        <v>40625</v>
      </c>
      <c r="M9" s="24">
        <f t="shared" si="4"/>
        <v>156250</v>
      </c>
      <c r="N9" s="25">
        <f t="shared" si="5"/>
        <v>156250</v>
      </c>
    </row>
    <row r="10" spans="1:14" x14ac:dyDescent="0.25">
      <c r="A10" t="s">
        <v>763</v>
      </c>
      <c r="B10" t="s">
        <v>768</v>
      </c>
      <c r="E10" s="21" t="s">
        <v>769</v>
      </c>
      <c r="F10" s="22">
        <v>90</v>
      </c>
      <c r="G10" s="23">
        <v>90</v>
      </c>
      <c r="I10" s="24">
        <f t="shared" si="0"/>
        <v>4500</v>
      </c>
      <c r="J10" s="23">
        <f t="shared" si="1"/>
        <v>4500</v>
      </c>
      <c r="K10" s="24">
        <f t="shared" si="2"/>
        <v>29250</v>
      </c>
      <c r="L10" s="23">
        <f t="shared" si="3"/>
        <v>29250</v>
      </c>
      <c r="M10" s="24">
        <f t="shared" si="4"/>
        <v>112500</v>
      </c>
      <c r="N10" s="25">
        <f t="shared" si="5"/>
        <v>112500</v>
      </c>
    </row>
    <row r="11" spans="1:14" x14ac:dyDescent="0.25">
      <c r="A11" t="s">
        <v>770</v>
      </c>
      <c r="B11" t="s">
        <v>771</v>
      </c>
      <c r="E11" s="21" t="s">
        <v>772</v>
      </c>
      <c r="F11" s="22">
        <v>90</v>
      </c>
      <c r="G11" s="26">
        <v>85</v>
      </c>
      <c r="I11" s="24">
        <f t="shared" si="0"/>
        <v>4500</v>
      </c>
      <c r="J11" s="23">
        <f t="shared" si="1"/>
        <v>4250</v>
      </c>
      <c r="K11" s="24">
        <f t="shared" si="2"/>
        <v>29250</v>
      </c>
      <c r="L11" s="23">
        <f t="shared" si="3"/>
        <v>27625</v>
      </c>
      <c r="M11" s="24">
        <f t="shared" si="4"/>
        <v>112500</v>
      </c>
      <c r="N11" s="25">
        <f t="shared" si="5"/>
        <v>106250</v>
      </c>
    </row>
    <row r="12" spans="1:14" x14ac:dyDescent="0.25">
      <c r="A12" t="s">
        <v>770</v>
      </c>
      <c r="B12" t="s">
        <v>773</v>
      </c>
      <c r="E12" s="21" t="s">
        <v>774</v>
      </c>
      <c r="F12" s="22">
        <v>90</v>
      </c>
      <c r="G12" s="26">
        <v>80</v>
      </c>
      <c r="I12" s="24">
        <f t="shared" si="0"/>
        <v>4500</v>
      </c>
      <c r="J12" s="23">
        <f t="shared" si="1"/>
        <v>4000</v>
      </c>
      <c r="K12" s="24">
        <f t="shared" si="2"/>
        <v>29250</v>
      </c>
      <c r="L12" s="23">
        <f t="shared" si="3"/>
        <v>26000</v>
      </c>
      <c r="M12" s="24">
        <f t="shared" si="4"/>
        <v>112500</v>
      </c>
      <c r="N12" s="25">
        <f t="shared" si="5"/>
        <v>100000</v>
      </c>
    </row>
    <row r="13" spans="1:14" x14ac:dyDescent="0.25">
      <c r="A13" t="s">
        <v>770</v>
      </c>
      <c r="B13" t="s">
        <v>760</v>
      </c>
      <c r="E13" s="21" t="s">
        <v>775</v>
      </c>
      <c r="F13" s="22">
        <v>95</v>
      </c>
      <c r="G13" s="23">
        <v>95</v>
      </c>
      <c r="I13" s="24">
        <f t="shared" si="0"/>
        <v>4750</v>
      </c>
      <c r="J13" s="23">
        <f t="shared" si="1"/>
        <v>4750</v>
      </c>
      <c r="K13" s="24">
        <f t="shared" si="2"/>
        <v>30875</v>
      </c>
      <c r="L13" s="23">
        <f t="shared" si="3"/>
        <v>30875</v>
      </c>
      <c r="M13" s="24">
        <f t="shared" si="4"/>
        <v>118750</v>
      </c>
      <c r="N13" s="25">
        <f t="shared" si="5"/>
        <v>118750</v>
      </c>
    </row>
    <row r="14" spans="1:14" x14ac:dyDescent="0.25">
      <c r="A14" t="s">
        <v>776</v>
      </c>
      <c r="B14" t="s">
        <v>777</v>
      </c>
      <c r="E14" s="27" t="s">
        <v>778</v>
      </c>
      <c r="F14" s="28">
        <v>32767</v>
      </c>
      <c r="G14" s="29">
        <v>32767</v>
      </c>
      <c r="I14" s="30">
        <f t="shared" si="0"/>
        <v>1638350</v>
      </c>
      <c r="J14" s="29">
        <f t="shared" si="1"/>
        <v>1638350</v>
      </c>
      <c r="K14" s="30">
        <f t="shared" si="2"/>
        <v>10649275</v>
      </c>
      <c r="L14" s="29">
        <f t="shared" si="3"/>
        <v>10649275</v>
      </c>
      <c r="M14" s="30">
        <f t="shared" si="4"/>
        <v>40958750</v>
      </c>
      <c r="N14" s="31">
        <f t="shared" si="5"/>
        <v>40958750</v>
      </c>
    </row>
    <row r="15" spans="1:14" x14ac:dyDescent="0.25">
      <c r="A15" t="s">
        <v>776</v>
      </c>
      <c r="B15" t="s">
        <v>779</v>
      </c>
    </row>
    <row r="16" spans="1:14" x14ac:dyDescent="0.25">
      <c r="A16" t="s">
        <v>780</v>
      </c>
      <c r="B16" t="s">
        <v>781</v>
      </c>
    </row>
    <row r="17" spans="1:11" x14ac:dyDescent="0.25">
      <c r="A17" t="s">
        <v>782</v>
      </c>
      <c r="B17" t="s">
        <v>783</v>
      </c>
      <c r="E17" s="19" t="s">
        <v>742</v>
      </c>
      <c r="F17" s="32" t="s">
        <v>784</v>
      </c>
      <c r="G17" s="32" t="s">
        <v>785</v>
      </c>
      <c r="H17" s="32" t="s">
        <v>786</v>
      </c>
      <c r="I17" s="32" t="s">
        <v>787</v>
      </c>
      <c r="J17" s="32" t="s">
        <v>788</v>
      </c>
      <c r="K17" s="18" t="s">
        <v>789</v>
      </c>
    </row>
    <row r="18" spans="1:11" x14ac:dyDescent="0.25">
      <c r="A18" t="s">
        <v>782</v>
      </c>
      <c r="B18" t="s">
        <v>790</v>
      </c>
      <c r="E18" s="24" t="s">
        <v>791</v>
      </c>
      <c r="F18" s="33">
        <v>75</v>
      </c>
      <c r="G18" s="33">
        <v>75</v>
      </c>
      <c r="H18" s="33">
        <f t="shared" ref="H18:I21" si="6">IF(MOD(ROUNDDOWN(SQRT(2*F18/J18),0),2)=0,ROUNDDOWN(SQRT(2*F18/J18),0),ROUNDDOWN(-0.5+SQRT(0.25+2*F18/J18),0))</f>
        <v>1</v>
      </c>
      <c r="I18" s="33">
        <f t="shared" si="6"/>
        <v>1</v>
      </c>
      <c r="J18" s="33">
        <f>F5</f>
        <v>75</v>
      </c>
      <c r="K18" s="23">
        <f>G5</f>
        <v>75</v>
      </c>
    </row>
    <row r="19" spans="1:11" x14ac:dyDescent="0.25">
      <c r="A19" t="s">
        <v>782</v>
      </c>
      <c r="B19" t="s">
        <v>792</v>
      </c>
      <c r="E19" s="24" t="s">
        <v>793</v>
      </c>
      <c r="F19" s="33">
        <v>59850</v>
      </c>
      <c r="G19" s="33">
        <v>59850</v>
      </c>
      <c r="H19" s="33">
        <f t="shared" si="6"/>
        <v>35</v>
      </c>
      <c r="I19" s="33">
        <f t="shared" si="6"/>
        <v>35</v>
      </c>
      <c r="J19" s="33">
        <f>F13</f>
        <v>95</v>
      </c>
      <c r="K19" s="23">
        <f>G13</f>
        <v>95</v>
      </c>
    </row>
    <row r="20" spans="1:11" x14ac:dyDescent="0.25">
      <c r="A20" t="s">
        <v>794</v>
      </c>
      <c r="B20" t="s">
        <v>795</v>
      </c>
      <c r="E20" s="24" t="s">
        <v>780</v>
      </c>
      <c r="F20" s="33">
        <v>150</v>
      </c>
      <c r="G20" s="34">
        <v>110</v>
      </c>
      <c r="H20" s="33">
        <f t="shared" si="6"/>
        <v>1</v>
      </c>
      <c r="I20" s="33">
        <f t="shared" si="6"/>
        <v>1</v>
      </c>
      <c r="J20" s="33">
        <f>F6</f>
        <v>150</v>
      </c>
      <c r="K20" s="23">
        <f>G6</f>
        <v>110</v>
      </c>
    </row>
    <row r="21" spans="1:11" x14ac:dyDescent="0.25">
      <c r="E21" s="24" t="s">
        <v>782</v>
      </c>
      <c r="F21" s="33">
        <v>600</v>
      </c>
      <c r="G21" s="34">
        <v>550</v>
      </c>
      <c r="H21" s="33">
        <f t="shared" si="6"/>
        <v>3</v>
      </c>
      <c r="I21" s="33">
        <f t="shared" si="6"/>
        <v>3</v>
      </c>
      <c r="J21" s="33">
        <f>F8</f>
        <v>100</v>
      </c>
      <c r="K21" s="23">
        <f>G8</f>
        <v>85</v>
      </c>
    </row>
    <row r="22" spans="1:11" x14ac:dyDescent="0.25">
      <c r="E22" s="24" t="s">
        <v>796</v>
      </c>
      <c r="F22" s="33">
        <v>950</v>
      </c>
      <c r="G22" s="33">
        <v>950</v>
      </c>
      <c r="H22" s="33">
        <f t="shared" ref="H22:I27" si="7">ROUNDDOWN(-0.5+SQRT(0.25+2*F22/J22),0)</f>
        <v>4</v>
      </c>
      <c r="I22" s="33">
        <f t="shared" si="7"/>
        <v>4</v>
      </c>
      <c r="J22" s="33">
        <f>F13</f>
        <v>95</v>
      </c>
      <c r="K22" s="23">
        <f>G13</f>
        <v>95</v>
      </c>
    </row>
    <row r="23" spans="1:11" x14ac:dyDescent="0.25">
      <c r="E23" s="24" t="s">
        <v>770</v>
      </c>
      <c r="F23" s="33">
        <v>1890</v>
      </c>
      <c r="G23" s="33">
        <v>1890</v>
      </c>
      <c r="H23" s="33">
        <f t="shared" si="7"/>
        <v>6</v>
      </c>
      <c r="I23" s="33">
        <f t="shared" si="7"/>
        <v>6</v>
      </c>
      <c r="J23" s="33">
        <f>F10</f>
        <v>90</v>
      </c>
      <c r="K23" s="23">
        <f>G10</f>
        <v>90</v>
      </c>
    </row>
    <row r="24" spans="1:11" x14ac:dyDescent="0.25">
      <c r="E24" s="24" t="s">
        <v>763</v>
      </c>
      <c r="F24" s="33">
        <v>4500</v>
      </c>
      <c r="G24" s="33">
        <v>4500</v>
      </c>
      <c r="H24" s="33">
        <f t="shared" si="7"/>
        <v>8</v>
      </c>
      <c r="I24" s="33">
        <f t="shared" si="7"/>
        <v>8</v>
      </c>
      <c r="J24" s="33">
        <f>F9</f>
        <v>125</v>
      </c>
      <c r="K24" s="23">
        <f>G9</f>
        <v>125</v>
      </c>
    </row>
    <row r="25" spans="1:11" x14ac:dyDescent="0.25">
      <c r="E25" s="24" t="s">
        <v>748</v>
      </c>
      <c r="F25" s="33">
        <v>12240</v>
      </c>
      <c r="G25" s="34">
        <v>11500</v>
      </c>
      <c r="H25" s="33">
        <f t="shared" si="7"/>
        <v>16</v>
      </c>
      <c r="I25" s="33">
        <f t="shared" si="7"/>
        <v>16</v>
      </c>
      <c r="J25" s="33">
        <f>F12</f>
        <v>90</v>
      </c>
      <c r="K25" s="23">
        <f>G12</f>
        <v>80</v>
      </c>
    </row>
    <row r="26" spans="1:11" x14ac:dyDescent="0.25">
      <c r="E26" s="24" t="s">
        <v>744</v>
      </c>
      <c r="F26" s="33">
        <v>29250</v>
      </c>
      <c r="G26" s="34">
        <v>28750</v>
      </c>
      <c r="H26" s="33">
        <f t="shared" si="7"/>
        <v>25</v>
      </c>
      <c r="I26" s="33">
        <f t="shared" si="7"/>
        <v>25</v>
      </c>
      <c r="J26" s="33">
        <f>F11</f>
        <v>90</v>
      </c>
      <c r="K26" s="23">
        <f>G11</f>
        <v>85</v>
      </c>
    </row>
    <row r="27" spans="1:11" x14ac:dyDescent="0.25">
      <c r="E27" s="30" t="s">
        <v>776</v>
      </c>
      <c r="F27" s="35">
        <v>113400</v>
      </c>
      <c r="G27" s="36">
        <v>100000</v>
      </c>
      <c r="H27" s="35">
        <f t="shared" si="7"/>
        <v>35</v>
      </c>
      <c r="I27" s="35">
        <f t="shared" si="7"/>
        <v>35</v>
      </c>
      <c r="J27" s="35">
        <f>F7</f>
        <v>180</v>
      </c>
      <c r="K27" s="29">
        <f>G7</f>
        <v>155</v>
      </c>
    </row>
  </sheetData>
  <mergeCells count="1">
    <mergeCell ref="E1:G1"/>
  </mergeCell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zoomScaleNormal="100" workbookViewId="0">
      <selection activeCell="D5" sqref="D5"/>
    </sheetView>
  </sheetViews>
  <sheetFormatPr baseColWidth="10" defaultColWidth="11.7109375" defaultRowHeight="15" x14ac:dyDescent="0.25"/>
  <sheetData>
    <row r="1" spans="1:1" x14ac:dyDescent="0.25">
      <c r="A1" t="s">
        <v>5</v>
      </c>
    </row>
    <row r="3" spans="1:1" x14ac:dyDescent="0.25">
      <c r="A3" t="s">
        <v>6</v>
      </c>
    </row>
    <row r="5" spans="1:1" x14ac:dyDescent="0.25">
      <c r="A5" s="1" t="s">
        <v>7</v>
      </c>
    </row>
    <row r="6" spans="1:1" x14ac:dyDescent="0.25">
      <c r="A6" t="s">
        <v>8</v>
      </c>
    </row>
    <row r="7" spans="1:1" x14ac:dyDescent="0.25">
      <c r="A7" t="s">
        <v>9</v>
      </c>
    </row>
    <row r="8" spans="1:1" x14ac:dyDescent="0.25">
      <c r="A8" t="s">
        <v>10</v>
      </c>
    </row>
    <row r="10" spans="1:1" x14ac:dyDescent="0.25">
      <c r="A10" s="1"/>
    </row>
    <row r="11" spans="1:1" x14ac:dyDescent="0.25">
      <c r="A11" t="s">
        <v>11</v>
      </c>
    </row>
    <row r="12" spans="1:1" x14ac:dyDescent="0.25">
      <c r="A12" t="s">
        <v>12</v>
      </c>
    </row>
    <row r="13" spans="1:1" x14ac:dyDescent="0.25">
      <c r="A13" t="s">
        <v>13</v>
      </c>
    </row>
    <row r="15" spans="1:1" x14ac:dyDescent="0.25">
      <c r="A15" t="s">
        <v>14</v>
      </c>
    </row>
    <row r="16" spans="1:1" x14ac:dyDescent="0.25">
      <c r="A16" t="s">
        <v>15</v>
      </c>
    </row>
    <row r="17" spans="1:1" x14ac:dyDescent="0.25">
      <c r="A17" t="s">
        <v>16</v>
      </c>
    </row>
    <row r="22" spans="1:1" x14ac:dyDescent="0.25">
      <c r="A22" s="1" t="s">
        <v>17</v>
      </c>
    </row>
    <row r="24" spans="1:1" x14ac:dyDescent="0.25">
      <c r="A24" s="2"/>
    </row>
    <row r="25" spans="1:1" x14ac:dyDescent="0.25">
      <c r="A25" t="s">
        <v>18</v>
      </c>
    </row>
    <row r="26" spans="1:1" x14ac:dyDescent="0.25">
      <c r="A26" t="s">
        <v>19</v>
      </c>
    </row>
    <row r="28" spans="1:1" x14ac:dyDescent="0.25">
      <c r="A28" t="s">
        <v>20</v>
      </c>
    </row>
    <row r="30" spans="1:1" x14ac:dyDescent="0.25">
      <c r="A30" s="1" t="s">
        <v>21</v>
      </c>
    </row>
    <row r="31" spans="1:1" x14ac:dyDescent="0.25">
      <c r="A31" t="s">
        <v>22</v>
      </c>
    </row>
    <row r="32" spans="1:1" x14ac:dyDescent="0.25">
      <c r="A32" t="s">
        <v>23</v>
      </c>
    </row>
    <row r="33" spans="1:1" x14ac:dyDescent="0.25">
      <c r="A33" t="s">
        <v>24</v>
      </c>
    </row>
    <row r="34" spans="1:1" x14ac:dyDescent="0.25">
      <c r="A34" t="s">
        <v>25</v>
      </c>
    </row>
    <row r="35" spans="1:1" x14ac:dyDescent="0.25">
      <c r="A35" t="s">
        <v>26</v>
      </c>
    </row>
    <row r="36" spans="1:1" x14ac:dyDescent="0.25">
      <c r="A36" t="s">
        <v>27</v>
      </c>
    </row>
    <row r="37" spans="1:1" x14ac:dyDescent="0.25">
      <c r="A37" t="s">
        <v>28</v>
      </c>
    </row>
    <row r="38" spans="1:1" x14ac:dyDescent="0.25">
      <c r="A38" t="s">
        <v>29</v>
      </c>
    </row>
    <row r="40" spans="1:1" x14ac:dyDescent="0.25">
      <c r="A40" s="1" t="s">
        <v>30</v>
      </c>
    </row>
    <row r="42" spans="1:1" x14ac:dyDescent="0.25">
      <c r="A42" t="s">
        <v>31</v>
      </c>
    </row>
    <row r="43" spans="1:1" x14ac:dyDescent="0.25">
      <c r="A43" t="s">
        <v>32</v>
      </c>
    </row>
    <row r="44" spans="1:1" x14ac:dyDescent="0.25">
      <c r="A44" t="s">
        <v>33</v>
      </c>
    </row>
    <row r="46" spans="1:1" x14ac:dyDescent="0.25">
      <c r="A46" s="1" t="s">
        <v>34</v>
      </c>
    </row>
    <row r="49" spans="1:1" x14ac:dyDescent="0.25">
      <c r="A49" t="s">
        <v>35</v>
      </c>
    </row>
    <row r="50" spans="1:1" x14ac:dyDescent="0.25">
      <c r="A50" t="s">
        <v>36</v>
      </c>
    </row>
  </sheetData>
  <pageMargins left="0.7" right="0.7" top="0.78749999999999998" bottom="0.78749999999999998"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4"/>
  <sheetViews>
    <sheetView tabSelected="1" zoomScaleNormal="100" workbookViewId="0">
      <selection activeCell="H14" sqref="H14"/>
    </sheetView>
  </sheetViews>
  <sheetFormatPr baseColWidth="10" defaultColWidth="11.7109375" defaultRowHeight="15" x14ac:dyDescent="0.25"/>
  <cols>
    <col min="2" max="2" width="32" customWidth="1"/>
    <col min="3" max="3" width="17.5703125" customWidth="1"/>
    <col min="4" max="4" width="18.28515625" customWidth="1"/>
  </cols>
  <sheetData>
    <row r="1" spans="1:5" x14ac:dyDescent="0.25">
      <c r="A1" s="37" t="s">
        <v>797</v>
      </c>
      <c r="B1" s="38" t="s">
        <v>202</v>
      </c>
      <c r="C1" s="38" t="s">
        <v>495</v>
      </c>
      <c r="D1" s="38" t="s">
        <v>798</v>
      </c>
      <c r="E1" s="39" t="s">
        <v>799</v>
      </c>
    </row>
    <row r="2" spans="1:5" x14ac:dyDescent="0.25">
      <c r="A2">
        <v>39</v>
      </c>
      <c r="B2" t="s">
        <v>800</v>
      </c>
      <c r="C2" t="s">
        <v>459</v>
      </c>
      <c r="D2" t="s">
        <v>801</v>
      </c>
      <c r="E2" t="s">
        <v>802</v>
      </c>
    </row>
    <row r="3" spans="1:5" x14ac:dyDescent="0.25">
      <c r="A3">
        <v>153</v>
      </c>
      <c r="B3" t="s">
        <v>803</v>
      </c>
      <c r="C3" t="s">
        <v>459</v>
      </c>
      <c r="D3" t="s">
        <v>801</v>
      </c>
      <c r="E3" t="s">
        <v>802</v>
      </c>
    </row>
    <row r="4" spans="1:5" x14ac:dyDescent="0.25">
      <c r="A4">
        <v>86</v>
      </c>
      <c r="B4" t="s">
        <v>804</v>
      </c>
      <c r="C4" t="s">
        <v>459</v>
      </c>
      <c r="D4" t="s">
        <v>801</v>
      </c>
      <c r="E4" t="s">
        <v>802</v>
      </c>
    </row>
    <row r="5" spans="1:5" x14ac:dyDescent="0.25">
      <c r="A5">
        <v>154</v>
      </c>
      <c r="B5" t="s">
        <v>805</v>
      </c>
      <c r="C5" t="s">
        <v>459</v>
      </c>
      <c r="D5" t="s">
        <v>801</v>
      </c>
      <c r="E5" t="s">
        <v>802</v>
      </c>
    </row>
    <row r="6" spans="1:5" x14ac:dyDescent="0.25">
      <c r="A6">
        <v>374</v>
      </c>
      <c r="B6" t="s">
        <v>806</v>
      </c>
      <c r="C6" t="s">
        <v>807</v>
      </c>
      <c r="D6" t="s">
        <v>808</v>
      </c>
      <c r="E6" t="s">
        <v>752</v>
      </c>
    </row>
    <row r="7" spans="1:5" x14ac:dyDescent="0.25">
      <c r="A7">
        <v>375</v>
      </c>
      <c r="B7" t="s">
        <v>809</v>
      </c>
      <c r="C7" t="s">
        <v>459</v>
      </c>
      <c r="D7" t="s">
        <v>801</v>
      </c>
      <c r="E7" t="s">
        <v>752</v>
      </c>
    </row>
    <row r="8" spans="1:5" x14ac:dyDescent="0.25">
      <c r="A8">
        <v>376</v>
      </c>
      <c r="B8" t="s">
        <v>810</v>
      </c>
      <c r="C8" t="s">
        <v>811</v>
      </c>
      <c r="D8" t="s">
        <v>808</v>
      </c>
      <c r="E8" t="s">
        <v>752</v>
      </c>
    </row>
    <row r="9" spans="1:5" x14ac:dyDescent="0.25">
      <c r="A9">
        <v>377</v>
      </c>
      <c r="B9" t="s">
        <v>812</v>
      </c>
      <c r="C9" t="s">
        <v>813</v>
      </c>
      <c r="D9" t="s">
        <v>801</v>
      </c>
      <c r="E9" t="s">
        <v>802</v>
      </c>
    </row>
    <row r="10" spans="1:5" x14ac:dyDescent="0.25">
      <c r="A10">
        <v>378</v>
      </c>
      <c r="B10" t="s">
        <v>814</v>
      </c>
      <c r="C10" t="s">
        <v>813</v>
      </c>
      <c r="D10" t="s">
        <v>801</v>
      </c>
      <c r="E10" t="s">
        <v>752</v>
      </c>
    </row>
    <row r="11" spans="1:5" x14ac:dyDescent="0.25">
      <c r="A11">
        <v>379</v>
      </c>
      <c r="B11" t="s">
        <v>815</v>
      </c>
      <c r="C11" t="s">
        <v>813</v>
      </c>
      <c r="D11" t="s">
        <v>801</v>
      </c>
      <c r="E11" t="s">
        <v>752</v>
      </c>
    </row>
    <row r="12" spans="1:5" x14ac:dyDescent="0.25">
      <c r="A12">
        <v>380</v>
      </c>
      <c r="B12" t="s">
        <v>1230</v>
      </c>
      <c r="C12" t="s">
        <v>1237</v>
      </c>
      <c r="D12" t="s">
        <v>801</v>
      </c>
      <c r="E12" t="s">
        <v>1231</v>
      </c>
    </row>
    <row r="13" spans="1:5" x14ac:dyDescent="0.25">
      <c r="A13">
        <v>381</v>
      </c>
      <c r="B13" t="s">
        <v>1236</v>
      </c>
      <c r="C13" t="s">
        <v>1237</v>
      </c>
      <c r="D13" t="s">
        <v>801</v>
      </c>
      <c r="E13" t="s">
        <v>752</v>
      </c>
    </row>
    <row r="14" spans="1:5" x14ac:dyDescent="0.25">
      <c r="A14">
        <v>382</v>
      </c>
      <c r="B14" t="s">
        <v>1238</v>
      </c>
      <c r="C14" t="s">
        <v>1237</v>
      </c>
      <c r="D14" t="s">
        <v>801</v>
      </c>
      <c r="E14" t="s">
        <v>752</v>
      </c>
    </row>
  </sheetData>
  <pageMargins left="0.7" right="0.7" top="0.78749999999999998" bottom="0.78749999999999998"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4"/>
  <sheetViews>
    <sheetView zoomScaleNormal="100" workbookViewId="0">
      <selection activeCell="B4" sqref="B4"/>
    </sheetView>
  </sheetViews>
  <sheetFormatPr baseColWidth="10" defaultColWidth="12.28515625" defaultRowHeight="15" x14ac:dyDescent="0.25"/>
  <cols>
    <col min="2" max="2" width="67.85546875" customWidth="1"/>
    <col min="3" max="3" width="16.5703125" customWidth="1"/>
  </cols>
  <sheetData>
    <row r="1" spans="1:4" x14ac:dyDescent="0.25">
      <c r="A1" s="8" t="s">
        <v>797</v>
      </c>
      <c r="B1" s="8" t="s">
        <v>202</v>
      </c>
      <c r="C1" s="8" t="s">
        <v>495</v>
      </c>
      <c r="D1" s="8" t="s">
        <v>798</v>
      </c>
    </row>
    <row r="2" spans="1:4" x14ac:dyDescent="0.25">
      <c r="A2">
        <v>173</v>
      </c>
      <c r="B2" t="s">
        <v>816</v>
      </c>
      <c r="C2" t="s">
        <v>817</v>
      </c>
      <c r="D2" t="s">
        <v>818</v>
      </c>
    </row>
    <row r="3" spans="1:4" x14ac:dyDescent="0.25">
      <c r="A3">
        <v>174</v>
      </c>
      <c r="B3" t="s">
        <v>819</v>
      </c>
      <c r="C3" t="s">
        <v>813</v>
      </c>
      <c r="D3" t="s">
        <v>820</v>
      </c>
    </row>
    <row r="4" spans="1:4" x14ac:dyDescent="0.25">
      <c r="A4">
        <v>175</v>
      </c>
      <c r="B4" t="s">
        <v>821</v>
      </c>
      <c r="C4" t="s">
        <v>813</v>
      </c>
      <c r="D4" t="s">
        <v>820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1"/>
  <sheetViews>
    <sheetView zoomScaleNormal="100" workbookViewId="0">
      <selection activeCell="B19" sqref="B19"/>
    </sheetView>
  </sheetViews>
  <sheetFormatPr baseColWidth="10" defaultColWidth="12.5703125" defaultRowHeight="15" x14ac:dyDescent="0.25"/>
  <cols>
    <col min="2" max="2" width="43.7109375" customWidth="1"/>
    <col min="3" max="3" width="15.85546875" customWidth="1"/>
    <col min="4" max="4" width="15.7109375" customWidth="1"/>
  </cols>
  <sheetData>
    <row r="1" spans="1:4" x14ac:dyDescent="0.25">
      <c r="A1" s="8" t="s">
        <v>797</v>
      </c>
      <c r="B1" s="8" t="s">
        <v>202</v>
      </c>
      <c r="C1" s="8" t="s">
        <v>495</v>
      </c>
      <c r="D1" s="8" t="s">
        <v>798</v>
      </c>
    </row>
    <row r="2" spans="1:4" x14ac:dyDescent="0.25">
      <c r="A2">
        <v>92</v>
      </c>
      <c r="B2" t="s">
        <v>822</v>
      </c>
      <c r="C2" t="s">
        <v>498</v>
      </c>
      <c r="D2" t="s">
        <v>823</v>
      </c>
    </row>
    <row r="3" spans="1:4" x14ac:dyDescent="0.25">
      <c r="A3">
        <v>93</v>
      </c>
      <c r="B3" t="s">
        <v>824</v>
      </c>
      <c r="C3" t="s">
        <v>498</v>
      </c>
      <c r="D3" t="s">
        <v>823</v>
      </c>
    </row>
    <row r="4" spans="1:4" x14ac:dyDescent="0.25">
      <c r="A4">
        <v>94</v>
      </c>
      <c r="B4" t="s">
        <v>825</v>
      </c>
      <c r="C4" t="s">
        <v>498</v>
      </c>
      <c r="D4" t="s">
        <v>823</v>
      </c>
    </row>
    <row r="5" spans="1:4" x14ac:dyDescent="0.25">
      <c r="A5">
        <v>95</v>
      </c>
      <c r="B5" t="s">
        <v>826</v>
      </c>
      <c r="C5" t="s">
        <v>827</v>
      </c>
      <c r="D5" t="s">
        <v>828</v>
      </c>
    </row>
    <row r="6" spans="1:4" x14ac:dyDescent="0.25">
      <c r="A6">
        <v>96</v>
      </c>
      <c r="B6" t="s">
        <v>829</v>
      </c>
      <c r="C6" t="s">
        <v>830</v>
      </c>
      <c r="D6" t="s">
        <v>828</v>
      </c>
    </row>
    <row r="7" spans="1:4" x14ac:dyDescent="0.25">
      <c r="A7">
        <v>97</v>
      </c>
      <c r="B7" t="s">
        <v>831</v>
      </c>
      <c r="C7" t="s">
        <v>830</v>
      </c>
      <c r="D7" t="s">
        <v>828</v>
      </c>
    </row>
    <row r="8" spans="1:4" x14ac:dyDescent="0.25">
      <c r="A8">
        <v>98</v>
      </c>
      <c r="B8" t="s">
        <v>832</v>
      </c>
      <c r="C8" t="s">
        <v>813</v>
      </c>
      <c r="D8" t="s">
        <v>823</v>
      </c>
    </row>
    <row r="9" spans="1:4" x14ac:dyDescent="0.25">
      <c r="A9">
        <v>99</v>
      </c>
      <c r="B9" t="s">
        <v>1234</v>
      </c>
      <c r="C9" t="s">
        <v>1235</v>
      </c>
      <c r="D9" t="s">
        <v>823</v>
      </c>
    </row>
    <row r="10" spans="1:4" x14ac:dyDescent="0.25">
      <c r="A10">
        <v>100</v>
      </c>
      <c r="B10" t="s">
        <v>1239</v>
      </c>
      <c r="C10" t="s">
        <v>1235</v>
      </c>
      <c r="D10" t="s">
        <v>823</v>
      </c>
    </row>
    <row r="11" spans="1:4" x14ac:dyDescent="0.25">
      <c r="A11">
        <v>101</v>
      </c>
      <c r="B11" t="s">
        <v>1240</v>
      </c>
      <c r="C11" t="s">
        <v>1235</v>
      </c>
      <c r="D11" t="s">
        <v>823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0"/>
  <sheetViews>
    <sheetView zoomScaleNormal="100" workbookViewId="0">
      <selection activeCell="K8" sqref="K8"/>
    </sheetView>
  </sheetViews>
  <sheetFormatPr baseColWidth="10" defaultColWidth="11.7109375" defaultRowHeight="15" x14ac:dyDescent="0.25"/>
  <cols>
    <col min="1" max="1" width="12.5703125" customWidth="1"/>
    <col min="2" max="2" width="13" customWidth="1"/>
  </cols>
  <sheetData>
    <row r="1" spans="1:9" x14ac:dyDescent="0.25">
      <c r="A1" s="66" t="s">
        <v>833</v>
      </c>
      <c r="B1" s="66"/>
      <c r="C1" s="66"/>
      <c r="G1" s="66" t="s">
        <v>834</v>
      </c>
      <c r="H1" s="66"/>
      <c r="I1" s="66"/>
    </row>
    <row r="2" spans="1:9" x14ac:dyDescent="0.25">
      <c r="A2" t="s">
        <v>835</v>
      </c>
      <c r="B2" t="s">
        <v>206</v>
      </c>
      <c r="C2" t="s">
        <v>202</v>
      </c>
      <c r="G2" t="s">
        <v>835</v>
      </c>
      <c r="H2" t="s">
        <v>206</v>
      </c>
      <c r="I2" t="s">
        <v>202</v>
      </c>
    </row>
    <row r="3" spans="1:9" x14ac:dyDescent="0.25">
      <c r="A3">
        <v>4</v>
      </c>
      <c r="B3">
        <v>1193</v>
      </c>
      <c r="C3" t="s">
        <v>836</v>
      </c>
      <c r="G3">
        <v>4</v>
      </c>
      <c r="H3">
        <v>1167</v>
      </c>
      <c r="I3" t="s">
        <v>836</v>
      </c>
    </row>
    <row r="4" spans="1:9" x14ac:dyDescent="0.25">
      <c r="A4">
        <v>4</v>
      </c>
      <c r="B4">
        <v>1194</v>
      </c>
      <c r="C4" t="s">
        <v>836</v>
      </c>
      <c r="G4">
        <v>4</v>
      </c>
      <c r="H4">
        <v>1168</v>
      </c>
      <c r="I4" t="s">
        <v>836</v>
      </c>
    </row>
    <row r="5" spans="1:9" x14ac:dyDescent="0.25">
      <c r="A5">
        <v>4</v>
      </c>
      <c r="B5">
        <v>1195</v>
      </c>
      <c r="C5" t="s">
        <v>836</v>
      </c>
      <c r="G5">
        <v>4</v>
      </c>
      <c r="H5">
        <v>1169</v>
      </c>
      <c r="I5" t="s">
        <v>836</v>
      </c>
    </row>
    <row r="6" spans="1:9" x14ac:dyDescent="0.25">
      <c r="A6">
        <v>4</v>
      </c>
      <c r="B6">
        <v>1196</v>
      </c>
      <c r="C6" t="s">
        <v>836</v>
      </c>
      <c r="G6">
        <v>4</v>
      </c>
      <c r="H6">
        <v>1170</v>
      </c>
      <c r="I6" t="s">
        <v>836</v>
      </c>
    </row>
    <row r="7" spans="1:9" x14ac:dyDescent="0.25">
      <c r="A7">
        <v>4</v>
      </c>
      <c r="B7">
        <v>1197</v>
      </c>
      <c r="C7" t="s">
        <v>836</v>
      </c>
      <c r="G7">
        <v>4</v>
      </c>
      <c r="H7">
        <v>1171</v>
      </c>
      <c r="I7" t="s">
        <v>836</v>
      </c>
    </row>
    <row r="8" spans="1:9" x14ac:dyDescent="0.25">
      <c r="A8">
        <v>4</v>
      </c>
      <c r="B8">
        <v>1198</v>
      </c>
      <c r="C8" t="s">
        <v>836</v>
      </c>
      <c r="G8">
        <v>4</v>
      </c>
      <c r="H8">
        <v>1172</v>
      </c>
      <c r="I8" t="s">
        <v>836</v>
      </c>
    </row>
    <row r="9" spans="1:9" x14ac:dyDescent="0.25">
      <c r="A9">
        <v>4</v>
      </c>
      <c r="B9">
        <v>1199</v>
      </c>
      <c r="C9" t="s">
        <v>836</v>
      </c>
      <c r="G9">
        <v>4</v>
      </c>
      <c r="H9">
        <v>1173</v>
      </c>
      <c r="I9" t="s">
        <v>836</v>
      </c>
    </row>
    <row r="10" spans="1:9" x14ac:dyDescent="0.25">
      <c r="A10">
        <v>4</v>
      </c>
      <c r="B10">
        <v>1200</v>
      </c>
      <c r="C10" t="s">
        <v>836</v>
      </c>
      <c r="G10">
        <v>4</v>
      </c>
      <c r="H10">
        <v>1174</v>
      </c>
      <c r="I10" t="s">
        <v>836</v>
      </c>
    </row>
  </sheetData>
  <mergeCells count="2">
    <mergeCell ref="A1:C1"/>
    <mergeCell ref="G1:I1"/>
  </mergeCells>
  <pageMargins left="0.7" right="0.7" top="0.78749999999999998" bottom="0.78749999999999998"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75"/>
  <sheetViews>
    <sheetView zoomScaleNormal="100" workbookViewId="0">
      <selection activeCell="C33" sqref="C33"/>
    </sheetView>
  </sheetViews>
  <sheetFormatPr baseColWidth="10" defaultColWidth="11.7109375" defaultRowHeight="15" x14ac:dyDescent="0.25"/>
  <cols>
    <col min="1" max="1" width="37.85546875" customWidth="1"/>
    <col min="3" max="3" width="17.5703125" customWidth="1"/>
    <col min="4" max="4" width="11.5703125" customWidth="1"/>
  </cols>
  <sheetData>
    <row r="1" spans="1:5" x14ac:dyDescent="0.25">
      <c r="A1" s="40" t="s">
        <v>837</v>
      </c>
      <c r="C1" s="66" t="s">
        <v>838</v>
      </c>
      <c r="D1" s="66"/>
      <c r="E1" s="66"/>
    </row>
    <row r="2" spans="1:5" x14ac:dyDescent="0.25">
      <c r="A2" t="s">
        <v>839</v>
      </c>
      <c r="C2" s="41" t="s">
        <v>840</v>
      </c>
      <c r="D2" s="42"/>
      <c r="E2" s="43"/>
    </row>
    <row r="3" spans="1:5" x14ac:dyDescent="0.25">
      <c r="A3" t="s">
        <v>841</v>
      </c>
      <c r="C3" t="s">
        <v>842</v>
      </c>
      <c r="E3" s="44"/>
    </row>
    <row r="4" spans="1:5" x14ac:dyDescent="0.25">
      <c r="A4" t="s">
        <v>843</v>
      </c>
      <c r="C4" t="s">
        <v>844</v>
      </c>
    </row>
    <row r="5" spans="1:5" x14ac:dyDescent="0.25">
      <c r="A5" t="s">
        <v>845</v>
      </c>
      <c r="C5" t="s">
        <v>846</v>
      </c>
    </row>
    <row r="6" spans="1:5" x14ac:dyDescent="0.25">
      <c r="A6" t="s">
        <v>847</v>
      </c>
      <c r="C6" t="s">
        <v>848</v>
      </c>
    </row>
    <row r="7" spans="1:5" x14ac:dyDescent="0.25">
      <c r="A7" t="s">
        <v>849</v>
      </c>
      <c r="C7" t="s">
        <v>850</v>
      </c>
    </row>
    <row r="8" spans="1:5" x14ac:dyDescent="0.25">
      <c r="A8" t="s">
        <v>851</v>
      </c>
      <c r="C8" t="s">
        <v>852</v>
      </c>
    </row>
    <row r="9" spans="1:5" x14ac:dyDescent="0.25">
      <c r="A9" t="s">
        <v>853</v>
      </c>
      <c r="C9" t="s">
        <v>854</v>
      </c>
    </row>
    <row r="10" spans="1:5" x14ac:dyDescent="0.25">
      <c r="A10" t="s">
        <v>855</v>
      </c>
      <c r="C10" t="s">
        <v>856</v>
      </c>
    </row>
    <row r="11" spans="1:5" x14ac:dyDescent="0.25">
      <c r="A11" t="s">
        <v>857</v>
      </c>
      <c r="C11" t="s">
        <v>858</v>
      </c>
    </row>
    <row r="12" spans="1:5" x14ac:dyDescent="0.25">
      <c r="A12" t="s">
        <v>859</v>
      </c>
      <c r="C12" t="s">
        <v>860</v>
      </c>
    </row>
    <row r="13" spans="1:5" x14ac:dyDescent="0.25">
      <c r="A13" t="s">
        <v>861</v>
      </c>
      <c r="C13" t="s">
        <v>862</v>
      </c>
    </row>
    <row r="14" spans="1:5" x14ac:dyDescent="0.25">
      <c r="A14" t="s">
        <v>863</v>
      </c>
      <c r="C14" t="s">
        <v>864</v>
      </c>
    </row>
    <row r="15" spans="1:5" x14ac:dyDescent="0.25">
      <c r="A15" t="s">
        <v>865</v>
      </c>
      <c r="C15" t="s">
        <v>866</v>
      </c>
    </row>
    <row r="16" spans="1:5" x14ac:dyDescent="0.25">
      <c r="A16" t="s">
        <v>867</v>
      </c>
      <c r="C16" t="s">
        <v>868</v>
      </c>
    </row>
    <row r="17" spans="1:3" x14ac:dyDescent="0.25">
      <c r="A17" t="s">
        <v>869</v>
      </c>
      <c r="C17" t="s">
        <v>870</v>
      </c>
    </row>
    <row r="18" spans="1:3" x14ac:dyDescent="0.25">
      <c r="A18" t="s">
        <v>871</v>
      </c>
      <c r="C18" t="s">
        <v>872</v>
      </c>
    </row>
    <row r="19" spans="1:3" x14ac:dyDescent="0.25">
      <c r="A19" t="s">
        <v>873</v>
      </c>
    </row>
    <row r="20" spans="1:3" x14ac:dyDescent="0.25">
      <c r="A20" t="s">
        <v>874</v>
      </c>
    </row>
    <row r="21" spans="1:3" x14ac:dyDescent="0.25">
      <c r="A21" t="s">
        <v>875</v>
      </c>
    </row>
    <row r="22" spans="1:3" x14ac:dyDescent="0.25">
      <c r="A22" t="s">
        <v>876</v>
      </c>
    </row>
    <row r="23" spans="1:3" x14ac:dyDescent="0.25">
      <c r="A23" t="s">
        <v>877</v>
      </c>
    </row>
    <row r="24" spans="1:3" x14ac:dyDescent="0.25">
      <c r="A24" t="s">
        <v>878</v>
      </c>
    </row>
    <row r="25" spans="1:3" x14ac:dyDescent="0.25">
      <c r="A25" t="s">
        <v>879</v>
      </c>
    </row>
    <row r="26" spans="1:3" x14ac:dyDescent="0.25">
      <c r="A26" t="s">
        <v>880</v>
      </c>
    </row>
    <row r="27" spans="1:3" x14ac:dyDescent="0.25">
      <c r="A27" t="s">
        <v>881</v>
      </c>
    </row>
    <row r="28" spans="1:3" x14ac:dyDescent="0.25">
      <c r="A28" t="s">
        <v>882</v>
      </c>
    </row>
    <row r="30" spans="1:3" x14ac:dyDescent="0.25">
      <c r="A30" t="s">
        <v>883</v>
      </c>
    </row>
    <row r="31" spans="1:3" x14ac:dyDescent="0.25">
      <c r="A31" t="s">
        <v>884</v>
      </c>
    </row>
    <row r="32" spans="1:3" x14ac:dyDescent="0.25">
      <c r="A32" t="s">
        <v>885</v>
      </c>
    </row>
    <row r="33" spans="1:1" x14ac:dyDescent="0.25">
      <c r="A33" t="s">
        <v>886</v>
      </c>
    </row>
    <row r="34" spans="1:1" x14ac:dyDescent="0.25">
      <c r="A34" t="s">
        <v>887</v>
      </c>
    </row>
    <row r="35" spans="1:1" x14ac:dyDescent="0.25">
      <c r="A35" t="s">
        <v>888</v>
      </c>
    </row>
    <row r="36" spans="1:1" x14ac:dyDescent="0.25">
      <c r="A36" t="s">
        <v>889</v>
      </c>
    </row>
    <row r="37" spans="1:1" x14ac:dyDescent="0.25">
      <c r="A37" t="s">
        <v>890</v>
      </c>
    </row>
    <row r="38" spans="1:1" x14ac:dyDescent="0.25">
      <c r="A38" t="s">
        <v>891</v>
      </c>
    </row>
    <row r="39" spans="1:1" x14ac:dyDescent="0.25">
      <c r="A39" t="s">
        <v>892</v>
      </c>
    </row>
    <row r="40" spans="1:1" x14ac:dyDescent="0.25">
      <c r="A40" t="s">
        <v>893</v>
      </c>
    </row>
    <row r="41" spans="1:1" x14ac:dyDescent="0.25">
      <c r="A41" t="s">
        <v>894</v>
      </c>
    </row>
    <row r="42" spans="1:1" x14ac:dyDescent="0.25">
      <c r="A42" t="s">
        <v>895</v>
      </c>
    </row>
    <row r="43" spans="1:1" x14ac:dyDescent="0.25">
      <c r="A43" t="s">
        <v>896</v>
      </c>
    </row>
    <row r="44" spans="1:1" x14ac:dyDescent="0.25">
      <c r="A44" t="s">
        <v>897</v>
      </c>
    </row>
    <row r="45" spans="1:1" x14ac:dyDescent="0.25">
      <c r="A45" t="s">
        <v>898</v>
      </c>
    </row>
    <row r="47" spans="1:1" x14ac:dyDescent="0.25">
      <c r="A47" t="s">
        <v>899</v>
      </c>
    </row>
    <row r="48" spans="1:1" x14ac:dyDescent="0.25">
      <c r="A48" t="s">
        <v>900</v>
      </c>
    </row>
    <row r="49" spans="1:1" x14ac:dyDescent="0.25">
      <c r="A49" t="s">
        <v>901</v>
      </c>
    </row>
    <row r="50" spans="1:1" x14ac:dyDescent="0.25">
      <c r="A50" t="s">
        <v>902</v>
      </c>
    </row>
    <row r="51" spans="1:1" x14ac:dyDescent="0.25">
      <c r="A51" t="s">
        <v>903</v>
      </c>
    </row>
    <row r="52" spans="1:1" x14ac:dyDescent="0.25">
      <c r="A52" t="s">
        <v>904</v>
      </c>
    </row>
    <row r="53" spans="1:1" x14ac:dyDescent="0.25">
      <c r="A53" t="s">
        <v>905</v>
      </c>
    </row>
    <row r="54" spans="1:1" x14ac:dyDescent="0.25">
      <c r="A54" t="s">
        <v>906</v>
      </c>
    </row>
    <row r="55" spans="1:1" x14ac:dyDescent="0.25">
      <c r="A55" t="s">
        <v>907</v>
      </c>
    </row>
    <row r="56" spans="1:1" x14ac:dyDescent="0.25">
      <c r="A56" t="s">
        <v>908</v>
      </c>
    </row>
    <row r="57" spans="1:1" x14ac:dyDescent="0.25">
      <c r="A57" t="s">
        <v>909</v>
      </c>
    </row>
    <row r="58" spans="1:1" x14ac:dyDescent="0.25">
      <c r="A58" t="s">
        <v>910</v>
      </c>
    </row>
    <row r="59" spans="1:1" x14ac:dyDescent="0.25">
      <c r="A59" t="s">
        <v>911</v>
      </c>
    </row>
    <row r="60" spans="1:1" x14ac:dyDescent="0.25">
      <c r="A60" t="s">
        <v>912</v>
      </c>
    </row>
    <row r="61" spans="1:1" x14ac:dyDescent="0.25">
      <c r="A61" t="s">
        <v>913</v>
      </c>
    </row>
    <row r="62" spans="1:1" x14ac:dyDescent="0.25">
      <c r="A62" t="s">
        <v>914</v>
      </c>
    </row>
    <row r="63" spans="1:1" x14ac:dyDescent="0.25">
      <c r="A63" t="s">
        <v>915</v>
      </c>
    </row>
    <row r="64" spans="1:1" x14ac:dyDescent="0.25">
      <c r="A64" t="s">
        <v>916</v>
      </c>
    </row>
    <row r="65" spans="1:1" x14ac:dyDescent="0.25">
      <c r="A65" t="s">
        <v>917</v>
      </c>
    </row>
    <row r="66" spans="1:1" x14ac:dyDescent="0.25">
      <c r="A66" t="s">
        <v>918</v>
      </c>
    </row>
    <row r="67" spans="1:1" x14ac:dyDescent="0.25">
      <c r="A67" t="s">
        <v>919</v>
      </c>
    </row>
    <row r="68" spans="1:1" x14ac:dyDescent="0.25">
      <c r="A68" t="s">
        <v>920</v>
      </c>
    </row>
    <row r="69" spans="1:1" x14ac:dyDescent="0.25">
      <c r="A69" t="s">
        <v>921</v>
      </c>
    </row>
    <row r="70" spans="1:1" x14ac:dyDescent="0.25">
      <c r="A70" t="s">
        <v>922</v>
      </c>
    </row>
    <row r="71" spans="1:1" x14ac:dyDescent="0.25">
      <c r="A71" t="s">
        <v>923</v>
      </c>
    </row>
    <row r="72" spans="1:1" x14ac:dyDescent="0.25">
      <c r="A72" t="s">
        <v>924</v>
      </c>
    </row>
    <row r="73" spans="1:1" x14ac:dyDescent="0.25">
      <c r="A73" t="s">
        <v>925</v>
      </c>
    </row>
    <row r="74" spans="1:1" x14ac:dyDescent="0.25">
      <c r="A74" t="s">
        <v>926</v>
      </c>
    </row>
    <row r="75" spans="1:1" x14ac:dyDescent="0.25">
      <c r="A75" t="s">
        <v>927</v>
      </c>
    </row>
  </sheetData>
  <mergeCells count="1">
    <mergeCell ref="C1:E1"/>
  </mergeCells>
  <pageMargins left="0.7" right="0.7" top="0.78749999999999998" bottom="0.78749999999999998"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zoomScaleNormal="100" workbookViewId="0">
      <selection activeCell="A3" sqref="A3"/>
    </sheetView>
  </sheetViews>
  <sheetFormatPr baseColWidth="10" defaultColWidth="11.7109375" defaultRowHeight="15" x14ac:dyDescent="0.25"/>
  <cols>
    <col min="1" max="1" width="37.5703125" customWidth="1"/>
  </cols>
  <sheetData>
    <row r="1" spans="1:1" x14ac:dyDescent="0.25">
      <c r="A1" t="s">
        <v>928</v>
      </c>
    </row>
    <row r="2" spans="1:1" x14ac:dyDescent="0.25">
      <c r="A2" t="s">
        <v>929</v>
      </c>
    </row>
    <row r="3" spans="1:1" x14ac:dyDescent="0.25">
      <c r="A3" t="s">
        <v>930</v>
      </c>
    </row>
    <row r="4" spans="1:1" x14ac:dyDescent="0.25">
      <c r="A4" t="s">
        <v>931</v>
      </c>
    </row>
    <row r="5" spans="1:1" x14ac:dyDescent="0.25">
      <c r="A5" t="s">
        <v>932</v>
      </c>
    </row>
    <row r="6" spans="1:1" x14ac:dyDescent="0.25">
      <c r="A6" t="s">
        <v>933</v>
      </c>
    </row>
  </sheetData>
  <pageMargins left="0.7" right="0.7" top="0.78749999999999998" bottom="0.78749999999999998"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50"/>
  <sheetViews>
    <sheetView topLeftCell="A28" zoomScaleNormal="100" workbookViewId="0">
      <selection activeCell="E11" sqref="E11"/>
    </sheetView>
  </sheetViews>
  <sheetFormatPr baseColWidth="10" defaultColWidth="11.7109375" defaultRowHeight="15" x14ac:dyDescent="0.25"/>
  <cols>
    <col min="1" max="1" width="19.42578125" customWidth="1"/>
    <col min="8" max="8" width="12.85546875" customWidth="1"/>
  </cols>
  <sheetData>
    <row r="1" spans="1:9" x14ac:dyDescent="0.25">
      <c r="A1" t="s">
        <v>934</v>
      </c>
    </row>
    <row r="2" spans="1:9" x14ac:dyDescent="0.25">
      <c r="A2" t="s">
        <v>935</v>
      </c>
    </row>
    <row r="4" spans="1:9" x14ac:dyDescent="0.25">
      <c r="A4" s="45" t="s">
        <v>936</v>
      </c>
      <c r="B4" s="46" t="s">
        <v>937</v>
      </c>
    </row>
    <row r="5" spans="1:9" x14ac:dyDescent="0.25">
      <c r="A5" s="24">
        <v>0</v>
      </c>
      <c r="B5" s="47">
        <f t="shared" ref="B5:B11" si="0">ROUNDDOWN((A5-50)/5,0)</f>
        <v>-10</v>
      </c>
    </row>
    <row r="6" spans="1:9" x14ac:dyDescent="0.25">
      <c r="A6" s="24">
        <v>25</v>
      </c>
      <c r="B6" s="47">
        <f t="shared" si="0"/>
        <v>-5</v>
      </c>
    </row>
    <row r="7" spans="1:9" x14ac:dyDescent="0.25">
      <c r="A7" s="24">
        <v>50</v>
      </c>
      <c r="B7" s="47">
        <f t="shared" si="0"/>
        <v>0</v>
      </c>
    </row>
    <row r="8" spans="1:9" x14ac:dyDescent="0.25">
      <c r="A8" s="24">
        <v>75</v>
      </c>
      <c r="B8" s="47">
        <f t="shared" si="0"/>
        <v>5</v>
      </c>
    </row>
    <row r="9" spans="1:9" x14ac:dyDescent="0.25">
      <c r="A9" s="24">
        <v>100</v>
      </c>
      <c r="B9" s="47">
        <f t="shared" si="0"/>
        <v>10</v>
      </c>
    </row>
    <row r="10" spans="1:9" x14ac:dyDescent="0.25">
      <c r="A10" s="24">
        <v>125</v>
      </c>
      <c r="B10" s="47">
        <f t="shared" si="0"/>
        <v>15</v>
      </c>
    </row>
    <row r="11" spans="1:9" x14ac:dyDescent="0.25">
      <c r="A11" s="30">
        <v>150</v>
      </c>
      <c r="B11" s="48">
        <f t="shared" si="0"/>
        <v>20</v>
      </c>
    </row>
    <row r="13" spans="1:9" x14ac:dyDescent="0.25">
      <c r="A13" t="s">
        <v>938</v>
      </c>
    </row>
    <row r="15" spans="1:9" x14ac:dyDescent="0.25">
      <c r="A15" s="19" t="s">
        <v>939</v>
      </c>
      <c r="B15" s="32" t="s">
        <v>940</v>
      </c>
      <c r="C15" s="32" t="s">
        <v>941</v>
      </c>
      <c r="D15" s="32" t="s">
        <v>942</v>
      </c>
      <c r="E15" s="32" t="s">
        <v>943</v>
      </c>
      <c r="F15" s="32" t="s">
        <v>944</v>
      </c>
      <c r="G15" s="32" t="s">
        <v>945</v>
      </c>
      <c r="H15" s="32" t="s">
        <v>946</v>
      </c>
      <c r="I15" s="18" t="s">
        <v>947</v>
      </c>
    </row>
    <row r="16" spans="1:9" x14ac:dyDescent="0.25">
      <c r="A16" s="49" t="s">
        <v>940</v>
      </c>
      <c r="B16" s="33">
        <v>0</v>
      </c>
      <c r="C16" s="33">
        <v>100</v>
      </c>
      <c r="D16" s="33">
        <v>100</v>
      </c>
      <c r="E16" s="33">
        <v>100</v>
      </c>
      <c r="F16" s="33">
        <v>100</v>
      </c>
      <c r="G16" s="33">
        <v>100</v>
      </c>
      <c r="H16" s="33">
        <v>100</v>
      </c>
      <c r="I16" s="23">
        <v>100</v>
      </c>
    </row>
    <row r="17" spans="1:9" x14ac:dyDescent="0.25">
      <c r="A17" s="49" t="s">
        <v>941</v>
      </c>
      <c r="B17" s="33">
        <v>125</v>
      </c>
      <c r="C17" s="33">
        <v>0</v>
      </c>
      <c r="D17" s="33">
        <v>150</v>
      </c>
      <c r="E17" s="33">
        <v>150</v>
      </c>
      <c r="F17" s="33">
        <v>100</v>
      </c>
      <c r="G17" s="33">
        <v>100</v>
      </c>
      <c r="H17" s="33">
        <v>100</v>
      </c>
      <c r="I17" s="23">
        <v>100</v>
      </c>
    </row>
    <row r="18" spans="1:9" x14ac:dyDescent="0.25">
      <c r="A18" s="49" t="s">
        <v>942</v>
      </c>
      <c r="B18" s="33">
        <v>100</v>
      </c>
      <c r="C18" s="33">
        <v>100</v>
      </c>
      <c r="D18" s="33">
        <v>0</v>
      </c>
      <c r="E18" s="33">
        <v>100</v>
      </c>
      <c r="F18" s="33">
        <v>100</v>
      </c>
      <c r="G18" s="33">
        <v>100</v>
      </c>
      <c r="H18" s="33">
        <v>100</v>
      </c>
      <c r="I18" s="23">
        <v>100</v>
      </c>
    </row>
    <row r="19" spans="1:9" x14ac:dyDescent="0.25">
      <c r="A19" s="49" t="s">
        <v>943</v>
      </c>
      <c r="B19" s="33">
        <v>100</v>
      </c>
      <c r="C19" s="33">
        <v>100</v>
      </c>
      <c r="D19" s="33">
        <v>100</v>
      </c>
      <c r="E19" s="33">
        <v>0</v>
      </c>
      <c r="F19" s="33">
        <v>100</v>
      </c>
      <c r="G19" s="33">
        <v>100</v>
      </c>
      <c r="H19" s="33">
        <v>100</v>
      </c>
      <c r="I19" s="23">
        <v>100</v>
      </c>
    </row>
    <row r="20" spans="1:9" x14ac:dyDescent="0.25">
      <c r="A20" s="49" t="s">
        <v>944</v>
      </c>
      <c r="B20" s="33">
        <v>75</v>
      </c>
      <c r="C20" s="33">
        <v>100</v>
      </c>
      <c r="D20" s="33">
        <v>100</v>
      </c>
      <c r="E20" s="33">
        <v>75</v>
      </c>
      <c r="F20" s="33">
        <v>0</v>
      </c>
      <c r="G20" s="33">
        <v>50</v>
      </c>
      <c r="H20" s="33">
        <v>100</v>
      </c>
      <c r="I20" s="23">
        <v>150</v>
      </c>
    </row>
    <row r="21" spans="1:9" x14ac:dyDescent="0.25">
      <c r="A21" s="49" t="s">
        <v>945</v>
      </c>
      <c r="B21" s="33">
        <v>75</v>
      </c>
      <c r="C21" s="33">
        <v>100</v>
      </c>
      <c r="D21" s="33">
        <v>100</v>
      </c>
      <c r="E21" s="33">
        <v>75</v>
      </c>
      <c r="F21" s="33">
        <v>150</v>
      </c>
      <c r="G21" s="33">
        <v>0</v>
      </c>
      <c r="H21" s="33">
        <v>50</v>
      </c>
      <c r="I21" s="23">
        <v>100</v>
      </c>
    </row>
    <row r="22" spans="1:9" x14ac:dyDescent="0.25">
      <c r="A22" s="49" t="s">
        <v>946</v>
      </c>
      <c r="B22" s="33">
        <v>75</v>
      </c>
      <c r="C22" s="33">
        <v>75</v>
      </c>
      <c r="D22" s="33">
        <v>100</v>
      </c>
      <c r="E22" s="33">
        <v>125</v>
      </c>
      <c r="F22" s="33">
        <v>100</v>
      </c>
      <c r="G22" s="33">
        <v>150</v>
      </c>
      <c r="H22" s="33">
        <v>0</v>
      </c>
      <c r="I22" s="23">
        <v>50</v>
      </c>
    </row>
    <row r="23" spans="1:9" x14ac:dyDescent="0.25">
      <c r="A23" s="50" t="s">
        <v>947</v>
      </c>
      <c r="B23" s="35">
        <v>75</v>
      </c>
      <c r="C23" s="35">
        <v>100</v>
      </c>
      <c r="D23" s="35">
        <v>100</v>
      </c>
      <c r="E23" s="35">
        <v>75</v>
      </c>
      <c r="F23" s="35">
        <v>50</v>
      </c>
      <c r="G23" s="35">
        <v>100</v>
      </c>
      <c r="H23" s="35">
        <v>150</v>
      </c>
      <c r="I23" s="29">
        <v>0</v>
      </c>
    </row>
    <row r="25" spans="1:9" x14ac:dyDescent="0.25">
      <c r="A25" t="s">
        <v>948</v>
      </c>
    </row>
    <row r="27" spans="1:9" x14ac:dyDescent="0.25">
      <c r="A27" t="s">
        <v>949</v>
      </c>
    </row>
    <row r="28" spans="1:9" x14ac:dyDescent="0.25">
      <c r="A28" t="s">
        <v>950</v>
      </c>
    </row>
    <row r="30" spans="1:9" x14ac:dyDescent="0.25">
      <c r="A30" t="s">
        <v>951</v>
      </c>
    </row>
    <row r="32" spans="1:9" x14ac:dyDescent="0.25">
      <c r="A32" s="51" t="s">
        <v>207</v>
      </c>
      <c r="B32" s="51" t="s">
        <v>952</v>
      </c>
      <c r="C32" s="74" t="s">
        <v>953</v>
      </c>
      <c r="D32" s="74"/>
      <c r="E32" s="74"/>
      <c r="F32" s="74"/>
      <c r="G32" s="74"/>
      <c r="H32" s="74"/>
    </row>
    <row r="33" spans="1:8" x14ac:dyDescent="0.25">
      <c r="A33" s="33" t="s">
        <v>954</v>
      </c>
      <c r="B33" s="25" t="s">
        <v>955</v>
      </c>
      <c r="C33" s="73" t="s">
        <v>956</v>
      </c>
      <c r="D33" s="73"/>
      <c r="E33" s="73"/>
      <c r="F33" s="73"/>
      <c r="G33" s="73"/>
      <c r="H33" s="73"/>
    </row>
    <row r="34" spans="1:8" x14ac:dyDescent="0.25">
      <c r="A34" s="33" t="s">
        <v>957</v>
      </c>
      <c r="B34" s="25" t="s">
        <v>955</v>
      </c>
      <c r="C34" s="73" t="s">
        <v>956</v>
      </c>
      <c r="D34" s="73"/>
      <c r="E34" s="73"/>
      <c r="F34" s="73"/>
      <c r="G34" s="73"/>
      <c r="H34" s="73"/>
    </row>
    <row r="35" spans="1:8" x14ac:dyDescent="0.25">
      <c r="A35" s="33" t="s">
        <v>958</v>
      </c>
      <c r="B35" s="25" t="s">
        <v>955</v>
      </c>
      <c r="C35" s="73" t="s">
        <v>956</v>
      </c>
      <c r="D35" s="73"/>
      <c r="E35" s="73"/>
      <c r="F35" s="73"/>
      <c r="G35" s="73"/>
      <c r="H35" s="73"/>
    </row>
    <row r="36" spans="1:8" x14ac:dyDescent="0.25">
      <c r="A36" s="33" t="s">
        <v>959</v>
      </c>
      <c r="B36" s="25" t="s">
        <v>941</v>
      </c>
      <c r="C36" s="72" t="s">
        <v>960</v>
      </c>
      <c r="D36" s="72"/>
      <c r="E36" s="72"/>
      <c r="F36" s="72"/>
      <c r="G36" s="72"/>
      <c r="H36" s="72"/>
    </row>
    <row r="37" spans="1:8" x14ac:dyDescent="0.25">
      <c r="A37" s="33" t="s">
        <v>961</v>
      </c>
      <c r="B37" s="25" t="s">
        <v>943</v>
      </c>
      <c r="C37" s="73" t="s">
        <v>962</v>
      </c>
      <c r="D37" s="73"/>
      <c r="E37" s="73"/>
      <c r="F37" s="73"/>
      <c r="G37" s="73"/>
      <c r="H37" s="73"/>
    </row>
    <row r="38" spans="1:8" x14ac:dyDescent="0.25">
      <c r="A38" s="33" t="s">
        <v>963</v>
      </c>
      <c r="B38" s="25" t="s">
        <v>941</v>
      </c>
      <c r="C38" s="73" t="s">
        <v>962</v>
      </c>
      <c r="D38" s="73"/>
      <c r="E38" s="73"/>
      <c r="F38" s="73"/>
      <c r="G38" s="73"/>
      <c r="H38" s="73"/>
    </row>
    <row r="39" spans="1:8" x14ac:dyDescent="0.25">
      <c r="A39" s="33" t="s">
        <v>964</v>
      </c>
      <c r="B39" s="25" t="s">
        <v>941</v>
      </c>
      <c r="C39" s="72" t="s">
        <v>960</v>
      </c>
      <c r="D39" s="72"/>
      <c r="E39" s="72"/>
      <c r="F39" s="72"/>
      <c r="G39" s="72"/>
      <c r="H39" s="72"/>
    </row>
    <row r="40" spans="1:8" x14ac:dyDescent="0.25">
      <c r="A40" s="33" t="s">
        <v>965</v>
      </c>
      <c r="B40" s="25" t="s">
        <v>941</v>
      </c>
      <c r="C40" s="72" t="s">
        <v>960</v>
      </c>
      <c r="D40" s="72"/>
      <c r="E40" s="72"/>
      <c r="F40" s="72"/>
      <c r="G40" s="72"/>
      <c r="H40" s="72"/>
    </row>
    <row r="41" spans="1:8" x14ac:dyDescent="0.25">
      <c r="A41" s="33" t="s">
        <v>966</v>
      </c>
      <c r="B41" s="25" t="s">
        <v>944</v>
      </c>
      <c r="C41" s="72" t="s">
        <v>967</v>
      </c>
      <c r="D41" s="72"/>
      <c r="E41" s="72"/>
      <c r="F41" s="72"/>
      <c r="G41" s="72"/>
      <c r="H41" s="72"/>
    </row>
    <row r="42" spans="1:8" x14ac:dyDescent="0.25">
      <c r="A42" s="33" t="s">
        <v>968</v>
      </c>
      <c r="B42" s="25" t="s">
        <v>945</v>
      </c>
      <c r="C42" s="72" t="s">
        <v>969</v>
      </c>
      <c r="D42" s="72"/>
      <c r="E42" s="72"/>
      <c r="F42" s="72"/>
      <c r="G42" s="72"/>
      <c r="H42" s="72"/>
    </row>
    <row r="43" spans="1:8" x14ac:dyDescent="0.25">
      <c r="A43" s="33" t="s">
        <v>970</v>
      </c>
      <c r="B43" s="25" t="s">
        <v>946</v>
      </c>
      <c r="C43" s="72" t="s">
        <v>971</v>
      </c>
      <c r="D43" s="72"/>
      <c r="E43" s="72"/>
      <c r="F43" s="72"/>
      <c r="G43" s="72"/>
      <c r="H43" s="72"/>
    </row>
    <row r="44" spans="1:8" x14ac:dyDescent="0.25">
      <c r="A44" s="33" t="s">
        <v>972</v>
      </c>
      <c r="B44" s="25" t="s">
        <v>947</v>
      </c>
      <c r="C44" s="72" t="s">
        <v>973</v>
      </c>
      <c r="D44" s="72"/>
      <c r="E44" s="72"/>
      <c r="F44" s="72"/>
      <c r="G44" s="72"/>
      <c r="H44" s="72"/>
    </row>
    <row r="48" spans="1:8" x14ac:dyDescent="0.25">
      <c r="A48" s="71" t="s">
        <v>961</v>
      </c>
      <c r="B48" s="71"/>
      <c r="C48" s="71"/>
      <c r="D48" s="71"/>
      <c r="E48" s="71"/>
      <c r="F48" s="71"/>
      <c r="G48" s="71"/>
      <c r="H48" s="71"/>
    </row>
    <row r="49" spans="1:8" x14ac:dyDescent="0.25">
      <c r="A49" t="s">
        <v>974</v>
      </c>
    </row>
    <row r="50" spans="1:8" x14ac:dyDescent="0.25">
      <c r="A50" t="s">
        <v>975</v>
      </c>
    </row>
    <row r="52" spans="1:8" x14ac:dyDescent="0.25">
      <c r="A52" s="71" t="s">
        <v>963</v>
      </c>
      <c r="B52" s="71"/>
      <c r="C52" s="71"/>
      <c r="D52" s="71"/>
      <c r="E52" s="71"/>
      <c r="F52" s="71"/>
      <c r="G52" s="71"/>
      <c r="H52" s="71"/>
    </row>
    <row r="53" spans="1:8" x14ac:dyDescent="0.25">
      <c r="A53" t="s">
        <v>976</v>
      </c>
    </row>
    <row r="57" spans="1:8" x14ac:dyDescent="0.25">
      <c r="A57" s="71" t="s">
        <v>977</v>
      </c>
      <c r="B57" s="71"/>
      <c r="C57" s="71"/>
      <c r="D57" s="71"/>
      <c r="E57" s="71"/>
      <c r="F57" s="71"/>
      <c r="G57" s="71"/>
      <c r="H57" s="71"/>
    </row>
    <row r="58" spans="1:8" x14ac:dyDescent="0.25">
      <c r="A58" t="s">
        <v>978</v>
      </c>
    </row>
    <row r="59" spans="1:8" x14ac:dyDescent="0.25">
      <c r="A59" t="s">
        <v>979</v>
      </c>
    </row>
    <row r="60" spans="1:8" x14ac:dyDescent="0.25">
      <c r="A60" t="s">
        <v>980</v>
      </c>
    </row>
    <row r="61" spans="1:8" x14ac:dyDescent="0.25">
      <c r="A61" t="s">
        <v>981</v>
      </c>
    </row>
    <row r="62" spans="1:8" x14ac:dyDescent="0.25">
      <c r="A62" t="s">
        <v>982</v>
      </c>
    </row>
    <row r="63" spans="1:8" x14ac:dyDescent="0.25">
      <c r="A63" t="s">
        <v>983</v>
      </c>
    </row>
    <row r="65" spans="1:11" x14ac:dyDescent="0.25">
      <c r="A65" t="s">
        <v>984</v>
      </c>
    </row>
    <row r="66" spans="1:11" x14ac:dyDescent="0.25">
      <c r="A66" t="s">
        <v>985</v>
      </c>
    </row>
    <row r="67" spans="1:11" x14ac:dyDescent="0.25">
      <c r="A67" s="52" t="s">
        <v>986</v>
      </c>
    </row>
    <row r="68" spans="1:11" x14ac:dyDescent="0.25">
      <c r="A68" s="52" t="s">
        <v>987</v>
      </c>
    </row>
    <row r="69" spans="1:11" x14ac:dyDescent="0.25">
      <c r="A69" s="52" t="s">
        <v>988</v>
      </c>
    </row>
    <row r="71" spans="1:11" x14ac:dyDescent="0.25">
      <c r="A71" t="s">
        <v>989</v>
      </c>
    </row>
    <row r="72" spans="1:11" x14ac:dyDescent="0.25">
      <c r="A72" t="s">
        <v>990</v>
      </c>
    </row>
    <row r="73" spans="1:11" x14ac:dyDescent="0.25">
      <c r="H73" s="71" t="s">
        <v>991</v>
      </c>
      <c r="I73" s="71"/>
      <c r="J73" s="71"/>
      <c r="K73" s="71"/>
    </row>
    <row r="74" spans="1:11" x14ac:dyDescent="0.25">
      <c r="A74" s="52" t="s">
        <v>992</v>
      </c>
      <c r="H74" t="s">
        <v>993</v>
      </c>
    </row>
    <row r="75" spans="1:11" x14ac:dyDescent="0.25">
      <c r="A75" s="52" t="s">
        <v>986</v>
      </c>
      <c r="H75" t="s">
        <v>994</v>
      </c>
    </row>
    <row r="76" spans="1:11" x14ac:dyDescent="0.25">
      <c r="A76" s="52" t="s">
        <v>987</v>
      </c>
      <c r="H76" t="s">
        <v>995</v>
      </c>
    </row>
    <row r="77" spans="1:11" x14ac:dyDescent="0.25">
      <c r="A77" s="52" t="s">
        <v>988</v>
      </c>
      <c r="C77" t="s">
        <v>996</v>
      </c>
      <c r="H77" t="s">
        <v>997</v>
      </c>
    </row>
    <row r="78" spans="1:11" x14ac:dyDescent="0.25">
      <c r="A78" s="52" t="s">
        <v>998</v>
      </c>
      <c r="H78" t="s">
        <v>999</v>
      </c>
    </row>
    <row r="79" spans="1:11" x14ac:dyDescent="0.25">
      <c r="A79" s="52" t="s">
        <v>1000</v>
      </c>
      <c r="H79" t="s">
        <v>1001</v>
      </c>
    </row>
    <row r="80" spans="1:11" x14ac:dyDescent="0.25">
      <c r="A80" s="52" t="s">
        <v>1002</v>
      </c>
      <c r="H80" t="s">
        <v>1003</v>
      </c>
    </row>
    <row r="81" spans="1:8" x14ac:dyDescent="0.25">
      <c r="A81" s="52" t="s">
        <v>1004</v>
      </c>
      <c r="C81" t="s">
        <v>1005</v>
      </c>
      <c r="H81" t="s">
        <v>1006</v>
      </c>
    </row>
    <row r="82" spans="1:8" x14ac:dyDescent="0.25">
      <c r="A82" s="52" t="s">
        <v>1000</v>
      </c>
      <c r="H82" t="s">
        <v>1001</v>
      </c>
    </row>
    <row r="83" spans="1:8" x14ac:dyDescent="0.25">
      <c r="A83" s="52" t="s">
        <v>1007</v>
      </c>
      <c r="H83" t="s">
        <v>1003</v>
      </c>
    </row>
    <row r="84" spans="1:8" x14ac:dyDescent="0.25">
      <c r="A84" s="52" t="s">
        <v>1008</v>
      </c>
      <c r="H84" t="s">
        <v>1009</v>
      </c>
    </row>
    <row r="85" spans="1:8" x14ac:dyDescent="0.25">
      <c r="A85" s="52" t="s">
        <v>1010</v>
      </c>
      <c r="H85" t="s">
        <v>1011</v>
      </c>
    </row>
    <row r="86" spans="1:8" x14ac:dyDescent="0.25">
      <c r="A86" s="52" t="s">
        <v>1012</v>
      </c>
      <c r="H86" t="s">
        <v>1013</v>
      </c>
    </row>
    <row r="87" spans="1:8" x14ac:dyDescent="0.25">
      <c r="A87" s="52" t="s">
        <v>1014</v>
      </c>
      <c r="C87" t="s">
        <v>1015</v>
      </c>
      <c r="H87" t="s">
        <v>1016</v>
      </c>
    </row>
    <row r="88" spans="1:8" x14ac:dyDescent="0.25">
      <c r="A88" s="52" t="s">
        <v>1017</v>
      </c>
      <c r="H88" t="s">
        <v>1018</v>
      </c>
    </row>
    <row r="89" spans="1:8" x14ac:dyDescent="0.25">
      <c r="A89" s="52" t="s">
        <v>1019</v>
      </c>
      <c r="H89" t="s">
        <v>1020</v>
      </c>
    </row>
    <row r="90" spans="1:8" x14ac:dyDescent="0.25">
      <c r="A90" s="52" t="s">
        <v>1021</v>
      </c>
      <c r="C90" t="s">
        <v>1022</v>
      </c>
      <c r="H90" t="s">
        <v>1023</v>
      </c>
    </row>
    <row r="91" spans="1:8" x14ac:dyDescent="0.25">
      <c r="A91" s="52" t="s">
        <v>1024</v>
      </c>
      <c r="H91" t="s">
        <v>1025</v>
      </c>
    </row>
    <row r="92" spans="1:8" x14ac:dyDescent="0.25">
      <c r="A92" s="52" t="s">
        <v>1026</v>
      </c>
      <c r="C92" t="s">
        <v>1027</v>
      </c>
      <c r="H92" t="s">
        <v>1028</v>
      </c>
    </row>
    <row r="93" spans="1:8" x14ac:dyDescent="0.25">
      <c r="A93" s="52" t="s">
        <v>1029</v>
      </c>
      <c r="C93" t="s">
        <v>1030</v>
      </c>
      <c r="H93" t="s">
        <v>1031</v>
      </c>
    </row>
    <row r="94" spans="1:8" x14ac:dyDescent="0.25">
      <c r="A94" s="52" t="s">
        <v>1032</v>
      </c>
      <c r="H94" t="s">
        <v>1033</v>
      </c>
    </row>
    <row r="95" spans="1:8" x14ac:dyDescent="0.25">
      <c r="A95" s="52" t="s">
        <v>1034</v>
      </c>
      <c r="H95" t="s">
        <v>1035</v>
      </c>
    </row>
    <row r="96" spans="1:8" x14ac:dyDescent="0.25">
      <c r="A96" s="52" t="s">
        <v>1036</v>
      </c>
      <c r="H96" t="s">
        <v>1037</v>
      </c>
    </row>
    <row r="97" spans="1:8" x14ac:dyDescent="0.25">
      <c r="A97" s="52" t="s">
        <v>1038</v>
      </c>
      <c r="H97" t="s">
        <v>1039</v>
      </c>
    </row>
    <row r="98" spans="1:8" x14ac:dyDescent="0.25">
      <c r="A98" s="52" t="s">
        <v>1040</v>
      </c>
      <c r="H98" t="s">
        <v>1041</v>
      </c>
    </row>
    <row r="99" spans="1:8" x14ac:dyDescent="0.25">
      <c r="A99" s="52" t="s">
        <v>1042</v>
      </c>
      <c r="C99" t="s">
        <v>1043</v>
      </c>
      <c r="H99" t="s">
        <v>1044</v>
      </c>
    </row>
    <row r="100" spans="1:8" x14ac:dyDescent="0.25">
      <c r="A100" s="52" t="s">
        <v>1045</v>
      </c>
      <c r="C100" t="s">
        <v>1046</v>
      </c>
      <c r="H100" t="s">
        <v>1047</v>
      </c>
    </row>
    <row r="101" spans="1:8" x14ac:dyDescent="0.25">
      <c r="A101" s="52" t="s">
        <v>1048</v>
      </c>
      <c r="C101" t="s">
        <v>1049</v>
      </c>
      <c r="H101" t="s">
        <v>1050</v>
      </c>
    </row>
    <row r="102" spans="1:8" x14ac:dyDescent="0.25">
      <c r="A102" s="52" t="s">
        <v>1051</v>
      </c>
      <c r="C102" t="s">
        <v>1052</v>
      </c>
      <c r="H102" t="s">
        <v>1003</v>
      </c>
    </row>
    <row r="103" spans="1:8" x14ac:dyDescent="0.25">
      <c r="A103" s="52" t="s">
        <v>1053</v>
      </c>
      <c r="H103" t="s">
        <v>1054</v>
      </c>
    </row>
    <row r="104" spans="1:8" x14ac:dyDescent="0.25">
      <c r="A104" s="52" t="s">
        <v>1055</v>
      </c>
      <c r="C104" t="s">
        <v>1056</v>
      </c>
      <c r="H104" t="s">
        <v>1057</v>
      </c>
    </row>
    <row r="105" spans="1:8" x14ac:dyDescent="0.25">
      <c r="A105" s="52" t="s">
        <v>1058</v>
      </c>
      <c r="C105" t="s">
        <v>1059</v>
      </c>
      <c r="H105" t="s">
        <v>1060</v>
      </c>
    </row>
    <row r="106" spans="1:8" x14ac:dyDescent="0.25">
      <c r="A106" s="52" t="s">
        <v>1061</v>
      </c>
      <c r="C106" t="s">
        <v>1062</v>
      </c>
      <c r="H106" t="s">
        <v>1063</v>
      </c>
    </row>
    <row r="107" spans="1:8" x14ac:dyDescent="0.25">
      <c r="A107" s="52" t="s">
        <v>1064</v>
      </c>
      <c r="C107" t="s">
        <v>1065</v>
      </c>
      <c r="H107" t="s">
        <v>1066</v>
      </c>
    </row>
    <row r="108" spans="1:8" x14ac:dyDescent="0.25">
      <c r="A108" s="52" t="s">
        <v>1067</v>
      </c>
      <c r="H108" t="s">
        <v>1054</v>
      </c>
    </row>
    <row r="109" spans="1:8" x14ac:dyDescent="0.25">
      <c r="A109" s="52" t="s">
        <v>1068</v>
      </c>
      <c r="C109" t="s">
        <v>1069</v>
      </c>
    </row>
    <row r="110" spans="1:8" x14ac:dyDescent="0.25">
      <c r="A110" s="52" t="s">
        <v>1070</v>
      </c>
    </row>
    <row r="111" spans="1:8" x14ac:dyDescent="0.25">
      <c r="A111" s="52" t="s">
        <v>1071</v>
      </c>
    </row>
    <row r="114" spans="1:3" x14ac:dyDescent="0.25">
      <c r="A114" s="52" t="s">
        <v>1072</v>
      </c>
    </row>
    <row r="115" spans="1:3" x14ac:dyDescent="0.25">
      <c r="A115" s="52" t="s">
        <v>1073</v>
      </c>
    </row>
    <row r="116" spans="1:3" x14ac:dyDescent="0.25">
      <c r="A116" s="52" t="s">
        <v>1074</v>
      </c>
    </row>
    <row r="117" spans="1:3" x14ac:dyDescent="0.25">
      <c r="A117" s="52" t="s">
        <v>1075</v>
      </c>
      <c r="C117" t="s">
        <v>1076</v>
      </c>
    </row>
    <row r="118" spans="1:3" x14ac:dyDescent="0.25">
      <c r="A118" s="52" t="s">
        <v>1077</v>
      </c>
      <c r="C118" t="s">
        <v>1078</v>
      </c>
    </row>
    <row r="119" spans="1:3" x14ac:dyDescent="0.25">
      <c r="A119" s="52" t="s">
        <v>1079</v>
      </c>
      <c r="C119" t="s">
        <v>1080</v>
      </c>
    </row>
    <row r="120" spans="1:3" x14ac:dyDescent="0.25">
      <c r="A120" s="52" t="s">
        <v>1081</v>
      </c>
    </row>
    <row r="121" spans="1:3" x14ac:dyDescent="0.25">
      <c r="A121" s="52" t="s">
        <v>1002</v>
      </c>
    </row>
    <row r="122" spans="1:3" x14ac:dyDescent="0.25">
      <c r="A122" s="52" t="s">
        <v>1004</v>
      </c>
      <c r="C122" t="s">
        <v>1082</v>
      </c>
    </row>
    <row r="123" spans="1:3" x14ac:dyDescent="0.25">
      <c r="A123" s="52" t="s">
        <v>1081</v>
      </c>
    </row>
    <row r="124" spans="1:3" x14ac:dyDescent="0.25">
      <c r="A124" s="52" t="s">
        <v>1007</v>
      </c>
      <c r="C124" t="s">
        <v>1083</v>
      </c>
    </row>
    <row r="125" spans="1:3" x14ac:dyDescent="0.25">
      <c r="A125" s="52" t="s">
        <v>1084</v>
      </c>
      <c r="C125" t="s">
        <v>1085</v>
      </c>
    </row>
    <row r="126" spans="1:3" x14ac:dyDescent="0.25">
      <c r="A126" s="52" t="s">
        <v>1075</v>
      </c>
      <c r="C126" t="s">
        <v>1076</v>
      </c>
    </row>
    <row r="127" spans="1:3" x14ac:dyDescent="0.25">
      <c r="A127" s="52" t="s">
        <v>1086</v>
      </c>
      <c r="C127" t="s">
        <v>1087</v>
      </c>
    </row>
    <row r="128" spans="1:3" x14ac:dyDescent="0.25">
      <c r="A128" s="52" t="s">
        <v>1088</v>
      </c>
      <c r="C128" t="s">
        <v>1089</v>
      </c>
    </row>
    <row r="129" spans="1:3" x14ac:dyDescent="0.25">
      <c r="A129" s="52" t="s">
        <v>1090</v>
      </c>
      <c r="C129" t="s">
        <v>1091</v>
      </c>
    </row>
    <row r="130" spans="1:3" x14ac:dyDescent="0.25">
      <c r="A130" s="52" t="s">
        <v>1092</v>
      </c>
      <c r="C130" t="s">
        <v>1093</v>
      </c>
    </row>
    <row r="131" spans="1:3" x14ac:dyDescent="0.25">
      <c r="A131" s="52" t="s">
        <v>1094</v>
      </c>
    </row>
    <row r="132" spans="1:3" x14ac:dyDescent="0.25">
      <c r="A132" s="52" t="s">
        <v>1095</v>
      </c>
      <c r="C132" t="s">
        <v>1096</v>
      </c>
    </row>
    <row r="133" spans="1:3" x14ac:dyDescent="0.25">
      <c r="A133" s="52" t="s">
        <v>1097</v>
      </c>
    </row>
    <row r="134" spans="1:3" x14ac:dyDescent="0.25">
      <c r="A134" s="52" t="s">
        <v>1071</v>
      </c>
    </row>
    <row r="135" spans="1:3" x14ac:dyDescent="0.25">
      <c r="A135" s="52"/>
    </row>
    <row r="136" spans="1:3" x14ac:dyDescent="0.25">
      <c r="A136" s="52"/>
    </row>
    <row r="137" spans="1:3" x14ac:dyDescent="0.25">
      <c r="A137" t="s">
        <v>1098</v>
      </c>
    </row>
    <row r="138" spans="1:3" x14ac:dyDescent="0.25">
      <c r="A138" s="52" t="s">
        <v>1099</v>
      </c>
      <c r="C138" t="s">
        <v>1100</v>
      </c>
    </row>
    <row r="139" spans="1:3" x14ac:dyDescent="0.25">
      <c r="A139" s="52" t="s">
        <v>1101</v>
      </c>
      <c r="C139" t="s">
        <v>1102</v>
      </c>
    </row>
    <row r="140" spans="1:3" x14ac:dyDescent="0.25">
      <c r="A140" s="52" t="s">
        <v>1103</v>
      </c>
    </row>
    <row r="141" spans="1:3" x14ac:dyDescent="0.25">
      <c r="A141" s="52" t="s">
        <v>1104</v>
      </c>
    </row>
    <row r="142" spans="1:3" x14ac:dyDescent="0.25">
      <c r="A142" s="52" t="s">
        <v>1105</v>
      </c>
    </row>
    <row r="143" spans="1:3" x14ac:dyDescent="0.25">
      <c r="A143" s="52" t="s">
        <v>1106</v>
      </c>
    </row>
    <row r="144" spans="1:3" x14ac:dyDescent="0.25">
      <c r="A144" s="52" t="s">
        <v>1107</v>
      </c>
    </row>
    <row r="145" spans="1:1" x14ac:dyDescent="0.25">
      <c r="A145" s="52" t="s">
        <v>1108</v>
      </c>
    </row>
    <row r="146" spans="1:1" x14ac:dyDescent="0.25">
      <c r="A146" s="52" t="s">
        <v>1109</v>
      </c>
    </row>
    <row r="147" spans="1:1" x14ac:dyDescent="0.25">
      <c r="A147" s="52" t="s">
        <v>1110</v>
      </c>
    </row>
    <row r="148" spans="1:1" x14ac:dyDescent="0.25">
      <c r="A148" s="52" t="s">
        <v>1111</v>
      </c>
    </row>
    <row r="149" spans="1:1" x14ac:dyDescent="0.25">
      <c r="A149" s="52" t="s">
        <v>1112</v>
      </c>
    </row>
    <row r="150" spans="1:1" x14ac:dyDescent="0.25">
      <c r="A150" s="52" t="s">
        <v>1071</v>
      </c>
    </row>
  </sheetData>
  <mergeCells count="17">
    <mergeCell ref="C32:H32"/>
    <mergeCell ref="C33:H33"/>
    <mergeCell ref="C34:H34"/>
    <mergeCell ref="C35:H35"/>
    <mergeCell ref="C36:H36"/>
    <mergeCell ref="C37:H37"/>
    <mergeCell ref="C38:H38"/>
    <mergeCell ref="C39:H39"/>
    <mergeCell ref="C40:H40"/>
    <mergeCell ref="C41:H41"/>
    <mergeCell ref="A57:H57"/>
    <mergeCell ref="H73:K73"/>
    <mergeCell ref="C42:H42"/>
    <mergeCell ref="C43:H43"/>
    <mergeCell ref="C44:H44"/>
    <mergeCell ref="A48:H48"/>
    <mergeCell ref="A52:H52"/>
  </mergeCells>
  <pageMargins left="0.7" right="0.7" top="0.78749999999999998" bottom="0.78749999999999998"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6"/>
  <sheetViews>
    <sheetView zoomScaleNormal="100" workbookViewId="0">
      <selection activeCell="I16" sqref="I16"/>
    </sheetView>
  </sheetViews>
  <sheetFormatPr baseColWidth="10" defaultColWidth="11.7109375" defaultRowHeight="15" x14ac:dyDescent="0.25"/>
  <cols>
    <col min="3" max="3" width="33.85546875" customWidth="1"/>
    <col min="4" max="4" width="14.7109375" customWidth="1"/>
  </cols>
  <sheetData>
    <row r="1" spans="1:5" x14ac:dyDescent="0.25">
      <c r="A1" s="71" t="s">
        <v>1113</v>
      </c>
      <c r="B1" s="71"/>
      <c r="C1" s="71"/>
      <c r="D1" s="71"/>
      <c r="E1" s="71"/>
    </row>
    <row r="2" spans="1:5" x14ac:dyDescent="0.25">
      <c r="A2" s="53" t="s">
        <v>378</v>
      </c>
      <c r="B2" s="53" t="s">
        <v>177</v>
      </c>
      <c r="C2" s="53" t="s">
        <v>207</v>
      </c>
      <c r="D2" s="53" t="s">
        <v>1114</v>
      </c>
      <c r="E2" s="53" t="s">
        <v>1115</v>
      </c>
    </row>
    <row r="3" spans="1:5" x14ac:dyDescent="0.25">
      <c r="A3" s="33">
        <v>464</v>
      </c>
      <c r="B3" s="53" t="s">
        <v>445</v>
      </c>
      <c r="C3" s="33" t="s">
        <v>1116</v>
      </c>
      <c r="D3" s="33">
        <v>7</v>
      </c>
      <c r="E3" s="33">
        <v>9</v>
      </c>
    </row>
    <row r="4" spans="1:5" x14ac:dyDescent="0.25">
      <c r="A4" s="33">
        <v>465</v>
      </c>
      <c r="B4" s="53" t="s">
        <v>452</v>
      </c>
      <c r="C4" s="33" t="s">
        <v>1117</v>
      </c>
      <c r="D4" s="54" t="s">
        <v>1118</v>
      </c>
      <c r="E4" s="33">
        <v>6</v>
      </c>
    </row>
    <row r="5" spans="1:5" x14ac:dyDescent="0.25">
      <c r="A5" s="55">
        <v>466</v>
      </c>
      <c r="B5" s="56" t="s">
        <v>452</v>
      </c>
      <c r="C5" s="55" t="s">
        <v>1119</v>
      </c>
      <c r="D5" s="54" t="s">
        <v>1118</v>
      </c>
      <c r="E5" s="55">
        <v>6</v>
      </c>
    </row>
    <row r="6" spans="1:5" x14ac:dyDescent="0.25">
      <c r="A6" s="55">
        <v>467</v>
      </c>
      <c r="B6" s="56" t="s">
        <v>445</v>
      </c>
      <c r="C6" s="55" t="s">
        <v>1120</v>
      </c>
      <c r="D6" s="57" t="s">
        <v>1121</v>
      </c>
      <c r="E6" s="55">
        <v>1</v>
      </c>
    </row>
  </sheetData>
  <mergeCells count="1">
    <mergeCell ref="A1:E1"/>
  </mergeCells>
  <pageMargins left="0.7" right="0.7" top="0.78749999999999998" bottom="0.78749999999999998"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10"/>
  <sheetViews>
    <sheetView zoomScaleNormal="100" workbookViewId="0">
      <selection activeCell="A11" sqref="A11"/>
    </sheetView>
  </sheetViews>
  <sheetFormatPr baseColWidth="10" defaultColWidth="12.5703125" defaultRowHeight="15" x14ac:dyDescent="0.25"/>
  <sheetData>
    <row r="1" spans="1:1" x14ac:dyDescent="0.25">
      <c r="A1" t="s">
        <v>1122</v>
      </c>
    </row>
    <row r="2" spans="1:1" x14ac:dyDescent="0.25">
      <c r="A2" t="s">
        <v>1123</v>
      </c>
    </row>
    <row r="3" spans="1:1" x14ac:dyDescent="0.25">
      <c r="A3" t="s">
        <v>1124</v>
      </c>
    </row>
    <row r="4" spans="1:1" x14ac:dyDescent="0.25">
      <c r="A4" t="s">
        <v>1125</v>
      </c>
    </row>
    <row r="5" spans="1:1" x14ac:dyDescent="0.25">
      <c r="A5" t="s">
        <v>1126</v>
      </c>
    </row>
    <row r="6" spans="1:1" x14ac:dyDescent="0.25">
      <c r="A6" t="s">
        <v>1127</v>
      </c>
    </row>
    <row r="7" spans="1:1" x14ac:dyDescent="0.25">
      <c r="A7" t="s">
        <v>1128</v>
      </c>
    </row>
    <row r="8" spans="1:1" x14ac:dyDescent="0.25">
      <c r="A8" t="s">
        <v>1129</v>
      </c>
    </row>
    <row r="9" spans="1:1" x14ac:dyDescent="0.25">
      <c r="A9" t="s">
        <v>1130</v>
      </c>
    </row>
    <row r="10" spans="1:1" x14ac:dyDescent="0.25">
      <c r="A10" t="s">
        <v>1131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0"/>
  <sheetViews>
    <sheetView zoomScaleNormal="100" workbookViewId="0">
      <selection activeCell="I11" sqref="I11"/>
    </sheetView>
  </sheetViews>
  <sheetFormatPr baseColWidth="10" defaultColWidth="12.5703125" defaultRowHeight="15" x14ac:dyDescent="0.25"/>
  <sheetData>
    <row r="1" spans="1:17" x14ac:dyDescent="0.25">
      <c r="A1" s="75" t="s">
        <v>1132</v>
      </c>
      <c r="B1" s="75"/>
      <c r="C1" s="75"/>
      <c r="D1" s="75"/>
      <c r="E1" s="75" t="s">
        <v>1133</v>
      </c>
      <c r="F1" s="75"/>
      <c r="G1" s="75"/>
      <c r="H1" s="75"/>
      <c r="I1" s="75" t="s">
        <v>1134</v>
      </c>
      <c r="J1" s="75"/>
      <c r="K1" s="75"/>
      <c r="L1" s="75"/>
      <c r="M1" s="75"/>
      <c r="N1" s="75"/>
      <c r="O1" s="75"/>
      <c r="P1" s="75"/>
      <c r="Q1" s="75"/>
    </row>
    <row r="2" spans="1:17" x14ac:dyDescent="0.25">
      <c r="A2">
        <v>24</v>
      </c>
      <c r="B2" t="s">
        <v>1135</v>
      </c>
      <c r="E2">
        <v>21</v>
      </c>
      <c r="F2" t="s">
        <v>1136</v>
      </c>
      <c r="I2" t="s">
        <v>1137</v>
      </c>
    </row>
    <row r="3" spans="1:17" x14ac:dyDescent="0.25">
      <c r="E3">
        <v>22</v>
      </c>
      <c r="F3" t="s">
        <v>1138</v>
      </c>
      <c r="I3" t="s">
        <v>1139</v>
      </c>
    </row>
    <row r="4" spans="1:17" x14ac:dyDescent="0.25">
      <c r="E4">
        <v>23</v>
      </c>
      <c r="F4" t="s">
        <v>1140</v>
      </c>
      <c r="I4" t="s">
        <v>1141</v>
      </c>
    </row>
    <row r="5" spans="1:17" x14ac:dyDescent="0.25">
      <c r="E5">
        <v>24</v>
      </c>
      <c r="F5" t="s">
        <v>1142</v>
      </c>
      <c r="I5" t="s">
        <v>1143</v>
      </c>
    </row>
    <row r="6" spans="1:17" x14ac:dyDescent="0.25">
      <c r="I6" t="s">
        <v>1144</v>
      </c>
    </row>
    <row r="7" spans="1:17" x14ac:dyDescent="0.25">
      <c r="I7" t="s">
        <v>1145</v>
      </c>
    </row>
    <row r="8" spans="1:17" x14ac:dyDescent="0.25">
      <c r="I8" t="s">
        <v>1146</v>
      </c>
    </row>
    <row r="9" spans="1:17" x14ac:dyDescent="0.25">
      <c r="I9" t="s">
        <v>1147</v>
      </c>
    </row>
    <row r="10" spans="1:17" x14ac:dyDescent="0.25">
      <c r="I10" t="s">
        <v>1148</v>
      </c>
    </row>
  </sheetData>
  <mergeCells count="3">
    <mergeCell ref="A1:D1"/>
    <mergeCell ref="E1:H1"/>
    <mergeCell ref="I1:Q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1"/>
  <sheetViews>
    <sheetView topLeftCell="A61" zoomScaleNormal="100" workbookViewId="0">
      <selection activeCell="A89" sqref="A89"/>
    </sheetView>
  </sheetViews>
  <sheetFormatPr baseColWidth="10" defaultColWidth="11.7109375" defaultRowHeight="15" x14ac:dyDescent="0.25"/>
  <cols>
    <col min="1" max="1" width="63.42578125" customWidth="1"/>
  </cols>
  <sheetData>
    <row r="1" spans="1:1" x14ac:dyDescent="0.25">
      <c r="A1" t="s">
        <v>37</v>
      </c>
    </row>
    <row r="2" spans="1:1" x14ac:dyDescent="0.25">
      <c r="A2" t="s">
        <v>38</v>
      </c>
    </row>
    <row r="4" spans="1:1" x14ac:dyDescent="0.25">
      <c r="A4" s="3"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row r="20" spans="1:1" x14ac:dyDescent="0.25">
      <c r="A20" t="s">
        <v>55</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62</v>
      </c>
    </row>
    <row r="28" spans="1:1" x14ac:dyDescent="0.25">
      <c r="A28" t="s">
        <v>63</v>
      </c>
    </row>
    <row r="29" spans="1:1" x14ac:dyDescent="0.25">
      <c r="A29" t="s">
        <v>64</v>
      </c>
    </row>
    <row r="30" spans="1:1" x14ac:dyDescent="0.25">
      <c r="A30" t="s">
        <v>65</v>
      </c>
    </row>
    <row r="31" spans="1:1" x14ac:dyDescent="0.25">
      <c r="A31" t="s">
        <v>66</v>
      </c>
    </row>
    <row r="32" spans="1:1" x14ac:dyDescent="0.25">
      <c r="A32" t="s">
        <v>67</v>
      </c>
    </row>
    <row r="33" spans="1:1" x14ac:dyDescent="0.25">
      <c r="A33" t="s">
        <v>68</v>
      </c>
    </row>
    <row r="34" spans="1:1" x14ac:dyDescent="0.25">
      <c r="A34" t="s">
        <v>69</v>
      </c>
    </row>
    <row r="35" spans="1:1" x14ac:dyDescent="0.25">
      <c r="A35" t="s">
        <v>70</v>
      </c>
    </row>
    <row r="36" spans="1:1" x14ac:dyDescent="0.25">
      <c r="A36" t="s">
        <v>71</v>
      </c>
    </row>
    <row r="37" spans="1:1" x14ac:dyDescent="0.25">
      <c r="A37" t="s">
        <v>72</v>
      </c>
    </row>
    <row r="38" spans="1:1" x14ac:dyDescent="0.25">
      <c r="A38" s="4" t="s">
        <v>73</v>
      </c>
    </row>
    <row r="39" spans="1:1" x14ac:dyDescent="0.25">
      <c r="A39" t="s">
        <v>74</v>
      </c>
    </row>
    <row r="40" spans="1:1" x14ac:dyDescent="0.25">
      <c r="A40" t="s">
        <v>75</v>
      </c>
    </row>
    <row r="41" spans="1:1" x14ac:dyDescent="0.25">
      <c r="A41" t="s">
        <v>76</v>
      </c>
    </row>
    <row r="42" spans="1:1" x14ac:dyDescent="0.25">
      <c r="A42" t="s">
        <v>77</v>
      </c>
    </row>
    <row r="43" spans="1:1" x14ac:dyDescent="0.25">
      <c r="A43" t="s">
        <v>78</v>
      </c>
    </row>
    <row r="44" spans="1:1" x14ac:dyDescent="0.25">
      <c r="A44" t="s">
        <v>79</v>
      </c>
    </row>
    <row r="45" spans="1:1" x14ac:dyDescent="0.25">
      <c r="A45" t="s">
        <v>80</v>
      </c>
    </row>
    <row r="46" spans="1:1" x14ac:dyDescent="0.25">
      <c r="A46" t="s">
        <v>81</v>
      </c>
    </row>
    <row r="47" spans="1:1" x14ac:dyDescent="0.25">
      <c r="A47" t="s">
        <v>82</v>
      </c>
    </row>
    <row r="48" spans="1:1" x14ac:dyDescent="0.25">
      <c r="A48" t="s">
        <v>83</v>
      </c>
    </row>
    <row r="49" spans="1:1" x14ac:dyDescent="0.25">
      <c r="A49" t="s">
        <v>84</v>
      </c>
    </row>
    <row r="50" spans="1:1" x14ac:dyDescent="0.25">
      <c r="A50" t="s">
        <v>85</v>
      </c>
    </row>
    <row r="51" spans="1:1" x14ac:dyDescent="0.25">
      <c r="A51" t="s">
        <v>86</v>
      </c>
    </row>
    <row r="52" spans="1:1" x14ac:dyDescent="0.25">
      <c r="A52" t="s">
        <v>87</v>
      </c>
    </row>
    <row r="53" spans="1:1" x14ac:dyDescent="0.25">
      <c r="A53" t="s">
        <v>88</v>
      </c>
    </row>
    <row r="54" spans="1:1" x14ac:dyDescent="0.25">
      <c r="A54" t="s">
        <v>89</v>
      </c>
    </row>
    <row r="55" spans="1:1" x14ac:dyDescent="0.25">
      <c r="A55" t="s">
        <v>90</v>
      </c>
    </row>
    <row r="56" spans="1:1" x14ac:dyDescent="0.25">
      <c r="A56" t="s">
        <v>91</v>
      </c>
    </row>
    <row r="57" spans="1:1" x14ac:dyDescent="0.25">
      <c r="A57" t="s">
        <v>92</v>
      </c>
    </row>
    <row r="58" spans="1:1" x14ac:dyDescent="0.25">
      <c r="A58" t="s">
        <v>93</v>
      </c>
    </row>
    <row r="59" spans="1:1" x14ac:dyDescent="0.25">
      <c r="A59" t="s">
        <v>94</v>
      </c>
    </row>
    <row r="60" spans="1:1" x14ac:dyDescent="0.25">
      <c r="A60" t="s">
        <v>95</v>
      </c>
    </row>
    <row r="61" spans="1:1" x14ac:dyDescent="0.25">
      <c r="A61" t="s">
        <v>96</v>
      </c>
    </row>
    <row r="62" spans="1:1" x14ac:dyDescent="0.25">
      <c r="A62" t="s">
        <v>97</v>
      </c>
    </row>
    <row r="63" spans="1:1" x14ac:dyDescent="0.25">
      <c r="A63" t="s">
        <v>98</v>
      </c>
    </row>
    <row r="64" spans="1:1" x14ac:dyDescent="0.25">
      <c r="A64" t="s">
        <v>99</v>
      </c>
    </row>
    <row r="65" spans="1:1" x14ac:dyDescent="0.25">
      <c r="A65" t="s">
        <v>100</v>
      </c>
    </row>
    <row r="66" spans="1:1" x14ac:dyDescent="0.25">
      <c r="A66" t="s">
        <v>101</v>
      </c>
    </row>
    <row r="67" spans="1:1" x14ac:dyDescent="0.25">
      <c r="A67" t="s">
        <v>102</v>
      </c>
    </row>
    <row r="68" spans="1:1" x14ac:dyDescent="0.25">
      <c r="A68" s="5" t="s">
        <v>103</v>
      </c>
    </row>
    <row r="69" spans="1:1" x14ac:dyDescent="0.25">
      <c r="A69" t="s">
        <v>104</v>
      </c>
    </row>
    <row r="70" spans="1:1" x14ac:dyDescent="0.25">
      <c r="A70" t="s">
        <v>105</v>
      </c>
    </row>
    <row r="71" spans="1:1" x14ac:dyDescent="0.25">
      <c r="A71" t="s">
        <v>106</v>
      </c>
    </row>
    <row r="72" spans="1:1" x14ac:dyDescent="0.25">
      <c r="A72" t="s">
        <v>107</v>
      </c>
    </row>
    <row r="73" spans="1:1" x14ac:dyDescent="0.25">
      <c r="A73" t="s">
        <v>108</v>
      </c>
    </row>
    <row r="74" spans="1:1" x14ac:dyDescent="0.25">
      <c r="A74" t="s">
        <v>109</v>
      </c>
    </row>
    <row r="75" spans="1:1" x14ac:dyDescent="0.25">
      <c r="A75" t="s">
        <v>110</v>
      </c>
    </row>
    <row r="76" spans="1:1" x14ac:dyDescent="0.25">
      <c r="A76" t="s">
        <v>111</v>
      </c>
    </row>
    <row r="77" spans="1:1" x14ac:dyDescent="0.25">
      <c r="A77" t="s">
        <v>112</v>
      </c>
    </row>
    <row r="78" spans="1:1" x14ac:dyDescent="0.25">
      <c r="A78" t="s">
        <v>113</v>
      </c>
    </row>
    <row r="79" spans="1:1" x14ac:dyDescent="0.25">
      <c r="A79" t="s">
        <v>114</v>
      </c>
    </row>
    <row r="80" spans="1:1" x14ac:dyDescent="0.25">
      <c r="A80" t="s">
        <v>115</v>
      </c>
    </row>
    <row r="81" spans="1:1" x14ac:dyDescent="0.25">
      <c r="A81" t="s">
        <v>116</v>
      </c>
    </row>
    <row r="82" spans="1:1" x14ac:dyDescent="0.25">
      <c r="A82" t="s">
        <v>117</v>
      </c>
    </row>
    <row r="83" spans="1:1" x14ac:dyDescent="0.25">
      <c r="A83" t="s">
        <v>118</v>
      </c>
    </row>
    <row r="84" spans="1:1" x14ac:dyDescent="0.25">
      <c r="A84" t="s">
        <v>119</v>
      </c>
    </row>
    <row r="85" spans="1:1" x14ac:dyDescent="0.25">
      <c r="A85" t="s">
        <v>120</v>
      </c>
    </row>
    <row r="86" spans="1:1" x14ac:dyDescent="0.25">
      <c r="A86" t="s">
        <v>121</v>
      </c>
    </row>
    <row r="87" spans="1:1" x14ac:dyDescent="0.25">
      <c r="A87" t="s">
        <v>122</v>
      </c>
    </row>
    <row r="88" spans="1:1" x14ac:dyDescent="0.25">
      <c r="A88" t="s">
        <v>123</v>
      </c>
    </row>
    <row r="89" spans="1:1" x14ac:dyDescent="0.25">
      <c r="A89" t="s">
        <v>124</v>
      </c>
    </row>
    <row r="90" spans="1:1" x14ac:dyDescent="0.25">
      <c r="A90" t="s">
        <v>125</v>
      </c>
    </row>
    <row r="91" spans="1:1" x14ac:dyDescent="0.25">
      <c r="A91" t="s">
        <v>126</v>
      </c>
    </row>
  </sheetData>
  <pageMargins left="0.7" right="0.7"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51"/>
  <sheetViews>
    <sheetView zoomScaleNormal="100" workbookViewId="0">
      <selection activeCell="K18" sqref="K18"/>
    </sheetView>
  </sheetViews>
  <sheetFormatPr baseColWidth="10" defaultColWidth="12" defaultRowHeight="15" x14ac:dyDescent="0.25"/>
  <cols>
    <col min="7" max="7" width="13.140625" customWidth="1"/>
  </cols>
  <sheetData>
    <row r="1" spans="1:13" x14ac:dyDescent="0.25">
      <c r="A1" s="58" t="s">
        <v>1149</v>
      </c>
      <c r="B1" s="58" t="s">
        <v>1150</v>
      </c>
      <c r="C1" s="58" t="s">
        <v>1151</v>
      </c>
      <c r="G1" s="58" t="s">
        <v>750</v>
      </c>
      <c r="H1" s="58" t="s">
        <v>1152</v>
      </c>
      <c r="I1" s="58" t="s">
        <v>1153</v>
      </c>
      <c r="J1" s="58" t="s">
        <v>1154</v>
      </c>
      <c r="M1" t="s">
        <v>1155</v>
      </c>
    </row>
    <row r="2" spans="1:13" x14ac:dyDescent="0.25">
      <c r="A2">
        <v>1</v>
      </c>
      <c r="B2">
        <v>0</v>
      </c>
      <c r="C2">
        <v>0</v>
      </c>
      <c r="G2" t="s">
        <v>759</v>
      </c>
      <c r="H2">
        <v>85</v>
      </c>
      <c r="I2">
        <f t="shared" ref="I2:I10" si="0">VLOOKUP($H$15,$A$2:$B$51,2,0)*H2</f>
        <v>53550</v>
      </c>
      <c r="J2">
        <f t="shared" ref="J2:J10" si="1">VLOOKUP($H$15,$A$2:$C$51,3,0)*H2</f>
        <v>660365</v>
      </c>
      <c r="M2">
        <v>75</v>
      </c>
    </row>
    <row r="3" spans="1:13" x14ac:dyDescent="0.25">
      <c r="A3">
        <v>2</v>
      </c>
      <c r="B3">
        <f t="shared" ref="B3:B34" si="2">(A3*A3+A3)/2</f>
        <v>3</v>
      </c>
      <c r="C3">
        <f>B3</f>
        <v>3</v>
      </c>
      <c r="G3" t="s">
        <v>761</v>
      </c>
      <c r="H3">
        <v>110</v>
      </c>
      <c r="I3">
        <f t="shared" si="0"/>
        <v>69300</v>
      </c>
      <c r="J3">
        <f t="shared" si="1"/>
        <v>854590</v>
      </c>
      <c r="M3">
        <v>150</v>
      </c>
    </row>
    <row r="4" spans="1:13" x14ac:dyDescent="0.25">
      <c r="A4">
        <v>3</v>
      </c>
      <c r="B4">
        <f t="shared" si="2"/>
        <v>6</v>
      </c>
      <c r="C4">
        <f t="shared" ref="C4:C51" si="3">C3+B4</f>
        <v>9</v>
      </c>
      <c r="G4" t="s">
        <v>762</v>
      </c>
      <c r="H4">
        <v>115</v>
      </c>
      <c r="I4">
        <f t="shared" si="0"/>
        <v>72450</v>
      </c>
      <c r="J4">
        <f t="shared" si="1"/>
        <v>893435</v>
      </c>
      <c r="M4">
        <v>180</v>
      </c>
    </row>
    <row r="5" spans="1:13" x14ac:dyDescent="0.25">
      <c r="A5">
        <v>4</v>
      </c>
      <c r="B5">
        <f t="shared" si="2"/>
        <v>10</v>
      </c>
      <c r="C5">
        <f t="shared" si="3"/>
        <v>19</v>
      </c>
      <c r="G5" t="s">
        <v>765</v>
      </c>
      <c r="H5">
        <v>100</v>
      </c>
      <c r="I5">
        <f t="shared" si="0"/>
        <v>63000</v>
      </c>
      <c r="J5">
        <f t="shared" si="1"/>
        <v>776900</v>
      </c>
      <c r="M5">
        <v>100</v>
      </c>
    </row>
    <row r="6" spans="1:13" x14ac:dyDescent="0.25">
      <c r="A6">
        <v>5</v>
      </c>
      <c r="B6">
        <f t="shared" si="2"/>
        <v>15</v>
      </c>
      <c r="C6">
        <f t="shared" si="3"/>
        <v>34</v>
      </c>
      <c r="G6" t="s">
        <v>767</v>
      </c>
      <c r="H6">
        <v>105</v>
      </c>
      <c r="I6">
        <f t="shared" si="0"/>
        <v>66150</v>
      </c>
      <c r="J6">
        <f t="shared" si="1"/>
        <v>815745</v>
      </c>
      <c r="M6">
        <v>125</v>
      </c>
    </row>
    <row r="7" spans="1:13" x14ac:dyDescent="0.25">
      <c r="A7">
        <v>6</v>
      </c>
      <c r="B7">
        <f t="shared" si="2"/>
        <v>21</v>
      </c>
      <c r="C7">
        <f t="shared" si="3"/>
        <v>55</v>
      </c>
      <c r="G7" t="s">
        <v>769</v>
      </c>
      <c r="H7">
        <v>90</v>
      </c>
      <c r="I7">
        <f t="shared" si="0"/>
        <v>56700</v>
      </c>
      <c r="J7">
        <f t="shared" si="1"/>
        <v>699210</v>
      </c>
      <c r="M7">
        <v>90</v>
      </c>
    </row>
    <row r="8" spans="1:13" x14ac:dyDescent="0.25">
      <c r="A8">
        <v>7</v>
      </c>
      <c r="B8">
        <f t="shared" si="2"/>
        <v>28</v>
      </c>
      <c r="C8">
        <f t="shared" si="3"/>
        <v>83</v>
      </c>
      <c r="G8" t="s">
        <v>772</v>
      </c>
      <c r="H8">
        <v>90</v>
      </c>
      <c r="I8">
        <f t="shared" si="0"/>
        <v>56700</v>
      </c>
      <c r="J8">
        <f t="shared" si="1"/>
        <v>699210</v>
      </c>
      <c r="M8">
        <v>90</v>
      </c>
    </row>
    <row r="9" spans="1:13" x14ac:dyDescent="0.25">
      <c r="A9">
        <v>8</v>
      </c>
      <c r="B9">
        <f t="shared" si="2"/>
        <v>36</v>
      </c>
      <c r="C9">
        <f t="shared" si="3"/>
        <v>119</v>
      </c>
      <c r="G9" t="s">
        <v>774</v>
      </c>
      <c r="H9">
        <v>90</v>
      </c>
      <c r="I9">
        <f t="shared" si="0"/>
        <v>56700</v>
      </c>
      <c r="J9">
        <f t="shared" si="1"/>
        <v>699210</v>
      </c>
      <c r="M9">
        <v>90</v>
      </c>
    </row>
    <row r="10" spans="1:13" x14ac:dyDescent="0.25">
      <c r="A10">
        <v>9</v>
      </c>
      <c r="B10">
        <f t="shared" si="2"/>
        <v>45</v>
      </c>
      <c r="C10">
        <f t="shared" si="3"/>
        <v>164</v>
      </c>
      <c r="G10" t="s">
        <v>1156</v>
      </c>
      <c r="H10">
        <v>95</v>
      </c>
      <c r="I10">
        <f t="shared" si="0"/>
        <v>59850</v>
      </c>
      <c r="J10">
        <f t="shared" si="1"/>
        <v>738055</v>
      </c>
      <c r="M10">
        <v>95</v>
      </c>
    </row>
    <row r="11" spans="1:13" x14ac:dyDescent="0.25">
      <c r="A11">
        <v>10</v>
      </c>
      <c r="B11">
        <f t="shared" si="2"/>
        <v>55</v>
      </c>
      <c r="C11">
        <f t="shared" si="3"/>
        <v>219</v>
      </c>
    </row>
    <row r="12" spans="1:13" x14ac:dyDescent="0.25">
      <c r="A12">
        <v>11</v>
      </c>
      <c r="B12">
        <f t="shared" si="2"/>
        <v>66</v>
      </c>
      <c r="C12">
        <f t="shared" si="3"/>
        <v>285</v>
      </c>
    </row>
    <row r="13" spans="1:13" x14ac:dyDescent="0.25">
      <c r="A13">
        <v>12</v>
      </c>
      <c r="B13">
        <f t="shared" si="2"/>
        <v>78</v>
      </c>
      <c r="C13">
        <f t="shared" si="3"/>
        <v>363</v>
      </c>
    </row>
    <row r="14" spans="1:13" x14ac:dyDescent="0.25">
      <c r="A14">
        <v>13</v>
      </c>
      <c r="B14">
        <f t="shared" si="2"/>
        <v>91</v>
      </c>
      <c r="C14">
        <f t="shared" si="3"/>
        <v>454</v>
      </c>
    </row>
    <row r="15" spans="1:13" x14ac:dyDescent="0.25">
      <c r="A15">
        <v>14</v>
      </c>
      <c r="B15">
        <f t="shared" si="2"/>
        <v>105</v>
      </c>
      <c r="C15">
        <f t="shared" si="3"/>
        <v>559</v>
      </c>
      <c r="G15" s="59" t="s">
        <v>1157</v>
      </c>
      <c r="H15" s="60">
        <v>35</v>
      </c>
    </row>
    <row r="16" spans="1:13" x14ac:dyDescent="0.25">
      <c r="A16">
        <v>15</v>
      </c>
      <c r="B16">
        <f t="shared" si="2"/>
        <v>120</v>
      </c>
      <c r="C16">
        <f t="shared" si="3"/>
        <v>679</v>
      </c>
      <c r="H16" s="61"/>
    </row>
    <row r="17" spans="1:8" x14ac:dyDescent="0.25">
      <c r="A17">
        <v>16</v>
      </c>
      <c r="B17">
        <f t="shared" si="2"/>
        <v>136</v>
      </c>
      <c r="C17">
        <f t="shared" si="3"/>
        <v>815</v>
      </c>
    </row>
    <row r="18" spans="1:8" x14ac:dyDescent="0.25">
      <c r="A18">
        <v>17</v>
      </c>
      <c r="B18">
        <f t="shared" si="2"/>
        <v>153</v>
      </c>
      <c r="C18">
        <f t="shared" si="3"/>
        <v>968</v>
      </c>
    </row>
    <row r="19" spans="1:8" x14ac:dyDescent="0.25">
      <c r="A19">
        <v>18</v>
      </c>
      <c r="B19">
        <f t="shared" si="2"/>
        <v>171</v>
      </c>
      <c r="C19">
        <f t="shared" si="3"/>
        <v>1139</v>
      </c>
    </row>
    <row r="20" spans="1:8" x14ac:dyDescent="0.25">
      <c r="A20">
        <v>19</v>
      </c>
      <c r="B20">
        <f t="shared" si="2"/>
        <v>190</v>
      </c>
      <c r="C20">
        <f t="shared" si="3"/>
        <v>1329</v>
      </c>
      <c r="G20" t="s">
        <v>1158</v>
      </c>
    </row>
    <row r="21" spans="1:8" x14ac:dyDescent="0.25">
      <c r="A21">
        <v>20</v>
      </c>
      <c r="B21">
        <f t="shared" si="2"/>
        <v>210</v>
      </c>
      <c r="C21">
        <f t="shared" si="3"/>
        <v>1539</v>
      </c>
    </row>
    <row r="22" spans="1:8" x14ac:dyDescent="0.25">
      <c r="A22">
        <v>21</v>
      </c>
      <c r="B22">
        <f t="shared" si="2"/>
        <v>231</v>
      </c>
      <c r="C22">
        <f t="shared" si="3"/>
        <v>1770</v>
      </c>
      <c r="G22" t="s">
        <v>1159</v>
      </c>
      <c r="H22" s="62" t="str">
        <f>G4</f>
        <v>Paladin</v>
      </c>
    </row>
    <row r="23" spans="1:8" x14ac:dyDescent="0.25">
      <c r="A23">
        <v>22</v>
      </c>
      <c r="B23">
        <f t="shared" si="2"/>
        <v>253</v>
      </c>
      <c r="C23">
        <f t="shared" si="3"/>
        <v>2023</v>
      </c>
      <c r="G23" t="s">
        <v>1160</v>
      </c>
      <c r="H23" s="62">
        <f>J4</f>
        <v>893435</v>
      </c>
    </row>
    <row r="24" spans="1:8" x14ac:dyDescent="0.25">
      <c r="A24">
        <v>23</v>
      </c>
      <c r="B24">
        <f t="shared" si="2"/>
        <v>276</v>
      </c>
      <c r="C24">
        <f t="shared" si="3"/>
        <v>2299</v>
      </c>
      <c r="G24" t="s">
        <v>1161</v>
      </c>
      <c r="H24" t="e">
        <f ca="1">levelfromexp(H23,VLOOKUP(H22,G2:H10,2,0))</f>
        <v>#NAME?</v>
      </c>
    </row>
    <row r="25" spans="1:8" x14ac:dyDescent="0.25">
      <c r="A25">
        <v>24</v>
      </c>
      <c r="B25">
        <f t="shared" si="2"/>
        <v>300</v>
      </c>
      <c r="C25">
        <f t="shared" si="3"/>
        <v>2599</v>
      </c>
    </row>
    <row r="26" spans="1:8" x14ac:dyDescent="0.25">
      <c r="A26">
        <v>25</v>
      </c>
      <c r="B26">
        <f t="shared" si="2"/>
        <v>325</v>
      </c>
      <c r="C26">
        <f t="shared" si="3"/>
        <v>2924</v>
      </c>
    </row>
    <row r="27" spans="1:8" x14ac:dyDescent="0.25">
      <c r="A27">
        <v>26</v>
      </c>
      <c r="B27">
        <f t="shared" si="2"/>
        <v>351</v>
      </c>
      <c r="C27">
        <f t="shared" si="3"/>
        <v>3275</v>
      </c>
    </row>
    <row r="28" spans="1:8" x14ac:dyDescent="0.25">
      <c r="A28">
        <v>27</v>
      </c>
      <c r="B28">
        <f t="shared" si="2"/>
        <v>378</v>
      </c>
      <c r="C28">
        <f t="shared" si="3"/>
        <v>3653</v>
      </c>
    </row>
    <row r="29" spans="1:8" x14ac:dyDescent="0.25">
      <c r="A29">
        <v>28</v>
      </c>
      <c r="B29">
        <f t="shared" si="2"/>
        <v>406</v>
      </c>
      <c r="C29">
        <f t="shared" si="3"/>
        <v>4059</v>
      </c>
    </row>
    <row r="30" spans="1:8" x14ac:dyDescent="0.25">
      <c r="A30">
        <v>29</v>
      </c>
      <c r="B30">
        <f t="shared" si="2"/>
        <v>435</v>
      </c>
      <c r="C30">
        <f t="shared" si="3"/>
        <v>4494</v>
      </c>
    </row>
    <row r="31" spans="1:8" x14ac:dyDescent="0.25">
      <c r="A31">
        <v>30</v>
      </c>
      <c r="B31">
        <f t="shared" si="2"/>
        <v>465</v>
      </c>
      <c r="C31">
        <f t="shared" si="3"/>
        <v>4959</v>
      </c>
    </row>
    <row r="32" spans="1:8" x14ac:dyDescent="0.25">
      <c r="A32">
        <v>31</v>
      </c>
      <c r="B32">
        <f t="shared" si="2"/>
        <v>496</v>
      </c>
      <c r="C32">
        <f t="shared" si="3"/>
        <v>5455</v>
      </c>
    </row>
    <row r="33" spans="1:9" x14ac:dyDescent="0.25">
      <c r="A33">
        <v>32</v>
      </c>
      <c r="B33">
        <f t="shared" si="2"/>
        <v>528</v>
      </c>
      <c r="C33">
        <f t="shared" si="3"/>
        <v>5983</v>
      </c>
    </row>
    <row r="34" spans="1:9" x14ac:dyDescent="0.25">
      <c r="A34">
        <v>33</v>
      </c>
      <c r="B34">
        <f t="shared" si="2"/>
        <v>561</v>
      </c>
      <c r="C34">
        <f t="shared" si="3"/>
        <v>6544</v>
      </c>
    </row>
    <row r="35" spans="1:9" x14ac:dyDescent="0.25">
      <c r="A35">
        <v>34</v>
      </c>
      <c r="B35">
        <f t="shared" ref="B35:B51" si="4">(A35*A35+A35)/2</f>
        <v>595</v>
      </c>
      <c r="C35">
        <f t="shared" si="3"/>
        <v>7139</v>
      </c>
    </row>
    <row r="36" spans="1:9" x14ac:dyDescent="0.25">
      <c r="A36">
        <v>35</v>
      </c>
      <c r="B36">
        <f t="shared" si="4"/>
        <v>630</v>
      </c>
      <c r="C36">
        <f t="shared" si="3"/>
        <v>7769</v>
      </c>
    </row>
    <row r="37" spans="1:9" x14ac:dyDescent="0.25">
      <c r="A37">
        <v>36</v>
      </c>
      <c r="B37">
        <f t="shared" si="4"/>
        <v>666</v>
      </c>
      <c r="C37">
        <f t="shared" si="3"/>
        <v>8435</v>
      </c>
    </row>
    <row r="38" spans="1:9" x14ac:dyDescent="0.25">
      <c r="A38">
        <v>37</v>
      </c>
      <c r="B38">
        <f t="shared" si="4"/>
        <v>703</v>
      </c>
      <c r="C38">
        <f t="shared" si="3"/>
        <v>9138</v>
      </c>
    </row>
    <row r="39" spans="1:9" x14ac:dyDescent="0.25">
      <c r="A39">
        <v>38</v>
      </c>
      <c r="B39">
        <f t="shared" si="4"/>
        <v>741</v>
      </c>
      <c r="C39">
        <f t="shared" si="3"/>
        <v>9879</v>
      </c>
    </row>
    <row r="40" spans="1:9" x14ac:dyDescent="0.25">
      <c r="A40">
        <v>39</v>
      </c>
      <c r="B40">
        <f t="shared" si="4"/>
        <v>780</v>
      </c>
      <c r="C40">
        <f t="shared" si="3"/>
        <v>10659</v>
      </c>
      <c r="I40" s="13"/>
    </row>
    <row r="41" spans="1:9" x14ac:dyDescent="0.25">
      <c r="A41">
        <v>40</v>
      </c>
      <c r="B41">
        <f t="shared" si="4"/>
        <v>820</v>
      </c>
      <c r="C41">
        <f t="shared" si="3"/>
        <v>11479</v>
      </c>
    </row>
    <row r="42" spans="1:9" x14ac:dyDescent="0.25">
      <c r="A42">
        <v>41</v>
      </c>
      <c r="B42">
        <f t="shared" si="4"/>
        <v>861</v>
      </c>
      <c r="C42">
        <f t="shared" si="3"/>
        <v>12340</v>
      </c>
    </row>
    <row r="43" spans="1:9" x14ac:dyDescent="0.25">
      <c r="A43">
        <v>42</v>
      </c>
      <c r="B43">
        <f t="shared" si="4"/>
        <v>903</v>
      </c>
      <c r="C43">
        <f t="shared" si="3"/>
        <v>13243</v>
      </c>
    </row>
    <row r="44" spans="1:9" x14ac:dyDescent="0.25">
      <c r="A44">
        <v>43</v>
      </c>
      <c r="B44">
        <f t="shared" si="4"/>
        <v>946</v>
      </c>
      <c r="C44">
        <f t="shared" si="3"/>
        <v>14189</v>
      </c>
    </row>
    <row r="45" spans="1:9" x14ac:dyDescent="0.25">
      <c r="A45">
        <v>44</v>
      </c>
      <c r="B45">
        <f t="shared" si="4"/>
        <v>990</v>
      </c>
      <c r="C45">
        <f t="shared" si="3"/>
        <v>15179</v>
      </c>
    </row>
    <row r="46" spans="1:9" x14ac:dyDescent="0.25">
      <c r="A46">
        <v>45</v>
      </c>
      <c r="B46">
        <f t="shared" si="4"/>
        <v>1035</v>
      </c>
      <c r="C46">
        <f t="shared" si="3"/>
        <v>16214</v>
      </c>
    </row>
    <row r="47" spans="1:9" x14ac:dyDescent="0.25">
      <c r="A47">
        <v>46</v>
      </c>
      <c r="B47">
        <f t="shared" si="4"/>
        <v>1081</v>
      </c>
      <c r="C47">
        <f t="shared" si="3"/>
        <v>17295</v>
      </c>
    </row>
    <row r="48" spans="1:9" x14ac:dyDescent="0.25">
      <c r="A48">
        <v>47</v>
      </c>
      <c r="B48">
        <f t="shared" si="4"/>
        <v>1128</v>
      </c>
      <c r="C48">
        <f t="shared" si="3"/>
        <v>18423</v>
      </c>
    </row>
    <row r="49" spans="1:3" x14ac:dyDescent="0.25">
      <c r="A49">
        <v>48</v>
      </c>
      <c r="B49">
        <f t="shared" si="4"/>
        <v>1176</v>
      </c>
      <c r="C49">
        <f t="shared" si="3"/>
        <v>19599</v>
      </c>
    </row>
    <row r="50" spans="1:3" x14ac:dyDescent="0.25">
      <c r="A50">
        <v>49</v>
      </c>
      <c r="B50">
        <f t="shared" si="4"/>
        <v>1225</v>
      </c>
      <c r="C50">
        <f t="shared" si="3"/>
        <v>20824</v>
      </c>
    </row>
    <row r="51" spans="1:3" x14ac:dyDescent="0.25">
      <c r="A51">
        <v>50</v>
      </c>
      <c r="B51">
        <f t="shared" si="4"/>
        <v>1275</v>
      </c>
      <c r="C51">
        <f t="shared" si="3"/>
        <v>22099</v>
      </c>
    </row>
  </sheetData>
  <sheetProtection sheet="1" objects="1" scenarios="1"/>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6"/>
  <sheetViews>
    <sheetView zoomScaleNormal="100" workbookViewId="0">
      <selection activeCell="K32" sqref="K32"/>
    </sheetView>
  </sheetViews>
  <sheetFormatPr baseColWidth="10" defaultColWidth="12" defaultRowHeight="15" x14ac:dyDescent="0.25"/>
  <sheetData>
    <row r="1" spans="1:2" x14ac:dyDescent="0.25">
      <c r="A1" t="s">
        <v>424</v>
      </c>
      <c r="B1" t="s">
        <v>1162</v>
      </c>
    </row>
    <row r="2" spans="1:2" x14ac:dyDescent="0.25">
      <c r="A2" t="s">
        <v>408</v>
      </c>
      <c r="B2" t="s">
        <v>1163</v>
      </c>
    </row>
    <row r="3" spans="1:2" x14ac:dyDescent="0.25">
      <c r="A3" t="s">
        <v>1164</v>
      </c>
      <c r="B3" t="s">
        <v>1165</v>
      </c>
    </row>
    <row r="4" spans="1:2" x14ac:dyDescent="0.25">
      <c r="A4" t="s">
        <v>1166</v>
      </c>
      <c r="B4" t="s">
        <v>1167</v>
      </c>
    </row>
    <row r="5" spans="1:2" x14ac:dyDescent="0.25">
      <c r="A5" t="s">
        <v>1168</v>
      </c>
      <c r="B5" t="s">
        <v>1169</v>
      </c>
    </row>
    <row r="6" spans="1:2" x14ac:dyDescent="0.25">
      <c r="A6" t="s">
        <v>1170</v>
      </c>
      <c r="B6" t="s">
        <v>1171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2"/>
  <sheetViews>
    <sheetView zoomScaleNormal="100" workbookViewId="0">
      <selection activeCell="A3" sqref="A3"/>
    </sheetView>
  </sheetViews>
  <sheetFormatPr baseColWidth="10" defaultColWidth="12" defaultRowHeight="15" x14ac:dyDescent="0.25"/>
  <sheetData>
    <row r="1" spans="1:2" x14ac:dyDescent="0.25">
      <c r="A1">
        <v>103</v>
      </c>
      <c r="B1" t="s">
        <v>1172</v>
      </c>
    </row>
    <row r="2" spans="1:2" x14ac:dyDescent="0.25">
      <c r="A2">
        <v>104</v>
      </c>
      <c r="B2" t="s">
        <v>1173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55"/>
  <sheetViews>
    <sheetView topLeftCell="A7" zoomScaleNormal="100" workbookViewId="0">
      <selection activeCell="C41" sqref="C41"/>
    </sheetView>
  </sheetViews>
  <sheetFormatPr baseColWidth="10" defaultColWidth="12" defaultRowHeight="15" x14ac:dyDescent="0.25"/>
  <cols>
    <col min="3" max="3" width="49.85546875" customWidth="1"/>
  </cols>
  <sheetData>
    <row r="1" spans="1:3" x14ac:dyDescent="0.25">
      <c r="A1" t="s">
        <v>1174</v>
      </c>
    </row>
    <row r="2" spans="1:3" x14ac:dyDescent="0.25">
      <c r="A2">
        <v>54</v>
      </c>
      <c r="B2">
        <v>4</v>
      </c>
      <c r="C2" t="s">
        <v>1175</v>
      </c>
    </row>
    <row r="3" spans="1:3" x14ac:dyDescent="0.25">
      <c r="A3">
        <v>58</v>
      </c>
      <c r="B3">
        <v>20</v>
      </c>
      <c r="C3" t="s">
        <v>1176</v>
      </c>
    </row>
    <row r="8" spans="1:3" x14ac:dyDescent="0.25">
      <c r="A8" t="s">
        <v>1177</v>
      </c>
    </row>
    <row r="13" spans="1:3" x14ac:dyDescent="0.25">
      <c r="A13" t="s">
        <v>1178</v>
      </c>
    </row>
    <row r="14" spans="1:3" x14ac:dyDescent="0.25">
      <c r="A14" t="s">
        <v>1174</v>
      </c>
      <c r="B14" t="s">
        <v>1179</v>
      </c>
      <c r="C14" t="s">
        <v>1180</v>
      </c>
    </row>
    <row r="15" spans="1:3" x14ac:dyDescent="0.25">
      <c r="A15">
        <v>21</v>
      </c>
      <c r="B15">
        <v>5</v>
      </c>
    </row>
    <row r="16" spans="1:3" x14ac:dyDescent="0.25">
      <c r="A16">
        <v>21</v>
      </c>
      <c r="B16">
        <v>6</v>
      </c>
    </row>
    <row r="17" spans="1:3" x14ac:dyDescent="0.25">
      <c r="A17">
        <v>26</v>
      </c>
      <c r="B17">
        <v>1</v>
      </c>
      <c r="C17" t="s">
        <v>1181</v>
      </c>
    </row>
    <row r="18" spans="1:3" x14ac:dyDescent="0.25">
      <c r="A18">
        <v>26</v>
      </c>
      <c r="B18">
        <v>3</v>
      </c>
    </row>
    <row r="19" spans="1:3" x14ac:dyDescent="0.25">
      <c r="A19">
        <v>26</v>
      </c>
      <c r="B19">
        <v>4</v>
      </c>
      <c r="C19" t="s">
        <v>1182</v>
      </c>
    </row>
    <row r="20" spans="1:3" x14ac:dyDescent="0.25">
      <c r="A20">
        <v>40</v>
      </c>
      <c r="B20" t="s">
        <v>1183</v>
      </c>
      <c r="C20" t="s">
        <v>1184</v>
      </c>
    </row>
    <row r="21" spans="1:3" x14ac:dyDescent="0.25">
      <c r="A21">
        <v>37</v>
      </c>
      <c r="B21" t="s">
        <v>1183</v>
      </c>
      <c r="C21" t="s">
        <v>1184</v>
      </c>
    </row>
    <row r="22" spans="1:3" x14ac:dyDescent="0.25">
      <c r="A22">
        <v>45</v>
      </c>
      <c r="B22" t="s">
        <v>1183</v>
      </c>
      <c r="C22" t="s">
        <v>1184</v>
      </c>
    </row>
    <row r="23" spans="1:3" x14ac:dyDescent="0.25">
      <c r="A23">
        <v>10</v>
      </c>
      <c r="B23">
        <v>8</v>
      </c>
      <c r="C23" t="s">
        <v>1185</v>
      </c>
    </row>
    <row r="25" spans="1:3" x14ac:dyDescent="0.25">
      <c r="A25" t="s">
        <v>569</v>
      </c>
    </row>
    <row r="26" spans="1:3" x14ac:dyDescent="0.25">
      <c r="A26">
        <v>470</v>
      </c>
      <c r="B26" t="s">
        <v>1186</v>
      </c>
    </row>
    <row r="27" spans="1:3" x14ac:dyDescent="0.25">
      <c r="A27">
        <v>263</v>
      </c>
      <c r="B27">
        <v>33.340000000000003</v>
      </c>
      <c r="C27" t="s">
        <v>1187</v>
      </c>
    </row>
    <row r="28" spans="1:3" x14ac:dyDescent="0.25">
      <c r="A28">
        <v>460</v>
      </c>
      <c r="B28">
        <v>4</v>
      </c>
    </row>
    <row r="29" spans="1:3" x14ac:dyDescent="0.25">
      <c r="A29">
        <v>456</v>
      </c>
      <c r="B29">
        <v>0</v>
      </c>
    </row>
    <row r="30" spans="1:3" x14ac:dyDescent="0.25">
      <c r="A30">
        <v>457</v>
      </c>
      <c r="B30" t="s">
        <v>1188</v>
      </c>
    </row>
    <row r="31" spans="1:3" x14ac:dyDescent="0.25">
      <c r="A31">
        <v>472</v>
      </c>
      <c r="B31" t="s">
        <v>1189</v>
      </c>
    </row>
    <row r="32" spans="1:3" x14ac:dyDescent="0.25">
      <c r="A32">
        <v>473</v>
      </c>
      <c r="B32">
        <v>26</v>
      </c>
    </row>
    <row r="33" spans="1:3" x14ac:dyDescent="0.25">
      <c r="A33">
        <v>57</v>
      </c>
      <c r="B33">
        <v>2</v>
      </c>
    </row>
    <row r="34" spans="1:3" x14ac:dyDescent="0.25">
      <c r="A34">
        <v>474</v>
      </c>
      <c r="B34">
        <v>0</v>
      </c>
    </row>
    <row r="35" spans="1:3" x14ac:dyDescent="0.25">
      <c r="A35">
        <v>459</v>
      </c>
      <c r="B35">
        <v>1</v>
      </c>
    </row>
    <row r="36" spans="1:3" x14ac:dyDescent="0.25">
      <c r="A36">
        <v>233</v>
      </c>
      <c r="B36">
        <v>2</v>
      </c>
    </row>
    <row r="37" spans="1:3" x14ac:dyDescent="0.25">
      <c r="A37">
        <v>218</v>
      </c>
      <c r="B37">
        <v>0</v>
      </c>
      <c r="C37" t="s">
        <v>1190</v>
      </c>
    </row>
    <row r="38" spans="1:3" x14ac:dyDescent="0.25">
      <c r="A38">
        <v>435</v>
      </c>
      <c r="B38">
        <v>8</v>
      </c>
    </row>
    <row r="39" spans="1:3" x14ac:dyDescent="0.25">
      <c r="A39">
        <v>374</v>
      </c>
      <c r="C39" t="s">
        <v>1191</v>
      </c>
    </row>
    <row r="45" spans="1:3" x14ac:dyDescent="0.25">
      <c r="A45" t="s">
        <v>1192</v>
      </c>
    </row>
    <row r="46" spans="1:3" x14ac:dyDescent="0.25">
      <c r="A46">
        <v>4</v>
      </c>
      <c r="B46">
        <v>8</v>
      </c>
    </row>
    <row r="48" spans="1:3" x14ac:dyDescent="0.25">
      <c r="A48" t="s">
        <v>1193</v>
      </c>
      <c r="B48" t="s">
        <v>579</v>
      </c>
    </row>
    <row r="49" spans="1:2" x14ac:dyDescent="0.25">
      <c r="A49" t="s">
        <v>1194</v>
      </c>
    </row>
    <row r="52" spans="1:2" x14ac:dyDescent="0.25">
      <c r="A52" t="s">
        <v>1195</v>
      </c>
    </row>
    <row r="53" spans="1:2" x14ac:dyDescent="0.25">
      <c r="A53">
        <v>15</v>
      </c>
      <c r="B53">
        <v>5</v>
      </c>
    </row>
    <row r="54" spans="1:2" x14ac:dyDescent="0.25">
      <c r="A54">
        <v>15</v>
      </c>
      <c r="B54">
        <v>6</v>
      </c>
    </row>
    <row r="55" spans="1:2" x14ac:dyDescent="0.25">
      <c r="A55">
        <v>15</v>
      </c>
      <c r="B55">
        <v>7</v>
      </c>
    </row>
  </sheetData>
  <hyperlinks>
    <hyperlink ref="C3" r:id="rId1" xr:uid="{00000000-0004-0000-2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84"/>
  <sheetViews>
    <sheetView topLeftCell="A43" zoomScaleNormal="100" workbookViewId="0">
      <selection activeCell="F39" sqref="F39"/>
    </sheetView>
  </sheetViews>
  <sheetFormatPr baseColWidth="10" defaultColWidth="12" defaultRowHeight="15" x14ac:dyDescent="0.25"/>
  <cols>
    <col min="5" max="5" width="14.28515625" customWidth="1"/>
  </cols>
  <sheetData>
    <row r="1" spans="1:8" x14ac:dyDescent="0.25">
      <c r="A1" s="76" t="s">
        <v>1196</v>
      </c>
      <c r="B1" s="76"/>
      <c r="C1" s="76"/>
      <c r="E1" s="67" t="s">
        <v>1197</v>
      </c>
      <c r="F1" s="67"/>
      <c r="G1" s="67"/>
      <c r="H1" s="67"/>
    </row>
    <row r="2" spans="1:8" x14ac:dyDescent="0.25">
      <c r="A2" s="63" t="s">
        <v>1198</v>
      </c>
      <c r="B2" s="63" t="s">
        <v>1199</v>
      </c>
      <c r="C2" s="63" t="s">
        <v>1200</v>
      </c>
      <c r="E2" s="64" t="s">
        <v>207</v>
      </c>
      <c r="F2" s="64" t="s">
        <v>1201</v>
      </c>
      <c r="G2" s="64" t="s">
        <v>1202</v>
      </c>
      <c r="H2" s="64" t="s">
        <v>1203</v>
      </c>
    </row>
    <row r="3" spans="1:8" x14ac:dyDescent="0.25">
      <c r="A3" t="s">
        <v>1149</v>
      </c>
      <c r="B3">
        <v>1</v>
      </c>
      <c r="C3">
        <v>1</v>
      </c>
      <c r="E3" s="55" t="s">
        <v>1204</v>
      </c>
      <c r="F3" s="55">
        <v>5</v>
      </c>
      <c r="G3" s="55">
        <v>5</v>
      </c>
      <c r="H3" s="55">
        <v>10</v>
      </c>
    </row>
    <row r="4" spans="1:8" x14ac:dyDescent="0.25">
      <c r="A4" t="s">
        <v>1203</v>
      </c>
      <c r="B4">
        <v>6</v>
      </c>
      <c r="C4">
        <v>6</v>
      </c>
      <c r="E4" s="55"/>
      <c r="F4" s="55"/>
      <c r="G4" s="55"/>
      <c r="H4" s="55"/>
    </row>
    <row r="5" spans="1:8" x14ac:dyDescent="0.25">
      <c r="A5" t="s">
        <v>1205</v>
      </c>
      <c r="B5">
        <v>5</v>
      </c>
      <c r="C5">
        <v>5</v>
      </c>
      <c r="E5" s="55"/>
      <c r="F5" s="55"/>
      <c r="G5" s="55"/>
      <c r="H5" s="55"/>
    </row>
    <row r="6" spans="1:8" x14ac:dyDescent="0.25">
      <c r="A6" t="s">
        <v>1206</v>
      </c>
      <c r="B6">
        <v>3</v>
      </c>
      <c r="C6">
        <v>3</v>
      </c>
      <c r="E6" s="55"/>
      <c r="F6" s="55"/>
      <c r="G6" s="55"/>
      <c r="H6" s="55"/>
    </row>
    <row r="7" spans="1:8" x14ac:dyDescent="0.25">
      <c r="A7" t="s">
        <v>1201</v>
      </c>
      <c r="B7">
        <v>2</v>
      </c>
      <c r="C7">
        <v>2</v>
      </c>
      <c r="E7" s="55"/>
      <c r="F7" s="55"/>
      <c r="G7" s="55"/>
      <c r="H7" s="55"/>
    </row>
    <row r="8" spans="1:8" x14ac:dyDescent="0.25">
      <c r="A8" t="s">
        <v>1202</v>
      </c>
      <c r="B8">
        <v>0</v>
      </c>
      <c r="C8">
        <v>0</v>
      </c>
      <c r="E8" s="65" t="s">
        <v>1207</v>
      </c>
      <c r="F8" s="65">
        <f>SUM(F3:F7)</f>
        <v>5</v>
      </c>
      <c r="G8" s="65">
        <f>SUM(G3:G7)</f>
        <v>5</v>
      </c>
      <c r="H8" s="65">
        <f>SUM(H3:H7)</f>
        <v>10</v>
      </c>
    </row>
    <row r="9" spans="1:8" x14ac:dyDescent="0.25">
      <c r="A9" t="s">
        <v>1208</v>
      </c>
      <c r="B9">
        <v>5</v>
      </c>
      <c r="C9">
        <v>10</v>
      </c>
    </row>
    <row r="10" spans="1:8" x14ac:dyDescent="0.25">
      <c r="A10" t="s">
        <v>936</v>
      </c>
      <c r="B10">
        <v>5</v>
      </c>
      <c r="C10">
        <v>15</v>
      </c>
    </row>
    <row r="11" spans="1:8" x14ac:dyDescent="0.25">
      <c r="A11" t="s">
        <v>1209</v>
      </c>
      <c r="B11">
        <v>20</v>
      </c>
      <c r="C11">
        <v>25</v>
      </c>
      <c r="E11" s="65" t="s">
        <v>1210</v>
      </c>
      <c r="F11" s="65">
        <v>10</v>
      </c>
    </row>
    <row r="12" spans="1:8" x14ac:dyDescent="0.25">
      <c r="A12" t="s">
        <v>1211</v>
      </c>
      <c r="B12">
        <v>135</v>
      </c>
      <c r="C12">
        <v>150</v>
      </c>
      <c r="E12" s="65" t="s">
        <v>1212</v>
      </c>
      <c r="F12" s="65">
        <v>7</v>
      </c>
    </row>
    <row r="13" spans="1:8" x14ac:dyDescent="0.25">
      <c r="A13" t="s">
        <v>1213</v>
      </c>
      <c r="B13">
        <v>2</v>
      </c>
      <c r="C13">
        <v>10</v>
      </c>
    </row>
    <row r="14" spans="1:8" x14ac:dyDescent="0.25">
      <c r="A14" t="s">
        <v>1214</v>
      </c>
      <c r="B14">
        <v>5</v>
      </c>
      <c r="C14">
        <v>50</v>
      </c>
    </row>
    <row r="15" spans="1:8" x14ac:dyDescent="0.25">
      <c r="A15" t="s">
        <v>1215</v>
      </c>
      <c r="B15">
        <v>15</v>
      </c>
      <c r="C15">
        <v>95</v>
      </c>
    </row>
    <row r="16" spans="1:8" x14ac:dyDescent="0.25">
      <c r="A16" t="s">
        <v>1216</v>
      </c>
      <c r="B16">
        <v>0</v>
      </c>
      <c r="C16">
        <v>0</v>
      </c>
    </row>
    <row r="17" spans="1:9" x14ac:dyDescent="0.25">
      <c r="A17" t="s">
        <v>1217</v>
      </c>
      <c r="B17">
        <v>30</v>
      </c>
      <c r="C17">
        <v>85</v>
      </c>
      <c r="E17" s="67" t="s">
        <v>1218</v>
      </c>
      <c r="F17" s="67"/>
      <c r="G17" s="67"/>
      <c r="H17" s="67"/>
    </row>
    <row r="18" spans="1:9" x14ac:dyDescent="0.25">
      <c r="A18" t="s">
        <v>1219</v>
      </c>
      <c r="B18">
        <v>0</v>
      </c>
      <c r="C18">
        <v>25</v>
      </c>
      <c r="E18" s="64" t="s">
        <v>1198</v>
      </c>
      <c r="F18" s="64" t="s">
        <v>1199</v>
      </c>
      <c r="G18" s="64" t="s">
        <v>1200</v>
      </c>
      <c r="H18" s="64" t="s">
        <v>1220</v>
      </c>
    </row>
    <row r="19" spans="1:9" x14ac:dyDescent="0.25">
      <c r="A19" t="s">
        <v>1221</v>
      </c>
      <c r="B19">
        <v>0</v>
      </c>
      <c r="C19">
        <v>99</v>
      </c>
      <c r="E19" s="55" t="s">
        <v>1149</v>
      </c>
      <c r="F19" s="55">
        <f>C3+C26+C34+C41+C48+C55+C63+C70+C77</f>
        <v>33</v>
      </c>
      <c r="G19" s="65">
        <f>F19</f>
        <v>33</v>
      </c>
      <c r="H19" s="55">
        <f t="shared" ref="H19:H39" si="0">ROUNDDOWN(AVERAGE(F19:G19),0)</f>
        <v>33</v>
      </c>
    </row>
    <row r="20" spans="1:9" x14ac:dyDescent="0.25">
      <c r="A20" t="s">
        <v>1222</v>
      </c>
      <c r="B20">
        <v>0</v>
      </c>
      <c r="C20">
        <v>0</v>
      </c>
      <c r="E20" s="55" t="s">
        <v>1203</v>
      </c>
      <c r="F20" s="55">
        <f>B4+B29+B66+B71+(F19-B3)*(F11/2)</f>
        <v>209</v>
      </c>
      <c r="G20" s="65">
        <f>C4+C29+C66+C71+(G19-C3)*F11+H8</f>
        <v>391</v>
      </c>
      <c r="H20" s="55">
        <f t="shared" si="0"/>
        <v>300</v>
      </c>
      <c r="I20" t="s">
        <v>1223</v>
      </c>
    </row>
    <row r="21" spans="1:9" x14ac:dyDescent="0.25">
      <c r="A21" t="s">
        <v>1224</v>
      </c>
      <c r="B21">
        <v>20</v>
      </c>
      <c r="C21">
        <v>60</v>
      </c>
      <c r="E21" s="55" t="s">
        <v>1205</v>
      </c>
      <c r="F21" s="55">
        <f>B5+B30+B81+(F19-B3)*(F12/2)</f>
        <v>147</v>
      </c>
      <c r="G21" s="65">
        <f>B5+B30+B81+(F19-B3)*F12</f>
        <v>259</v>
      </c>
      <c r="H21" s="55">
        <f t="shared" si="0"/>
        <v>203</v>
      </c>
    </row>
    <row r="22" spans="1:9" x14ac:dyDescent="0.25">
      <c r="A22" t="s">
        <v>1225</v>
      </c>
      <c r="B22">
        <v>0</v>
      </c>
      <c r="C22">
        <v>0</v>
      </c>
      <c r="E22" s="55" t="s">
        <v>1206</v>
      </c>
      <c r="F22" s="55">
        <f>B6+B37+B50</f>
        <v>5</v>
      </c>
      <c r="G22" s="65">
        <f>F22</f>
        <v>5</v>
      </c>
      <c r="H22" s="55">
        <f t="shared" si="0"/>
        <v>5</v>
      </c>
    </row>
    <row r="23" spans="1:9" x14ac:dyDescent="0.25">
      <c r="A23" t="s">
        <v>1226</v>
      </c>
      <c r="B23">
        <v>0</v>
      </c>
      <c r="C23">
        <v>0</v>
      </c>
      <c r="E23" s="55" t="s">
        <v>1201</v>
      </c>
      <c r="F23" s="55">
        <f>B7+B36+B56+B65+ROUNDDOWN(F25/25,0)</f>
        <v>20</v>
      </c>
      <c r="G23" s="65">
        <f>C7+C36+C56+C65+F8+ROUNDDOWN(G25/25,0)</f>
        <v>31</v>
      </c>
      <c r="H23" s="55">
        <f t="shared" si="0"/>
        <v>25</v>
      </c>
      <c r="I23" t="s">
        <v>1223</v>
      </c>
    </row>
    <row r="24" spans="1:9" x14ac:dyDescent="0.25">
      <c r="E24" s="55" t="s">
        <v>1202</v>
      </c>
      <c r="F24" s="55">
        <f>B8+B42+B57+ROUNDDOWN(F29/25,0)</f>
        <v>17</v>
      </c>
      <c r="G24" s="65">
        <f>C8+C42+C57+G8+ROUNDDOWN(G29/25,0)</f>
        <v>27</v>
      </c>
      <c r="H24" s="55">
        <f t="shared" si="0"/>
        <v>22</v>
      </c>
      <c r="I24" t="s">
        <v>1223</v>
      </c>
    </row>
    <row r="25" spans="1:9" x14ac:dyDescent="0.25">
      <c r="A25" s="63" t="s">
        <v>1164</v>
      </c>
      <c r="B25" s="63" t="s">
        <v>1199</v>
      </c>
      <c r="C25" s="63" t="s">
        <v>1200</v>
      </c>
      <c r="E25" s="55" t="s">
        <v>1208</v>
      </c>
      <c r="F25" s="55">
        <f>B9+B44+B64</f>
        <v>25</v>
      </c>
      <c r="G25" s="65">
        <f>C9+C44+C64</f>
        <v>30</v>
      </c>
      <c r="H25" s="55">
        <f t="shared" si="0"/>
        <v>27</v>
      </c>
    </row>
    <row r="26" spans="1:9" x14ac:dyDescent="0.25">
      <c r="A26" t="s">
        <v>1149</v>
      </c>
      <c r="B26">
        <v>4</v>
      </c>
      <c r="C26">
        <v>4</v>
      </c>
      <c r="E26" s="55" t="s">
        <v>936</v>
      </c>
      <c r="F26" s="55">
        <f>B10+B78</f>
        <v>15</v>
      </c>
      <c r="G26" s="65">
        <f>C10+C78</f>
        <v>25</v>
      </c>
      <c r="H26" s="55">
        <f t="shared" si="0"/>
        <v>20</v>
      </c>
    </row>
    <row r="27" spans="1:9" x14ac:dyDescent="0.25">
      <c r="A27" t="s">
        <v>1213</v>
      </c>
      <c r="B27">
        <v>10</v>
      </c>
      <c r="C27">
        <v>10</v>
      </c>
      <c r="E27" s="55" t="s">
        <v>1209</v>
      </c>
      <c r="F27" s="55">
        <f>B11+B79</f>
        <v>30</v>
      </c>
      <c r="G27" s="65">
        <f>C11+C79</f>
        <v>35</v>
      </c>
      <c r="H27" s="55">
        <f t="shared" si="0"/>
        <v>32</v>
      </c>
    </row>
    <row r="28" spans="1:9" x14ac:dyDescent="0.25">
      <c r="A28" t="s">
        <v>1221</v>
      </c>
      <c r="B28">
        <v>20</v>
      </c>
      <c r="C28">
        <v>20</v>
      </c>
      <c r="E28" s="55" t="s">
        <v>1211</v>
      </c>
      <c r="F28" s="55">
        <f>B12+B49</f>
        <v>145</v>
      </c>
      <c r="G28" s="65">
        <f>C12+C49</f>
        <v>160</v>
      </c>
      <c r="H28" s="55">
        <f t="shared" si="0"/>
        <v>152</v>
      </c>
    </row>
    <row r="29" spans="1:9" x14ac:dyDescent="0.25">
      <c r="A29" t="s">
        <v>1203</v>
      </c>
      <c r="B29">
        <v>18</v>
      </c>
      <c r="C29">
        <v>22</v>
      </c>
      <c r="E29" s="55" t="s">
        <v>1213</v>
      </c>
      <c r="F29" s="55">
        <f>B13+B27+B58</f>
        <v>22</v>
      </c>
      <c r="G29" s="65">
        <f>C13+C27+C58</f>
        <v>30</v>
      </c>
      <c r="H29" s="55">
        <f t="shared" si="0"/>
        <v>26</v>
      </c>
    </row>
    <row r="30" spans="1:9" x14ac:dyDescent="0.25">
      <c r="A30" t="s">
        <v>1205</v>
      </c>
      <c r="B30">
        <v>5</v>
      </c>
      <c r="C30">
        <v>5</v>
      </c>
      <c r="E30" s="55" t="s">
        <v>1214</v>
      </c>
      <c r="F30" s="55">
        <f>B14+B59+B80</f>
        <v>25</v>
      </c>
      <c r="G30" s="65">
        <f>C14+C59+C80</f>
        <v>70</v>
      </c>
      <c r="H30" s="55">
        <f t="shared" si="0"/>
        <v>47</v>
      </c>
    </row>
    <row r="31" spans="1:9" x14ac:dyDescent="0.25">
      <c r="E31" s="55" t="s">
        <v>1215</v>
      </c>
      <c r="F31" s="55">
        <f>B15</f>
        <v>15</v>
      </c>
      <c r="G31" s="65">
        <f>C15</f>
        <v>95</v>
      </c>
      <c r="H31" s="55">
        <f t="shared" si="0"/>
        <v>55</v>
      </c>
    </row>
    <row r="32" spans="1:9" x14ac:dyDescent="0.25">
      <c r="E32" s="55" t="s">
        <v>1216</v>
      </c>
      <c r="F32" s="55">
        <f>B16+B35+B43+B51</f>
        <v>15</v>
      </c>
      <c r="G32" s="65">
        <f>C16+C35+C43+C51</f>
        <v>15</v>
      </c>
      <c r="H32" s="55">
        <f t="shared" si="0"/>
        <v>15</v>
      </c>
    </row>
    <row r="33" spans="1:8" x14ac:dyDescent="0.25">
      <c r="A33" s="63" t="s">
        <v>408</v>
      </c>
      <c r="B33" s="63" t="s">
        <v>1199</v>
      </c>
      <c r="C33" s="63" t="s">
        <v>1200</v>
      </c>
      <c r="E33" s="55" t="s">
        <v>1217</v>
      </c>
      <c r="F33" s="55">
        <v>30</v>
      </c>
      <c r="G33" s="65">
        <v>85</v>
      </c>
      <c r="H33" s="55">
        <f t="shared" si="0"/>
        <v>57</v>
      </c>
    </row>
    <row r="34" spans="1:8" x14ac:dyDescent="0.25">
      <c r="A34" t="s">
        <v>1149</v>
      </c>
      <c r="B34">
        <v>4</v>
      </c>
      <c r="C34">
        <v>4</v>
      </c>
      <c r="E34" s="55" t="s">
        <v>1219</v>
      </c>
      <c r="F34" s="55">
        <v>0</v>
      </c>
      <c r="G34" s="65">
        <v>25</v>
      </c>
      <c r="H34" s="55">
        <f t="shared" si="0"/>
        <v>12</v>
      </c>
    </row>
    <row r="35" spans="1:8" x14ac:dyDescent="0.25">
      <c r="A35" t="s">
        <v>1216</v>
      </c>
      <c r="B35">
        <v>5</v>
      </c>
      <c r="C35">
        <v>5</v>
      </c>
      <c r="E35" s="55" t="s">
        <v>1221</v>
      </c>
      <c r="F35" s="55">
        <f>B19+B28</f>
        <v>20</v>
      </c>
      <c r="G35" s="65">
        <v>99</v>
      </c>
      <c r="H35" s="55">
        <f t="shared" si="0"/>
        <v>59</v>
      </c>
    </row>
    <row r="36" spans="1:8" x14ac:dyDescent="0.25">
      <c r="A36" t="s">
        <v>1201</v>
      </c>
      <c r="B36">
        <v>4</v>
      </c>
      <c r="C36">
        <v>6</v>
      </c>
      <c r="E36" s="55" t="s">
        <v>1222</v>
      </c>
      <c r="F36" s="55">
        <v>0</v>
      </c>
      <c r="G36" s="65">
        <f>C20+C82</f>
        <v>5</v>
      </c>
      <c r="H36" s="55">
        <f t="shared" si="0"/>
        <v>2</v>
      </c>
    </row>
    <row r="37" spans="1:8" x14ac:dyDescent="0.25">
      <c r="A37" t="s">
        <v>1206</v>
      </c>
      <c r="B37">
        <v>1</v>
      </c>
      <c r="C37">
        <v>1</v>
      </c>
      <c r="E37" s="55" t="s">
        <v>1224</v>
      </c>
      <c r="F37" s="55">
        <v>20</v>
      </c>
      <c r="G37" s="65">
        <v>60</v>
      </c>
      <c r="H37" s="55">
        <f t="shared" si="0"/>
        <v>40</v>
      </c>
    </row>
    <row r="38" spans="1:8" x14ac:dyDescent="0.25">
      <c r="E38" s="55" t="s">
        <v>1225</v>
      </c>
      <c r="F38" s="55">
        <f>B22+B45+B60+B84</f>
        <v>3</v>
      </c>
      <c r="G38" s="65">
        <f>F38</f>
        <v>3</v>
      </c>
      <c r="H38" s="55">
        <f t="shared" si="0"/>
        <v>3</v>
      </c>
    </row>
    <row r="39" spans="1:8" x14ac:dyDescent="0.25">
      <c r="E39" s="55" t="s">
        <v>1226</v>
      </c>
      <c r="F39" s="55">
        <f>B23+B67+B72+B83</f>
        <v>3</v>
      </c>
      <c r="G39" s="65">
        <f>F39</f>
        <v>3</v>
      </c>
      <c r="H39" s="55">
        <f t="shared" si="0"/>
        <v>3</v>
      </c>
    </row>
    <row r="40" spans="1:8" x14ac:dyDescent="0.25">
      <c r="A40" s="63" t="s">
        <v>424</v>
      </c>
      <c r="B40" s="63" t="s">
        <v>1199</v>
      </c>
      <c r="C40" s="63" t="s">
        <v>1200</v>
      </c>
    </row>
    <row r="41" spans="1:8" x14ac:dyDescent="0.25">
      <c r="A41" t="s">
        <v>1149</v>
      </c>
      <c r="B41">
        <v>4</v>
      </c>
      <c r="C41">
        <v>4</v>
      </c>
    </row>
    <row r="42" spans="1:8" x14ac:dyDescent="0.25">
      <c r="A42" t="s">
        <v>1202</v>
      </c>
      <c r="B42">
        <v>13</v>
      </c>
      <c r="C42">
        <v>15</v>
      </c>
    </row>
    <row r="43" spans="1:8" x14ac:dyDescent="0.25">
      <c r="A43" t="s">
        <v>1216</v>
      </c>
      <c r="B43">
        <v>5</v>
      </c>
      <c r="C43">
        <v>5</v>
      </c>
    </row>
    <row r="44" spans="1:8" x14ac:dyDescent="0.25">
      <c r="A44" t="s">
        <v>1208</v>
      </c>
      <c r="B44">
        <v>10</v>
      </c>
      <c r="C44">
        <v>10</v>
      </c>
    </row>
    <row r="45" spans="1:8" x14ac:dyDescent="0.25">
      <c r="A45" t="s">
        <v>1225</v>
      </c>
      <c r="B45">
        <v>1</v>
      </c>
      <c r="C45">
        <v>1</v>
      </c>
    </row>
    <row r="47" spans="1:8" x14ac:dyDescent="0.25">
      <c r="A47" s="63" t="s">
        <v>1166</v>
      </c>
      <c r="B47" s="63" t="s">
        <v>1199</v>
      </c>
      <c r="C47" s="63" t="s">
        <v>1200</v>
      </c>
    </row>
    <row r="48" spans="1:8" x14ac:dyDescent="0.25">
      <c r="A48" t="s">
        <v>1149</v>
      </c>
      <c r="B48">
        <v>4</v>
      </c>
      <c r="C48">
        <v>4</v>
      </c>
    </row>
    <row r="49" spans="1:3" x14ac:dyDescent="0.25">
      <c r="A49" t="s">
        <v>1211</v>
      </c>
      <c r="B49">
        <v>10</v>
      </c>
      <c r="C49">
        <v>10</v>
      </c>
    </row>
    <row r="50" spans="1:3" x14ac:dyDescent="0.25">
      <c r="A50" t="s">
        <v>1206</v>
      </c>
      <c r="B50">
        <v>1</v>
      </c>
      <c r="C50">
        <v>1</v>
      </c>
    </row>
    <row r="51" spans="1:3" x14ac:dyDescent="0.25">
      <c r="A51" t="s">
        <v>1216</v>
      </c>
      <c r="B51">
        <v>5</v>
      </c>
      <c r="C51">
        <v>5</v>
      </c>
    </row>
    <row r="54" spans="1:3" x14ac:dyDescent="0.25">
      <c r="A54" s="63" t="s">
        <v>1168</v>
      </c>
      <c r="B54" s="63" t="s">
        <v>1199</v>
      </c>
      <c r="C54" s="63" t="s">
        <v>1200</v>
      </c>
    </row>
    <row r="55" spans="1:3" x14ac:dyDescent="0.25">
      <c r="A55" t="s">
        <v>1149</v>
      </c>
      <c r="B55">
        <v>4</v>
      </c>
      <c r="C55">
        <v>4</v>
      </c>
    </row>
    <row r="56" spans="1:3" x14ac:dyDescent="0.25">
      <c r="A56" t="s">
        <v>1201</v>
      </c>
      <c r="B56">
        <v>4</v>
      </c>
      <c r="C56">
        <v>6</v>
      </c>
    </row>
    <row r="57" spans="1:3" x14ac:dyDescent="0.25">
      <c r="A57" t="s">
        <v>1202</v>
      </c>
      <c r="B57">
        <v>4</v>
      </c>
      <c r="C57">
        <v>6</v>
      </c>
    </row>
    <row r="58" spans="1:3" x14ac:dyDescent="0.25">
      <c r="A58" t="s">
        <v>1213</v>
      </c>
      <c r="B58">
        <v>10</v>
      </c>
      <c r="C58">
        <v>10</v>
      </c>
    </row>
    <row r="59" spans="1:3" x14ac:dyDescent="0.25">
      <c r="A59" t="s">
        <v>1214</v>
      </c>
      <c r="B59">
        <v>10</v>
      </c>
      <c r="C59">
        <v>10</v>
      </c>
    </row>
    <row r="60" spans="1:3" x14ac:dyDescent="0.25">
      <c r="A60" t="s">
        <v>1225</v>
      </c>
      <c r="B60">
        <v>1</v>
      </c>
      <c r="C60">
        <v>1</v>
      </c>
    </row>
    <row r="62" spans="1:3" x14ac:dyDescent="0.25">
      <c r="A62" s="63" t="s">
        <v>1170</v>
      </c>
      <c r="B62" s="63" t="s">
        <v>1199</v>
      </c>
      <c r="C62" s="63" t="s">
        <v>1200</v>
      </c>
    </row>
    <row r="63" spans="1:3" x14ac:dyDescent="0.25">
      <c r="A63" t="s">
        <v>1149</v>
      </c>
      <c r="B63">
        <v>4</v>
      </c>
      <c r="C63">
        <v>4</v>
      </c>
    </row>
    <row r="64" spans="1:3" x14ac:dyDescent="0.25">
      <c r="A64" t="s">
        <v>1208</v>
      </c>
      <c r="B64">
        <v>10</v>
      </c>
      <c r="C64">
        <v>10</v>
      </c>
    </row>
    <row r="65" spans="1:3" x14ac:dyDescent="0.25">
      <c r="A65" t="s">
        <v>1201</v>
      </c>
      <c r="B65">
        <v>9</v>
      </c>
      <c r="C65">
        <v>11</v>
      </c>
    </row>
    <row r="66" spans="1:3" x14ac:dyDescent="0.25">
      <c r="A66" t="s">
        <v>1203</v>
      </c>
      <c r="B66">
        <v>10</v>
      </c>
      <c r="C66">
        <v>15</v>
      </c>
    </row>
    <row r="67" spans="1:3" x14ac:dyDescent="0.25">
      <c r="A67" t="s">
        <v>1226</v>
      </c>
      <c r="B67">
        <v>1</v>
      </c>
      <c r="C67">
        <v>1</v>
      </c>
    </row>
    <row r="69" spans="1:3" x14ac:dyDescent="0.25">
      <c r="A69" s="63" t="s">
        <v>1227</v>
      </c>
      <c r="B69" s="63" t="s">
        <v>1199</v>
      </c>
      <c r="C69" s="63" t="s">
        <v>1200</v>
      </c>
    </row>
    <row r="70" spans="1:3" x14ac:dyDescent="0.25">
      <c r="A70" t="s">
        <v>1149</v>
      </c>
      <c r="B70">
        <v>3</v>
      </c>
      <c r="C70">
        <v>3</v>
      </c>
    </row>
    <row r="71" spans="1:3" x14ac:dyDescent="0.25">
      <c r="A71" t="s">
        <v>1203</v>
      </c>
      <c r="B71">
        <v>15</v>
      </c>
      <c r="C71">
        <v>18</v>
      </c>
    </row>
    <row r="72" spans="1:3" x14ac:dyDescent="0.25">
      <c r="A72" t="s">
        <v>1226</v>
      </c>
      <c r="B72">
        <v>1</v>
      </c>
      <c r="C72">
        <v>1</v>
      </c>
    </row>
    <row r="76" spans="1:3" x14ac:dyDescent="0.25">
      <c r="A76" s="63" t="s">
        <v>1228</v>
      </c>
      <c r="B76" s="63" t="s">
        <v>1199</v>
      </c>
      <c r="C76" s="63" t="s">
        <v>1200</v>
      </c>
    </row>
    <row r="77" spans="1:3" x14ac:dyDescent="0.25">
      <c r="A77" t="s">
        <v>1149</v>
      </c>
      <c r="B77">
        <v>5</v>
      </c>
      <c r="C77">
        <v>5</v>
      </c>
    </row>
    <row r="78" spans="1:3" x14ac:dyDescent="0.25">
      <c r="A78" t="s">
        <v>936</v>
      </c>
      <c r="B78">
        <v>10</v>
      </c>
      <c r="C78">
        <v>10</v>
      </c>
    </row>
    <row r="79" spans="1:3" x14ac:dyDescent="0.25">
      <c r="A79" t="s">
        <v>1209</v>
      </c>
      <c r="B79">
        <v>10</v>
      </c>
      <c r="C79">
        <v>10</v>
      </c>
    </row>
    <row r="80" spans="1:3" x14ac:dyDescent="0.25">
      <c r="A80" t="s">
        <v>1214</v>
      </c>
      <c r="B80">
        <v>10</v>
      </c>
      <c r="C80">
        <v>10</v>
      </c>
    </row>
    <row r="81" spans="1:3" x14ac:dyDescent="0.25">
      <c r="A81" t="s">
        <v>1205</v>
      </c>
      <c r="B81">
        <v>25</v>
      </c>
      <c r="C81">
        <v>25</v>
      </c>
    </row>
    <row r="82" spans="1:3" x14ac:dyDescent="0.25">
      <c r="A82" t="s">
        <v>1229</v>
      </c>
      <c r="B82">
        <v>5</v>
      </c>
      <c r="C82">
        <v>5</v>
      </c>
    </row>
    <row r="83" spans="1:3" x14ac:dyDescent="0.25">
      <c r="A83" t="s">
        <v>1226</v>
      </c>
      <c r="B83">
        <v>1</v>
      </c>
      <c r="C83">
        <v>1</v>
      </c>
    </row>
    <row r="84" spans="1:3" x14ac:dyDescent="0.25">
      <c r="A84" t="s">
        <v>1225</v>
      </c>
      <c r="B84">
        <v>1</v>
      </c>
      <c r="C84">
        <v>1</v>
      </c>
    </row>
  </sheetData>
  <mergeCells count="3">
    <mergeCell ref="A1:C1"/>
    <mergeCell ref="E1:H1"/>
    <mergeCell ref="E17:H1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4"/>
  <sheetViews>
    <sheetView zoomScaleNormal="100" workbookViewId="0">
      <selection activeCell="A27" sqref="A27"/>
    </sheetView>
  </sheetViews>
  <sheetFormatPr baseColWidth="10" defaultColWidth="11.7109375" defaultRowHeight="15" x14ac:dyDescent="0.25"/>
  <cols>
    <col min="1" max="1" width="49" customWidth="1"/>
  </cols>
  <sheetData>
    <row r="1" spans="1:1" x14ac:dyDescent="0.25">
      <c r="A1" t="s">
        <v>127</v>
      </c>
    </row>
    <row r="3" spans="1:1" x14ac:dyDescent="0.25">
      <c r="A3" s="3" t="s">
        <v>128</v>
      </c>
    </row>
    <row r="4" spans="1:1" x14ac:dyDescent="0.25">
      <c r="A4" t="s">
        <v>129</v>
      </c>
    </row>
    <row r="5" spans="1:1" x14ac:dyDescent="0.25">
      <c r="A5" t="s">
        <v>130</v>
      </c>
    </row>
    <row r="6" spans="1:1" x14ac:dyDescent="0.25">
      <c r="A6" t="s">
        <v>131</v>
      </c>
    </row>
    <row r="7" spans="1:1" x14ac:dyDescent="0.25">
      <c r="A7" t="s">
        <v>132</v>
      </c>
    </row>
    <row r="8" spans="1:1" x14ac:dyDescent="0.25">
      <c r="A8" t="s">
        <v>133</v>
      </c>
    </row>
    <row r="9" spans="1:1" x14ac:dyDescent="0.25">
      <c r="A9" t="s">
        <v>134</v>
      </c>
    </row>
    <row r="10" spans="1:1" x14ac:dyDescent="0.25">
      <c r="A10" t="s">
        <v>135</v>
      </c>
    </row>
    <row r="11" spans="1:1" x14ac:dyDescent="0.25">
      <c r="A11" t="s">
        <v>136</v>
      </c>
    </row>
    <row r="12" spans="1:1" x14ac:dyDescent="0.25">
      <c r="A12" t="s">
        <v>137</v>
      </c>
    </row>
    <row r="13" spans="1:1" x14ac:dyDescent="0.25">
      <c r="A13" t="s">
        <v>138</v>
      </c>
    </row>
    <row r="14" spans="1:1" x14ac:dyDescent="0.25">
      <c r="A14" t="s">
        <v>139</v>
      </c>
    </row>
    <row r="15" spans="1:1" x14ac:dyDescent="0.25">
      <c r="A15" t="s">
        <v>140</v>
      </c>
    </row>
    <row r="16" spans="1:1" x14ac:dyDescent="0.25">
      <c r="A16" t="s">
        <v>141</v>
      </c>
    </row>
    <row r="17" spans="1:1" x14ac:dyDescent="0.25">
      <c r="A17" t="s">
        <v>142</v>
      </c>
    </row>
    <row r="18" spans="1:1" x14ac:dyDescent="0.25">
      <c r="A18" t="s">
        <v>143</v>
      </c>
    </row>
    <row r="19" spans="1:1" x14ac:dyDescent="0.25">
      <c r="A19" t="s">
        <v>144</v>
      </c>
    </row>
    <row r="20" spans="1:1" x14ac:dyDescent="0.25">
      <c r="A20" t="s">
        <v>145</v>
      </c>
    </row>
    <row r="21" spans="1:1" x14ac:dyDescent="0.25">
      <c r="A21" t="s">
        <v>146</v>
      </c>
    </row>
    <row r="22" spans="1:1" x14ac:dyDescent="0.25">
      <c r="A22" t="s">
        <v>147</v>
      </c>
    </row>
    <row r="23" spans="1:1" x14ac:dyDescent="0.25">
      <c r="A23" t="s">
        <v>148</v>
      </c>
    </row>
    <row r="24" spans="1:1" x14ac:dyDescent="0.25">
      <c r="A24" t="s">
        <v>149</v>
      </c>
    </row>
    <row r="25" spans="1:1" x14ac:dyDescent="0.25">
      <c r="A25" t="s">
        <v>150</v>
      </c>
    </row>
    <row r="26" spans="1:1" x14ac:dyDescent="0.25">
      <c r="A26" t="s">
        <v>151</v>
      </c>
    </row>
    <row r="27" spans="1:1" x14ac:dyDescent="0.25">
      <c r="A27" t="s">
        <v>152</v>
      </c>
    </row>
    <row r="28" spans="1:1" x14ac:dyDescent="0.25">
      <c r="A28" t="s">
        <v>153</v>
      </c>
    </row>
    <row r="29" spans="1:1" x14ac:dyDescent="0.25">
      <c r="A29" t="s">
        <v>154</v>
      </c>
    </row>
    <row r="30" spans="1:1" x14ac:dyDescent="0.25">
      <c r="A30" t="s">
        <v>155</v>
      </c>
    </row>
    <row r="31" spans="1:1" x14ac:dyDescent="0.25">
      <c r="A31" t="s">
        <v>156</v>
      </c>
    </row>
    <row r="32" spans="1:1" x14ac:dyDescent="0.25">
      <c r="A32" t="s">
        <v>157</v>
      </c>
    </row>
    <row r="33" spans="1:1" x14ac:dyDescent="0.25">
      <c r="A33" t="s">
        <v>158</v>
      </c>
    </row>
    <row r="34" spans="1:1" x14ac:dyDescent="0.25">
      <c r="A34" t="s">
        <v>159</v>
      </c>
    </row>
  </sheetData>
  <pageMargins left="0.7" right="0.7"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7"/>
  <sheetViews>
    <sheetView zoomScaleNormal="100" workbookViewId="0">
      <selection activeCell="A18" sqref="A18"/>
    </sheetView>
  </sheetViews>
  <sheetFormatPr baseColWidth="10" defaultColWidth="11.7109375" defaultRowHeight="15" x14ac:dyDescent="0.25"/>
  <cols>
    <col min="1" max="1" width="65.42578125" customWidth="1"/>
  </cols>
  <sheetData>
    <row r="1" spans="1:1" x14ac:dyDescent="0.25">
      <c r="A1" t="s">
        <v>160</v>
      </c>
    </row>
    <row r="3" spans="1:1" x14ac:dyDescent="0.25">
      <c r="A3" s="3" t="s">
        <v>161</v>
      </c>
    </row>
    <row r="4" spans="1:1" x14ac:dyDescent="0.25">
      <c r="A4" t="s">
        <v>162</v>
      </c>
    </row>
    <row r="5" spans="1:1" x14ac:dyDescent="0.25">
      <c r="A5" t="s">
        <v>163</v>
      </c>
    </row>
    <row r="6" spans="1:1" x14ac:dyDescent="0.25">
      <c r="A6" t="s">
        <v>164</v>
      </c>
    </row>
    <row r="7" spans="1:1" x14ac:dyDescent="0.25">
      <c r="A7" t="s">
        <v>165</v>
      </c>
    </row>
    <row r="8" spans="1:1" x14ac:dyDescent="0.25">
      <c r="A8" t="s">
        <v>166</v>
      </c>
    </row>
    <row r="9" spans="1:1" x14ac:dyDescent="0.25">
      <c r="A9" t="s">
        <v>167</v>
      </c>
    </row>
    <row r="10" spans="1:1" x14ac:dyDescent="0.25">
      <c r="A10" t="s">
        <v>168</v>
      </c>
    </row>
    <row r="11" spans="1:1" x14ac:dyDescent="0.25">
      <c r="A11" t="s">
        <v>169</v>
      </c>
    </row>
    <row r="12" spans="1:1" x14ac:dyDescent="0.25">
      <c r="A12" t="s">
        <v>170</v>
      </c>
    </row>
    <row r="13" spans="1:1" x14ac:dyDescent="0.25">
      <c r="A13" t="s">
        <v>171</v>
      </c>
    </row>
    <row r="14" spans="1:1" x14ac:dyDescent="0.25">
      <c r="A14" t="s">
        <v>172</v>
      </c>
    </row>
    <row r="15" spans="1:1" x14ac:dyDescent="0.25">
      <c r="A15" t="s">
        <v>173</v>
      </c>
    </row>
    <row r="16" spans="1:1" x14ac:dyDescent="0.25">
      <c r="A16" t="s">
        <v>174</v>
      </c>
    </row>
    <row r="17" spans="1:1" x14ac:dyDescent="0.25">
      <c r="A17" t="s">
        <v>175</v>
      </c>
    </row>
  </sheetData>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6"/>
  <sheetViews>
    <sheetView zoomScaleNormal="100" workbookViewId="0">
      <selection activeCell="C3" sqref="C3"/>
    </sheetView>
  </sheetViews>
  <sheetFormatPr baseColWidth="10" defaultColWidth="11.7109375" defaultRowHeight="15" x14ac:dyDescent="0.25"/>
  <cols>
    <col min="2" max="2" width="27.7109375" customWidth="1"/>
    <col min="3" max="3" width="99.7109375" customWidth="1"/>
  </cols>
  <sheetData>
    <row r="1" spans="1:3" x14ac:dyDescent="0.25">
      <c r="A1" t="s">
        <v>176</v>
      </c>
      <c r="B1" t="s">
        <v>177</v>
      </c>
      <c r="C1" t="s">
        <v>178</v>
      </c>
    </row>
    <row r="2" spans="1:3" x14ac:dyDescent="0.25">
      <c r="A2">
        <v>66</v>
      </c>
      <c r="B2" t="s">
        <v>179</v>
      </c>
      <c r="C2" t="s">
        <v>180</v>
      </c>
    </row>
    <row r="3" spans="1:3" x14ac:dyDescent="0.25">
      <c r="A3">
        <v>67</v>
      </c>
      <c r="B3" t="s">
        <v>179</v>
      </c>
      <c r="C3" t="s">
        <v>181</v>
      </c>
    </row>
    <row r="4" spans="1:3" x14ac:dyDescent="0.25">
      <c r="A4">
        <v>68</v>
      </c>
      <c r="B4" t="s">
        <v>182</v>
      </c>
      <c r="C4" t="s">
        <v>183</v>
      </c>
    </row>
    <row r="5" spans="1:3" x14ac:dyDescent="0.25">
      <c r="A5">
        <v>69</v>
      </c>
      <c r="B5" t="s">
        <v>184</v>
      </c>
      <c r="C5" t="s">
        <v>185</v>
      </c>
    </row>
    <row r="6" spans="1:3" x14ac:dyDescent="0.25">
      <c r="A6">
        <v>70</v>
      </c>
      <c r="B6" t="s">
        <v>186</v>
      </c>
      <c r="C6" t="s">
        <v>187</v>
      </c>
    </row>
    <row r="7" spans="1:3" x14ac:dyDescent="0.25">
      <c r="A7">
        <v>71</v>
      </c>
      <c r="B7" t="s">
        <v>188</v>
      </c>
      <c r="C7" t="s">
        <v>189</v>
      </c>
    </row>
    <row r="8" spans="1:3" x14ac:dyDescent="0.25">
      <c r="A8">
        <v>72</v>
      </c>
      <c r="B8" t="s">
        <v>179</v>
      </c>
      <c r="C8" t="s">
        <v>190</v>
      </c>
    </row>
    <row r="9" spans="1:3" x14ac:dyDescent="0.25">
      <c r="A9">
        <v>73</v>
      </c>
      <c r="B9" t="s">
        <v>191</v>
      </c>
      <c r="C9" t="s">
        <v>192</v>
      </c>
    </row>
    <row r="23" spans="1:3" x14ac:dyDescent="0.25">
      <c r="A23" t="s">
        <v>193</v>
      </c>
    </row>
    <row r="24" spans="1:3" x14ac:dyDescent="0.25">
      <c r="A24">
        <v>11</v>
      </c>
      <c r="B24" t="s">
        <v>194</v>
      </c>
      <c r="C24" t="s">
        <v>195</v>
      </c>
    </row>
    <row r="25" spans="1:3" x14ac:dyDescent="0.25">
      <c r="A25">
        <v>14</v>
      </c>
      <c r="B25" t="s">
        <v>196</v>
      </c>
      <c r="C25" t="s">
        <v>197</v>
      </c>
    </row>
    <row r="26" spans="1:3" x14ac:dyDescent="0.25">
      <c r="A26">
        <v>32</v>
      </c>
      <c r="B26" t="s">
        <v>198</v>
      </c>
      <c r="C26" t="s">
        <v>199</v>
      </c>
    </row>
  </sheetData>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zoomScaleNormal="100" workbookViewId="0">
      <selection activeCell="C16" sqref="C16"/>
    </sheetView>
  </sheetViews>
  <sheetFormatPr baseColWidth="10" defaultColWidth="11.7109375" defaultRowHeight="15" x14ac:dyDescent="0.25"/>
  <cols>
    <col min="3" max="3" width="67.85546875" customWidth="1"/>
  </cols>
  <sheetData>
    <row r="1" spans="1:3" x14ac:dyDescent="0.25">
      <c r="A1" s="6" t="s">
        <v>200</v>
      </c>
      <c r="B1" t="s">
        <v>201</v>
      </c>
      <c r="C1" t="s">
        <v>202</v>
      </c>
    </row>
    <row r="2" spans="1:3" x14ac:dyDescent="0.25">
      <c r="A2">
        <v>2</v>
      </c>
      <c r="B2">
        <v>3</v>
      </c>
      <c r="C2" t="s">
        <v>203</v>
      </c>
    </row>
    <row r="3" spans="1:3" x14ac:dyDescent="0.25">
      <c r="A3">
        <v>4</v>
      </c>
      <c r="B3">
        <v>5</v>
      </c>
      <c r="C3" t="s">
        <v>204</v>
      </c>
    </row>
    <row r="4" spans="1:3" x14ac:dyDescent="0.25">
      <c r="A4">
        <v>4</v>
      </c>
      <c r="B4">
        <v>6</v>
      </c>
      <c r="C4" t="s">
        <v>205</v>
      </c>
    </row>
  </sheetData>
  <pageMargins left="0.7" right="0.7" top="0.78749999999999998" bottom="0.78749999999999998"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8"/>
  <sheetViews>
    <sheetView zoomScaleNormal="100" workbookViewId="0">
      <selection activeCell="B5" sqref="B5"/>
    </sheetView>
  </sheetViews>
  <sheetFormatPr baseColWidth="10" defaultColWidth="11.7109375" defaultRowHeight="15" x14ac:dyDescent="0.25"/>
  <cols>
    <col min="2" max="2" width="38.7109375" customWidth="1"/>
    <col min="3" max="3" width="12.140625" customWidth="1"/>
    <col min="4" max="4" width="65.85546875" customWidth="1"/>
    <col min="7" max="7" width="16.140625" customWidth="1"/>
  </cols>
  <sheetData>
    <row r="1" spans="1:8" x14ac:dyDescent="0.25">
      <c r="A1" t="s">
        <v>206</v>
      </c>
      <c r="B1" t="s">
        <v>207</v>
      </c>
      <c r="C1" t="s">
        <v>177</v>
      </c>
      <c r="D1" t="s">
        <v>202</v>
      </c>
      <c r="F1" s="66" t="s">
        <v>208</v>
      </c>
      <c r="G1" s="66"/>
      <c r="H1" s="66"/>
    </row>
    <row r="2" spans="1:8" x14ac:dyDescent="0.25">
      <c r="A2">
        <v>403</v>
      </c>
      <c r="B2" t="s">
        <v>209</v>
      </c>
      <c r="C2" t="s">
        <v>210</v>
      </c>
      <c r="D2" t="s">
        <v>211</v>
      </c>
      <c r="F2" t="s">
        <v>206</v>
      </c>
      <c r="G2" t="s">
        <v>207</v>
      </c>
      <c r="H2" t="s">
        <v>212</v>
      </c>
    </row>
    <row r="3" spans="1:8" x14ac:dyDescent="0.25">
      <c r="A3">
        <v>404</v>
      </c>
      <c r="B3" t="s">
        <v>213</v>
      </c>
      <c r="C3" t="s">
        <v>214</v>
      </c>
      <c r="D3" t="s">
        <v>215</v>
      </c>
      <c r="F3">
        <v>249</v>
      </c>
      <c r="G3" t="s">
        <v>216</v>
      </c>
      <c r="H3" t="s">
        <v>217</v>
      </c>
    </row>
    <row r="4" spans="1:8" x14ac:dyDescent="0.25">
      <c r="A4">
        <v>405</v>
      </c>
      <c r="B4" t="s">
        <v>218</v>
      </c>
      <c r="C4" t="s">
        <v>214</v>
      </c>
      <c r="D4" t="s">
        <v>219</v>
      </c>
      <c r="F4">
        <v>251</v>
      </c>
      <c r="G4" t="s">
        <v>220</v>
      </c>
      <c r="H4" t="s">
        <v>221</v>
      </c>
    </row>
    <row r="5" spans="1:8" x14ac:dyDescent="0.25">
      <c r="A5">
        <v>406</v>
      </c>
      <c r="B5" t="s">
        <v>222</v>
      </c>
      <c r="C5" t="s">
        <v>214</v>
      </c>
      <c r="D5" t="s">
        <v>223</v>
      </c>
      <c r="F5">
        <v>254</v>
      </c>
      <c r="G5" t="s">
        <v>224</v>
      </c>
      <c r="H5" t="s">
        <v>225</v>
      </c>
    </row>
    <row r="6" spans="1:8" x14ac:dyDescent="0.25">
      <c r="A6">
        <v>407</v>
      </c>
      <c r="B6" t="s">
        <v>226</v>
      </c>
      <c r="C6" t="s">
        <v>227</v>
      </c>
      <c r="D6" t="s">
        <v>228</v>
      </c>
      <c r="F6">
        <v>186</v>
      </c>
      <c r="G6" t="s">
        <v>229</v>
      </c>
      <c r="H6" t="s">
        <v>230</v>
      </c>
    </row>
    <row r="7" spans="1:8" x14ac:dyDescent="0.25">
      <c r="A7">
        <v>408</v>
      </c>
      <c r="B7" t="s">
        <v>231</v>
      </c>
      <c r="C7" t="s">
        <v>210</v>
      </c>
      <c r="D7" t="s">
        <v>232</v>
      </c>
      <c r="F7">
        <v>187</v>
      </c>
      <c r="G7" t="s">
        <v>233</v>
      </c>
      <c r="H7" t="s">
        <v>230</v>
      </c>
    </row>
    <row r="8" spans="1:8" x14ac:dyDescent="0.25">
      <c r="A8">
        <v>409</v>
      </c>
      <c r="B8" t="s">
        <v>234</v>
      </c>
      <c r="C8" t="s">
        <v>235</v>
      </c>
      <c r="D8" t="s">
        <v>236</v>
      </c>
      <c r="F8">
        <v>196</v>
      </c>
      <c r="G8" t="s">
        <v>237</v>
      </c>
      <c r="H8" t="s">
        <v>230</v>
      </c>
    </row>
    <row r="9" spans="1:8" x14ac:dyDescent="0.25">
      <c r="A9">
        <v>410</v>
      </c>
      <c r="B9" t="s">
        <v>238</v>
      </c>
      <c r="C9" t="s">
        <v>214</v>
      </c>
      <c r="D9" t="s">
        <v>239</v>
      </c>
      <c r="F9">
        <v>201</v>
      </c>
      <c r="G9" t="s">
        <v>240</v>
      </c>
      <c r="H9" t="s">
        <v>230</v>
      </c>
    </row>
    <row r="10" spans="1:8" x14ac:dyDescent="0.25">
      <c r="A10">
        <v>411</v>
      </c>
      <c r="B10" t="s">
        <v>241</v>
      </c>
      <c r="C10" t="s">
        <v>235</v>
      </c>
      <c r="D10" t="s">
        <v>242</v>
      </c>
      <c r="F10">
        <v>232</v>
      </c>
      <c r="G10" t="s">
        <v>243</v>
      </c>
      <c r="H10" t="s">
        <v>244</v>
      </c>
    </row>
    <row r="11" spans="1:8" x14ac:dyDescent="0.25">
      <c r="A11">
        <v>412</v>
      </c>
      <c r="B11" t="s">
        <v>245</v>
      </c>
      <c r="C11" t="s">
        <v>246</v>
      </c>
      <c r="D11" t="s">
        <v>247</v>
      </c>
      <c r="F11">
        <v>251</v>
      </c>
      <c r="G11" t="s">
        <v>248</v>
      </c>
      <c r="H11" t="s">
        <v>230</v>
      </c>
    </row>
    <row r="12" spans="1:8" x14ac:dyDescent="0.25">
      <c r="A12">
        <v>413</v>
      </c>
      <c r="B12" t="s">
        <v>249</v>
      </c>
      <c r="C12" t="s">
        <v>246</v>
      </c>
      <c r="D12" t="s">
        <v>250</v>
      </c>
      <c r="F12">
        <v>276</v>
      </c>
      <c r="G12" t="s">
        <v>251</v>
      </c>
      <c r="H12" t="s">
        <v>252</v>
      </c>
    </row>
    <row r="13" spans="1:8" x14ac:dyDescent="0.25">
      <c r="A13">
        <v>414</v>
      </c>
      <c r="B13" t="s">
        <v>253</v>
      </c>
      <c r="C13" t="s">
        <v>246</v>
      </c>
      <c r="D13" t="s">
        <v>254</v>
      </c>
      <c r="F13">
        <v>313</v>
      </c>
      <c r="G13" t="s">
        <v>255</v>
      </c>
      <c r="H13" t="s">
        <v>256</v>
      </c>
    </row>
    <row r="14" spans="1:8" x14ac:dyDescent="0.25">
      <c r="A14">
        <v>415</v>
      </c>
      <c r="B14" t="s">
        <v>257</v>
      </c>
      <c r="C14" t="s">
        <v>258</v>
      </c>
      <c r="D14" t="s">
        <v>259</v>
      </c>
      <c r="F14">
        <v>298</v>
      </c>
      <c r="G14" t="s">
        <v>260</v>
      </c>
      <c r="H14" t="s">
        <v>252</v>
      </c>
    </row>
    <row r="15" spans="1:8" x14ac:dyDescent="0.25">
      <c r="A15">
        <v>416</v>
      </c>
      <c r="B15" t="s">
        <v>261</v>
      </c>
      <c r="C15" t="s">
        <v>246</v>
      </c>
      <c r="D15" t="s">
        <v>262</v>
      </c>
    </row>
    <row r="16" spans="1:8" x14ac:dyDescent="0.25">
      <c r="A16">
        <v>417</v>
      </c>
      <c r="B16" t="s">
        <v>263</v>
      </c>
      <c r="C16" t="s">
        <v>258</v>
      </c>
      <c r="D16" t="s">
        <v>264</v>
      </c>
    </row>
    <row r="17" spans="1:8" x14ac:dyDescent="0.25">
      <c r="A17">
        <v>418</v>
      </c>
      <c r="B17" t="s">
        <v>265</v>
      </c>
      <c r="C17" t="s">
        <v>266</v>
      </c>
      <c r="D17" t="s">
        <v>264</v>
      </c>
    </row>
    <row r="18" spans="1:8" x14ac:dyDescent="0.25">
      <c r="A18">
        <v>419</v>
      </c>
      <c r="B18" t="s">
        <v>267</v>
      </c>
      <c r="C18" t="s">
        <v>268</v>
      </c>
      <c r="D18" t="s">
        <v>269</v>
      </c>
    </row>
    <row r="19" spans="1:8" x14ac:dyDescent="0.25">
      <c r="A19">
        <v>420</v>
      </c>
      <c r="B19" t="s">
        <v>270</v>
      </c>
      <c r="C19" t="s">
        <v>210</v>
      </c>
      <c r="D19" t="s">
        <v>271</v>
      </c>
    </row>
    <row r="20" spans="1:8" x14ac:dyDescent="0.25">
      <c r="A20">
        <v>421</v>
      </c>
      <c r="B20" t="s">
        <v>272</v>
      </c>
      <c r="C20" t="s">
        <v>246</v>
      </c>
    </row>
    <row r="21" spans="1:8" x14ac:dyDescent="0.25">
      <c r="A21">
        <v>422</v>
      </c>
      <c r="B21" t="s">
        <v>273</v>
      </c>
      <c r="C21" t="s">
        <v>246</v>
      </c>
    </row>
    <row r="22" spans="1:8" x14ac:dyDescent="0.25">
      <c r="A22">
        <v>423</v>
      </c>
      <c r="B22" t="s">
        <v>274</v>
      </c>
      <c r="C22" t="s">
        <v>246</v>
      </c>
    </row>
    <row r="23" spans="1:8" x14ac:dyDescent="0.25">
      <c r="A23">
        <v>424</v>
      </c>
      <c r="B23" t="s">
        <v>275</v>
      </c>
      <c r="C23" t="s">
        <v>246</v>
      </c>
    </row>
    <row r="24" spans="1:8" x14ac:dyDescent="0.25">
      <c r="A24">
        <v>425</v>
      </c>
      <c r="B24" t="s">
        <v>276</v>
      </c>
      <c r="C24" t="s">
        <v>277</v>
      </c>
      <c r="D24" t="s">
        <v>278</v>
      </c>
    </row>
    <row r="25" spans="1:8" x14ac:dyDescent="0.25">
      <c r="A25">
        <v>426</v>
      </c>
      <c r="B25" t="s">
        <v>279</v>
      </c>
      <c r="C25" t="s">
        <v>277</v>
      </c>
      <c r="F25" s="67" t="s">
        <v>280</v>
      </c>
      <c r="G25" s="67"/>
      <c r="H25" s="67"/>
    </row>
    <row r="26" spans="1:8" x14ac:dyDescent="0.25">
      <c r="A26">
        <v>427</v>
      </c>
      <c r="B26" t="s">
        <v>281</v>
      </c>
      <c r="C26" t="s">
        <v>214</v>
      </c>
      <c r="F26" t="s">
        <v>206</v>
      </c>
      <c r="G26" t="s">
        <v>282</v>
      </c>
    </row>
    <row r="27" spans="1:8" x14ac:dyDescent="0.25">
      <c r="A27">
        <v>428</v>
      </c>
      <c r="B27" t="s">
        <v>283</v>
      </c>
      <c r="C27" t="s">
        <v>258</v>
      </c>
      <c r="F27">
        <v>188</v>
      </c>
      <c r="G27" t="s">
        <v>284</v>
      </c>
    </row>
    <row r="28" spans="1:8" x14ac:dyDescent="0.25">
      <c r="A28">
        <v>429</v>
      </c>
      <c r="B28" t="s">
        <v>285</v>
      </c>
      <c r="C28" t="s">
        <v>258</v>
      </c>
      <c r="F28">
        <v>189</v>
      </c>
      <c r="G28" t="s">
        <v>283</v>
      </c>
    </row>
    <row r="29" spans="1:8" x14ac:dyDescent="0.25">
      <c r="A29">
        <v>430</v>
      </c>
      <c r="B29" t="s">
        <v>286</v>
      </c>
      <c r="C29" t="s">
        <v>214</v>
      </c>
      <c r="F29">
        <v>190</v>
      </c>
      <c r="G29" t="s">
        <v>287</v>
      </c>
    </row>
    <row r="30" spans="1:8" x14ac:dyDescent="0.25">
      <c r="A30">
        <v>431</v>
      </c>
      <c r="B30" t="s">
        <v>288</v>
      </c>
      <c r="C30" t="s">
        <v>210</v>
      </c>
      <c r="F30">
        <v>191</v>
      </c>
      <c r="G30" t="s">
        <v>289</v>
      </c>
    </row>
    <row r="31" spans="1:8" x14ac:dyDescent="0.25">
      <c r="A31">
        <v>432</v>
      </c>
      <c r="B31" t="s">
        <v>290</v>
      </c>
      <c r="C31" t="s">
        <v>277</v>
      </c>
      <c r="F31">
        <v>192</v>
      </c>
      <c r="G31" t="s">
        <v>291</v>
      </c>
    </row>
    <row r="32" spans="1:8" x14ac:dyDescent="0.25">
      <c r="A32">
        <v>433</v>
      </c>
      <c r="B32" t="s">
        <v>292</v>
      </c>
      <c r="C32" t="s">
        <v>293</v>
      </c>
      <c r="F32">
        <v>193</v>
      </c>
      <c r="G32" t="s">
        <v>294</v>
      </c>
    </row>
    <row r="33" spans="1:7" x14ac:dyDescent="0.25">
      <c r="A33">
        <v>434</v>
      </c>
      <c r="B33" t="s">
        <v>295</v>
      </c>
      <c r="C33" t="s">
        <v>296</v>
      </c>
      <c r="D33" t="s">
        <v>297</v>
      </c>
      <c r="F33">
        <v>194</v>
      </c>
      <c r="G33" t="s">
        <v>298</v>
      </c>
    </row>
    <row r="34" spans="1:7" x14ac:dyDescent="0.25">
      <c r="A34">
        <v>435</v>
      </c>
      <c r="B34" t="s">
        <v>299</v>
      </c>
      <c r="C34" t="s">
        <v>214</v>
      </c>
      <c r="D34" t="s">
        <v>300</v>
      </c>
      <c r="F34">
        <v>195</v>
      </c>
      <c r="G34" t="s">
        <v>301</v>
      </c>
    </row>
    <row r="35" spans="1:7" x14ac:dyDescent="0.25">
      <c r="A35">
        <v>436</v>
      </c>
      <c r="B35" t="s">
        <v>302</v>
      </c>
      <c r="C35" t="s">
        <v>246</v>
      </c>
      <c r="D35" t="s">
        <v>303</v>
      </c>
      <c r="F35">
        <v>196</v>
      </c>
      <c r="G35" t="s">
        <v>304</v>
      </c>
    </row>
    <row r="36" spans="1:7" x14ac:dyDescent="0.25">
      <c r="A36">
        <v>437</v>
      </c>
      <c r="B36" t="s">
        <v>305</v>
      </c>
      <c r="C36" t="s">
        <v>306</v>
      </c>
      <c r="D36" t="s">
        <v>307</v>
      </c>
      <c r="F36">
        <v>197</v>
      </c>
      <c r="G36" t="s">
        <v>308</v>
      </c>
    </row>
    <row r="37" spans="1:7" x14ac:dyDescent="0.25">
      <c r="A37">
        <v>438</v>
      </c>
      <c r="B37" t="s">
        <v>309</v>
      </c>
      <c r="C37" t="s">
        <v>277</v>
      </c>
      <c r="F37">
        <v>198</v>
      </c>
      <c r="G37" t="s">
        <v>310</v>
      </c>
    </row>
    <row r="38" spans="1:7" x14ac:dyDescent="0.25">
      <c r="A38">
        <v>439</v>
      </c>
      <c r="B38" t="s">
        <v>311</v>
      </c>
      <c r="C38" t="s">
        <v>277</v>
      </c>
      <c r="F38">
        <v>199</v>
      </c>
      <c r="G38" t="s">
        <v>312</v>
      </c>
    </row>
    <row r="39" spans="1:7" x14ac:dyDescent="0.25">
      <c r="A39">
        <v>440</v>
      </c>
      <c r="B39" t="s">
        <v>313</v>
      </c>
      <c r="C39" t="s">
        <v>277</v>
      </c>
      <c r="F39">
        <v>200</v>
      </c>
      <c r="G39" t="s">
        <v>314</v>
      </c>
    </row>
    <row r="40" spans="1:7" x14ac:dyDescent="0.25">
      <c r="A40">
        <v>441</v>
      </c>
      <c r="B40" t="s">
        <v>315</v>
      </c>
      <c r="C40" t="s">
        <v>277</v>
      </c>
      <c r="F40">
        <v>201</v>
      </c>
      <c r="G40" t="s">
        <v>316</v>
      </c>
    </row>
    <row r="41" spans="1:7" x14ac:dyDescent="0.25">
      <c r="A41">
        <v>442</v>
      </c>
      <c r="B41" t="s">
        <v>317</v>
      </c>
      <c r="C41" t="s">
        <v>277</v>
      </c>
      <c r="F41">
        <v>202</v>
      </c>
      <c r="G41" t="s">
        <v>318</v>
      </c>
    </row>
    <row r="42" spans="1:7" x14ac:dyDescent="0.25">
      <c r="A42">
        <v>443</v>
      </c>
      <c r="B42" t="s">
        <v>319</v>
      </c>
      <c r="C42" t="s">
        <v>277</v>
      </c>
      <c r="F42">
        <v>203</v>
      </c>
      <c r="G42" t="s">
        <v>320</v>
      </c>
    </row>
    <row r="43" spans="1:7" x14ac:dyDescent="0.25">
      <c r="A43">
        <v>444</v>
      </c>
      <c r="B43" t="s">
        <v>321</v>
      </c>
      <c r="C43" t="s">
        <v>210</v>
      </c>
      <c r="D43" t="s">
        <v>322</v>
      </c>
      <c r="F43">
        <v>204</v>
      </c>
      <c r="G43" t="s">
        <v>323</v>
      </c>
    </row>
    <row r="44" spans="1:7" x14ac:dyDescent="0.25">
      <c r="A44">
        <v>445</v>
      </c>
      <c r="B44" t="s">
        <v>324</v>
      </c>
      <c r="C44" t="s">
        <v>210</v>
      </c>
      <c r="D44" t="s">
        <v>325</v>
      </c>
      <c r="F44">
        <v>205</v>
      </c>
      <c r="G44" t="s">
        <v>326</v>
      </c>
    </row>
    <row r="45" spans="1:7" x14ac:dyDescent="0.25">
      <c r="A45">
        <v>446</v>
      </c>
      <c r="B45" t="s">
        <v>327</v>
      </c>
      <c r="C45" t="s">
        <v>277</v>
      </c>
      <c r="D45" t="s">
        <v>328</v>
      </c>
      <c r="F45">
        <v>206</v>
      </c>
      <c r="G45" t="s">
        <v>329</v>
      </c>
    </row>
    <row r="46" spans="1:7" x14ac:dyDescent="0.25">
      <c r="A46">
        <v>447</v>
      </c>
      <c r="B46" t="s">
        <v>330</v>
      </c>
      <c r="C46" t="s">
        <v>277</v>
      </c>
      <c r="D46" t="s">
        <v>331</v>
      </c>
      <c r="F46">
        <v>207</v>
      </c>
      <c r="G46" t="s">
        <v>332</v>
      </c>
    </row>
    <row r="47" spans="1:7" x14ac:dyDescent="0.25">
      <c r="A47">
        <v>448</v>
      </c>
      <c r="B47" t="s">
        <v>333</v>
      </c>
      <c r="C47" t="s">
        <v>266</v>
      </c>
      <c r="D47" t="s">
        <v>334</v>
      </c>
      <c r="F47">
        <v>208</v>
      </c>
      <c r="G47" t="s">
        <v>335</v>
      </c>
    </row>
    <row r="48" spans="1:7" x14ac:dyDescent="0.25">
      <c r="A48">
        <v>449</v>
      </c>
      <c r="B48" t="s">
        <v>336</v>
      </c>
      <c r="C48" t="s">
        <v>306</v>
      </c>
      <c r="D48" t="s">
        <v>334</v>
      </c>
      <c r="F48">
        <v>209</v>
      </c>
      <c r="G48" t="s">
        <v>337</v>
      </c>
    </row>
    <row r="49" spans="1:7" x14ac:dyDescent="0.25">
      <c r="A49">
        <v>450</v>
      </c>
      <c r="B49" t="s">
        <v>338</v>
      </c>
      <c r="C49" t="s">
        <v>277</v>
      </c>
      <c r="D49" t="s">
        <v>339</v>
      </c>
      <c r="F49">
        <v>210</v>
      </c>
      <c r="G49" t="s">
        <v>340</v>
      </c>
    </row>
    <row r="50" spans="1:7" x14ac:dyDescent="0.25">
      <c r="A50">
        <v>451</v>
      </c>
      <c r="B50" t="s">
        <v>341</v>
      </c>
      <c r="C50" t="s">
        <v>266</v>
      </c>
      <c r="D50" t="s">
        <v>342</v>
      </c>
      <c r="F50">
        <v>211</v>
      </c>
      <c r="G50" t="s">
        <v>343</v>
      </c>
    </row>
    <row r="51" spans="1:7" x14ac:dyDescent="0.25">
      <c r="A51">
        <v>452</v>
      </c>
      <c r="B51" t="s">
        <v>344</v>
      </c>
      <c r="C51" t="s">
        <v>235</v>
      </c>
      <c r="D51" t="s">
        <v>345</v>
      </c>
      <c r="F51">
        <v>212</v>
      </c>
      <c r="G51" t="s">
        <v>346</v>
      </c>
    </row>
    <row r="52" spans="1:7" x14ac:dyDescent="0.25">
      <c r="A52">
        <v>453</v>
      </c>
      <c r="B52" t="s">
        <v>347</v>
      </c>
      <c r="C52" t="s">
        <v>277</v>
      </c>
      <c r="D52" t="s">
        <v>348</v>
      </c>
      <c r="F52">
        <v>213</v>
      </c>
      <c r="G52" t="s">
        <v>349</v>
      </c>
    </row>
    <row r="53" spans="1:7" x14ac:dyDescent="0.25">
      <c r="A53">
        <v>454</v>
      </c>
      <c r="B53" t="s">
        <v>350</v>
      </c>
      <c r="C53" t="s">
        <v>214</v>
      </c>
      <c r="D53" t="s">
        <v>348</v>
      </c>
    </row>
    <row r="54" spans="1:7" x14ac:dyDescent="0.25">
      <c r="A54">
        <v>455</v>
      </c>
      <c r="B54" t="s">
        <v>351</v>
      </c>
      <c r="C54" t="s">
        <v>214</v>
      </c>
      <c r="D54" t="s">
        <v>348</v>
      </c>
    </row>
    <row r="55" spans="1:7" x14ac:dyDescent="0.25">
      <c r="A55">
        <v>456</v>
      </c>
      <c r="B55" t="s">
        <v>352</v>
      </c>
      <c r="C55" t="s">
        <v>277</v>
      </c>
      <c r="D55" t="s">
        <v>353</v>
      </c>
    </row>
    <row r="56" spans="1:7" x14ac:dyDescent="0.25">
      <c r="A56">
        <v>457</v>
      </c>
      <c r="B56" t="s">
        <v>354</v>
      </c>
      <c r="C56" t="s">
        <v>277</v>
      </c>
      <c r="D56" t="s">
        <v>355</v>
      </c>
    </row>
    <row r="57" spans="1:7" x14ac:dyDescent="0.25">
      <c r="A57">
        <v>458</v>
      </c>
      <c r="B57" t="s">
        <v>356</v>
      </c>
      <c r="C57" t="s">
        <v>277</v>
      </c>
      <c r="D57" t="s">
        <v>357</v>
      </c>
    </row>
    <row r="58" spans="1:7" x14ac:dyDescent="0.25">
      <c r="A58">
        <v>459</v>
      </c>
      <c r="B58" t="s">
        <v>358</v>
      </c>
      <c r="C58" t="s">
        <v>277</v>
      </c>
      <c r="D58" t="s">
        <v>359</v>
      </c>
    </row>
    <row r="59" spans="1:7" x14ac:dyDescent="0.25">
      <c r="A59">
        <v>460</v>
      </c>
      <c r="B59" t="s">
        <v>360</v>
      </c>
      <c r="C59" t="s">
        <v>277</v>
      </c>
      <c r="D59" t="s">
        <v>361</v>
      </c>
    </row>
    <row r="60" spans="1:7" x14ac:dyDescent="0.25">
      <c r="A60">
        <v>461</v>
      </c>
      <c r="B60" t="s">
        <v>362</v>
      </c>
      <c r="C60" t="s">
        <v>277</v>
      </c>
      <c r="D60" t="s">
        <v>363</v>
      </c>
    </row>
    <row r="61" spans="1:7" x14ac:dyDescent="0.25">
      <c r="A61">
        <v>462</v>
      </c>
      <c r="B61" t="s">
        <v>364</v>
      </c>
      <c r="C61" t="s">
        <v>210</v>
      </c>
      <c r="D61" t="s">
        <v>365</v>
      </c>
    </row>
    <row r="62" spans="1:7" x14ac:dyDescent="0.25">
      <c r="A62">
        <v>463</v>
      </c>
      <c r="B62" t="s">
        <v>366</v>
      </c>
      <c r="C62" t="s">
        <v>246</v>
      </c>
      <c r="D62" t="s">
        <v>367</v>
      </c>
    </row>
    <row r="63" spans="1:7" x14ac:dyDescent="0.25">
      <c r="A63">
        <v>464</v>
      </c>
      <c r="B63" t="s">
        <v>368</v>
      </c>
      <c r="C63" t="s">
        <v>266</v>
      </c>
      <c r="D63" t="s">
        <v>369</v>
      </c>
    </row>
    <row r="64" spans="1:7" x14ac:dyDescent="0.25">
      <c r="A64">
        <v>465</v>
      </c>
      <c r="B64" t="s">
        <v>370</v>
      </c>
      <c r="C64" t="s">
        <v>258</v>
      </c>
      <c r="D64" t="s">
        <v>369</v>
      </c>
    </row>
    <row r="65" spans="1:4" x14ac:dyDescent="0.25">
      <c r="A65">
        <v>466</v>
      </c>
      <c r="B65" t="s">
        <v>371</v>
      </c>
      <c r="C65" t="s">
        <v>210</v>
      </c>
      <c r="D65" t="s">
        <v>372</v>
      </c>
    </row>
    <row r="66" spans="1:4" x14ac:dyDescent="0.25">
      <c r="A66">
        <v>467</v>
      </c>
      <c r="B66" t="s">
        <v>373</v>
      </c>
      <c r="C66" t="s">
        <v>235</v>
      </c>
      <c r="D66" t="s">
        <v>374</v>
      </c>
    </row>
    <row r="67" spans="1:4" x14ac:dyDescent="0.25">
      <c r="A67">
        <v>468</v>
      </c>
      <c r="B67" t="s">
        <v>375</v>
      </c>
      <c r="C67" t="s">
        <v>235</v>
      </c>
      <c r="D67" t="s">
        <v>376</v>
      </c>
    </row>
    <row r="68" spans="1:4" x14ac:dyDescent="0.25">
      <c r="A68">
        <v>469</v>
      </c>
      <c r="B68" t="s">
        <v>295</v>
      </c>
      <c r="C68" t="s">
        <v>296</v>
      </c>
      <c r="D68" t="s">
        <v>377</v>
      </c>
    </row>
  </sheetData>
  <mergeCells count="2">
    <mergeCell ref="F1:H1"/>
    <mergeCell ref="F25:H25"/>
  </mergeCells>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30"/>
  <sheetViews>
    <sheetView zoomScaleNormal="100" workbookViewId="0">
      <selection activeCell="B3" sqref="B3"/>
    </sheetView>
  </sheetViews>
  <sheetFormatPr baseColWidth="10" defaultColWidth="11.7109375" defaultRowHeight="15" x14ac:dyDescent="0.25"/>
  <cols>
    <col min="1" max="1" width="16.140625" customWidth="1"/>
    <col min="2" max="2" width="15.140625" customWidth="1"/>
    <col min="3" max="3" width="26.42578125" customWidth="1"/>
    <col min="9" max="9" width="53.140625" customWidth="1"/>
    <col min="10" max="10" width="22.42578125" customWidth="1"/>
    <col min="13" max="13" width="3.7109375" customWidth="1"/>
    <col min="15" max="15" width="15" customWidth="1"/>
  </cols>
  <sheetData>
    <row r="1" spans="1:16" x14ac:dyDescent="0.25">
      <c r="A1" t="s">
        <v>378</v>
      </c>
      <c r="B1" t="s">
        <v>207</v>
      </c>
      <c r="C1" t="s">
        <v>202</v>
      </c>
      <c r="H1" t="s">
        <v>379</v>
      </c>
      <c r="I1" t="s">
        <v>207</v>
      </c>
      <c r="J1" t="s">
        <v>202</v>
      </c>
      <c r="N1" s="68" t="s">
        <v>380</v>
      </c>
      <c r="O1" s="68"/>
      <c r="P1" s="68"/>
    </row>
    <row r="2" spans="1:16" x14ac:dyDescent="0.25">
      <c r="A2">
        <v>50</v>
      </c>
      <c r="B2" t="s">
        <v>381</v>
      </c>
      <c r="C2" t="s">
        <v>382</v>
      </c>
      <c r="H2">
        <v>87</v>
      </c>
      <c r="I2" t="s">
        <v>381</v>
      </c>
      <c r="J2" t="s">
        <v>382</v>
      </c>
      <c r="N2" t="s">
        <v>378</v>
      </c>
      <c r="O2" t="s">
        <v>207</v>
      </c>
      <c r="P2" t="s">
        <v>212</v>
      </c>
    </row>
    <row r="3" spans="1:16" x14ac:dyDescent="0.25">
      <c r="A3">
        <v>58</v>
      </c>
      <c r="B3" t="s">
        <v>383</v>
      </c>
      <c r="C3" t="s">
        <v>384</v>
      </c>
      <c r="H3">
        <v>88</v>
      </c>
      <c r="I3" t="s">
        <v>385</v>
      </c>
      <c r="N3">
        <v>19</v>
      </c>
      <c r="O3" t="s">
        <v>386</v>
      </c>
      <c r="P3" t="s">
        <v>387</v>
      </c>
    </row>
    <row r="4" spans="1:16" x14ac:dyDescent="0.25">
      <c r="A4">
        <v>59</v>
      </c>
      <c r="B4" t="s">
        <v>388</v>
      </c>
      <c r="C4" t="s">
        <v>389</v>
      </c>
      <c r="H4">
        <v>89</v>
      </c>
      <c r="I4" t="s">
        <v>390</v>
      </c>
      <c r="N4">
        <v>21</v>
      </c>
      <c r="O4" t="s">
        <v>391</v>
      </c>
      <c r="P4" t="s">
        <v>392</v>
      </c>
    </row>
    <row r="5" spans="1:16" x14ac:dyDescent="0.25">
      <c r="A5">
        <v>60</v>
      </c>
      <c r="B5" t="s">
        <v>393</v>
      </c>
      <c r="C5" t="s">
        <v>389</v>
      </c>
      <c r="H5">
        <v>90</v>
      </c>
      <c r="I5" t="s">
        <v>394</v>
      </c>
    </row>
    <row r="6" spans="1:16" x14ac:dyDescent="0.25">
      <c r="A6">
        <v>61</v>
      </c>
      <c r="B6" t="s">
        <v>395</v>
      </c>
      <c r="C6" t="s">
        <v>396</v>
      </c>
      <c r="H6">
        <v>91</v>
      </c>
      <c r="I6" t="s">
        <v>397</v>
      </c>
    </row>
    <row r="7" spans="1:16" x14ac:dyDescent="0.25">
      <c r="A7">
        <v>62</v>
      </c>
      <c r="B7" t="s">
        <v>398</v>
      </c>
      <c r="C7" t="s">
        <v>396</v>
      </c>
      <c r="H7">
        <v>92</v>
      </c>
      <c r="I7" t="s">
        <v>399</v>
      </c>
    </row>
    <row r="8" spans="1:16" x14ac:dyDescent="0.25">
      <c r="A8">
        <v>63</v>
      </c>
      <c r="B8" t="s">
        <v>398</v>
      </c>
      <c r="C8" t="s">
        <v>396</v>
      </c>
      <c r="H8">
        <v>93</v>
      </c>
      <c r="I8" t="s">
        <v>400</v>
      </c>
    </row>
    <row r="9" spans="1:16" x14ac:dyDescent="0.25">
      <c r="A9">
        <v>64</v>
      </c>
      <c r="B9" t="s">
        <v>401</v>
      </c>
      <c r="C9" t="s">
        <v>389</v>
      </c>
      <c r="H9">
        <v>94</v>
      </c>
      <c r="I9" t="s">
        <v>402</v>
      </c>
    </row>
    <row r="10" spans="1:16" x14ac:dyDescent="0.25">
      <c r="A10">
        <v>65</v>
      </c>
      <c r="B10" t="s">
        <v>403</v>
      </c>
      <c r="C10" t="s">
        <v>404</v>
      </c>
      <c r="H10">
        <v>95</v>
      </c>
      <c r="I10" t="s">
        <v>405</v>
      </c>
    </row>
    <row r="11" spans="1:16" x14ac:dyDescent="0.25">
      <c r="A11">
        <v>66</v>
      </c>
      <c r="B11" t="s">
        <v>406</v>
      </c>
      <c r="C11" t="s">
        <v>404</v>
      </c>
      <c r="H11">
        <v>96</v>
      </c>
      <c r="I11" t="s">
        <v>407</v>
      </c>
    </row>
    <row r="12" spans="1:16" x14ac:dyDescent="0.25">
      <c r="A12">
        <v>67</v>
      </c>
      <c r="B12" t="s">
        <v>408</v>
      </c>
      <c r="C12" t="s">
        <v>409</v>
      </c>
      <c r="H12">
        <v>97</v>
      </c>
      <c r="I12" t="s">
        <v>410</v>
      </c>
    </row>
    <row r="13" spans="1:16" x14ac:dyDescent="0.25">
      <c r="A13">
        <v>68</v>
      </c>
      <c r="B13" t="s">
        <v>408</v>
      </c>
      <c r="C13" t="s">
        <v>409</v>
      </c>
      <c r="H13">
        <v>98</v>
      </c>
      <c r="I13" t="s">
        <v>411</v>
      </c>
    </row>
    <row r="14" spans="1:16" x14ac:dyDescent="0.25">
      <c r="A14">
        <v>69</v>
      </c>
      <c r="B14" t="s">
        <v>408</v>
      </c>
      <c r="C14" t="s">
        <v>409</v>
      </c>
      <c r="H14">
        <v>99</v>
      </c>
      <c r="I14" t="s">
        <v>412</v>
      </c>
    </row>
    <row r="15" spans="1:16" x14ac:dyDescent="0.25">
      <c r="A15">
        <v>74</v>
      </c>
      <c r="B15" t="s">
        <v>413</v>
      </c>
      <c r="C15" t="s">
        <v>414</v>
      </c>
      <c r="H15">
        <v>114</v>
      </c>
      <c r="I15" t="s">
        <v>415</v>
      </c>
    </row>
    <row r="16" spans="1:16" x14ac:dyDescent="0.25">
      <c r="A16">
        <v>75</v>
      </c>
      <c r="B16" t="s">
        <v>416</v>
      </c>
      <c r="C16" t="s">
        <v>417</v>
      </c>
      <c r="H16">
        <v>115</v>
      </c>
      <c r="I16" t="s">
        <v>418</v>
      </c>
    </row>
    <row r="17" spans="1:9" x14ac:dyDescent="0.25">
      <c r="A17">
        <v>76</v>
      </c>
      <c r="B17" t="s">
        <v>419</v>
      </c>
      <c r="C17" t="s">
        <v>420</v>
      </c>
      <c r="H17">
        <v>116</v>
      </c>
      <c r="I17" t="s">
        <v>421</v>
      </c>
    </row>
    <row r="18" spans="1:9" x14ac:dyDescent="0.25">
      <c r="A18">
        <v>77</v>
      </c>
      <c r="B18" t="s">
        <v>419</v>
      </c>
      <c r="C18" t="s">
        <v>422</v>
      </c>
      <c r="H18">
        <v>117</v>
      </c>
      <c r="I18" t="s">
        <v>423</v>
      </c>
    </row>
    <row r="19" spans="1:9" x14ac:dyDescent="0.25">
      <c r="A19">
        <v>78</v>
      </c>
      <c r="B19" t="s">
        <v>424</v>
      </c>
      <c r="C19" t="s">
        <v>425</v>
      </c>
      <c r="H19">
        <v>118</v>
      </c>
      <c r="I19" t="s">
        <v>426</v>
      </c>
    </row>
    <row r="20" spans="1:9" x14ac:dyDescent="0.25">
      <c r="A20">
        <v>79</v>
      </c>
      <c r="B20" t="s">
        <v>427</v>
      </c>
      <c r="C20" t="s">
        <v>428</v>
      </c>
      <c r="H20">
        <v>119</v>
      </c>
      <c r="I20" t="s">
        <v>429</v>
      </c>
    </row>
    <row r="21" spans="1:9" x14ac:dyDescent="0.25">
      <c r="A21">
        <v>80</v>
      </c>
      <c r="B21" t="s">
        <v>430</v>
      </c>
      <c r="C21" t="s">
        <v>431</v>
      </c>
      <c r="H21">
        <v>120</v>
      </c>
      <c r="I21" t="s">
        <v>432</v>
      </c>
    </row>
    <row r="22" spans="1:9" x14ac:dyDescent="0.25">
      <c r="A22">
        <v>81</v>
      </c>
      <c r="B22" t="s">
        <v>433</v>
      </c>
      <c r="C22" t="s">
        <v>434</v>
      </c>
      <c r="H22">
        <v>121</v>
      </c>
      <c r="I22" t="s">
        <v>435</v>
      </c>
    </row>
    <row r="23" spans="1:9" x14ac:dyDescent="0.25">
      <c r="H23">
        <v>122</v>
      </c>
      <c r="I23" t="s">
        <v>436</v>
      </c>
    </row>
    <row r="24" spans="1:9" x14ac:dyDescent="0.25">
      <c r="H24">
        <v>123</v>
      </c>
      <c r="I24" t="s">
        <v>437</v>
      </c>
    </row>
    <row r="25" spans="1:9" x14ac:dyDescent="0.25">
      <c r="H25">
        <v>124</v>
      </c>
      <c r="I25" t="s">
        <v>438</v>
      </c>
    </row>
    <row r="26" spans="1:9" x14ac:dyDescent="0.25">
      <c r="H26">
        <v>125</v>
      </c>
      <c r="I26" t="s">
        <v>439</v>
      </c>
    </row>
    <row r="27" spans="1:9" x14ac:dyDescent="0.25">
      <c r="H27">
        <v>126</v>
      </c>
      <c r="I27" t="s">
        <v>440</v>
      </c>
    </row>
    <row r="28" spans="1:9" x14ac:dyDescent="0.25">
      <c r="H28">
        <v>127</v>
      </c>
      <c r="I28" t="s">
        <v>441</v>
      </c>
    </row>
    <row r="29" spans="1:9" x14ac:dyDescent="0.25">
      <c r="H29">
        <v>128</v>
      </c>
      <c r="I29" t="s">
        <v>442</v>
      </c>
    </row>
    <row r="30" spans="1:9" x14ac:dyDescent="0.25">
      <c r="H30">
        <v>129</v>
      </c>
      <c r="I30" t="s">
        <v>443</v>
      </c>
    </row>
  </sheetData>
  <mergeCells count="1">
    <mergeCell ref="N1:P1"/>
  </mergeCell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34</vt:i4>
      </vt:variant>
    </vt:vector>
  </HeadingPairs>
  <TitlesOfParts>
    <vt:vector size="34" baseType="lpstr">
      <vt:lpstr>Summary</vt:lpstr>
      <vt:lpstr>Todo</vt:lpstr>
      <vt:lpstr>GlobalVars</vt:lpstr>
      <vt:lpstr>Keywords</vt:lpstr>
      <vt:lpstr>GotoPoints</vt:lpstr>
      <vt:lpstr>Places</vt:lpstr>
      <vt:lpstr>ObjectTexts</vt:lpstr>
      <vt:lpstr>Items</vt:lpstr>
      <vt:lpstr>Monsters</vt:lpstr>
      <vt:lpstr>Maps</vt:lpstr>
      <vt:lpstr>Labdata</vt:lpstr>
      <vt:lpstr>MapChanges</vt:lpstr>
      <vt:lpstr>ElementChanges</vt:lpstr>
      <vt:lpstr>NPCs</vt:lpstr>
      <vt:lpstr>Chests</vt:lpstr>
      <vt:lpstr>Doors</vt:lpstr>
      <vt:lpstr>TextChanges</vt:lpstr>
      <vt:lpstr>TileChangeEvents</vt:lpstr>
      <vt:lpstr>CharChanges</vt:lpstr>
      <vt:lpstr>ObjectGfx</vt:lpstr>
      <vt:lpstr>WallGfx</vt:lpstr>
      <vt:lpstr>Overlays</vt:lpstr>
      <vt:lpstr>Tiles</vt:lpstr>
      <vt:lpstr>SpellChanges</vt:lpstr>
      <vt:lpstr>Quest - Sea Creatures</vt:lpstr>
      <vt:lpstr>SpellDamage</vt:lpstr>
      <vt:lpstr>Black Mountains</vt:lpstr>
      <vt:lpstr>SavegamePatching</vt:lpstr>
      <vt:lpstr>CodeChanges</vt:lpstr>
      <vt:lpstr>Exp Table</vt:lpstr>
      <vt:lpstr>Bosses</vt:lpstr>
      <vt:lpstr>Portraits</vt:lpstr>
      <vt:lpstr>Custom Translate</vt:lpstr>
      <vt:lpstr>Kasimir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dc:creator>
  <dc:description/>
  <cp:lastModifiedBy>Robert Schneckenhaus</cp:lastModifiedBy>
  <cp:revision>724</cp:revision>
  <dcterms:created xsi:type="dcterms:W3CDTF">2015-06-05T18:19:34Z</dcterms:created>
  <dcterms:modified xsi:type="dcterms:W3CDTF">2023-02-08T16:15:52Z</dcterms:modified>
  <dc:language>de-DE</dc:language>
</cp:coreProperties>
</file>