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School\Assignments\Week 5\"/>
    </mc:Choice>
  </mc:AlternateContent>
  <bookViews>
    <workbookView xWindow="0" yWindow="0" windowWidth="240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1" i="1" s="1"/>
  <c r="C29" i="1"/>
  <c r="C31" i="1" s="1"/>
  <c r="D29" i="1"/>
  <c r="D31" i="1" s="1"/>
  <c r="E29" i="1"/>
  <c r="F29" i="1"/>
  <c r="G29" i="1"/>
  <c r="H29" i="1"/>
  <c r="I29" i="1"/>
  <c r="J29" i="1"/>
  <c r="J31" i="1" s="1"/>
  <c r="J25" i="1"/>
  <c r="J27" i="1" s="1"/>
  <c r="I25" i="1"/>
  <c r="H25" i="1"/>
  <c r="G25" i="1"/>
  <c r="F25" i="1"/>
  <c r="E25" i="1"/>
  <c r="D25" i="1"/>
  <c r="C25" i="1"/>
  <c r="C27" i="1" s="1"/>
  <c r="B25" i="1"/>
  <c r="B27" i="1" s="1"/>
  <c r="E11" i="1"/>
  <c r="E12" i="1" s="1"/>
  <c r="E13" i="1" s="1"/>
  <c r="E14" i="1" s="1"/>
  <c r="E15" i="1" s="1"/>
  <c r="E16" i="1" s="1"/>
  <c r="E17" i="1" s="1"/>
  <c r="E18" i="1" s="1"/>
  <c r="C11" i="1"/>
  <c r="C12" i="1" s="1"/>
  <c r="C13" i="1" s="1"/>
  <c r="C14" i="1" s="1"/>
  <c r="C15" i="1" s="1"/>
  <c r="C16" i="1" s="1"/>
  <c r="C17" i="1" s="1"/>
  <c r="C18" i="1" s="1"/>
  <c r="A11" i="1"/>
  <c r="A12" i="1" s="1"/>
  <c r="A13" i="1" s="1"/>
  <c r="A14" i="1" s="1"/>
  <c r="A15" i="1" s="1"/>
  <c r="A16" i="1" s="1"/>
  <c r="A17" i="1" s="1"/>
  <c r="A18" i="1" s="1"/>
  <c r="B33" i="1" l="1"/>
  <c r="C33" i="1"/>
  <c r="C35" i="1" s="1"/>
  <c r="J33" i="1"/>
  <c r="E27" i="1"/>
  <c r="E31" i="1"/>
  <c r="D27" i="1"/>
  <c r="D33" i="1" s="1"/>
  <c r="E33" i="1" l="1"/>
  <c r="D35" i="1"/>
  <c r="F27" i="1"/>
  <c r="F31" i="1"/>
  <c r="F33" i="1" l="1"/>
  <c r="E35" i="1"/>
  <c r="F35" i="1" s="1"/>
  <c r="G27" i="1"/>
  <c r="G31" i="1"/>
  <c r="G33" i="1" l="1"/>
  <c r="G35" i="1" s="1"/>
  <c r="H27" i="1"/>
  <c r="H31" i="1"/>
  <c r="H33" i="1" l="1"/>
  <c r="H35" i="1" s="1"/>
  <c r="J41" i="1" s="1"/>
  <c r="I31" i="1"/>
  <c r="I27" i="1"/>
  <c r="K27" i="1" s="1"/>
  <c r="K31" i="1" l="1"/>
  <c r="K39" i="1" s="1"/>
  <c r="I33" i="1"/>
  <c r="I35" i="1" s="1"/>
  <c r="J35" i="1" s="1"/>
  <c r="K37" i="1" l="1"/>
</calcChain>
</file>

<file path=xl/sharedStrings.xml><?xml version="1.0" encoding="utf-8"?>
<sst xmlns="http://schemas.openxmlformats.org/spreadsheetml/2006/main" count="35" uniqueCount="31">
  <si>
    <t>Payback Analysis</t>
  </si>
  <si>
    <t>Year</t>
  </si>
  <si>
    <t>Cost</t>
  </si>
  <si>
    <t>Benefits</t>
  </si>
  <si>
    <t>Return on Investment (ROI)</t>
  </si>
  <si>
    <t>Net Present Value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</si>
  <si>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</si>
  <si>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</si>
  <si>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</si>
  <si>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</si>
  <si>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</si>
  <si>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</si>
  <si>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</si>
  <si>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</si>
  <si>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Total</t>
  </si>
  <si>
    <t>NPV</t>
  </si>
  <si>
    <t>Present Value</t>
  </si>
  <si>
    <t>Year 8</t>
  </si>
  <si>
    <t>Cummulative Cost</t>
  </si>
  <si>
    <t>Cummulative Benefits</t>
  </si>
  <si>
    <t>Total NPV</t>
  </si>
  <si>
    <t>Clumative NPV</t>
  </si>
  <si>
    <t>PV of Net Benefits and Costs</t>
  </si>
  <si>
    <t>Payback Period</t>
  </si>
  <si>
    <t>6  Years, 232 days</t>
  </si>
  <si>
    <t>Cost Benefit Analysis</t>
  </si>
  <si>
    <t>CIS 2245 Topic 6/Appendix C</t>
  </si>
  <si>
    <t>Michael Fesser, Logan Noonan</t>
  </si>
  <si>
    <t>Note: Rows 33 to 35 are the basis for the payback period.  This is from appendix C.</t>
  </si>
  <si>
    <t>Note: Rows 25 to 31 are the basis for the NPV on row 36.</t>
  </si>
  <si>
    <t>Note: The ROI on row 38 is also calculated based on trows 25 to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</si>
</sst>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_);_(@_)"/>
    <numFmt numFmtId="165" formatCode="mmmm/dd/yyyy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5" xfId="0" applyNumberFormat="1" applyFont="1" applyBorder="1"/>
    <xf numFmtId="2" fontId="2" fillId="0" borderId="0" xfId="0" applyNumberFormat="1" applyFont="1"/>
    <xf numFmtId="0" fontId="2" fillId="0" borderId="7" xfId="0" applyFont="1" applyBorder="1" applyAlignment="1">
      <alignment horizontal="right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/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/>
    <xf numFmtId="164" fontId="3" fillId="0" borderId="0" xfId="0" applyNumberFormat="1" applyFont="1" applyBorder="1" applyAlignment="1">
      <alignment horizontal="left"/>
    </xf>
    <xf numFmtId="10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3" fillId="0" borderId="7" xfId="0" applyFont="1" applyBorder="1" applyAlignment="1"/>
    <xf numFmtId="2" fontId="2" fillId="0" borderId="7" xfId="0" applyNumberFormat="1" applyFont="1" applyBorder="1" applyAlignment="1"/>
    <xf numFmtId="0" fontId="2" fillId="0" borderId="8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5" fillId="0" borderId="5" xfId="0" applyNumberFormat="1" applyFont="1" applyBorder="1"/>
    <xf numFmtId="10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0" workbookViewId="0">
      <selection activeCell="D49" sqref="D49"/>
    </sheetView>
  </sheetViews>
  <sheetFormatPr defaultRowHeight="15" x14ac:dyDescent="0.25"/>
  <cols>
    <col min="1" max="1" width="19.28515625" customWidth="1"/>
    <col min="2" max="10" width="15.7109375" customWidth="1"/>
    <col min="11" max="11" width="18.5703125" customWidth="1"/>
  </cols>
  <sheetData>
    <row r="1" spans="1:11" ht="23.25" x14ac:dyDescent="0.35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75" x14ac:dyDescent="0.25">
      <c r="A3" s="5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x14ac:dyDescent="0.25">
      <c r="A4" s="6">
        <v>41932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6" spans="1:11" ht="15.75" x14ac:dyDescent="0.25">
      <c r="A6" s="39" t="s">
        <v>0</v>
      </c>
      <c r="B6" s="7"/>
      <c r="C6" s="7"/>
      <c r="D6" s="7"/>
      <c r="E6" s="8"/>
      <c r="F6" s="9"/>
      <c r="G6" s="10"/>
      <c r="H6" s="10"/>
      <c r="I6" s="10"/>
      <c r="J6" s="10"/>
      <c r="K6" s="10"/>
    </row>
    <row r="7" spans="1:11" ht="15.75" x14ac:dyDescent="0.25">
      <c r="A7" s="11"/>
      <c r="B7" s="12"/>
      <c r="C7" s="12"/>
      <c r="D7" s="12"/>
      <c r="E7" s="13"/>
      <c r="F7" s="40"/>
      <c r="G7" s="10"/>
      <c r="H7" s="10"/>
      <c r="I7" s="10"/>
      <c r="J7" s="10"/>
      <c r="K7" s="10"/>
    </row>
    <row r="8" spans="1:11" ht="36" customHeight="1" x14ac:dyDescent="0.25">
      <c r="A8" s="41" t="s">
        <v>1</v>
      </c>
      <c r="B8" s="41" t="s">
        <v>2</v>
      </c>
      <c r="C8" s="41" t="s">
        <v>18</v>
      </c>
      <c r="D8" s="41" t="s">
        <v>3</v>
      </c>
      <c r="E8" s="42" t="s">
        <v>19</v>
      </c>
      <c r="F8" s="10"/>
      <c r="G8" s="10"/>
      <c r="H8" s="10"/>
      <c r="I8" s="10"/>
      <c r="J8" s="10"/>
      <c r="K8" s="10"/>
    </row>
    <row r="9" spans="1:11" ht="15.75" x14ac:dyDescent="0.25">
      <c r="A9" s="43"/>
      <c r="B9" s="43"/>
      <c r="C9" s="43"/>
      <c r="D9" s="43"/>
      <c r="E9" s="44"/>
      <c r="F9" s="10"/>
      <c r="G9" s="10"/>
      <c r="H9" s="10"/>
      <c r="I9" s="10"/>
      <c r="J9" s="10"/>
      <c r="K9" s="10"/>
    </row>
    <row r="10" spans="1:11" ht="15.75" x14ac:dyDescent="0.25">
      <c r="A10" s="14">
        <v>0</v>
      </c>
      <c r="B10" s="15">
        <v>225000</v>
      </c>
      <c r="C10" s="15">
        <v>225000</v>
      </c>
      <c r="D10" s="15">
        <v>0</v>
      </c>
      <c r="E10" s="16">
        <v>0</v>
      </c>
      <c r="F10" s="10"/>
      <c r="G10" s="17"/>
      <c r="H10" s="17"/>
      <c r="I10" s="10"/>
      <c r="J10" s="10"/>
      <c r="K10" s="10"/>
    </row>
    <row r="11" spans="1:11" ht="15.75" x14ac:dyDescent="0.25">
      <c r="A11" s="14">
        <f t="shared" ref="A11:A18" si="0">A10+1</f>
        <v>1</v>
      </c>
      <c r="B11" s="15">
        <v>5000</v>
      </c>
      <c r="C11" s="15">
        <f>SUM(C10,B11)</f>
        <v>230000</v>
      </c>
      <c r="D11" s="15">
        <v>55000</v>
      </c>
      <c r="E11" s="16">
        <f>SUM(E10,D11)</f>
        <v>55000</v>
      </c>
      <c r="F11" s="10"/>
      <c r="G11" s="17"/>
      <c r="H11" s="17"/>
      <c r="I11" s="10"/>
      <c r="J11" s="10"/>
      <c r="K11" s="10"/>
    </row>
    <row r="12" spans="1:11" ht="15.75" x14ac:dyDescent="0.25">
      <c r="A12" s="14">
        <f t="shared" si="0"/>
        <v>2</v>
      </c>
      <c r="B12" s="15">
        <v>5000</v>
      </c>
      <c r="C12" s="15">
        <f t="shared" ref="C12:C18" si="1">SUM(C11,B12)</f>
        <v>235000</v>
      </c>
      <c r="D12" s="15">
        <v>60000</v>
      </c>
      <c r="E12" s="16">
        <f t="shared" ref="E12:E18" si="2">SUM(E11,D12)</f>
        <v>115000</v>
      </c>
      <c r="F12" s="10"/>
      <c r="G12" s="17"/>
      <c r="H12" s="17"/>
      <c r="I12" s="10"/>
      <c r="J12" s="10"/>
      <c r="K12" s="10"/>
    </row>
    <row r="13" spans="1:11" ht="15.75" x14ac:dyDescent="0.25">
      <c r="A13" s="14">
        <f t="shared" si="0"/>
        <v>3</v>
      </c>
      <c r="B13" s="15">
        <v>5500</v>
      </c>
      <c r="C13" s="15">
        <f t="shared" si="1"/>
        <v>240500</v>
      </c>
      <c r="D13" s="15">
        <v>70000</v>
      </c>
      <c r="E13" s="16">
        <f t="shared" si="2"/>
        <v>185000</v>
      </c>
      <c r="F13" s="10"/>
      <c r="G13" s="17"/>
      <c r="H13" s="17"/>
      <c r="I13" s="10"/>
      <c r="J13" s="10"/>
      <c r="K13" s="10"/>
    </row>
    <row r="14" spans="1:11" ht="15.75" x14ac:dyDescent="0.25">
      <c r="A14" s="14">
        <f t="shared" si="0"/>
        <v>4</v>
      </c>
      <c r="B14" s="15">
        <v>5500</v>
      </c>
      <c r="C14" s="15">
        <f t="shared" si="1"/>
        <v>246000</v>
      </c>
      <c r="D14" s="15">
        <v>75000</v>
      </c>
      <c r="E14" s="16">
        <f t="shared" si="2"/>
        <v>260000</v>
      </c>
      <c r="F14" s="10"/>
      <c r="G14" s="17"/>
      <c r="H14" s="17"/>
      <c r="I14" s="10"/>
      <c r="J14" s="10"/>
      <c r="K14" s="10"/>
    </row>
    <row r="15" spans="1:11" ht="15.75" x14ac:dyDescent="0.25">
      <c r="A15" s="14">
        <f t="shared" si="0"/>
        <v>5</v>
      </c>
      <c r="B15" s="15">
        <v>7000</v>
      </c>
      <c r="C15" s="15">
        <f t="shared" si="1"/>
        <v>253000</v>
      </c>
      <c r="D15" s="15">
        <v>80000</v>
      </c>
      <c r="E15" s="16">
        <f t="shared" si="2"/>
        <v>340000</v>
      </c>
      <c r="F15" s="10"/>
      <c r="G15" s="17"/>
      <c r="H15" s="17"/>
      <c r="I15" s="10"/>
      <c r="J15" s="10"/>
      <c r="K15" s="10"/>
    </row>
    <row r="16" spans="1:11" ht="15.75" x14ac:dyDescent="0.25">
      <c r="A16" s="14">
        <f t="shared" si="0"/>
        <v>6</v>
      </c>
      <c r="B16" s="15">
        <v>7000</v>
      </c>
      <c r="C16" s="15">
        <f t="shared" si="1"/>
        <v>260000</v>
      </c>
      <c r="D16" s="15">
        <v>80000</v>
      </c>
      <c r="E16" s="16">
        <f t="shared" si="2"/>
        <v>420000</v>
      </c>
      <c r="F16" s="10"/>
      <c r="G16" s="17"/>
      <c r="H16" s="17"/>
      <c r="I16" s="10"/>
      <c r="J16" s="10"/>
      <c r="K16" s="10"/>
    </row>
    <row r="17" spans="1:11" ht="15.75" x14ac:dyDescent="0.25">
      <c r="A17" s="14">
        <f t="shared" si="0"/>
        <v>7</v>
      </c>
      <c r="B17" s="15">
        <v>7000</v>
      </c>
      <c r="C17" s="15">
        <f t="shared" si="1"/>
        <v>267000</v>
      </c>
      <c r="D17" s="15">
        <v>80000</v>
      </c>
      <c r="E17" s="16">
        <f t="shared" si="2"/>
        <v>500000</v>
      </c>
      <c r="F17" s="10"/>
      <c r="G17" s="17"/>
      <c r="H17" s="17"/>
      <c r="I17" s="10"/>
      <c r="J17" s="10"/>
      <c r="K17" s="10"/>
    </row>
    <row r="18" spans="1:11" ht="15.75" x14ac:dyDescent="0.25">
      <c r="A18" s="18">
        <f t="shared" si="0"/>
        <v>8</v>
      </c>
      <c r="B18" s="19">
        <v>8000</v>
      </c>
      <c r="C18" s="19">
        <f t="shared" si="1"/>
        <v>275000</v>
      </c>
      <c r="D18" s="19">
        <v>80000</v>
      </c>
      <c r="E18" s="20">
        <f t="shared" si="2"/>
        <v>580000</v>
      </c>
      <c r="F18" s="10"/>
      <c r="G18" s="17"/>
      <c r="H18" s="17"/>
      <c r="I18" s="10"/>
      <c r="J18" s="10"/>
      <c r="K18" s="10"/>
    </row>
    <row r="19" spans="1:11" ht="15.75" x14ac:dyDescent="0.25">
      <c r="A19" s="10"/>
      <c r="B19" s="21"/>
      <c r="C19" s="21"/>
      <c r="D19" s="21"/>
      <c r="E19" s="21"/>
      <c r="F19" s="10"/>
      <c r="G19" s="10"/>
      <c r="H19" s="10"/>
      <c r="I19" s="10"/>
      <c r="J19" s="10"/>
      <c r="K19" s="10"/>
    </row>
    <row r="20" spans="1:11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39" t="s">
        <v>5</v>
      </c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4"/>
    </row>
    <row r="23" spans="1:11" ht="15.75" x14ac:dyDescent="0.25">
      <c r="A23" s="25"/>
      <c r="B23" s="43" t="s">
        <v>6</v>
      </c>
      <c r="C23" s="43" t="s">
        <v>7</v>
      </c>
      <c r="D23" s="43" t="s">
        <v>8</v>
      </c>
      <c r="E23" s="43" t="s">
        <v>9</v>
      </c>
      <c r="F23" s="43" t="s">
        <v>10</v>
      </c>
      <c r="G23" s="43" t="s">
        <v>11</v>
      </c>
      <c r="H23" s="43" t="s">
        <v>12</v>
      </c>
      <c r="I23" s="43" t="s">
        <v>13</v>
      </c>
      <c r="J23" s="43" t="s">
        <v>17</v>
      </c>
      <c r="K23" s="44" t="s">
        <v>14</v>
      </c>
    </row>
    <row r="24" spans="1:11" ht="15.75" x14ac:dyDescent="0.2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7"/>
    </row>
    <row r="25" spans="1:11" ht="15.75" x14ac:dyDescent="0.25">
      <c r="A25" s="28" t="s">
        <v>3</v>
      </c>
      <c r="B25" s="15">
        <f>D10</f>
        <v>0</v>
      </c>
      <c r="C25" s="15">
        <f>D11</f>
        <v>55000</v>
      </c>
      <c r="D25" s="15">
        <f>D12</f>
        <v>60000</v>
      </c>
      <c r="E25" s="15">
        <f>D13</f>
        <v>70000</v>
      </c>
      <c r="F25" s="15">
        <f>D14</f>
        <v>75000</v>
      </c>
      <c r="G25" s="15">
        <f>D15</f>
        <v>80000</v>
      </c>
      <c r="H25" s="15">
        <f>D16</f>
        <v>80000</v>
      </c>
      <c r="I25" s="15">
        <f>D17</f>
        <v>80000</v>
      </c>
      <c r="J25" s="15">
        <f>D18</f>
        <v>80000</v>
      </c>
      <c r="K25" s="27"/>
    </row>
    <row r="26" spans="1:11" ht="15.75" x14ac:dyDescent="0.25">
      <c r="A26" s="28" t="s">
        <v>15</v>
      </c>
      <c r="B26" s="26">
        <v>1</v>
      </c>
      <c r="C26" s="26">
        <v>0.92589999999999995</v>
      </c>
      <c r="D26" s="26">
        <v>0.85729999999999995</v>
      </c>
      <c r="E26" s="26">
        <v>0.79379999999999995</v>
      </c>
      <c r="F26" s="26">
        <v>7.349E-2</v>
      </c>
      <c r="G26" s="26">
        <v>0.68049999999999999</v>
      </c>
      <c r="H26" s="26">
        <v>0.63009999999999999</v>
      </c>
      <c r="I26" s="26">
        <v>0.58330000000000004</v>
      </c>
      <c r="J26" s="26">
        <v>0.54010000000000002</v>
      </c>
      <c r="K26" s="27"/>
    </row>
    <row r="27" spans="1:11" ht="15.75" x14ac:dyDescent="0.25">
      <c r="A27" s="28" t="s">
        <v>16</v>
      </c>
      <c r="B27" s="15">
        <f>B25*B26</f>
        <v>0</v>
      </c>
      <c r="C27" s="15">
        <f t="shared" ref="C27:J27" si="3">C25*C26</f>
        <v>50924.5</v>
      </c>
      <c r="D27" s="15">
        <f t="shared" si="3"/>
        <v>51438</v>
      </c>
      <c r="E27" s="15">
        <f t="shared" si="3"/>
        <v>55566</v>
      </c>
      <c r="F27" s="15">
        <f t="shared" si="3"/>
        <v>5511.75</v>
      </c>
      <c r="G27" s="15">
        <f t="shared" si="3"/>
        <v>54440</v>
      </c>
      <c r="H27" s="15">
        <f t="shared" si="3"/>
        <v>50408</v>
      </c>
      <c r="I27" s="15">
        <f t="shared" si="3"/>
        <v>46664</v>
      </c>
      <c r="J27" s="15">
        <f t="shared" si="3"/>
        <v>43208</v>
      </c>
      <c r="K27" s="16">
        <f>SUM(B27:J27)</f>
        <v>358160.25</v>
      </c>
    </row>
    <row r="28" spans="1:11" ht="15.75" x14ac:dyDescent="0.25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7"/>
    </row>
    <row r="29" spans="1:11" ht="15.75" x14ac:dyDescent="0.25">
      <c r="A29" s="28" t="s">
        <v>2</v>
      </c>
      <c r="B29" s="15">
        <f>B10</f>
        <v>225000</v>
      </c>
      <c r="C29" s="15">
        <f>B11</f>
        <v>5000</v>
      </c>
      <c r="D29" s="15">
        <f>B12</f>
        <v>5000</v>
      </c>
      <c r="E29" s="15">
        <f>B13</f>
        <v>5500</v>
      </c>
      <c r="F29" s="15">
        <f>B14</f>
        <v>5500</v>
      </c>
      <c r="G29" s="15">
        <f>B15</f>
        <v>7000</v>
      </c>
      <c r="H29" s="15">
        <f>B16</f>
        <v>7000</v>
      </c>
      <c r="I29" s="15">
        <f>B17</f>
        <v>7000</v>
      </c>
      <c r="J29" s="15">
        <f>B18</f>
        <v>8000</v>
      </c>
      <c r="K29" s="27"/>
    </row>
    <row r="30" spans="1:11" ht="15.75" x14ac:dyDescent="0.25">
      <c r="A30" s="28" t="s">
        <v>15</v>
      </c>
      <c r="B30" s="26">
        <v>1</v>
      </c>
      <c r="C30" s="26">
        <v>0.92589999999999995</v>
      </c>
      <c r="D30" s="26">
        <v>0.85729999999999995</v>
      </c>
      <c r="E30" s="26">
        <v>0.79379999999999995</v>
      </c>
      <c r="F30" s="26">
        <v>0.7349</v>
      </c>
      <c r="G30" s="26">
        <v>0.68049999999999999</v>
      </c>
      <c r="H30" s="26">
        <v>0.63009999999999999</v>
      </c>
      <c r="I30" s="26">
        <v>0.58330000000000004</v>
      </c>
      <c r="J30" s="26">
        <v>0.54010000000000002</v>
      </c>
      <c r="K30" s="27"/>
    </row>
    <row r="31" spans="1:11" ht="15.75" x14ac:dyDescent="0.25">
      <c r="A31" s="28" t="s">
        <v>16</v>
      </c>
      <c r="B31" s="15">
        <f>B29*B30</f>
        <v>225000</v>
      </c>
      <c r="C31" s="15">
        <f t="shared" ref="C31:J31" si="4">C29*C30</f>
        <v>4629.5</v>
      </c>
      <c r="D31" s="15">
        <f t="shared" si="4"/>
        <v>4286.5</v>
      </c>
      <c r="E31" s="15">
        <f t="shared" si="4"/>
        <v>4365.8999999999996</v>
      </c>
      <c r="F31" s="15">
        <f>F29*F30</f>
        <v>4041.95</v>
      </c>
      <c r="G31" s="15">
        <f t="shared" si="4"/>
        <v>4763.5</v>
      </c>
      <c r="H31" s="15">
        <f t="shared" si="4"/>
        <v>4410.7</v>
      </c>
      <c r="I31" s="15">
        <f t="shared" si="4"/>
        <v>4083.1000000000004</v>
      </c>
      <c r="J31" s="15">
        <f t="shared" si="4"/>
        <v>4320.8</v>
      </c>
      <c r="K31" s="16">
        <f>SUM(B31:J31)</f>
        <v>259901.95</v>
      </c>
    </row>
    <row r="32" spans="1:11" ht="15.75" x14ac:dyDescent="0.25">
      <c r="A32" s="28"/>
      <c r="B32" s="15"/>
      <c r="C32" s="15"/>
      <c r="D32" s="15"/>
      <c r="E32" s="15"/>
      <c r="F32" s="15"/>
      <c r="G32" s="15"/>
      <c r="H32" s="15"/>
      <c r="I32" s="15"/>
      <c r="J32" s="15"/>
      <c r="K32" s="16"/>
    </row>
    <row r="33" spans="1:12" ht="15" customHeight="1" x14ac:dyDescent="0.25">
      <c r="A33" s="29" t="s">
        <v>22</v>
      </c>
      <c r="B33" s="15">
        <f t="shared" ref="B33:J33" si="5">SUM(-B31+B27)</f>
        <v>-225000</v>
      </c>
      <c r="C33" s="15">
        <f t="shared" si="5"/>
        <v>46295</v>
      </c>
      <c r="D33" s="15">
        <f t="shared" si="5"/>
        <v>47151.5</v>
      </c>
      <c r="E33" s="15">
        <f t="shared" si="5"/>
        <v>51200.1</v>
      </c>
      <c r="F33" s="15">
        <f t="shared" si="5"/>
        <v>1469.8000000000002</v>
      </c>
      <c r="G33" s="15">
        <f t="shared" si="5"/>
        <v>49676.5</v>
      </c>
      <c r="H33" s="15">
        <f t="shared" si="5"/>
        <v>45997.3</v>
      </c>
      <c r="I33" s="15">
        <f t="shared" si="5"/>
        <v>42580.9</v>
      </c>
      <c r="J33" s="15">
        <f t="shared" si="5"/>
        <v>38887.199999999997</v>
      </c>
      <c r="K33" s="27"/>
    </row>
    <row r="34" spans="1:12" ht="15.75" x14ac:dyDescent="0.25">
      <c r="A34" s="29"/>
      <c r="B34" s="15"/>
      <c r="C34" s="26"/>
      <c r="D34" s="26"/>
      <c r="E34" s="26"/>
      <c r="F34" s="26"/>
      <c r="G34" s="26"/>
      <c r="H34" s="26"/>
      <c r="I34" s="26"/>
      <c r="J34" s="26"/>
      <c r="K34" s="27"/>
    </row>
    <row r="35" spans="1:12" ht="15.75" x14ac:dyDescent="0.25">
      <c r="A35" s="30" t="s">
        <v>21</v>
      </c>
      <c r="B35" s="15">
        <v>-225000</v>
      </c>
      <c r="C35" s="15">
        <f t="shared" ref="C35:J35" si="6">B35+C33</f>
        <v>-178705</v>
      </c>
      <c r="D35" s="15">
        <f t="shared" si="6"/>
        <v>-131553.5</v>
      </c>
      <c r="E35" s="15">
        <f t="shared" si="6"/>
        <v>-80353.399999999994</v>
      </c>
      <c r="F35" s="15">
        <f t="shared" si="6"/>
        <v>-78883.599999999991</v>
      </c>
      <c r="G35" s="15">
        <f t="shared" si="6"/>
        <v>-29207.099999999991</v>
      </c>
      <c r="H35" s="15">
        <f t="shared" si="6"/>
        <v>16790.200000000012</v>
      </c>
      <c r="I35" s="15">
        <f t="shared" si="6"/>
        <v>59371.100000000013</v>
      </c>
      <c r="J35" s="15">
        <f t="shared" si="6"/>
        <v>98258.300000000017</v>
      </c>
      <c r="K35" s="27"/>
    </row>
    <row r="36" spans="1:12" ht="15.75" x14ac:dyDescent="0.25">
      <c r="A36" s="30"/>
      <c r="B36" s="15"/>
      <c r="C36" s="15"/>
      <c r="D36" s="15"/>
      <c r="E36" s="15"/>
      <c r="F36" s="15"/>
      <c r="G36" s="15"/>
      <c r="H36" s="15"/>
      <c r="I36" s="15"/>
      <c r="J36" s="15"/>
      <c r="K36" s="27"/>
    </row>
    <row r="37" spans="1:12" ht="15.75" x14ac:dyDescent="0.25">
      <c r="A37" s="28"/>
      <c r="B37" s="15"/>
      <c r="C37" s="15"/>
      <c r="D37" s="15"/>
      <c r="E37" s="15"/>
      <c r="F37" s="15"/>
      <c r="G37" s="15"/>
      <c r="H37" s="15"/>
      <c r="I37" s="31" t="s">
        <v>20</v>
      </c>
      <c r="J37" s="31"/>
      <c r="K37" s="16">
        <f>SUM(K27-K31)</f>
        <v>98258.299999999988</v>
      </c>
    </row>
    <row r="38" spans="1:12" ht="15.75" x14ac:dyDescent="0.25">
      <c r="A38" s="25"/>
      <c r="B38" s="26"/>
      <c r="C38" s="26"/>
      <c r="D38" s="26"/>
      <c r="E38" s="26"/>
      <c r="F38" s="26"/>
      <c r="G38" s="26"/>
      <c r="H38" s="26"/>
      <c r="I38" s="43"/>
      <c r="J38" s="43"/>
      <c r="K38" s="45"/>
    </row>
    <row r="39" spans="1:12" ht="15.75" x14ac:dyDescent="0.25">
      <c r="A39" s="25"/>
      <c r="B39" s="26"/>
      <c r="C39" s="26"/>
      <c r="D39" s="26"/>
      <c r="E39" s="26"/>
      <c r="F39" s="26"/>
      <c r="G39" s="26"/>
      <c r="H39" s="26"/>
      <c r="I39" s="38" t="s">
        <v>4</v>
      </c>
      <c r="J39" s="38"/>
      <c r="K39" s="32">
        <f>(K27-K31)/K31</f>
        <v>0.37805911036835232</v>
      </c>
    </row>
    <row r="40" spans="1:12" ht="15.75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46"/>
      <c r="K40" s="27"/>
    </row>
    <row r="41" spans="1:12" ht="15.75" x14ac:dyDescent="0.25">
      <c r="A41" s="33"/>
      <c r="B41" s="34"/>
      <c r="C41" s="34"/>
      <c r="D41" s="34"/>
      <c r="E41" s="34"/>
      <c r="F41" s="34"/>
      <c r="G41" s="34"/>
      <c r="H41" s="34"/>
      <c r="I41" s="35" t="s">
        <v>23</v>
      </c>
      <c r="J41" s="36">
        <f>ABS(G35)/(H35+ABS(G35)) *365</f>
        <v>231.76559276305338</v>
      </c>
      <c r="K41" s="37" t="s">
        <v>24</v>
      </c>
    </row>
    <row r="42" spans="1:12" ht="15" customHeight="1" x14ac:dyDescent="0.25">
      <c r="L42" s="1"/>
    </row>
    <row r="43" spans="1:12" ht="15" customHeight="1" x14ac:dyDescent="0.25">
      <c r="A43" t="s">
        <v>29</v>
      </c>
      <c r="L43" s="1"/>
    </row>
    <row r="44" spans="1:12" ht="15" customHeight="1" x14ac:dyDescent="0.25">
      <c r="A44" t="s">
        <v>30</v>
      </c>
      <c r="L44" s="1"/>
    </row>
    <row r="45" spans="1:12" x14ac:dyDescent="0.25">
      <c r="A45" t="s">
        <v>28</v>
      </c>
      <c r="K45" s="2"/>
    </row>
    <row r="50" spans="2:2" x14ac:dyDescent="0.25">
      <c r="B50" s="3"/>
    </row>
  </sheetData>
  <mergeCells count="9">
    <mergeCell ref="A1:K1"/>
    <mergeCell ref="A2:K2"/>
    <mergeCell ref="A3:K3"/>
    <mergeCell ref="A4:K4"/>
    <mergeCell ref="A33:A34"/>
    <mergeCell ref="I39:J39"/>
    <mergeCell ref="I37:J37"/>
    <mergeCell ref="A6:E7"/>
    <mergeCell ref="A21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2014-10-20T18:26:07Z</dcterms:created>
  <dcterms:modified xsi:type="dcterms:W3CDTF">2014-10-20T20:19:19Z</dcterms:modified>
</cp:coreProperties>
</file>