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kraksim\"/>
    </mc:Choice>
  </mc:AlternateContent>
  <xr:revisionPtr revIDLastSave="0" documentId="13_ncr:1_{21108CCB-85B8-43CA-9A66-67D1A4E8DAA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AG263" i="1" l="1"/>
  <c r="AG264" i="1"/>
  <c r="AG265" i="1"/>
  <c r="AG266" i="1"/>
  <c r="AG271" i="1"/>
  <c r="AG272" i="1"/>
  <c r="AG273" i="1"/>
  <c r="AG274" i="1"/>
  <c r="AG275" i="1"/>
  <c r="AG280" i="1"/>
  <c r="AG281" i="1"/>
  <c r="AG282" i="1"/>
  <c r="AG283" i="1"/>
  <c r="AG284" i="1"/>
  <c r="AG289" i="1"/>
  <c r="AG290" i="1"/>
  <c r="AG291" i="1"/>
  <c r="AG292" i="1"/>
  <c r="AG293" i="1"/>
  <c r="AG298" i="1"/>
  <c r="AG299" i="1"/>
  <c r="AG300" i="1"/>
  <c r="AG301" i="1"/>
  <c r="AG302" i="1"/>
  <c r="AG307" i="1"/>
  <c r="AG308" i="1"/>
  <c r="AG309" i="1"/>
  <c r="AG310" i="1"/>
  <c r="AG311" i="1"/>
  <c r="AG316" i="1"/>
  <c r="AG317" i="1"/>
  <c r="AG318" i="1"/>
  <c r="AG319" i="1"/>
  <c r="AG320" i="1"/>
  <c r="AG262" i="1"/>
  <c r="AH263" i="1"/>
  <c r="AI263" i="1"/>
  <c r="AH264" i="1"/>
  <c r="AI264" i="1"/>
  <c r="AH265" i="1"/>
  <c r="AI265" i="1"/>
  <c r="AH266" i="1"/>
  <c r="AI266" i="1"/>
  <c r="AH272" i="1"/>
  <c r="AI272" i="1"/>
  <c r="AH273" i="1"/>
  <c r="AI273" i="1"/>
  <c r="AH274" i="1"/>
  <c r="AI274" i="1"/>
  <c r="AH275" i="1"/>
  <c r="AI275" i="1"/>
  <c r="AI281" i="1"/>
  <c r="AH282" i="1"/>
  <c r="AI282" i="1"/>
  <c r="AH283" i="1"/>
  <c r="AI283" i="1"/>
  <c r="AH284" i="1"/>
  <c r="AI284" i="1"/>
  <c r="AI290" i="1"/>
  <c r="AH291" i="1"/>
  <c r="AI291" i="1"/>
  <c r="AH292" i="1"/>
  <c r="AI292" i="1"/>
  <c r="AH293" i="1"/>
  <c r="AI293" i="1"/>
  <c r="AH299" i="1"/>
  <c r="AI299" i="1"/>
  <c r="AH300" i="1"/>
  <c r="AI300" i="1"/>
  <c r="AH301" i="1"/>
  <c r="AI301" i="1"/>
  <c r="AH302" i="1"/>
  <c r="AI302" i="1"/>
  <c r="AH308" i="1"/>
  <c r="AI308" i="1"/>
  <c r="AH309" i="1"/>
  <c r="AI309" i="1"/>
  <c r="AH310" i="1"/>
  <c r="AI310" i="1"/>
  <c r="AH311" i="1"/>
  <c r="AI311" i="1"/>
  <c r="AH317" i="1"/>
  <c r="AI317" i="1"/>
  <c r="AH318" i="1"/>
  <c r="AI318" i="1"/>
  <c r="AH319" i="1"/>
  <c r="AI319" i="1"/>
  <c r="AH320" i="1"/>
  <c r="AI320" i="1"/>
  <c r="AH254" i="1"/>
  <c r="AH245" i="1"/>
  <c r="AI227" i="1"/>
  <c r="AH227" i="1"/>
  <c r="AI236" i="1"/>
  <c r="AH237" i="1"/>
  <c r="AH236" i="1"/>
  <c r="AI200" i="1"/>
  <c r="AI209" i="1"/>
  <c r="AH210" i="1"/>
  <c r="AH219" i="1"/>
  <c r="AH218" i="1"/>
  <c r="AI220" i="1"/>
  <c r="AI218" i="1"/>
  <c r="AH209" i="1"/>
  <c r="AI210" i="1"/>
  <c r="AH211" i="1"/>
  <c r="AI211" i="1"/>
  <c r="AH212" i="1"/>
  <c r="AI212" i="1"/>
  <c r="AI219" i="1"/>
  <c r="AH220" i="1"/>
  <c r="AH221" i="1"/>
  <c r="AI221" i="1"/>
  <c r="AH228" i="1"/>
  <c r="AI228" i="1"/>
  <c r="AH229" i="1"/>
  <c r="AI229" i="1"/>
  <c r="AH230" i="1"/>
  <c r="AI230" i="1"/>
  <c r="AI237" i="1"/>
  <c r="AH238" i="1"/>
  <c r="AI238" i="1"/>
  <c r="AH239" i="1"/>
  <c r="AI239" i="1"/>
  <c r="AI245" i="1"/>
  <c r="AH246" i="1"/>
  <c r="AI246" i="1"/>
  <c r="AH247" i="1"/>
  <c r="AI247" i="1"/>
  <c r="AH248" i="1"/>
  <c r="AI248" i="1"/>
  <c r="AI254" i="1"/>
  <c r="AH255" i="1"/>
  <c r="AI255" i="1"/>
  <c r="AH256" i="1"/>
  <c r="AI256" i="1"/>
  <c r="AH257" i="1"/>
  <c r="AI257" i="1"/>
  <c r="AH201" i="1"/>
  <c r="AI201" i="1"/>
  <c r="AH202" i="1"/>
  <c r="AI202" i="1"/>
  <c r="AH203" i="1"/>
  <c r="AI203" i="1"/>
  <c r="AH200" i="1"/>
  <c r="AF193" i="1" l="1"/>
  <c r="AF194" i="1"/>
  <c r="AE193" i="1"/>
  <c r="AE194" i="1"/>
  <c r="W193" i="1"/>
  <c r="X193" i="1"/>
  <c r="Y193" i="1"/>
  <c r="Z193" i="1"/>
  <c r="AA193" i="1"/>
  <c r="AB193" i="1"/>
  <c r="AC193" i="1"/>
  <c r="AD193" i="1"/>
  <c r="W194" i="1"/>
  <c r="X194" i="1"/>
  <c r="Y194" i="1"/>
  <c r="Z194" i="1"/>
  <c r="AA194" i="1"/>
  <c r="AB194" i="1"/>
  <c r="AC194" i="1"/>
  <c r="AD194" i="1"/>
  <c r="Y211" i="1" l="1"/>
  <c r="W210" i="1"/>
  <c r="V236" i="1"/>
  <c r="V237" i="1"/>
  <c r="V238" i="1"/>
  <c r="V239" i="1"/>
  <c r="V244" i="1"/>
  <c r="V245" i="1"/>
  <c r="V246" i="1"/>
  <c r="V247" i="1"/>
  <c r="V248" i="1"/>
  <c r="V253" i="1"/>
  <c r="V254" i="1"/>
  <c r="V255" i="1"/>
  <c r="V256" i="1"/>
  <c r="V257" i="1"/>
  <c r="V262" i="1"/>
  <c r="V263" i="1"/>
  <c r="V264" i="1"/>
  <c r="V265" i="1"/>
  <c r="V266" i="1"/>
  <c r="V271" i="1"/>
  <c r="V272" i="1"/>
  <c r="V273" i="1"/>
  <c r="V274" i="1"/>
  <c r="V275" i="1"/>
  <c r="V280" i="1"/>
  <c r="V281" i="1"/>
  <c r="V282" i="1"/>
  <c r="V283" i="1"/>
  <c r="V284" i="1"/>
  <c r="V289" i="1"/>
  <c r="V290" i="1"/>
  <c r="V291" i="1"/>
  <c r="V292" i="1"/>
  <c r="V293" i="1"/>
  <c r="V298" i="1"/>
  <c r="V299" i="1"/>
  <c r="V300" i="1"/>
  <c r="V301" i="1"/>
  <c r="V302" i="1"/>
  <c r="V307" i="1"/>
  <c r="V308" i="1"/>
  <c r="V309" i="1"/>
  <c r="V310" i="1"/>
  <c r="V311" i="1"/>
  <c r="V316" i="1"/>
  <c r="V317" i="1"/>
  <c r="V318" i="1"/>
  <c r="V319" i="1"/>
  <c r="V320" i="1"/>
  <c r="V226" i="1"/>
  <c r="V227" i="1"/>
  <c r="V228" i="1"/>
  <c r="V229" i="1"/>
  <c r="V230" i="1"/>
  <c r="V235" i="1"/>
  <c r="W299" i="1"/>
  <c r="X299" i="1"/>
  <c r="Y299" i="1"/>
  <c r="Z299" i="1"/>
  <c r="AA299" i="1"/>
  <c r="AC299" i="1" s="1"/>
  <c r="AB299" i="1"/>
  <c r="AD299" i="1" s="1"/>
  <c r="AE299" i="1"/>
  <c r="AF299" i="1"/>
  <c r="W300" i="1"/>
  <c r="X300" i="1"/>
  <c r="Y300" i="1"/>
  <c r="Z300" i="1"/>
  <c r="AA300" i="1"/>
  <c r="AC300" i="1" s="1"/>
  <c r="AB300" i="1"/>
  <c r="AD300" i="1" s="1"/>
  <c r="AE300" i="1"/>
  <c r="AF300" i="1"/>
  <c r="W301" i="1"/>
  <c r="X301" i="1"/>
  <c r="Y301" i="1"/>
  <c r="Z301" i="1"/>
  <c r="AA301" i="1"/>
  <c r="AC301" i="1" s="1"/>
  <c r="AB301" i="1"/>
  <c r="AD301" i="1" s="1"/>
  <c r="AE301" i="1"/>
  <c r="AF301" i="1"/>
  <c r="W302" i="1"/>
  <c r="X302" i="1"/>
  <c r="Y302" i="1"/>
  <c r="Z302" i="1"/>
  <c r="AA302" i="1"/>
  <c r="AC302" i="1" s="1"/>
  <c r="AB302" i="1"/>
  <c r="AD302" i="1" s="1"/>
  <c r="AE302" i="1"/>
  <c r="AF302" i="1"/>
  <c r="W308" i="1"/>
  <c r="X308" i="1"/>
  <c r="Y308" i="1"/>
  <c r="Z308" i="1"/>
  <c r="AA308" i="1"/>
  <c r="AB308" i="1"/>
  <c r="AD308" i="1" s="1"/>
  <c r="AC308" i="1"/>
  <c r="AE308" i="1"/>
  <c r="AF308" i="1"/>
  <c r="W309" i="1"/>
  <c r="X309" i="1"/>
  <c r="Y309" i="1"/>
  <c r="Z309" i="1"/>
  <c r="AA309" i="1"/>
  <c r="AC309" i="1" s="1"/>
  <c r="AB309" i="1"/>
  <c r="AD309" i="1" s="1"/>
  <c r="AE309" i="1"/>
  <c r="AF309" i="1"/>
  <c r="W310" i="1"/>
  <c r="X310" i="1"/>
  <c r="Y310" i="1"/>
  <c r="Z310" i="1"/>
  <c r="AA310" i="1"/>
  <c r="AC310" i="1" s="1"/>
  <c r="AB310" i="1"/>
  <c r="AD310" i="1" s="1"/>
  <c r="AE310" i="1"/>
  <c r="AF310" i="1"/>
  <c r="W311" i="1"/>
  <c r="X311" i="1"/>
  <c r="Y311" i="1"/>
  <c r="Z311" i="1"/>
  <c r="AA311" i="1"/>
  <c r="AC311" i="1" s="1"/>
  <c r="AB311" i="1"/>
  <c r="AD311" i="1" s="1"/>
  <c r="AE311" i="1"/>
  <c r="AF311" i="1"/>
  <c r="W317" i="1"/>
  <c r="X317" i="1"/>
  <c r="Y317" i="1"/>
  <c r="Z317" i="1"/>
  <c r="AA317" i="1"/>
  <c r="AC317" i="1" s="1"/>
  <c r="AB317" i="1"/>
  <c r="AD317" i="1" s="1"/>
  <c r="AE317" i="1"/>
  <c r="AF317" i="1"/>
  <c r="W318" i="1"/>
  <c r="X318" i="1"/>
  <c r="Y318" i="1"/>
  <c r="Z318" i="1"/>
  <c r="AA318" i="1"/>
  <c r="AC318" i="1" s="1"/>
  <c r="AB318" i="1"/>
  <c r="AD318" i="1" s="1"/>
  <c r="AE318" i="1"/>
  <c r="AF318" i="1"/>
  <c r="W319" i="1"/>
  <c r="X319" i="1"/>
  <c r="Y319" i="1"/>
  <c r="Z319" i="1"/>
  <c r="AA319" i="1"/>
  <c r="AC319" i="1" s="1"/>
  <c r="AB319" i="1"/>
  <c r="AD319" i="1" s="1"/>
  <c r="AE319" i="1"/>
  <c r="AF319" i="1"/>
  <c r="W320" i="1"/>
  <c r="X320" i="1"/>
  <c r="Y320" i="1"/>
  <c r="Z320" i="1"/>
  <c r="AA320" i="1"/>
  <c r="AC320" i="1" s="1"/>
  <c r="AB320" i="1"/>
  <c r="AD320" i="1" s="1"/>
  <c r="AE320" i="1"/>
  <c r="AF320" i="1"/>
  <c r="W284" i="1" l="1"/>
  <c r="X284" i="1"/>
  <c r="Y284" i="1"/>
  <c r="Z284" i="1"/>
  <c r="AA284" i="1"/>
  <c r="AB284" i="1"/>
  <c r="AD284" i="1" s="1"/>
  <c r="AC284" i="1"/>
  <c r="AE284" i="1"/>
  <c r="AF284" i="1"/>
  <c r="W290" i="1"/>
  <c r="X290" i="1"/>
  <c r="Y290" i="1"/>
  <c r="Z290" i="1"/>
  <c r="AA290" i="1"/>
  <c r="AC290" i="1" s="1"/>
  <c r="AB290" i="1"/>
  <c r="AD290" i="1" s="1"/>
  <c r="AE290" i="1"/>
  <c r="AF290" i="1"/>
  <c r="W291" i="1"/>
  <c r="X291" i="1"/>
  <c r="Y291" i="1"/>
  <c r="Z291" i="1"/>
  <c r="AA291" i="1"/>
  <c r="AC291" i="1" s="1"/>
  <c r="AB291" i="1"/>
  <c r="AD291" i="1" s="1"/>
  <c r="AE291" i="1"/>
  <c r="AF291" i="1"/>
  <c r="W292" i="1"/>
  <c r="X292" i="1"/>
  <c r="Y292" i="1"/>
  <c r="Z292" i="1"/>
  <c r="AA292" i="1"/>
  <c r="AB292" i="1"/>
  <c r="AD292" i="1" s="1"/>
  <c r="AC292" i="1"/>
  <c r="AE292" i="1"/>
  <c r="AF292" i="1"/>
  <c r="W293" i="1"/>
  <c r="X293" i="1"/>
  <c r="Y293" i="1"/>
  <c r="Z293" i="1"/>
  <c r="AA293" i="1"/>
  <c r="AC293" i="1" s="1"/>
  <c r="AB293" i="1"/>
  <c r="AD293" i="1" s="1"/>
  <c r="AE293" i="1"/>
  <c r="AF293" i="1"/>
  <c r="W245" i="1"/>
  <c r="X245" i="1"/>
  <c r="Y245" i="1"/>
  <c r="Z245" i="1"/>
  <c r="AA245" i="1"/>
  <c r="AC245" i="1" s="1"/>
  <c r="AB245" i="1"/>
  <c r="AD245" i="1" s="1"/>
  <c r="AE245" i="1"/>
  <c r="AF245" i="1"/>
  <c r="W246" i="1"/>
  <c r="X246" i="1"/>
  <c r="Y246" i="1"/>
  <c r="Z246" i="1"/>
  <c r="AA246" i="1"/>
  <c r="AC246" i="1" s="1"/>
  <c r="AB246" i="1"/>
  <c r="AD246" i="1" s="1"/>
  <c r="AE246" i="1"/>
  <c r="AF246" i="1"/>
  <c r="W247" i="1"/>
  <c r="X247" i="1"/>
  <c r="Y247" i="1"/>
  <c r="Z247" i="1"/>
  <c r="AA247" i="1"/>
  <c r="AC247" i="1" s="1"/>
  <c r="AB247" i="1"/>
  <c r="AD247" i="1" s="1"/>
  <c r="AE247" i="1"/>
  <c r="AF247" i="1"/>
  <c r="W248" i="1"/>
  <c r="X248" i="1"/>
  <c r="Y248" i="1"/>
  <c r="Z248" i="1"/>
  <c r="AA248" i="1"/>
  <c r="AC248" i="1" s="1"/>
  <c r="AB248" i="1"/>
  <c r="AD248" i="1" s="1"/>
  <c r="AE248" i="1"/>
  <c r="AF248" i="1"/>
  <c r="W254" i="1"/>
  <c r="X254" i="1"/>
  <c r="Y254" i="1"/>
  <c r="Z254" i="1"/>
  <c r="AA254" i="1"/>
  <c r="AC254" i="1" s="1"/>
  <c r="AB254" i="1"/>
  <c r="AD254" i="1" s="1"/>
  <c r="AE254" i="1"/>
  <c r="AF254" i="1"/>
  <c r="W255" i="1"/>
  <c r="X255" i="1"/>
  <c r="Y255" i="1"/>
  <c r="Z255" i="1"/>
  <c r="AA255" i="1"/>
  <c r="AC255" i="1" s="1"/>
  <c r="AB255" i="1"/>
  <c r="AD255" i="1" s="1"/>
  <c r="AE255" i="1"/>
  <c r="AF255" i="1"/>
  <c r="W256" i="1"/>
  <c r="X256" i="1"/>
  <c r="Y256" i="1"/>
  <c r="Z256" i="1"/>
  <c r="AA256" i="1"/>
  <c r="AC256" i="1" s="1"/>
  <c r="AB256" i="1"/>
  <c r="AD256" i="1" s="1"/>
  <c r="AE256" i="1"/>
  <c r="AF256" i="1"/>
  <c r="W257" i="1"/>
  <c r="X257" i="1"/>
  <c r="Y257" i="1"/>
  <c r="Z257" i="1"/>
  <c r="AA257" i="1"/>
  <c r="AC257" i="1" s="1"/>
  <c r="AB257" i="1"/>
  <c r="AD257" i="1" s="1"/>
  <c r="AE257" i="1"/>
  <c r="AF257" i="1"/>
  <c r="W263" i="1"/>
  <c r="X263" i="1"/>
  <c r="Y263" i="1"/>
  <c r="Z263" i="1"/>
  <c r="AA263" i="1"/>
  <c r="AC263" i="1" s="1"/>
  <c r="AB263" i="1"/>
  <c r="AD263" i="1" s="1"/>
  <c r="AE263" i="1"/>
  <c r="AF263" i="1"/>
  <c r="W264" i="1"/>
  <c r="X264" i="1"/>
  <c r="Y264" i="1"/>
  <c r="Z264" i="1"/>
  <c r="AA264" i="1"/>
  <c r="AC264" i="1" s="1"/>
  <c r="AB264" i="1"/>
  <c r="AD264" i="1" s="1"/>
  <c r="AE264" i="1"/>
  <c r="AF264" i="1"/>
  <c r="W265" i="1"/>
  <c r="X265" i="1"/>
  <c r="Y265" i="1"/>
  <c r="Z265" i="1"/>
  <c r="AA265" i="1"/>
  <c r="AC265" i="1" s="1"/>
  <c r="AB265" i="1"/>
  <c r="AD265" i="1" s="1"/>
  <c r="AE265" i="1"/>
  <c r="AF265" i="1"/>
  <c r="W266" i="1"/>
  <c r="X266" i="1"/>
  <c r="Y266" i="1"/>
  <c r="Z266" i="1"/>
  <c r="AA266" i="1"/>
  <c r="AC266" i="1" s="1"/>
  <c r="AB266" i="1"/>
  <c r="AD266" i="1" s="1"/>
  <c r="AE266" i="1"/>
  <c r="AF266" i="1"/>
  <c r="W272" i="1"/>
  <c r="X272" i="1"/>
  <c r="Y272" i="1"/>
  <c r="Z272" i="1"/>
  <c r="AA272" i="1"/>
  <c r="AC272" i="1" s="1"/>
  <c r="AB272" i="1"/>
  <c r="AD272" i="1" s="1"/>
  <c r="AE272" i="1"/>
  <c r="AF272" i="1"/>
  <c r="W273" i="1"/>
  <c r="X273" i="1"/>
  <c r="Y273" i="1"/>
  <c r="Z273" i="1"/>
  <c r="AA273" i="1"/>
  <c r="AC273" i="1" s="1"/>
  <c r="AB273" i="1"/>
  <c r="AD273" i="1" s="1"/>
  <c r="AE273" i="1"/>
  <c r="AF273" i="1"/>
  <c r="W274" i="1"/>
  <c r="X274" i="1"/>
  <c r="Y274" i="1"/>
  <c r="Z274" i="1"/>
  <c r="AA274" i="1"/>
  <c r="AC274" i="1" s="1"/>
  <c r="AB274" i="1"/>
  <c r="AD274" i="1" s="1"/>
  <c r="AE274" i="1"/>
  <c r="AF274" i="1"/>
  <c r="W275" i="1"/>
  <c r="X275" i="1"/>
  <c r="Y275" i="1"/>
  <c r="Z275" i="1"/>
  <c r="AA275" i="1"/>
  <c r="AC275" i="1" s="1"/>
  <c r="AB275" i="1"/>
  <c r="AD275" i="1" s="1"/>
  <c r="AE275" i="1"/>
  <c r="AF275" i="1"/>
  <c r="W281" i="1"/>
  <c r="X281" i="1"/>
  <c r="Y281" i="1"/>
  <c r="Z281" i="1"/>
  <c r="AA281" i="1"/>
  <c r="AC281" i="1" s="1"/>
  <c r="AB281" i="1"/>
  <c r="AD281" i="1" s="1"/>
  <c r="AE281" i="1"/>
  <c r="AF281" i="1"/>
  <c r="W282" i="1"/>
  <c r="X282" i="1"/>
  <c r="Y282" i="1"/>
  <c r="Z282" i="1"/>
  <c r="AA282" i="1"/>
  <c r="AC282" i="1" s="1"/>
  <c r="AB282" i="1"/>
  <c r="AD282" i="1" s="1"/>
  <c r="AE282" i="1"/>
  <c r="AF282" i="1"/>
  <c r="W283" i="1"/>
  <c r="X283" i="1"/>
  <c r="Y283" i="1"/>
  <c r="Z283" i="1"/>
  <c r="AA283" i="1"/>
  <c r="AC283" i="1" s="1"/>
  <c r="AB283" i="1"/>
  <c r="AD283" i="1" s="1"/>
  <c r="AE283" i="1"/>
  <c r="AF283" i="1"/>
  <c r="AA237" i="1"/>
  <c r="AC237" i="1" s="1"/>
  <c r="AB237" i="1"/>
  <c r="AD237" i="1" s="1"/>
  <c r="AE237" i="1"/>
  <c r="AF237" i="1"/>
  <c r="AA238" i="1"/>
  <c r="AC238" i="1" s="1"/>
  <c r="AB238" i="1"/>
  <c r="AD238" i="1" s="1"/>
  <c r="AE238" i="1"/>
  <c r="AF238" i="1"/>
  <c r="AA239" i="1"/>
  <c r="AC239" i="1" s="1"/>
  <c r="AB239" i="1"/>
  <c r="AD239" i="1" s="1"/>
  <c r="AE239" i="1"/>
  <c r="AF239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02" i="1"/>
  <c r="X202" i="1"/>
  <c r="Y202" i="1"/>
  <c r="Z202" i="1"/>
  <c r="AA202" i="1"/>
  <c r="AC202" i="1" s="1"/>
  <c r="AB202" i="1"/>
  <c r="AD202" i="1" s="1"/>
  <c r="AE202" i="1"/>
  <c r="AF202" i="1"/>
  <c r="W203" i="1"/>
  <c r="X203" i="1"/>
  <c r="Y203" i="1"/>
  <c r="Z203" i="1"/>
  <c r="AA203" i="1"/>
  <c r="AC203" i="1" s="1"/>
  <c r="AB203" i="1"/>
  <c r="AD203" i="1" s="1"/>
  <c r="AE203" i="1"/>
  <c r="AF203" i="1"/>
  <c r="V202" i="1"/>
  <c r="V203" i="1"/>
  <c r="V218" i="1"/>
  <c r="V219" i="1"/>
  <c r="V220" i="1"/>
  <c r="V221" i="1"/>
  <c r="V200" i="1"/>
  <c r="V201" i="1"/>
  <c r="V208" i="1"/>
  <c r="V209" i="1"/>
  <c r="V210" i="1"/>
  <c r="V211" i="1"/>
  <c r="V212" i="1"/>
  <c r="V217" i="1"/>
  <c r="V199" i="1"/>
  <c r="AB218" i="1"/>
  <c r="AD218" i="1" s="1"/>
  <c r="AL5" i="1"/>
  <c r="AK5" i="1"/>
  <c r="AI4" i="1"/>
  <c r="AJ4" i="1"/>
  <c r="AD14" i="1"/>
  <c r="AD20" i="1"/>
  <c r="AD21" i="1"/>
  <c r="AD22" i="1"/>
  <c r="AD23" i="1"/>
  <c r="AD29" i="1"/>
  <c r="AD30" i="1"/>
  <c r="AD31" i="1"/>
  <c r="AD32" i="1"/>
  <c r="AD38" i="1"/>
  <c r="AD39" i="1"/>
  <c r="AD40" i="1"/>
  <c r="AD41" i="1"/>
  <c r="AD47" i="1"/>
  <c r="AD48" i="1"/>
  <c r="AD49" i="1"/>
  <c r="AD50" i="1"/>
  <c r="AD56" i="1"/>
  <c r="AD57" i="1"/>
  <c r="AD58" i="1"/>
  <c r="AD59" i="1"/>
  <c r="AD65" i="1"/>
  <c r="AD66" i="1"/>
  <c r="AD67" i="1"/>
  <c r="AD68" i="1"/>
  <c r="AD74" i="1"/>
  <c r="AD75" i="1"/>
  <c r="AD76" i="1"/>
  <c r="AD77" i="1"/>
  <c r="AD83" i="1"/>
  <c r="AD84" i="1"/>
  <c r="AD85" i="1"/>
  <c r="AD86" i="1"/>
  <c r="AD92" i="1"/>
  <c r="AD93" i="1"/>
  <c r="AD94" i="1"/>
  <c r="AD95" i="1"/>
  <c r="AD101" i="1"/>
  <c r="AD102" i="1"/>
  <c r="AD103" i="1"/>
  <c r="AD104" i="1"/>
  <c r="AD110" i="1"/>
  <c r="AD111" i="1"/>
  <c r="AD112" i="1"/>
  <c r="AD113" i="1"/>
  <c r="AD119" i="1"/>
  <c r="AD120" i="1"/>
  <c r="AD121" i="1"/>
  <c r="AD122" i="1"/>
  <c r="AD128" i="1"/>
  <c r="AD129" i="1"/>
  <c r="AD130" i="1"/>
  <c r="AD131" i="1"/>
  <c r="AD137" i="1"/>
  <c r="AD138" i="1"/>
  <c r="AD139" i="1"/>
  <c r="AD140" i="1"/>
  <c r="AD146" i="1"/>
  <c r="AD147" i="1"/>
  <c r="AD148" i="1"/>
  <c r="AD149" i="1"/>
  <c r="AD155" i="1"/>
  <c r="AD156" i="1"/>
  <c r="AD157" i="1"/>
  <c r="AD158" i="1"/>
  <c r="AD164" i="1"/>
  <c r="AD165" i="1"/>
  <c r="AD166" i="1"/>
  <c r="AD167" i="1"/>
  <c r="AD173" i="1"/>
  <c r="AD174" i="1"/>
  <c r="AD175" i="1"/>
  <c r="AD176" i="1"/>
  <c r="AD182" i="1"/>
  <c r="AD183" i="1"/>
  <c r="AD184" i="1"/>
  <c r="AD185" i="1"/>
  <c r="AC14" i="1"/>
  <c r="AD4" i="1"/>
  <c r="AD5" i="1"/>
  <c r="AD11" i="1"/>
  <c r="AD12" i="1"/>
  <c r="AD13" i="1"/>
  <c r="AD3" i="1"/>
  <c r="AB219" i="1"/>
  <c r="AD219" i="1" s="1"/>
  <c r="W218" i="1"/>
  <c r="X218" i="1"/>
  <c r="Y218" i="1"/>
  <c r="Z218" i="1"/>
  <c r="AA218" i="1"/>
  <c r="AC218" i="1" s="1"/>
  <c r="AE218" i="1"/>
  <c r="AF218" i="1"/>
  <c r="W219" i="1"/>
  <c r="X219" i="1"/>
  <c r="Y219" i="1"/>
  <c r="Z219" i="1"/>
  <c r="AA219" i="1"/>
  <c r="AC219" i="1" s="1"/>
  <c r="AE219" i="1"/>
  <c r="AF219" i="1"/>
  <c r="W220" i="1"/>
  <c r="X220" i="1"/>
  <c r="Y220" i="1"/>
  <c r="Z220" i="1"/>
  <c r="AA220" i="1"/>
  <c r="AC220" i="1" s="1"/>
  <c r="AB220" i="1"/>
  <c r="AD220" i="1" s="1"/>
  <c r="AE220" i="1"/>
  <c r="AF220" i="1"/>
  <c r="W221" i="1"/>
  <c r="X221" i="1"/>
  <c r="Y221" i="1"/>
  <c r="Z221" i="1"/>
  <c r="AA221" i="1"/>
  <c r="AC221" i="1" s="1"/>
  <c r="AB221" i="1"/>
  <c r="AD221" i="1" s="1"/>
  <c r="AE221" i="1"/>
  <c r="AF221" i="1"/>
  <c r="W227" i="1"/>
  <c r="X227" i="1"/>
  <c r="Y227" i="1"/>
  <c r="Z227" i="1"/>
  <c r="AA227" i="1"/>
  <c r="AC227" i="1" s="1"/>
  <c r="AB227" i="1"/>
  <c r="AD227" i="1" s="1"/>
  <c r="AE227" i="1"/>
  <c r="AF227" i="1"/>
  <c r="W228" i="1"/>
  <c r="X228" i="1"/>
  <c r="Y228" i="1"/>
  <c r="Z228" i="1"/>
  <c r="AA228" i="1"/>
  <c r="AC228" i="1" s="1"/>
  <c r="AB228" i="1"/>
  <c r="AD228" i="1" s="1"/>
  <c r="AE228" i="1"/>
  <c r="AF228" i="1"/>
  <c r="W229" i="1"/>
  <c r="X229" i="1"/>
  <c r="Y229" i="1"/>
  <c r="Z229" i="1"/>
  <c r="AA229" i="1"/>
  <c r="AC229" i="1" s="1"/>
  <c r="AB229" i="1"/>
  <c r="AD229" i="1" s="1"/>
  <c r="AE229" i="1"/>
  <c r="AF229" i="1"/>
  <c r="W230" i="1"/>
  <c r="X230" i="1"/>
  <c r="Y230" i="1"/>
  <c r="Z230" i="1"/>
  <c r="AA230" i="1"/>
  <c r="AC230" i="1" s="1"/>
  <c r="AB230" i="1"/>
  <c r="AD230" i="1" s="1"/>
  <c r="AE230" i="1"/>
  <c r="AF230" i="1"/>
  <c r="W236" i="1"/>
  <c r="X236" i="1"/>
  <c r="Y236" i="1"/>
  <c r="Z236" i="1"/>
  <c r="AA236" i="1"/>
  <c r="AC236" i="1" s="1"/>
  <c r="AB236" i="1"/>
  <c r="AD236" i="1" s="1"/>
  <c r="AE236" i="1"/>
  <c r="AF236" i="1"/>
  <c r="W209" i="1"/>
  <c r="X209" i="1"/>
  <c r="Y209" i="1"/>
  <c r="Z209" i="1"/>
  <c r="AA209" i="1"/>
  <c r="AC209" i="1" s="1"/>
  <c r="AB209" i="1"/>
  <c r="AD209" i="1" s="1"/>
  <c r="AE209" i="1"/>
  <c r="AF209" i="1"/>
  <c r="X210" i="1"/>
  <c r="Y210" i="1"/>
  <c r="Z210" i="1"/>
  <c r="AA210" i="1"/>
  <c r="AC210" i="1" s="1"/>
  <c r="AB210" i="1"/>
  <c r="AD210" i="1" s="1"/>
  <c r="AE210" i="1"/>
  <c r="AF210" i="1"/>
  <c r="W211" i="1"/>
  <c r="X211" i="1"/>
  <c r="Z211" i="1"/>
  <c r="AA211" i="1"/>
  <c r="AC211" i="1" s="1"/>
  <c r="AB211" i="1"/>
  <c r="AD211" i="1" s="1"/>
  <c r="AE211" i="1"/>
  <c r="AF211" i="1"/>
  <c r="W212" i="1"/>
  <c r="X212" i="1"/>
  <c r="Y212" i="1"/>
  <c r="Z212" i="1"/>
  <c r="AA212" i="1"/>
  <c r="AC212" i="1" s="1"/>
  <c r="AB212" i="1"/>
  <c r="AD212" i="1" s="1"/>
  <c r="AE212" i="1"/>
  <c r="AF212" i="1"/>
  <c r="AF201" i="1"/>
  <c r="AF200" i="1"/>
  <c r="AE201" i="1"/>
  <c r="AE200" i="1"/>
  <c r="AA200" i="1"/>
  <c r="AC200" i="1" s="1"/>
  <c r="AB200" i="1"/>
  <c r="AD200" i="1" s="1"/>
  <c r="AA201" i="1"/>
  <c r="AC201" i="1" s="1"/>
  <c r="AB201" i="1"/>
  <c r="AD201" i="1" s="1"/>
  <c r="W200" i="1"/>
  <c r="X200" i="1"/>
  <c r="Y200" i="1"/>
  <c r="Z200" i="1"/>
  <c r="W201" i="1"/>
  <c r="X201" i="1"/>
  <c r="Y201" i="1"/>
  <c r="Z201" i="1"/>
  <c r="AO146" i="1" l="1"/>
  <c r="AK3" i="1"/>
  <c r="AK4" i="1"/>
  <c r="AN4" i="1" s="1"/>
  <c r="AL3" i="1"/>
  <c r="AL4" i="1"/>
  <c r="AO4" i="1" s="1"/>
  <c r="AL11" i="1"/>
  <c r="AL12" i="1"/>
  <c r="AL13" i="1"/>
  <c r="AL14" i="1"/>
  <c r="AL20" i="1"/>
  <c r="AL21" i="1"/>
  <c r="AL22" i="1"/>
  <c r="AL23" i="1"/>
  <c r="AL29" i="1"/>
  <c r="AL30" i="1"/>
  <c r="AL31" i="1"/>
  <c r="AL32" i="1"/>
  <c r="AL38" i="1"/>
  <c r="AL39" i="1"/>
  <c r="AL40" i="1"/>
  <c r="AL41" i="1"/>
  <c r="AL47" i="1"/>
  <c r="AL48" i="1"/>
  <c r="AL49" i="1"/>
  <c r="AL50" i="1"/>
  <c r="AL56" i="1"/>
  <c r="AL57" i="1"/>
  <c r="AL58" i="1"/>
  <c r="AL59" i="1"/>
  <c r="AL65" i="1"/>
  <c r="AL66" i="1"/>
  <c r="AL67" i="1"/>
  <c r="AL68" i="1"/>
  <c r="AL74" i="1"/>
  <c r="AL75" i="1"/>
  <c r="AL76" i="1"/>
  <c r="AL77" i="1"/>
  <c r="AL83" i="1"/>
  <c r="AL84" i="1"/>
  <c r="AL85" i="1"/>
  <c r="AL86" i="1"/>
  <c r="AL92" i="1"/>
  <c r="AL93" i="1"/>
  <c r="AL94" i="1"/>
  <c r="AL95" i="1"/>
  <c r="AL101" i="1"/>
  <c r="AL102" i="1"/>
  <c r="AL103" i="1"/>
  <c r="AL104" i="1"/>
  <c r="AL110" i="1"/>
  <c r="AL111" i="1"/>
  <c r="AL112" i="1"/>
  <c r="AL113" i="1"/>
  <c r="AL119" i="1"/>
  <c r="AL120" i="1"/>
  <c r="AL121" i="1"/>
  <c r="AL122" i="1"/>
  <c r="AL128" i="1"/>
  <c r="AL129" i="1"/>
  <c r="AL130" i="1"/>
  <c r="AL131" i="1"/>
  <c r="AL137" i="1"/>
  <c r="AL138" i="1"/>
  <c r="AL139" i="1"/>
  <c r="AL140" i="1"/>
  <c r="AL147" i="1"/>
  <c r="AL148" i="1"/>
  <c r="AL149" i="1"/>
  <c r="AL156" i="1"/>
  <c r="AL157" i="1"/>
  <c r="AL158" i="1"/>
  <c r="AL165" i="1"/>
  <c r="AL166" i="1"/>
  <c r="AL167" i="1"/>
  <c r="AL174" i="1"/>
  <c r="AL175" i="1"/>
  <c r="AL176" i="1"/>
  <c r="AL183" i="1"/>
  <c r="AL184" i="1"/>
  <c r="AL185" i="1"/>
  <c r="AI3" i="1"/>
  <c r="AJ3" i="1"/>
  <c r="AI5" i="1"/>
  <c r="AN5" i="1" s="1"/>
  <c r="AJ5" i="1"/>
  <c r="AO5" i="1" s="1"/>
  <c r="AI11" i="1"/>
  <c r="AJ11" i="1"/>
  <c r="AK11" i="1"/>
  <c r="AI12" i="1"/>
  <c r="AJ12" i="1"/>
  <c r="AK12" i="1"/>
  <c r="AN12" i="1" s="1"/>
  <c r="AI13" i="1"/>
  <c r="AJ13" i="1"/>
  <c r="AK13" i="1"/>
  <c r="AN13" i="1" s="1"/>
  <c r="AI14" i="1"/>
  <c r="AJ14" i="1"/>
  <c r="AK14" i="1"/>
  <c r="AI20" i="1"/>
  <c r="AJ20" i="1"/>
  <c r="AK20" i="1"/>
  <c r="AI21" i="1"/>
  <c r="AJ21" i="1"/>
  <c r="AK21" i="1"/>
  <c r="AI22" i="1"/>
  <c r="AJ22" i="1"/>
  <c r="AK22" i="1"/>
  <c r="AN22" i="1" s="1"/>
  <c r="AI23" i="1"/>
  <c r="AJ23" i="1"/>
  <c r="AK23" i="1"/>
  <c r="AI29" i="1"/>
  <c r="AJ29" i="1"/>
  <c r="AK29" i="1"/>
  <c r="AI30" i="1"/>
  <c r="AJ30" i="1"/>
  <c r="AK30" i="1"/>
  <c r="AN30" i="1" s="1"/>
  <c r="AI31" i="1"/>
  <c r="AJ31" i="1"/>
  <c r="AK31" i="1"/>
  <c r="AN31" i="1" s="1"/>
  <c r="AI32" i="1"/>
  <c r="AJ32" i="1"/>
  <c r="AK32" i="1"/>
  <c r="AI38" i="1"/>
  <c r="AJ38" i="1"/>
  <c r="AK38" i="1"/>
  <c r="AI39" i="1"/>
  <c r="AJ39" i="1"/>
  <c r="AK39" i="1"/>
  <c r="AN39" i="1" s="1"/>
  <c r="AI40" i="1"/>
  <c r="AJ40" i="1"/>
  <c r="AK40" i="1"/>
  <c r="AN40" i="1" s="1"/>
  <c r="AI41" i="1"/>
  <c r="AJ41" i="1"/>
  <c r="AK41" i="1"/>
  <c r="AI47" i="1"/>
  <c r="AJ47" i="1"/>
  <c r="AK47" i="1"/>
  <c r="AI48" i="1"/>
  <c r="AJ48" i="1"/>
  <c r="AK48" i="1"/>
  <c r="AN48" i="1" s="1"/>
  <c r="AI49" i="1"/>
  <c r="AJ49" i="1"/>
  <c r="AK49" i="1"/>
  <c r="AN49" i="1" s="1"/>
  <c r="AI50" i="1"/>
  <c r="AJ50" i="1"/>
  <c r="AK50" i="1"/>
  <c r="AI56" i="1"/>
  <c r="AJ56" i="1"/>
  <c r="AK56" i="1"/>
  <c r="AI57" i="1"/>
  <c r="AJ57" i="1"/>
  <c r="AK57" i="1"/>
  <c r="AN57" i="1" s="1"/>
  <c r="AI58" i="1"/>
  <c r="AJ58" i="1"/>
  <c r="AO58" i="1" s="1"/>
  <c r="AK58" i="1"/>
  <c r="AN58" i="1" s="1"/>
  <c r="AI59" i="1"/>
  <c r="AJ59" i="1"/>
  <c r="AK59" i="1"/>
  <c r="AI65" i="1"/>
  <c r="AJ65" i="1"/>
  <c r="AK65" i="1"/>
  <c r="AI66" i="1"/>
  <c r="AJ66" i="1"/>
  <c r="AK66" i="1"/>
  <c r="AN66" i="1" s="1"/>
  <c r="AI67" i="1"/>
  <c r="AJ67" i="1"/>
  <c r="AK67" i="1"/>
  <c r="AN67" i="1" s="1"/>
  <c r="AI68" i="1"/>
  <c r="AJ68" i="1"/>
  <c r="AK68" i="1"/>
  <c r="AI74" i="1"/>
  <c r="AJ74" i="1"/>
  <c r="AK74" i="1"/>
  <c r="AI75" i="1"/>
  <c r="AJ75" i="1"/>
  <c r="AK75" i="1"/>
  <c r="AN75" i="1" s="1"/>
  <c r="AI76" i="1"/>
  <c r="AJ76" i="1"/>
  <c r="AK76" i="1"/>
  <c r="AN76" i="1" s="1"/>
  <c r="AI77" i="1"/>
  <c r="AJ77" i="1"/>
  <c r="AK77" i="1"/>
  <c r="AI83" i="1"/>
  <c r="AJ83" i="1"/>
  <c r="AK83" i="1"/>
  <c r="AI84" i="1"/>
  <c r="AJ84" i="1"/>
  <c r="AK84" i="1"/>
  <c r="AN84" i="1" s="1"/>
  <c r="AI85" i="1"/>
  <c r="AJ85" i="1"/>
  <c r="AK85" i="1"/>
  <c r="AN85" i="1" s="1"/>
  <c r="AI86" i="1"/>
  <c r="AJ86" i="1"/>
  <c r="AK86" i="1"/>
  <c r="AI92" i="1"/>
  <c r="AJ92" i="1"/>
  <c r="AK92" i="1"/>
  <c r="AI93" i="1"/>
  <c r="AJ93" i="1"/>
  <c r="AK93" i="1"/>
  <c r="AN93" i="1" s="1"/>
  <c r="AI94" i="1"/>
  <c r="AJ94" i="1"/>
  <c r="AK94" i="1"/>
  <c r="AN94" i="1" s="1"/>
  <c r="AI95" i="1"/>
  <c r="AJ95" i="1"/>
  <c r="AO95" i="1" s="1"/>
  <c r="AK95" i="1"/>
  <c r="AL2" i="1"/>
  <c r="AK2" i="1"/>
  <c r="AJ2" i="1"/>
  <c r="AI2" i="1"/>
  <c r="AI101" i="1"/>
  <c r="AJ101" i="1"/>
  <c r="AK101" i="1"/>
  <c r="AI102" i="1"/>
  <c r="AJ102" i="1"/>
  <c r="AK102" i="1"/>
  <c r="AI103" i="1"/>
  <c r="AJ103" i="1"/>
  <c r="AO103" i="1" s="1"/>
  <c r="AK103" i="1"/>
  <c r="AI104" i="1"/>
  <c r="AJ104" i="1"/>
  <c r="AK104" i="1"/>
  <c r="AI110" i="1"/>
  <c r="AJ110" i="1"/>
  <c r="AK110" i="1"/>
  <c r="AN110" i="1" s="1"/>
  <c r="AI111" i="1"/>
  <c r="AJ111" i="1"/>
  <c r="AK111" i="1"/>
  <c r="AI112" i="1"/>
  <c r="AJ112" i="1"/>
  <c r="AK112" i="1"/>
  <c r="AI113" i="1"/>
  <c r="AJ113" i="1"/>
  <c r="AK113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7" i="1"/>
  <c r="AJ137" i="1"/>
  <c r="AK137" i="1"/>
  <c r="AN137" i="1" s="1"/>
  <c r="AI138" i="1"/>
  <c r="AJ138" i="1"/>
  <c r="AK138" i="1"/>
  <c r="AI139" i="1"/>
  <c r="AJ139" i="1"/>
  <c r="AK139" i="1"/>
  <c r="AI140" i="1"/>
  <c r="AJ140" i="1"/>
  <c r="AK140" i="1"/>
  <c r="AI147" i="1"/>
  <c r="AJ147" i="1"/>
  <c r="AK147" i="1"/>
  <c r="AN147" i="1" s="1"/>
  <c r="AI148" i="1"/>
  <c r="AJ148" i="1"/>
  <c r="AK148" i="1"/>
  <c r="AI149" i="1"/>
  <c r="AJ149" i="1"/>
  <c r="AK149" i="1"/>
  <c r="AI156" i="1"/>
  <c r="AJ156" i="1"/>
  <c r="AO156" i="1" s="1"/>
  <c r="AK156" i="1"/>
  <c r="AI157" i="1"/>
  <c r="AJ157" i="1"/>
  <c r="AK157" i="1"/>
  <c r="AN157" i="1" s="1"/>
  <c r="AI158" i="1"/>
  <c r="AJ158" i="1"/>
  <c r="AK158" i="1"/>
  <c r="AI164" i="1"/>
  <c r="AJ164" i="1"/>
  <c r="AI165" i="1"/>
  <c r="AJ165" i="1"/>
  <c r="AK165" i="1"/>
  <c r="AI166" i="1"/>
  <c r="AJ166" i="1"/>
  <c r="AK166" i="1"/>
  <c r="AN166" i="1" s="1"/>
  <c r="AI167" i="1"/>
  <c r="AJ167" i="1"/>
  <c r="AK167" i="1"/>
  <c r="AN167" i="1" s="1"/>
  <c r="AI173" i="1"/>
  <c r="AJ173" i="1"/>
  <c r="AI174" i="1"/>
  <c r="AJ174" i="1"/>
  <c r="AK174" i="1"/>
  <c r="AI175" i="1"/>
  <c r="AJ175" i="1"/>
  <c r="AK175" i="1"/>
  <c r="AI176" i="1"/>
  <c r="AJ176" i="1"/>
  <c r="AK176" i="1"/>
  <c r="AI182" i="1"/>
  <c r="AJ182" i="1"/>
  <c r="AO182" i="1" s="1"/>
  <c r="AK182" i="1"/>
  <c r="AN182" i="1" s="1"/>
  <c r="AI183" i="1"/>
  <c r="AJ183" i="1"/>
  <c r="AK183" i="1"/>
  <c r="AI184" i="1"/>
  <c r="AJ184" i="1"/>
  <c r="AK184" i="1"/>
  <c r="AI185" i="1"/>
  <c r="AJ185" i="1"/>
  <c r="AK185" i="1"/>
  <c r="AN175" i="1" l="1"/>
  <c r="AJ24" i="1"/>
  <c r="AJ87" i="1"/>
  <c r="AJ78" i="1"/>
  <c r="AN185" i="1"/>
  <c r="AN176" i="1"/>
  <c r="AJ123" i="1"/>
  <c r="AN184" i="1"/>
  <c r="AN183" i="1"/>
  <c r="AN174" i="1"/>
  <c r="AJ69" i="1"/>
  <c r="AJ15" i="1"/>
  <c r="AO110" i="1"/>
  <c r="AN3" i="1"/>
  <c r="AN149" i="1"/>
  <c r="AN139" i="1"/>
  <c r="AN130" i="1"/>
  <c r="AN121" i="1"/>
  <c r="AN112" i="1"/>
  <c r="AI96" i="1"/>
  <c r="AI78" i="1"/>
  <c r="AI69" i="1"/>
  <c r="AI60" i="1"/>
  <c r="AI42" i="1"/>
  <c r="AO166" i="1"/>
  <c r="AO131" i="1"/>
  <c r="AO104" i="1"/>
  <c r="AO77" i="1"/>
  <c r="AO50" i="1"/>
  <c r="AO23" i="1"/>
  <c r="AN95" i="1"/>
  <c r="AN86" i="1"/>
  <c r="AN77" i="1"/>
  <c r="AN68" i="1"/>
  <c r="AN59" i="1"/>
  <c r="AN50" i="1"/>
  <c r="AN51" i="1" s="1"/>
  <c r="AN41" i="1"/>
  <c r="AN32" i="1"/>
  <c r="AN23" i="1"/>
  <c r="AN14" i="1"/>
  <c r="AN15" i="1" s="1"/>
  <c r="AO76" i="1"/>
  <c r="AO49" i="1"/>
  <c r="AO51" i="1" s="1"/>
  <c r="AO22" i="1"/>
  <c r="AO24" i="1" s="1"/>
  <c r="AO68" i="1"/>
  <c r="AO158" i="1"/>
  <c r="AO83" i="1"/>
  <c r="AO129" i="1"/>
  <c r="AO102" i="1"/>
  <c r="AO75" i="1"/>
  <c r="AO48" i="1"/>
  <c r="AO21" i="1"/>
  <c r="AN158" i="1"/>
  <c r="AN148" i="1"/>
  <c r="AN138" i="1"/>
  <c r="AN129" i="1"/>
  <c r="AN120" i="1"/>
  <c r="AN111" i="1"/>
  <c r="AN102" i="1"/>
  <c r="AJ6" i="1"/>
  <c r="AO157" i="1"/>
  <c r="AO101" i="1"/>
  <c r="AO74" i="1"/>
  <c r="AO165" i="1"/>
  <c r="AN24" i="1"/>
  <c r="AI6" i="1"/>
  <c r="AO122" i="1"/>
  <c r="AO41" i="1"/>
  <c r="AO14" i="1"/>
  <c r="AI123" i="1"/>
  <c r="AO185" i="1"/>
  <c r="AO149" i="1"/>
  <c r="AO121" i="1"/>
  <c r="AO94" i="1"/>
  <c r="AO67" i="1"/>
  <c r="AO40" i="1"/>
  <c r="AO13" i="1"/>
  <c r="AO130" i="1"/>
  <c r="AN103" i="1"/>
  <c r="AN101" i="1"/>
  <c r="AI24" i="1"/>
  <c r="AO184" i="1"/>
  <c r="AO148" i="1"/>
  <c r="AO120" i="1"/>
  <c r="AO66" i="1"/>
  <c r="AO39" i="1"/>
  <c r="AO12" i="1"/>
  <c r="AJ114" i="1"/>
  <c r="AJ105" i="1"/>
  <c r="AO183" i="1"/>
  <c r="AO147" i="1"/>
  <c r="AO119" i="1"/>
  <c r="AO65" i="1"/>
  <c r="AO11" i="1"/>
  <c r="AO167" i="1"/>
  <c r="AI105" i="1"/>
  <c r="AJ96" i="1"/>
  <c r="AJ60" i="1"/>
  <c r="AJ51" i="1"/>
  <c r="AJ42" i="1"/>
  <c r="AJ33" i="1"/>
  <c r="AO176" i="1"/>
  <c r="AO140" i="1"/>
  <c r="AO113" i="1"/>
  <c r="AO59" i="1"/>
  <c r="AO32" i="1"/>
  <c r="AI114" i="1"/>
  <c r="AN156" i="1"/>
  <c r="AN140" i="1"/>
  <c r="AN131" i="1"/>
  <c r="AN122" i="1"/>
  <c r="AN113" i="1"/>
  <c r="AN104" i="1"/>
  <c r="AI87" i="1"/>
  <c r="AI51" i="1"/>
  <c r="AI33" i="1"/>
  <c r="AI15" i="1"/>
  <c r="AO175" i="1"/>
  <c r="AO139" i="1"/>
  <c r="AO112" i="1"/>
  <c r="AO85" i="1"/>
  <c r="AO31" i="1"/>
  <c r="AO3" i="1"/>
  <c r="AN165" i="1"/>
  <c r="AN92" i="1"/>
  <c r="AN74" i="1"/>
  <c r="AN65" i="1"/>
  <c r="AN56" i="1"/>
  <c r="AN38" i="1"/>
  <c r="AO174" i="1"/>
  <c r="AO138" i="1"/>
  <c r="AO84" i="1"/>
  <c r="AO57" i="1"/>
  <c r="AO30" i="1"/>
  <c r="AN6" i="1"/>
  <c r="AN33" i="1"/>
  <c r="AN87" i="1"/>
  <c r="AO6" i="1"/>
  <c r="AO93" i="1"/>
  <c r="AC12" i="1"/>
  <c r="AC13" i="1"/>
  <c r="AC20" i="1"/>
  <c r="AC21" i="1"/>
  <c r="AC22" i="1"/>
  <c r="AC23" i="1"/>
  <c r="AC29" i="1"/>
  <c r="AC30" i="1"/>
  <c r="AC31" i="1"/>
  <c r="AC32" i="1"/>
  <c r="AC38" i="1"/>
  <c r="AC39" i="1"/>
  <c r="AC40" i="1"/>
  <c r="AC41" i="1"/>
  <c r="AC47" i="1"/>
  <c r="AC48" i="1"/>
  <c r="AC49" i="1"/>
  <c r="AC50" i="1"/>
  <c r="AC56" i="1"/>
  <c r="AC57" i="1"/>
  <c r="AC58" i="1"/>
  <c r="AC59" i="1"/>
  <c r="AC65" i="1"/>
  <c r="AC66" i="1"/>
  <c r="AC67" i="1"/>
  <c r="AC68" i="1"/>
  <c r="AC74" i="1"/>
  <c r="AC75" i="1"/>
  <c r="AC76" i="1"/>
  <c r="AC77" i="1"/>
  <c r="AC83" i="1"/>
  <c r="AC84" i="1"/>
  <c r="AC85" i="1"/>
  <c r="AC86" i="1"/>
  <c r="AC92" i="1"/>
  <c r="AC93" i="1"/>
  <c r="AC94" i="1"/>
  <c r="AC95" i="1"/>
  <c r="AC101" i="1"/>
  <c r="AC102" i="1"/>
  <c r="AC103" i="1"/>
  <c r="AC104" i="1"/>
  <c r="AC110" i="1"/>
  <c r="AC111" i="1"/>
  <c r="AC112" i="1"/>
  <c r="AC113" i="1"/>
  <c r="AC119" i="1"/>
  <c r="AC120" i="1"/>
  <c r="AC121" i="1"/>
  <c r="AC122" i="1"/>
  <c r="AC128" i="1"/>
  <c r="AC129" i="1"/>
  <c r="AC130" i="1"/>
  <c r="AC131" i="1"/>
  <c r="AC137" i="1"/>
  <c r="AC138" i="1"/>
  <c r="AC139" i="1"/>
  <c r="AC140" i="1"/>
  <c r="AC146" i="1"/>
  <c r="AC147" i="1"/>
  <c r="AC148" i="1"/>
  <c r="AC149" i="1"/>
  <c r="AC155" i="1"/>
  <c r="AC156" i="1"/>
  <c r="AC157" i="1"/>
  <c r="AC158" i="1"/>
  <c r="AC164" i="1"/>
  <c r="AC165" i="1"/>
  <c r="AC166" i="1"/>
  <c r="AC167" i="1"/>
  <c r="AC173" i="1"/>
  <c r="AC174" i="1"/>
  <c r="AC175" i="1"/>
  <c r="AC176" i="1"/>
  <c r="AC182" i="1"/>
  <c r="AC183" i="1"/>
  <c r="AC184" i="1"/>
  <c r="AC185" i="1"/>
  <c r="AC3" i="1"/>
  <c r="AC4" i="1"/>
  <c r="AC5" i="1"/>
  <c r="W146" i="1"/>
  <c r="X146" i="1"/>
  <c r="Y146" i="1"/>
  <c r="AG146" i="1" s="1"/>
  <c r="Z146" i="1"/>
  <c r="W147" i="1"/>
  <c r="X147" i="1"/>
  <c r="Y147" i="1"/>
  <c r="AG147" i="1" s="1"/>
  <c r="Z147" i="1"/>
  <c r="W148" i="1"/>
  <c r="X148" i="1"/>
  <c r="Y148" i="1"/>
  <c r="AG148" i="1" s="1"/>
  <c r="Z148" i="1"/>
  <c r="W149" i="1"/>
  <c r="X149" i="1"/>
  <c r="Y149" i="1"/>
  <c r="AG149" i="1" s="1"/>
  <c r="Z149" i="1"/>
  <c r="W155" i="1"/>
  <c r="X155" i="1"/>
  <c r="Y155" i="1"/>
  <c r="AG155" i="1" s="1"/>
  <c r="Z155" i="1"/>
  <c r="W156" i="1"/>
  <c r="X156" i="1"/>
  <c r="Y156" i="1"/>
  <c r="AG156" i="1" s="1"/>
  <c r="Z156" i="1"/>
  <c r="W157" i="1"/>
  <c r="X157" i="1"/>
  <c r="Y157" i="1"/>
  <c r="AG157" i="1" s="1"/>
  <c r="Z157" i="1"/>
  <c r="W158" i="1"/>
  <c r="X158" i="1"/>
  <c r="Y158" i="1"/>
  <c r="AG158" i="1" s="1"/>
  <c r="Z158" i="1"/>
  <c r="W20" i="1"/>
  <c r="X20" i="1"/>
  <c r="Y20" i="1"/>
  <c r="AG20" i="1" s="1"/>
  <c r="Z20" i="1"/>
  <c r="W21" i="1"/>
  <c r="X21" i="1"/>
  <c r="Y21" i="1"/>
  <c r="AG21" i="1" s="1"/>
  <c r="Z21" i="1"/>
  <c r="W22" i="1"/>
  <c r="X22" i="1"/>
  <c r="Y22" i="1"/>
  <c r="AG22" i="1" s="1"/>
  <c r="Z22" i="1"/>
  <c r="W23" i="1"/>
  <c r="X23" i="1"/>
  <c r="Y23" i="1"/>
  <c r="AG23" i="1" s="1"/>
  <c r="Z23" i="1"/>
  <c r="W29" i="1"/>
  <c r="X29" i="1"/>
  <c r="Y29" i="1"/>
  <c r="AG29" i="1" s="1"/>
  <c r="Z29" i="1"/>
  <c r="W30" i="1"/>
  <c r="X30" i="1"/>
  <c r="Y30" i="1"/>
  <c r="AG30" i="1" s="1"/>
  <c r="Z30" i="1"/>
  <c r="W31" i="1"/>
  <c r="X31" i="1"/>
  <c r="Y31" i="1"/>
  <c r="AG31" i="1" s="1"/>
  <c r="Z31" i="1"/>
  <c r="W32" i="1"/>
  <c r="X32" i="1"/>
  <c r="Y32" i="1"/>
  <c r="AG32" i="1" s="1"/>
  <c r="Z32" i="1"/>
  <c r="W38" i="1"/>
  <c r="X38" i="1"/>
  <c r="Y38" i="1"/>
  <c r="AG38" i="1" s="1"/>
  <c r="Z38" i="1"/>
  <c r="W39" i="1"/>
  <c r="X39" i="1"/>
  <c r="Y39" i="1"/>
  <c r="AG39" i="1" s="1"/>
  <c r="Z39" i="1"/>
  <c r="W40" i="1"/>
  <c r="X40" i="1"/>
  <c r="Y40" i="1"/>
  <c r="AG40" i="1" s="1"/>
  <c r="Z40" i="1"/>
  <c r="W41" i="1"/>
  <c r="X41" i="1"/>
  <c r="Y41" i="1"/>
  <c r="AG41" i="1" s="1"/>
  <c r="Z41" i="1"/>
  <c r="W47" i="1"/>
  <c r="X47" i="1"/>
  <c r="Y47" i="1"/>
  <c r="AG47" i="1" s="1"/>
  <c r="Z47" i="1"/>
  <c r="W48" i="1"/>
  <c r="X48" i="1"/>
  <c r="Y48" i="1"/>
  <c r="AG48" i="1" s="1"/>
  <c r="Z48" i="1"/>
  <c r="W49" i="1"/>
  <c r="X49" i="1"/>
  <c r="Y49" i="1"/>
  <c r="AG49" i="1" s="1"/>
  <c r="Z49" i="1"/>
  <c r="W50" i="1"/>
  <c r="X50" i="1"/>
  <c r="Y50" i="1"/>
  <c r="AG50" i="1" s="1"/>
  <c r="Z50" i="1"/>
  <c r="W56" i="1"/>
  <c r="X56" i="1"/>
  <c r="Y56" i="1"/>
  <c r="AG56" i="1" s="1"/>
  <c r="Z56" i="1"/>
  <c r="W57" i="1"/>
  <c r="X57" i="1"/>
  <c r="Y57" i="1"/>
  <c r="AG57" i="1" s="1"/>
  <c r="Z57" i="1"/>
  <c r="W58" i="1"/>
  <c r="X58" i="1"/>
  <c r="Y58" i="1"/>
  <c r="AG58" i="1" s="1"/>
  <c r="Z58" i="1"/>
  <c r="W59" i="1"/>
  <c r="X59" i="1"/>
  <c r="Y59" i="1"/>
  <c r="AG59" i="1" s="1"/>
  <c r="Z59" i="1"/>
  <c r="W65" i="1"/>
  <c r="X65" i="1"/>
  <c r="Y65" i="1"/>
  <c r="AG65" i="1" s="1"/>
  <c r="Z65" i="1"/>
  <c r="W66" i="1"/>
  <c r="X66" i="1"/>
  <c r="Y66" i="1"/>
  <c r="AG66" i="1" s="1"/>
  <c r="Z66" i="1"/>
  <c r="W67" i="1"/>
  <c r="X67" i="1"/>
  <c r="Y67" i="1"/>
  <c r="AG67" i="1" s="1"/>
  <c r="Z67" i="1"/>
  <c r="W68" i="1"/>
  <c r="X68" i="1"/>
  <c r="Y68" i="1"/>
  <c r="AG68" i="1" s="1"/>
  <c r="Z68" i="1"/>
  <c r="W74" i="1"/>
  <c r="X74" i="1"/>
  <c r="Y74" i="1"/>
  <c r="AG74" i="1" s="1"/>
  <c r="Z74" i="1"/>
  <c r="W75" i="1"/>
  <c r="X75" i="1"/>
  <c r="Y75" i="1"/>
  <c r="AG75" i="1" s="1"/>
  <c r="Z75" i="1"/>
  <c r="W76" i="1"/>
  <c r="X76" i="1"/>
  <c r="Y76" i="1"/>
  <c r="AG76" i="1" s="1"/>
  <c r="Z76" i="1"/>
  <c r="W77" i="1"/>
  <c r="X77" i="1"/>
  <c r="Y77" i="1"/>
  <c r="AG77" i="1" s="1"/>
  <c r="Z77" i="1"/>
  <c r="W83" i="1"/>
  <c r="X83" i="1"/>
  <c r="Y83" i="1"/>
  <c r="AG83" i="1" s="1"/>
  <c r="Z83" i="1"/>
  <c r="W84" i="1"/>
  <c r="X84" i="1"/>
  <c r="Y84" i="1"/>
  <c r="AG84" i="1" s="1"/>
  <c r="Z84" i="1"/>
  <c r="W85" i="1"/>
  <c r="X85" i="1"/>
  <c r="Y85" i="1"/>
  <c r="AG85" i="1" s="1"/>
  <c r="Z85" i="1"/>
  <c r="W86" i="1"/>
  <c r="X86" i="1"/>
  <c r="Y86" i="1"/>
  <c r="AG86" i="1" s="1"/>
  <c r="Z86" i="1"/>
  <c r="W92" i="1"/>
  <c r="X92" i="1"/>
  <c r="Y92" i="1"/>
  <c r="AG92" i="1" s="1"/>
  <c r="Z92" i="1"/>
  <c r="W93" i="1"/>
  <c r="X93" i="1"/>
  <c r="Y93" i="1"/>
  <c r="AG93" i="1" s="1"/>
  <c r="Z93" i="1"/>
  <c r="W94" i="1"/>
  <c r="X94" i="1"/>
  <c r="Y94" i="1"/>
  <c r="AG94" i="1" s="1"/>
  <c r="Z94" i="1"/>
  <c r="W95" i="1"/>
  <c r="Y95" i="1"/>
  <c r="AG95" i="1" s="1"/>
  <c r="Z95" i="1"/>
  <c r="W101" i="1"/>
  <c r="X101" i="1"/>
  <c r="Y101" i="1"/>
  <c r="AG101" i="1" s="1"/>
  <c r="Z101" i="1"/>
  <c r="W102" i="1"/>
  <c r="X102" i="1"/>
  <c r="Y102" i="1"/>
  <c r="AG102" i="1" s="1"/>
  <c r="Z102" i="1"/>
  <c r="W103" i="1"/>
  <c r="X103" i="1"/>
  <c r="Y103" i="1"/>
  <c r="AG103" i="1" s="1"/>
  <c r="Z103" i="1"/>
  <c r="W104" i="1"/>
  <c r="X104" i="1"/>
  <c r="Y104" i="1"/>
  <c r="AG104" i="1" s="1"/>
  <c r="Z104" i="1"/>
  <c r="W110" i="1"/>
  <c r="X110" i="1"/>
  <c r="Y110" i="1"/>
  <c r="AG110" i="1" s="1"/>
  <c r="Z110" i="1"/>
  <c r="W111" i="1"/>
  <c r="X111" i="1"/>
  <c r="Y111" i="1"/>
  <c r="AG111" i="1" s="1"/>
  <c r="Z111" i="1"/>
  <c r="W112" i="1"/>
  <c r="X112" i="1"/>
  <c r="Y112" i="1"/>
  <c r="AG112" i="1" s="1"/>
  <c r="Z112" i="1"/>
  <c r="W113" i="1"/>
  <c r="X113" i="1"/>
  <c r="Y113" i="1"/>
  <c r="AG113" i="1" s="1"/>
  <c r="Z113" i="1"/>
  <c r="W119" i="1"/>
  <c r="X119" i="1"/>
  <c r="Y119" i="1"/>
  <c r="AG119" i="1" s="1"/>
  <c r="Z119" i="1"/>
  <c r="W120" i="1"/>
  <c r="X120" i="1"/>
  <c r="Y120" i="1"/>
  <c r="AG120" i="1" s="1"/>
  <c r="Z120" i="1"/>
  <c r="W121" i="1"/>
  <c r="X121" i="1"/>
  <c r="Y121" i="1"/>
  <c r="AG121" i="1" s="1"/>
  <c r="Z121" i="1"/>
  <c r="W122" i="1"/>
  <c r="X122" i="1"/>
  <c r="Y122" i="1"/>
  <c r="AG122" i="1" s="1"/>
  <c r="Z122" i="1"/>
  <c r="W128" i="1"/>
  <c r="X128" i="1"/>
  <c r="Y128" i="1"/>
  <c r="AG128" i="1" s="1"/>
  <c r="Z128" i="1"/>
  <c r="W129" i="1"/>
  <c r="X129" i="1"/>
  <c r="Y129" i="1"/>
  <c r="AG129" i="1" s="1"/>
  <c r="Z129" i="1"/>
  <c r="W130" i="1"/>
  <c r="X130" i="1"/>
  <c r="Y130" i="1"/>
  <c r="AG130" i="1" s="1"/>
  <c r="Z130" i="1"/>
  <c r="W131" i="1"/>
  <c r="X131" i="1"/>
  <c r="Y131" i="1"/>
  <c r="AG131" i="1" s="1"/>
  <c r="Z131" i="1"/>
  <c r="W137" i="1"/>
  <c r="X137" i="1"/>
  <c r="Y137" i="1"/>
  <c r="AG137" i="1" s="1"/>
  <c r="Z137" i="1"/>
  <c r="W138" i="1"/>
  <c r="X138" i="1"/>
  <c r="Y138" i="1"/>
  <c r="AG138" i="1" s="1"/>
  <c r="Z138" i="1"/>
  <c r="W139" i="1"/>
  <c r="X139" i="1"/>
  <c r="Y139" i="1"/>
  <c r="AG139" i="1" s="1"/>
  <c r="Z139" i="1"/>
  <c r="W140" i="1"/>
  <c r="X140" i="1"/>
  <c r="Y140" i="1"/>
  <c r="AG140" i="1" s="1"/>
  <c r="Z140" i="1"/>
  <c r="W164" i="1"/>
  <c r="X164" i="1"/>
  <c r="Y164" i="1"/>
  <c r="AG164" i="1" s="1"/>
  <c r="Z164" i="1"/>
  <c r="W165" i="1"/>
  <c r="X165" i="1"/>
  <c r="Y165" i="1"/>
  <c r="AG165" i="1" s="1"/>
  <c r="Z165" i="1"/>
  <c r="W166" i="1"/>
  <c r="X166" i="1"/>
  <c r="Y166" i="1"/>
  <c r="AG166" i="1" s="1"/>
  <c r="Z166" i="1"/>
  <c r="W167" i="1"/>
  <c r="X167" i="1"/>
  <c r="Y167" i="1"/>
  <c r="AG167" i="1" s="1"/>
  <c r="Z167" i="1"/>
  <c r="W173" i="1"/>
  <c r="X173" i="1"/>
  <c r="Y173" i="1"/>
  <c r="Z173" i="1"/>
  <c r="W174" i="1"/>
  <c r="X174" i="1"/>
  <c r="Y174" i="1"/>
  <c r="AG174" i="1" s="1"/>
  <c r="Z174" i="1"/>
  <c r="W175" i="1"/>
  <c r="X175" i="1"/>
  <c r="Y175" i="1"/>
  <c r="AG175" i="1" s="1"/>
  <c r="Z175" i="1"/>
  <c r="W176" i="1"/>
  <c r="X176" i="1"/>
  <c r="Y176" i="1"/>
  <c r="AG176" i="1" s="1"/>
  <c r="Z176" i="1"/>
  <c r="W182" i="1"/>
  <c r="X182" i="1"/>
  <c r="Y182" i="1"/>
  <c r="AG182" i="1" s="1"/>
  <c r="Z182" i="1"/>
  <c r="W183" i="1"/>
  <c r="X183" i="1"/>
  <c r="Y183" i="1"/>
  <c r="AG183" i="1" s="1"/>
  <c r="Z183" i="1"/>
  <c r="W184" i="1"/>
  <c r="X184" i="1"/>
  <c r="Y184" i="1"/>
  <c r="AG184" i="1" s="1"/>
  <c r="Z184" i="1"/>
  <c r="W185" i="1"/>
  <c r="X185" i="1"/>
  <c r="Y185" i="1"/>
  <c r="AG185" i="1" s="1"/>
  <c r="Z185" i="1"/>
  <c r="Z12" i="1"/>
  <c r="Z13" i="1"/>
  <c r="Z14" i="1"/>
  <c r="Y14" i="1"/>
  <c r="AG14" i="1" s="1"/>
  <c r="Y12" i="1"/>
  <c r="AG12" i="1" s="1"/>
  <c r="Y13" i="1"/>
  <c r="AG13" i="1" s="1"/>
  <c r="X12" i="1"/>
  <c r="X13" i="1"/>
  <c r="X14" i="1"/>
  <c r="W12" i="1"/>
  <c r="W13" i="1"/>
  <c r="W14" i="1"/>
  <c r="AF14" i="1" s="1"/>
  <c r="Z11" i="1"/>
  <c r="Y11" i="1"/>
  <c r="AG11" i="1" s="1"/>
  <c r="X11" i="1"/>
  <c r="W11" i="1"/>
  <c r="W2" i="1"/>
  <c r="Z3" i="1"/>
  <c r="Z4" i="1"/>
  <c r="Z5" i="1"/>
  <c r="Y3" i="1"/>
  <c r="AG3" i="1" s="1"/>
  <c r="Y4" i="1"/>
  <c r="AG4" i="1" s="1"/>
  <c r="Y5" i="1"/>
  <c r="AG5" i="1" s="1"/>
  <c r="X3" i="1"/>
  <c r="X4" i="1"/>
  <c r="X5" i="1"/>
  <c r="W5" i="1"/>
  <c r="W4" i="1"/>
  <c r="W3" i="1"/>
  <c r="Z2" i="1"/>
  <c r="Y2" i="1"/>
  <c r="X2" i="1"/>
  <c r="V2" i="1"/>
  <c r="AE2" i="1" s="1"/>
  <c r="V3" i="1"/>
  <c r="AE3" i="1" s="1"/>
  <c r="V4" i="1"/>
  <c r="AE4" i="1" s="1"/>
  <c r="V5" i="1"/>
  <c r="AE5" i="1" s="1"/>
  <c r="V6" i="1"/>
  <c r="AE6" i="1" s="1"/>
  <c r="V7" i="1"/>
  <c r="AE7" i="1" s="1"/>
  <c r="V8" i="1"/>
  <c r="AE8" i="1" s="1"/>
  <c r="V9" i="1"/>
  <c r="AE9" i="1" s="1"/>
  <c r="V10" i="1"/>
  <c r="AE10" i="1" s="1"/>
  <c r="V11" i="1"/>
  <c r="AE11" i="1" s="1"/>
  <c r="V12" i="1"/>
  <c r="AE12" i="1" s="1"/>
  <c r="V13" i="1"/>
  <c r="AE13" i="1" s="1"/>
  <c r="V14" i="1"/>
  <c r="AE14" i="1" s="1"/>
  <c r="V15" i="1"/>
  <c r="AE15" i="1" s="1"/>
  <c r="V16" i="1"/>
  <c r="AE16" i="1" s="1"/>
  <c r="V17" i="1"/>
  <c r="AE17" i="1" s="1"/>
  <c r="V18" i="1"/>
  <c r="AE18" i="1" s="1"/>
  <c r="V19" i="1"/>
  <c r="AE19" i="1" s="1"/>
  <c r="V20" i="1"/>
  <c r="AE20" i="1" s="1"/>
  <c r="V21" i="1"/>
  <c r="AE21" i="1" s="1"/>
  <c r="V22" i="1"/>
  <c r="AE22" i="1" s="1"/>
  <c r="V23" i="1"/>
  <c r="AE23" i="1" s="1"/>
  <c r="V24" i="1"/>
  <c r="AE24" i="1" s="1"/>
  <c r="V25" i="1"/>
  <c r="AE25" i="1" s="1"/>
  <c r="V26" i="1"/>
  <c r="AE26" i="1" s="1"/>
  <c r="V27" i="1"/>
  <c r="AE27" i="1" s="1"/>
  <c r="V28" i="1"/>
  <c r="AE28" i="1" s="1"/>
  <c r="V29" i="1"/>
  <c r="AE29" i="1" s="1"/>
  <c r="V30" i="1"/>
  <c r="AE30" i="1" s="1"/>
  <c r="V31" i="1"/>
  <c r="AE31" i="1" s="1"/>
  <c r="V32" i="1"/>
  <c r="AE32" i="1" s="1"/>
  <c r="V33" i="1"/>
  <c r="AE33" i="1" s="1"/>
  <c r="V34" i="1"/>
  <c r="AE34" i="1" s="1"/>
  <c r="V35" i="1"/>
  <c r="AE35" i="1" s="1"/>
  <c r="V36" i="1"/>
  <c r="AE36" i="1" s="1"/>
  <c r="V37" i="1"/>
  <c r="AE37" i="1" s="1"/>
  <c r="V38" i="1"/>
  <c r="AE38" i="1" s="1"/>
  <c r="V39" i="1"/>
  <c r="AE39" i="1" s="1"/>
  <c r="V40" i="1"/>
  <c r="AE40" i="1" s="1"/>
  <c r="V41" i="1"/>
  <c r="AE41" i="1" s="1"/>
  <c r="V42" i="1"/>
  <c r="AE42" i="1" s="1"/>
  <c r="V43" i="1"/>
  <c r="AE43" i="1" s="1"/>
  <c r="V44" i="1"/>
  <c r="AE44" i="1" s="1"/>
  <c r="V45" i="1"/>
  <c r="AE45" i="1" s="1"/>
  <c r="V46" i="1"/>
  <c r="AE46" i="1" s="1"/>
  <c r="V47" i="1"/>
  <c r="AE47" i="1" s="1"/>
  <c r="V48" i="1"/>
  <c r="AE48" i="1" s="1"/>
  <c r="V49" i="1"/>
  <c r="AE49" i="1" s="1"/>
  <c r="V50" i="1"/>
  <c r="AE50" i="1" s="1"/>
  <c r="V51" i="1"/>
  <c r="AE51" i="1" s="1"/>
  <c r="V52" i="1"/>
  <c r="AE52" i="1" s="1"/>
  <c r="V53" i="1"/>
  <c r="AE53" i="1" s="1"/>
  <c r="V54" i="1"/>
  <c r="AE54" i="1" s="1"/>
  <c r="V55" i="1"/>
  <c r="AE55" i="1" s="1"/>
  <c r="V56" i="1"/>
  <c r="AE56" i="1" s="1"/>
  <c r="V57" i="1"/>
  <c r="AE57" i="1" s="1"/>
  <c r="V58" i="1"/>
  <c r="AE58" i="1" s="1"/>
  <c r="V59" i="1"/>
  <c r="AE59" i="1" s="1"/>
  <c r="V60" i="1"/>
  <c r="AE60" i="1" s="1"/>
  <c r="V61" i="1"/>
  <c r="AE61" i="1" s="1"/>
  <c r="V62" i="1"/>
  <c r="AE62" i="1" s="1"/>
  <c r="V63" i="1"/>
  <c r="AE63" i="1" s="1"/>
  <c r="V64" i="1"/>
  <c r="AE64" i="1" s="1"/>
  <c r="V65" i="1"/>
  <c r="AE65" i="1" s="1"/>
  <c r="V66" i="1"/>
  <c r="AE66" i="1" s="1"/>
  <c r="V67" i="1"/>
  <c r="AE67" i="1" s="1"/>
  <c r="V68" i="1"/>
  <c r="AE68" i="1" s="1"/>
  <c r="V69" i="1"/>
  <c r="AE69" i="1" s="1"/>
  <c r="V70" i="1"/>
  <c r="AE70" i="1" s="1"/>
  <c r="V71" i="1"/>
  <c r="AE71" i="1" s="1"/>
  <c r="V72" i="1"/>
  <c r="AE72" i="1" s="1"/>
  <c r="V73" i="1"/>
  <c r="AE73" i="1" s="1"/>
  <c r="V74" i="1"/>
  <c r="AE74" i="1" s="1"/>
  <c r="V75" i="1"/>
  <c r="AE75" i="1" s="1"/>
  <c r="V76" i="1"/>
  <c r="AE76" i="1" s="1"/>
  <c r="V77" i="1"/>
  <c r="AE77" i="1" s="1"/>
  <c r="V78" i="1"/>
  <c r="AE78" i="1" s="1"/>
  <c r="V79" i="1"/>
  <c r="AE79" i="1" s="1"/>
  <c r="V80" i="1"/>
  <c r="AE80" i="1" s="1"/>
  <c r="V81" i="1"/>
  <c r="AE81" i="1" s="1"/>
  <c r="V82" i="1"/>
  <c r="AE82" i="1" s="1"/>
  <c r="V83" i="1"/>
  <c r="AE83" i="1" s="1"/>
  <c r="V84" i="1"/>
  <c r="AE84" i="1" s="1"/>
  <c r="V85" i="1"/>
  <c r="AE85" i="1" s="1"/>
  <c r="V86" i="1"/>
  <c r="AE86" i="1" s="1"/>
  <c r="V87" i="1"/>
  <c r="AE87" i="1" s="1"/>
  <c r="V88" i="1"/>
  <c r="AE88" i="1" s="1"/>
  <c r="V89" i="1"/>
  <c r="AE89" i="1" s="1"/>
  <c r="V90" i="1"/>
  <c r="AE90" i="1" s="1"/>
  <c r="V91" i="1"/>
  <c r="AE91" i="1" s="1"/>
  <c r="V92" i="1"/>
  <c r="AE92" i="1" s="1"/>
  <c r="V93" i="1"/>
  <c r="AE93" i="1" s="1"/>
  <c r="V94" i="1"/>
  <c r="AE94" i="1" s="1"/>
  <c r="V95" i="1"/>
  <c r="AE95" i="1" s="1"/>
  <c r="V96" i="1"/>
  <c r="AE96" i="1" s="1"/>
  <c r="V97" i="1"/>
  <c r="AE97" i="1" s="1"/>
  <c r="V98" i="1"/>
  <c r="AE98" i="1" s="1"/>
  <c r="V99" i="1"/>
  <c r="AE99" i="1" s="1"/>
  <c r="V100" i="1"/>
  <c r="AE100" i="1" s="1"/>
  <c r="V101" i="1"/>
  <c r="AE101" i="1" s="1"/>
  <c r="V102" i="1"/>
  <c r="AE102" i="1" s="1"/>
  <c r="V103" i="1"/>
  <c r="AE103" i="1" s="1"/>
  <c r="V104" i="1"/>
  <c r="AE104" i="1" s="1"/>
  <c r="V105" i="1"/>
  <c r="AE105" i="1" s="1"/>
  <c r="V106" i="1"/>
  <c r="AE106" i="1" s="1"/>
  <c r="V107" i="1"/>
  <c r="AE107" i="1" s="1"/>
  <c r="V108" i="1"/>
  <c r="AE108" i="1" s="1"/>
  <c r="V109" i="1"/>
  <c r="AE109" i="1" s="1"/>
  <c r="V110" i="1"/>
  <c r="AE110" i="1" s="1"/>
  <c r="V111" i="1"/>
  <c r="AE111" i="1" s="1"/>
  <c r="V112" i="1"/>
  <c r="AE112" i="1" s="1"/>
  <c r="V113" i="1"/>
  <c r="AE113" i="1" s="1"/>
  <c r="V114" i="1"/>
  <c r="AE114" i="1" s="1"/>
  <c r="V115" i="1"/>
  <c r="AE115" i="1" s="1"/>
  <c r="V116" i="1"/>
  <c r="AE116" i="1" s="1"/>
  <c r="V117" i="1"/>
  <c r="AE117" i="1" s="1"/>
  <c r="V118" i="1"/>
  <c r="AE118" i="1" s="1"/>
  <c r="V119" i="1"/>
  <c r="AE119" i="1" s="1"/>
  <c r="V120" i="1"/>
  <c r="AE120" i="1" s="1"/>
  <c r="V121" i="1"/>
  <c r="AE121" i="1" s="1"/>
  <c r="V122" i="1"/>
  <c r="AE122" i="1" s="1"/>
  <c r="V123" i="1"/>
  <c r="AE123" i="1" s="1"/>
  <c r="V124" i="1"/>
  <c r="AE124" i="1" s="1"/>
  <c r="V125" i="1"/>
  <c r="AE125" i="1" s="1"/>
  <c r="V126" i="1"/>
  <c r="AE126" i="1" s="1"/>
  <c r="V127" i="1"/>
  <c r="AE127" i="1" s="1"/>
  <c r="V128" i="1"/>
  <c r="AE128" i="1" s="1"/>
  <c r="V129" i="1"/>
  <c r="AE129" i="1" s="1"/>
  <c r="V130" i="1"/>
  <c r="AE130" i="1" s="1"/>
  <c r="V131" i="1"/>
  <c r="AE131" i="1" s="1"/>
  <c r="V132" i="1"/>
  <c r="AE132" i="1" s="1"/>
  <c r="V133" i="1"/>
  <c r="AE133" i="1" s="1"/>
  <c r="V134" i="1"/>
  <c r="AE134" i="1" s="1"/>
  <c r="V135" i="1"/>
  <c r="AE135" i="1" s="1"/>
  <c r="V136" i="1"/>
  <c r="AE136" i="1" s="1"/>
  <c r="V137" i="1"/>
  <c r="AE137" i="1" s="1"/>
  <c r="V138" i="1"/>
  <c r="AE138" i="1" s="1"/>
  <c r="V139" i="1"/>
  <c r="AE139" i="1" s="1"/>
  <c r="V140" i="1"/>
  <c r="AE140" i="1" s="1"/>
  <c r="V141" i="1"/>
  <c r="AE141" i="1" s="1"/>
  <c r="V142" i="1"/>
  <c r="AE142" i="1" s="1"/>
  <c r="V143" i="1"/>
  <c r="AE143" i="1" s="1"/>
  <c r="V144" i="1"/>
  <c r="AE144" i="1" s="1"/>
  <c r="V145" i="1"/>
  <c r="AE145" i="1" s="1"/>
  <c r="V146" i="1"/>
  <c r="AE146" i="1" s="1"/>
  <c r="V147" i="1"/>
  <c r="AE147" i="1" s="1"/>
  <c r="V148" i="1"/>
  <c r="AE148" i="1" s="1"/>
  <c r="V149" i="1"/>
  <c r="AE149" i="1" s="1"/>
  <c r="V150" i="1"/>
  <c r="AE150" i="1" s="1"/>
  <c r="V151" i="1"/>
  <c r="AE151" i="1" s="1"/>
  <c r="V152" i="1"/>
  <c r="AE152" i="1" s="1"/>
  <c r="V153" i="1"/>
  <c r="AE153" i="1" s="1"/>
  <c r="V154" i="1"/>
  <c r="AE154" i="1" s="1"/>
  <c r="V155" i="1"/>
  <c r="AE155" i="1" s="1"/>
  <c r="V156" i="1"/>
  <c r="AE156" i="1" s="1"/>
  <c r="V157" i="1"/>
  <c r="AE157" i="1" s="1"/>
  <c r="V158" i="1"/>
  <c r="AE158" i="1" s="1"/>
  <c r="V159" i="1"/>
  <c r="AE159" i="1" s="1"/>
  <c r="V160" i="1"/>
  <c r="AE160" i="1" s="1"/>
  <c r="V161" i="1"/>
  <c r="AE161" i="1" s="1"/>
  <c r="V162" i="1"/>
  <c r="AE162" i="1" s="1"/>
  <c r="V163" i="1"/>
  <c r="AE163" i="1" s="1"/>
  <c r="V164" i="1"/>
  <c r="AE164" i="1" s="1"/>
  <c r="V165" i="1"/>
  <c r="AE165" i="1" s="1"/>
  <c r="V166" i="1"/>
  <c r="AE166" i="1" s="1"/>
  <c r="V167" i="1"/>
  <c r="AE167" i="1" s="1"/>
  <c r="V168" i="1"/>
  <c r="AE168" i="1" s="1"/>
  <c r="V169" i="1"/>
  <c r="AE169" i="1" s="1"/>
  <c r="V170" i="1"/>
  <c r="AE170" i="1" s="1"/>
  <c r="V171" i="1"/>
  <c r="AE171" i="1" s="1"/>
  <c r="V172" i="1"/>
  <c r="AE172" i="1" s="1"/>
  <c r="V173" i="1"/>
  <c r="AE173" i="1" s="1"/>
  <c r="V174" i="1"/>
  <c r="AE174" i="1" s="1"/>
  <c r="V175" i="1"/>
  <c r="AE175" i="1" s="1"/>
  <c r="V176" i="1"/>
  <c r="AE176" i="1" s="1"/>
  <c r="V177" i="1"/>
  <c r="AE177" i="1" s="1"/>
  <c r="V178" i="1"/>
  <c r="AE178" i="1" s="1"/>
  <c r="V179" i="1"/>
  <c r="AE179" i="1" s="1"/>
  <c r="V180" i="1"/>
  <c r="AE180" i="1" s="1"/>
  <c r="V181" i="1"/>
  <c r="AE181" i="1" s="1"/>
  <c r="V182" i="1"/>
  <c r="AE182" i="1" s="1"/>
  <c r="V183" i="1"/>
  <c r="AE183" i="1" s="1"/>
  <c r="V184" i="1"/>
  <c r="AE184" i="1" s="1"/>
  <c r="V185" i="1"/>
  <c r="AE185" i="1" s="1"/>
  <c r="V1" i="1"/>
  <c r="AE1" i="1" s="1"/>
  <c r="AA47" i="1"/>
  <c r="AB47" i="1"/>
  <c r="AA11" i="1"/>
  <c r="AB11" i="1"/>
  <c r="AA12" i="1"/>
  <c r="AB12" i="1"/>
  <c r="AA13" i="1"/>
  <c r="AB13" i="1"/>
  <c r="AA14" i="1"/>
  <c r="AB14" i="1"/>
  <c r="AA20" i="1"/>
  <c r="AB20" i="1"/>
  <c r="AA21" i="1"/>
  <c r="AB21" i="1"/>
  <c r="AA22" i="1"/>
  <c r="AB22" i="1"/>
  <c r="AA23" i="1"/>
  <c r="AB23" i="1"/>
  <c r="AA29" i="1"/>
  <c r="AB29" i="1"/>
  <c r="AA30" i="1"/>
  <c r="AB30" i="1"/>
  <c r="AA31" i="1"/>
  <c r="AB31" i="1"/>
  <c r="AA32" i="1"/>
  <c r="AB32" i="1"/>
  <c r="AA38" i="1"/>
  <c r="AB38" i="1"/>
  <c r="AA39" i="1"/>
  <c r="AB39" i="1"/>
  <c r="AA40" i="1"/>
  <c r="AB40" i="1"/>
  <c r="AA41" i="1"/>
  <c r="AB41" i="1"/>
  <c r="AA48" i="1"/>
  <c r="AB48" i="1"/>
  <c r="AA49" i="1"/>
  <c r="AB49" i="1"/>
  <c r="AA50" i="1"/>
  <c r="AB50" i="1"/>
  <c r="AA56" i="1"/>
  <c r="AB56" i="1"/>
  <c r="AA57" i="1"/>
  <c r="AB57" i="1"/>
  <c r="AA58" i="1"/>
  <c r="AB58" i="1"/>
  <c r="AA59" i="1"/>
  <c r="AB59" i="1"/>
  <c r="AA65" i="1"/>
  <c r="AB65" i="1"/>
  <c r="AA66" i="1"/>
  <c r="AB66" i="1"/>
  <c r="AA67" i="1"/>
  <c r="AB67" i="1"/>
  <c r="AA68" i="1"/>
  <c r="AB68" i="1"/>
  <c r="AA74" i="1"/>
  <c r="AB74" i="1"/>
  <c r="AA75" i="1"/>
  <c r="AB75" i="1"/>
  <c r="AA76" i="1"/>
  <c r="AB76" i="1"/>
  <c r="AA77" i="1"/>
  <c r="AB77" i="1"/>
  <c r="AA83" i="1"/>
  <c r="AB83" i="1"/>
  <c r="AA84" i="1"/>
  <c r="AB84" i="1"/>
  <c r="AA85" i="1"/>
  <c r="AB85" i="1"/>
  <c r="AA86" i="1"/>
  <c r="AB86" i="1"/>
  <c r="AA92" i="1"/>
  <c r="AB92" i="1"/>
  <c r="AA93" i="1"/>
  <c r="AB93" i="1"/>
  <c r="AA94" i="1"/>
  <c r="AB94" i="1"/>
  <c r="AA95" i="1"/>
  <c r="AB95" i="1"/>
  <c r="AA101" i="1"/>
  <c r="AB101" i="1"/>
  <c r="AA102" i="1"/>
  <c r="AB102" i="1"/>
  <c r="AA103" i="1"/>
  <c r="AB103" i="1"/>
  <c r="AA104" i="1"/>
  <c r="AB104" i="1"/>
  <c r="AA110" i="1"/>
  <c r="AB110" i="1"/>
  <c r="AA111" i="1"/>
  <c r="AB111" i="1"/>
  <c r="AA112" i="1"/>
  <c r="AB112" i="1"/>
  <c r="AA113" i="1"/>
  <c r="AB113" i="1"/>
  <c r="AA119" i="1"/>
  <c r="AB119" i="1"/>
  <c r="AA120" i="1"/>
  <c r="AB120" i="1"/>
  <c r="AA121" i="1"/>
  <c r="AB121" i="1"/>
  <c r="AA122" i="1"/>
  <c r="AB122" i="1"/>
  <c r="AA128" i="1"/>
  <c r="AB128" i="1"/>
  <c r="AA129" i="1"/>
  <c r="AB129" i="1"/>
  <c r="AA130" i="1"/>
  <c r="AB130" i="1"/>
  <c r="AA131" i="1"/>
  <c r="AB131" i="1"/>
  <c r="AA137" i="1"/>
  <c r="AB137" i="1"/>
  <c r="AA138" i="1"/>
  <c r="AB138" i="1"/>
  <c r="AA139" i="1"/>
  <c r="AB139" i="1"/>
  <c r="AA140" i="1"/>
  <c r="AB140" i="1"/>
  <c r="AA146" i="1"/>
  <c r="AB146" i="1"/>
  <c r="AA147" i="1"/>
  <c r="AB147" i="1"/>
  <c r="AA148" i="1"/>
  <c r="AB148" i="1"/>
  <c r="AA149" i="1"/>
  <c r="AB149" i="1"/>
  <c r="AA155" i="1"/>
  <c r="AB155" i="1"/>
  <c r="AA156" i="1"/>
  <c r="AB156" i="1"/>
  <c r="AA157" i="1"/>
  <c r="AB157" i="1"/>
  <c r="AA158" i="1"/>
  <c r="AB158" i="1"/>
  <c r="AA164" i="1"/>
  <c r="AB164" i="1"/>
  <c r="AA165" i="1"/>
  <c r="AB165" i="1"/>
  <c r="AA166" i="1"/>
  <c r="AB166" i="1"/>
  <c r="AA167" i="1"/>
  <c r="AB167" i="1"/>
  <c r="AA173" i="1"/>
  <c r="AB173" i="1"/>
  <c r="AA174" i="1"/>
  <c r="AB174" i="1"/>
  <c r="AA175" i="1"/>
  <c r="AB175" i="1"/>
  <c r="AA176" i="1"/>
  <c r="AB176" i="1"/>
  <c r="AA182" i="1"/>
  <c r="AB182" i="1"/>
  <c r="AA183" i="1"/>
  <c r="AB183" i="1"/>
  <c r="AA184" i="1"/>
  <c r="AB184" i="1"/>
  <c r="AA185" i="1"/>
  <c r="AB185" i="1"/>
  <c r="AA3" i="1"/>
  <c r="AB3" i="1"/>
  <c r="AA4" i="1"/>
  <c r="AB4" i="1"/>
  <c r="AA5" i="1"/>
  <c r="AB5" i="1"/>
  <c r="AB2" i="1"/>
  <c r="AA2" i="1"/>
  <c r="AN78" i="1" l="1"/>
  <c r="AN60" i="1"/>
  <c r="AN69" i="1"/>
  <c r="AN96" i="1"/>
  <c r="AO33" i="1"/>
  <c r="AO105" i="1"/>
  <c r="AO96" i="1"/>
  <c r="AN42" i="1"/>
  <c r="AF158" i="1"/>
  <c r="AO78" i="1"/>
  <c r="AN123" i="1"/>
  <c r="AF185" i="1"/>
  <c r="AO15" i="1"/>
  <c r="AN114" i="1"/>
  <c r="AO60" i="1"/>
  <c r="AO69" i="1"/>
  <c r="AO114" i="1"/>
  <c r="AO123" i="1"/>
  <c r="AN105" i="1"/>
  <c r="AO42" i="1"/>
  <c r="AF155" i="1"/>
  <c r="AG186" i="1"/>
  <c r="AF146" i="1"/>
  <c r="AF119" i="1"/>
  <c r="AF92" i="1"/>
  <c r="AF65" i="1"/>
  <c r="AF38" i="1"/>
  <c r="AO87" i="1"/>
  <c r="AF173" i="1"/>
  <c r="AF167" i="1"/>
  <c r="AF140" i="1"/>
  <c r="AF113" i="1"/>
  <c r="AF86" i="1"/>
  <c r="AF59" i="1"/>
  <c r="AF32" i="1"/>
  <c r="AF5" i="1"/>
  <c r="AF166" i="1"/>
  <c r="AF139" i="1"/>
  <c r="AF112" i="1"/>
  <c r="AF85" i="1"/>
  <c r="AF58" i="1"/>
  <c r="AF31" i="1"/>
  <c r="AF4" i="1"/>
  <c r="AF165" i="1"/>
  <c r="AF138" i="1"/>
  <c r="AF111" i="1"/>
  <c r="AF84" i="1"/>
  <c r="AF57" i="1"/>
  <c r="AF30" i="1"/>
  <c r="AF3" i="1"/>
  <c r="AF164" i="1"/>
  <c r="AF137" i="1"/>
  <c r="AF110" i="1"/>
  <c r="AF83" i="1"/>
  <c r="AF56" i="1"/>
  <c r="AF29" i="1"/>
  <c r="AF131" i="1"/>
  <c r="AF104" i="1"/>
  <c r="AF77" i="1"/>
  <c r="AF50" i="1"/>
  <c r="AF23" i="1"/>
  <c r="AF184" i="1"/>
  <c r="AF157" i="1"/>
  <c r="AF130" i="1"/>
  <c r="AF103" i="1"/>
  <c r="AF76" i="1"/>
  <c r="AF49" i="1"/>
  <c r="AF22" i="1"/>
  <c r="AG187" i="1"/>
  <c r="AF183" i="1"/>
  <c r="AF156" i="1"/>
  <c r="AF129" i="1"/>
  <c r="AF102" i="1"/>
  <c r="AF75" i="1"/>
  <c r="AF48" i="1"/>
  <c r="AF21" i="1"/>
  <c r="AF182" i="1"/>
  <c r="AF128" i="1"/>
  <c r="AF101" i="1"/>
  <c r="AF74" i="1"/>
  <c r="AF47" i="1"/>
  <c r="AF20" i="1"/>
  <c r="AF176" i="1"/>
  <c r="AF149" i="1"/>
  <c r="AF122" i="1"/>
  <c r="AF95" i="1"/>
  <c r="AF68" i="1"/>
  <c r="AF41" i="1"/>
  <c r="AF13" i="1"/>
  <c r="AF175" i="1"/>
  <c r="AF148" i="1"/>
  <c r="AF121" i="1"/>
  <c r="AF94" i="1"/>
  <c r="AF67" i="1"/>
  <c r="AF40" i="1"/>
  <c r="AF12" i="1"/>
  <c r="AF174" i="1"/>
  <c r="AF147" i="1"/>
  <c r="AF120" i="1"/>
  <c r="AF93" i="1"/>
  <c r="AF66" i="1"/>
  <c r="AF39" i="1"/>
  <c r="U67" i="1"/>
  <c r="AF186" i="1" l="1"/>
  <c r="AF187" i="1"/>
  <c r="AF191" i="1" s="1"/>
  <c r="AF87" i="1"/>
  <c r="Q95" i="1"/>
  <c r="X95" i="1" s="1"/>
</calcChain>
</file>

<file path=xl/sharedStrings.xml><?xml version="1.0" encoding="utf-8"?>
<sst xmlns="http://schemas.openxmlformats.org/spreadsheetml/2006/main" count="1830" uniqueCount="66">
  <si>
    <t>average_vel_L_L1</t>
  </si>
  <si>
    <t>average_riding_vel_L_L1</t>
  </si>
  <si>
    <t>average_vel_R_R1</t>
  </si>
  <si>
    <t>average_riding_vel_R_R1</t>
  </si>
  <si>
    <t>average_vel_L1_T1</t>
  </si>
  <si>
    <t>average_riding_vel_L1_T1</t>
  </si>
  <si>
    <t>average_vel_R1_L1</t>
  </si>
  <si>
    <t>average_riding_vel_R1_L1</t>
  </si>
  <si>
    <t>average_vel_R1_R</t>
  </si>
  <si>
    <t>average_riding_vel_R1_R</t>
  </si>
  <si>
    <t>average_vel_T1_L1</t>
  </si>
  <si>
    <t>average_riding_vel_T1_L1</t>
  </si>
  <si>
    <t>average_vel_L1_L</t>
  </si>
  <si>
    <t>average_riding_vel_L1_L</t>
  </si>
  <si>
    <t>average_vel_L1_R1</t>
  </si>
  <si>
    <t>average_riding_vel_L1_R1</t>
  </si>
  <si>
    <t>average_vel_R1_T1</t>
  </si>
  <si>
    <t>average_riding_vel_R1_T1</t>
  </si>
  <si>
    <t>average_vel_T1_R1</t>
  </si>
  <si>
    <t>average_riding_vel_T1_R1</t>
  </si>
  <si>
    <t>hig</t>
  </si>
  <si>
    <t>loe</t>
  </si>
  <si>
    <t>nan</t>
  </si>
  <si>
    <t>low</t>
  </si>
  <si>
    <t>mid</t>
  </si>
  <si>
    <t>ARCHETYPE_BROKE_CARS</t>
  </si>
  <si>
    <t>NO_ARCHETYPE_BROKE_CARS</t>
  </si>
  <si>
    <t>NO_ARCHETYPE_BLOCKED_LANE</t>
  </si>
  <si>
    <t>ARCHETYPE_BLOCKED_LANE</t>
  </si>
  <si>
    <t>ARCHETYPE_AGGRESSIVE_BLOCKED_LANE</t>
  </si>
  <si>
    <t>ARCHETYPE_NORMAL_BLOCKED_LANE</t>
  </si>
  <si>
    <t>ARCHETYPE_TIRED_BLOCKED_LANE</t>
  </si>
  <si>
    <t>ARCHETYPE_SUNDAY_BLOCKED_LANE</t>
  </si>
  <si>
    <t>ARCHETYPE_RANDOM_BLOCKED_LANE</t>
  </si>
  <si>
    <t>NO_ARCHETYPE</t>
  </si>
  <si>
    <t>ARCHETYPE</t>
  </si>
  <si>
    <t>ARCHETYPE_AGGRESSIVE</t>
  </si>
  <si>
    <t>ARCHETYPE_TIRED</t>
  </si>
  <si>
    <t>ARCHETYPE_NORMAL</t>
  </si>
  <si>
    <t>ARCHETYPE_SUNDAY</t>
  </si>
  <si>
    <t>ARCHETYPE_RANDOM</t>
  </si>
  <si>
    <t>ARCHETYPE_SUNDAY_BROKE_CARS</t>
  </si>
  <si>
    <t>ARCHETYPE_RANDOM_BROKE_CARS</t>
  </si>
  <si>
    <t>ARCHETYPE_NORMAL_BROKE_CARS</t>
  </si>
  <si>
    <t>ARCHETYPE_TIRED_BROKE_CARS</t>
  </si>
  <si>
    <t>ARCHETYPE_AGGRESSIVE_BROKE_CARS</t>
  </si>
  <si>
    <t>AVG L-&gt;R</t>
  </si>
  <si>
    <t>AVG Riding L-&gt;R</t>
  </si>
  <si>
    <t>AVG R-&gt;L</t>
  </si>
  <si>
    <t>AVG Riding R-&gt;L</t>
  </si>
  <si>
    <t>L-&gt;R via T1</t>
  </si>
  <si>
    <t>R-&gt;L via T1</t>
  </si>
  <si>
    <t>L1 -&gt; R1</t>
  </si>
  <si>
    <t>R1 -&gt; L1</t>
  </si>
  <si>
    <t>L1 -&gt; T1 -&gt; R1</t>
  </si>
  <si>
    <t>R1 -&gt; T1 -&gt; L1</t>
  </si>
  <si>
    <t>b. małe</t>
  </si>
  <si>
    <t>małe</t>
  </si>
  <si>
    <t>średnie</t>
  </si>
  <si>
    <t>duże</t>
  </si>
  <si>
    <t>QL</t>
  </si>
  <si>
    <t>R-&gt;L via R1-L1</t>
  </si>
  <si>
    <t>L-&gt;R via L1-R1</t>
  </si>
  <si>
    <t>vel L-&gt; R via T1</t>
  </si>
  <si>
    <t>vel R-&gt;L via T1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</si>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</sst>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prędkości pojazdów na odcinku L-R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Brak archetypu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result!$AU$71:$AU$74</c:f>
              <c:strCache>
                <c:ptCount val="4"/>
                <c:pt idx="0">
                  <c:v>b. małe</c:v>
                </c:pt>
                <c:pt idx="1">
                  <c:v>małe</c:v>
                </c:pt>
                <c:pt idx="2">
                  <c:v>średnie</c:v>
                </c:pt>
                <c:pt idx="3">
                  <c:v>duże</c:v>
                </c:pt>
              </c:strCache>
            </c:strRef>
          </c:cat>
          <c:val>
            <c:numRef>
              <c:f>result!$W$65:$W$68</c:f>
              <c:numCache>
                <c:formatCode>0.00</c:formatCode>
                <c:ptCount val="4"/>
                <c:pt idx="0">
                  <c:v>34.063702595029085</c:v>
                </c:pt>
                <c:pt idx="1">
                  <c:v>34.144264797845167</c:v>
                </c:pt>
                <c:pt idx="2">
                  <c:v>28.810555327635242</c:v>
                </c:pt>
                <c:pt idx="3">
                  <c:v>27.830436596110943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43B1-BD53-6DABAD631FD1}"/>
            </c:ext>
          </c:extLst>
        </c:ser>
        <c:ser>
          <c:idx val="1"/>
          <c:order val="1"/>
          <c:tx>
            <c:v>Normalny kierowca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result!$AU$71:$AU$74</c:f>
              <c:strCache>
                <c:ptCount val="4"/>
                <c:pt idx="0">
                  <c:v>b. małe</c:v>
                </c:pt>
                <c:pt idx="1">
                  <c:v>małe</c:v>
                </c:pt>
                <c:pt idx="2">
                  <c:v>średnie</c:v>
                </c:pt>
                <c:pt idx="3">
                  <c:v>duże</c:v>
                </c:pt>
              </c:strCache>
            </c:strRef>
          </c:cat>
          <c:val>
            <c:numRef>
              <c:f>result!$W$92:$W$95</c:f>
              <c:numCache>
                <c:formatCode>0.00</c:formatCode>
                <c:ptCount val="4"/>
                <c:pt idx="0">
                  <c:v>35.688969261695753</c:v>
                </c:pt>
                <c:pt idx="1">
                  <c:v>22.928760028012899</c:v>
                </c:pt>
                <c:pt idx="2">
                  <c:v>20.777873446844247</c:v>
                </c:pt>
                <c:pt idx="3">
                  <c:v>20.080927863976342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6-43B1-BD53-6DABAD63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15840"/>
        <c:axId val="516217152"/>
      </c:lineChart>
      <c:catAx>
        <c:axId val="5162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 ruchu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217152"/>
        <c:crosses val="autoZero"/>
        <c:auto val="1"/>
        <c:lblAlgn val="ctr"/>
        <c:lblOffset val="100"/>
        <c:noMultiLvlLbl val="0"/>
      </c:catAx>
      <c:valAx>
        <c:axId val="5162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prędkość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2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554690</xdr:colOff>
      <xdr:row>61</xdr:row>
      <xdr:rowOff>100852</xdr:rowOff>
    </xdr:from>
    <xdr:to>
      <xdr:col>46</xdr:col>
      <xdr:colOff>1311088</xdr:colOff>
      <xdr:row>91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22C2D-FE1D-4593-9C44-8931A439C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48"/>
  <sheetViews>
    <sheetView tabSelected="1" topLeftCell="V94" zoomScale="85" zoomScaleNormal="85" workbookViewId="0">
      <selection activeCell="AG90" sqref="AG90"/>
    </sheetView>
  </sheetViews>
  <sheetFormatPr defaultColWidth="24.7109375" defaultRowHeight="15" x14ac:dyDescent="0.25"/>
  <cols>
    <col min="22" max="22" width="33" customWidth="1"/>
    <col min="23" max="23" width="24.7109375" style="1"/>
    <col min="25" max="25" width="24.7109375" style="3"/>
    <col min="29" max="29" width="24.7109375" style="4"/>
    <col min="30" max="30" width="24.7109375" style="5"/>
    <col min="31" max="31" width="24.7109375" style="6"/>
    <col min="32" max="32" width="24.7109375" style="7"/>
  </cols>
  <sheetData>
    <row r="1" spans="1:41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tr">
        <f>A1</f>
        <v>NO_ARCHETYPE</v>
      </c>
      <c r="W1" s="1" t="s">
        <v>46</v>
      </c>
      <c r="X1" t="s">
        <v>47</v>
      </c>
      <c r="Y1" s="3" t="s">
        <v>48</v>
      </c>
      <c r="Z1" t="s">
        <v>49</v>
      </c>
      <c r="AA1" t="s">
        <v>50</v>
      </c>
      <c r="AB1" t="s">
        <v>51</v>
      </c>
      <c r="AC1" s="4" t="s">
        <v>50</v>
      </c>
      <c r="AD1" s="5" t="s">
        <v>51</v>
      </c>
      <c r="AE1" s="6" t="str">
        <f t="shared" ref="AE1:AE55" si="0">V1</f>
        <v>NO_ARCHETYPE</v>
      </c>
      <c r="AI1" t="s">
        <v>52</v>
      </c>
      <c r="AJ1" t="s">
        <v>53</v>
      </c>
      <c r="AK1" t="s">
        <v>54</v>
      </c>
      <c r="AL1" t="s">
        <v>55</v>
      </c>
    </row>
    <row r="2" spans="1:41" x14ac:dyDescent="0.25">
      <c r="A2" t="s">
        <v>21</v>
      </c>
      <c r="B2">
        <v>13.042635526315699</v>
      </c>
      <c r="C2">
        <v>14.9193292105263</v>
      </c>
      <c r="D2">
        <v>12.610270789473599</v>
      </c>
      <c r="E2">
        <v>14.1398328947368</v>
      </c>
      <c r="F2" t="s">
        <v>22</v>
      </c>
      <c r="G2" t="s">
        <v>22</v>
      </c>
      <c r="H2">
        <v>14.516107368421</v>
      </c>
      <c r="I2">
        <v>16.523364736842101</v>
      </c>
      <c r="J2">
        <v>15.7021794736842</v>
      </c>
      <c r="K2">
        <v>15.7021794736842</v>
      </c>
      <c r="L2" t="s">
        <v>22</v>
      </c>
      <c r="M2" t="s">
        <v>22</v>
      </c>
      <c r="N2">
        <v>17.380898157894698</v>
      </c>
      <c r="O2">
        <v>17.380898157894698</v>
      </c>
      <c r="P2">
        <v>13.222004999999999</v>
      </c>
      <c r="Q2">
        <v>15.544825263157801</v>
      </c>
      <c r="R2" t="s">
        <v>22</v>
      </c>
      <c r="S2" t="s">
        <v>22</v>
      </c>
      <c r="T2" t="s">
        <v>22</v>
      </c>
      <c r="U2" t="s">
        <v>22</v>
      </c>
      <c r="V2" t="str">
        <f t="shared" ref="V2:V65" si="1">A2</f>
        <v>loe</v>
      </c>
      <c r="W2" s="1">
        <f>AVERAGE(B2,P2,J2)*5/2</f>
        <v>34.972349999999913</v>
      </c>
      <c r="X2">
        <f>AVERAGE(C2,Q2,K2)*5/2</f>
        <v>38.471944956140248</v>
      </c>
      <c r="Y2" s="3">
        <f>AVERAGE(D2,H2,N2)*5/2</f>
        <v>37.089396929824417</v>
      </c>
      <c r="Z2">
        <f>AVERAGE(E2,I2,O2)*5/2</f>
        <v>40.036746491228001</v>
      </c>
      <c r="AA2" t="b">
        <f>ISNUMBER(F2)</f>
        <v>0</v>
      </c>
      <c r="AB2" t="b">
        <f>ISNUMBER(R2)</f>
        <v>0</v>
      </c>
      <c r="AE2" s="6" t="str">
        <f t="shared" si="0"/>
        <v>loe</v>
      </c>
      <c r="AI2">
        <f>P2*5/2</f>
        <v>33.055012499999997</v>
      </c>
      <c r="AJ2">
        <f>H2*5/2</f>
        <v>36.290268421052502</v>
      </c>
      <c r="AK2" t="e">
        <f>AVERAGE(F2,T2)*5/2</f>
        <v>#DIV/0!</v>
      </c>
      <c r="AL2" t="e">
        <f>AVERAGE(R2,L2)*5/2</f>
        <v>#DIV/0!</v>
      </c>
    </row>
    <row r="3" spans="1:41" x14ac:dyDescent="0.25">
      <c r="A3" t="s">
        <v>23</v>
      </c>
      <c r="B3">
        <v>3.34171631578947</v>
      </c>
      <c r="C3">
        <v>3.6832565789473599</v>
      </c>
      <c r="D3">
        <v>4.3187213157894702</v>
      </c>
      <c r="E3">
        <v>4.9487102631578903</v>
      </c>
      <c r="F3">
        <v>15.6762580681818</v>
      </c>
      <c r="G3">
        <v>15.683293568181799</v>
      </c>
      <c r="H3">
        <v>11.996200585526299</v>
      </c>
      <c r="I3">
        <v>14.5162074276315</v>
      </c>
      <c r="J3">
        <v>15.7715613157894</v>
      </c>
      <c r="K3">
        <v>15.7715613157894</v>
      </c>
      <c r="L3">
        <v>16.357915916666599</v>
      </c>
      <c r="M3">
        <v>16.359828166666599</v>
      </c>
      <c r="N3">
        <v>16.287330526315699</v>
      </c>
      <c r="O3">
        <v>16.287330526315699</v>
      </c>
      <c r="P3">
        <v>11.8695460287081</v>
      </c>
      <c r="Q3">
        <v>14.4260365523657</v>
      </c>
      <c r="R3">
        <v>16.174383333333299</v>
      </c>
      <c r="S3">
        <v>16.174383333333299</v>
      </c>
      <c r="T3">
        <v>12.668858164141399</v>
      </c>
      <c r="U3">
        <v>15.3089531111111</v>
      </c>
      <c r="V3" t="str">
        <f t="shared" si="1"/>
        <v>low</v>
      </c>
      <c r="W3" s="1">
        <f>AVERAGE(B3,P3,J3)*5/2</f>
        <v>25.819019716905807</v>
      </c>
      <c r="X3">
        <f t="shared" ref="X3:X5" si="2">AVERAGE(C3,Q3,K3)*5/2</f>
        <v>28.234045372585381</v>
      </c>
      <c r="Y3" s="3">
        <f t="shared" ref="Y3:Y5" si="3">AVERAGE(D3,H3,N3)*5/2</f>
        <v>27.168543689692889</v>
      </c>
      <c r="Z3">
        <f t="shared" ref="Z3:Z5" si="4">AVERAGE(E3,I3,O3)*5/2</f>
        <v>29.793540180920907</v>
      </c>
      <c r="AA3" t="b">
        <f t="shared" ref="AA3:AA5" si="5">ISNUMBER(F3)</f>
        <v>1</v>
      </c>
      <c r="AB3" t="b">
        <f t="shared" ref="AB3:AB5" si="6">ISNUMBER(R3)</f>
        <v>1</v>
      </c>
      <c r="AC3" s="4">
        <f t="shared" ref="AC3:AC5" si="7">AVERAGE(B3,F3,T3,J3)*5/2</f>
        <v>29.661496164938793</v>
      </c>
      <c r="AD3" s="5">
        <f>AVERAGE(D3,R3,L3,N3)*5/2</f>
        <v>33.211469432565664</v>
      </c>
      <c r="AE3" s="6" t="str">
        <f t="shared" si="0"/>
        <v>low</v>
      </c>
      <c r="AF3" s="7">
        <f t="shared" ref="AF3:AF65" si="8">AC3-W3</f>
        <v>3.8424764480329863</v>
      </c>
      <c r="AG3">
        <f t="shared" ref="AG3:AG59" si="9">AD3-Y3</f>
        <v>6.0429257428727752</v>
      </c>
      <c r="AI3">
        <f t="shared" ref="AI3:AI66" si="10">P3*5/2</f>
        <v>29.673865071770251</v>
      </c>
      <c r="AJ3">
        <f t="shared" ref="AJ3:AJ66" si="11">H3*5/2</f>
        <v>29.990501463815747</v>
      </c>
      <c r="AK3">
        <f t="shared" ref="AK3:AK66" si="12">AVERAGE(F3,T3)*5/2</f>
        <v>35.431395290403998</v>
      </c>
      <c r="AL3">
        <f t="shared" ref="AL3:AL66" si="13">AVERAGE(R3,L3)*5/2</f>
        <v>40.665374062499865</v>
      </c>
      <c r="AN3">
        <f>AK3-AI3</f>
        <v>5.7575302186337467</v>
      </c>
      <c r="AO3">
        <f>AL3-AJ3</f>
        <v>10.674872598684118</v>
      </c>
    </row>
    <row r="4" spans="1:41" x14ac:dyDescent="0.25">
      <c r="A4" t="s">
        <v>24</v>
      </c>
      <c r="B4">
        <v>2.9766971052631499</v>
      </c>
      <c r="C4">
        <v>2.9904092105263098</v>
      </c>
      <c r="D4">
        <v>2.10504605263157</v>
      </c>
      <c r="E4">
        <v>2.2206402631578901</v>
      </c>
      <c r="F4">
        <v>15.9670701230158</v>
      </c>
      <c r="G4">
        <v>15.9680051230158</v>
      </c>
      <c r="H4">
        <v>10.7805591024436</v>
      </c>
      <c r="I4">
        <v>13.4549628473171</v>
      </c>
      <c r="J4">
        <v>15.418017368420999</v>
      </c>
      <c r="K4">
        <v>15.418017368420999</v>
      </c>
      <c r="L4">
        <v>13.657887146616501</v>
      </c>
      <c r="M4">
        <v>16.203377240601501</v>
      </c>
      <c r="N4">
        <v>16.6131102631579</v>
      </c>
      <c r="O4">
        <v>16.6131102631579</v>
      </c>
      <c r="P4">
        <v>9.4092883612401099</v>
      </c>
      <c r="Q4">
        <v>12.776951252321901</v>
      </c>
      <c r="R4">
        <v>15.1083785985797</v>
      </c>
      <c r="S4">
        <v>15.110215280284001</v>
      </c>
      <c r="T4">
        <v>6.5410361031745996</v>
      </c>
      <c r="U4">
        <v>12.8932667083333</v>
      </c>
      <c r="V4" t="str">
        <f t="shared" si="1"/>
        <v>mid</v>
      </c>
      <c r="W4" s="1">
        <f>AVERAGE(B4,P4,J4)*5/2</f>
        <v>23.170002362436882</v>
      </c>
      <c r="X4">
        <f t="shared" si="2"/>
        <v>25.987814859391008</v>
      </c>
      <c r="Y4" s="3">
        <f t="shared" si="3"/>
        <v>24.582262848527559</v>
      </c>
      <c r="Z4">
        <f t="shared" si="4"/>
        <v>26.907261144694075</v>
      </c>
      <c r="AA4" t="b">
        <f t="shared" si="5"/>
        <v>1</v>
      </c>
      <c r="AB4" t="b">
        <f t="shared" si="6"/>
        <v>1</v>
      </c>
      <c r="AC4" s="4">
        <f t="shared" si="7"/>
        <v>25.564262937421592</v>
      </c>
      <c r="AD4" s="5">
        <f t="shared" ref="AD4:AD67" si="14">AVERAGE(D4,R4,L4,N4)*5/2</f>
        <v>29.677763788116046</v>
      </c>
      <c r="AE4" s="6" t="str">
        <f t="shared" si="0"/>
        <v>mid</v>
      </c>
      <c r="AF4" s="7">
        <f t="shared" si="8"/>
        <v>2.3942605749847097</v>
      </c>
      <c r="AG4">
        <f t="shared" si="9"/>
        <v>5.0955009395884865</v>
      </c>
      <c r="AI4">
        <f>P4*5/2</f>
        <v>23.523220903100274</v>
      </c>
      <c r="AJ4">
        <f>H4*5/2</f>
        <v>26.951397756109003</v>
      </c>
      <c r="AK4">
        <f t="shared" si="12"/>
        <v>28.135132782737998</v>
      </c>
      <c r="AL4">
        <f t="shared" si="13"/>
        <v>35.957832181495249</v>
      </c>
      <c r="AN4">
        <f t="shared" ref="AN4:AN67" si="15">AK4-AI4</f>
        <v>4.6119118796377236</v>
      </c>
      <c r="AO4">
        <f t="shared" ref="AO4:AO67" si="16">AL4-AJ4</f>
        <v>9.0064344253862458</v>
      </c>
    </row>
    <row r="5" spans="1:41" x14ac:dyDescent="0.25">
      <c r="A5" t="s">
        <v>20</v>
      </c>
      <c r="B5">
        <v>9.90765394736842</v>
      </c>
      <c r="C5">
        <v>9.9105784210526302</v>
      </c>
      <c r="D5">
        <v>2.0977365789473601</v>
      </c>
      <c r="E5">
        <v>2.1721144736842102</v>
      </c>
      <c r="F5">
        <v>18.936010747217999</v>
      </c>
      <c r="G5">
        <v>18.9360603305513</v>
      </c>
      <c r="H5">
        <v>9.1242387655677604</v>
      </c>
      <c r="I5">
        <v>11.6230085847069</v>
      </c>
      <c r="J5">
        <v>15.192182368420999</v>
      </c>
      <c r="K5">
        <v>15.192182368420999</v>
      </c>
      <c r="L5">
        <v>18.580745150090301</v>
      </c>
      <c r="M5">
        <v>19.048995745113299</v>
      </c>
      <c r="N5">
        <v>18.903324473684201</v>
      </c>
      <c r="O5">
        <v>18.903324473684201</v>
      </c>
      <c r="P5">
        <v>7.4130618519798199</v>
      </c>
      <c r="Q5">
        <v>10.5814332705999</v>
      </c>
      <c r="R5">
        <v>14.9775144447239</v>
      </c>
      <c r="S5">
        <v>14.9779918983672</v>
      </c>
      <c r="T5">
        <v>5.3680095866192596</v>
      </c>
      <c r="U5">
        <v>8.8145539164287499</v>
      </c>
      <c r="V5" t="str">
        <f t="shared" si="1"/>
        <v>hig</v>
      </c>
      <c r="W5" s="1">
        <f>AVERAGE(B5,P5,J5)*5/2</f>
        <v>27.094081806474364</v>
      </c>
      <c r="X5">
        <f t="shared" si="2"/>
        <v>29.736828383394606</v>
      </c>
      <c r="Y5" s="3">
        <f t="shared" si="3"/>
        <v>25.104416515166101</v>
      </c>
      <c r="Z5">
        <f t="shared" si="4"/>
        <v>27.248706276729425</v>
      </c>
      <c r="AA5" t="b">
        <f t="shared" si="5"/>
        <v>1</v>
      </c>
      <c r="AB5" t="b">
        <f t="shared" si="6"/>
        <v>1</v>
      </c>
      <c r="AC5" s="4">
        <f t="shared" si="7"/>
        <v>30.877410406016676</v>
      </c>
      <c r="AD5" s="5">
        <f t="shared" si="14"/>
        <v>34.099575404653606</v>
      </c>
      <c r="AE5" s="6" t="str">
        <f t="shared" si="0"/>
        <v>hig</v>
      </c>
      <c r="AF5" s="7">
        <f>AC5-W5</f>
        <v>3.7833285995423118</v>
      </c>
      <c r="AG5">
        <f t="shared" si="9"/>
        <v>8.9951588894875059</v>
      </c>
      <c r="AI5">
        <f t="shared" si="10"/>
        <v>18.532654629949551</v>
      </c>
      <c r="AJ5">
        <f t="shared" si="11"/>
        <v>22.810596913919401</v>
      </c>
      <c r="AK5">
        <f>AVERAGE(F5,T5)*5/2</f>
        <v>30.380025417296572</v>
      </c>
      <c r="AL5">
        <f>AVERAGE(R5,L5)*5/2</f>
        <v>41.947824493517757</v>
      </c>
      <c r="AN5">
        <f t="shared" si="15"/>
        <v>11.847370787347021</v>
      </c>
      <c r="AO5">
        <f t="shared" si="16"/>
        <v>19.137227579598356</v>
      </c>
    </row>
    <row r="6" spans="1:41" x14ac:dyDescent="0.25">
      <c r="A6" t="s">
        <v>21</v>
      </c>
      <c r="B6">
        <v>277</v>
      </c>
      <c r="V6" t="str">
        <f t="shared" si="1"/>
        <v>loe</v>
      </c>
      <c r="AE6" s="6" t="str">
        <f t="shared" si="0"/>
        <v>loe</v>
      </c>
      <c r="AI6">
        <f>AVERAGE(AI3:AI5)</f>
        <v>23.909913534940028</v>
      </c>
      <c r="AJ6">
        <f>AVERAGE(AJ3:AJ5)</f>
        <v>26.58416537794805</v>
      </c>
      <c r="AN6">
        <f>AVERAGE(AN3:AN5)</f>
        <v>7.4056042952061638</v>
      </c>
      <c r="AO6">
        <f>AVERAGE(AO3:AO5)</f>
        <v>12.939511534556241</v>
      </c>
    </row>
    <row r="7" spans="1:41" x14ac:dyDescent="0.25">
      <c r="A7" t="s">
        <v>23</v>
      </c>
      <c r="B7">
        <v>2607</v>
      </c>
      <c r="V7" t="str">
        <f t="shared" si="1"/>
        <v>low</v>
      </c>
      <c r="AE7" s="6" t="str">
        <f t="shared" si="0"/>
        <v>low</v>
      </c>
    </row>
    <row r="8" spans="1:41" x14ac:dyDescent="0.25">
      <c r="A8" t="s">
        <v>24</v>
      </c>
      <c r="B8">
        <v>15357</v>
      </c>
      <c r="V8" t="str">
        <f t="shared" si="1"/>
        <v>mid</v>
      </c>
      <c r="AE8" s="6" t="str">
        <f t="shared" si="0"/>
        <v>mid</v>
      </c>
    </row>
    <row r="9" spans="1:41" x14ac:dyDescent="0.25">
      <c r="A9" t="s">
        <v>20</v>
      </c>
      <c r="B9">
        <v>37026</v>
      </c>
      <c r="V9" t="str">
        <f t="shared" si="1"/>
        <v>hig</v>
      </c>
      <c r="AE9" s="6" t="str">
        <f t="shared" si="0"/>
        <v>hig</v>
      </c>
    </row>
    <row r="10" spans="1:41" x14ac:dyDescent="0.25">
      <c r="A10" t="s">
        <v>35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tr">
        <f t="shared" si="1"/>
        <v>ARCHETYPE</v>
      </c>
      <c r="W10" s="1" t="s">
        <v>46</v>
      </c>
      <c r="X10" t="s">
        <v>47</v>
      </c>
      <c r="Y10" s="3" t="s">
        <v>48</v>
      </c>
      <c r="Z10" t="s">
        <v>49</v>
      </c>
      <c r="AA10" t="s">
        <v>50</v>
      </c>
      <c r="AB10" t="s">
        <v>51</v>
      </c>
      <c r="AE10" s="6" t="str">
        <f t="shared" si="0"/>
        <v>ARCHETYPE</v>
      </c>
    </row>
    <row r="11" spans="1:41" x14ac:dyDescent="0.25">
      <c r="A11" t="s">
        <v>21</v>
      </c>
      <c r="B11">
        <v>11.181783684210499</v>
      </c>
      <c r="C11">
        <v>13.1546957894736</v>
      </c>
      <c r="D11">
        <v>11.2025655263157</v>
      </c>
      <c r="E11">
        <v>13.325146052631499</v>
      </c>
      <c r="F11" t="s">
        <v>22</v>
      </c>
      <c r="G11" t="s">
        <v>22</v>
      </c>
      <c r="H11">
        <v>12.8009482105263</v>
      </c>
      <c r="I11">
        <v>14.7584693947368</v>
      </c>
      <c r="J11">
        <v>15.2979718421052</v>
      </c>
      <c r="K11">
        <v>15.2979718421052</v>
      </c>
      <c r="L11">
        <v>16.158587499999999</v>
      </c>
      <c r="M11">
        <v>16.161825999999898</v>
      </c>
      <c r="N11">
        <v>15.5231018421052</v>
      </c>
      <c r="O11">
        <v>15.5231018421052</v>
      </c>
      <c r="P11">
        <v>12.899222368421</v>
      </c>
      <c r="Q11">
        <v>14.947013947368401</v>
      </c>
      <c r="R11">
        <v>15.9507675</v>
      </c>
      <c r="S11">
        <v>15.950907000000001</v>
      </c>
      <c r="T11" t="s">
        <v>22</v>
      </c>
      <c r="U11" t="s">
        <v>22</v>
      </c>
      <c r="V11" t="str">
        <f t="shared" si="1"/>
        <v>loe</v>
      </c>
      <c r="W11" s="1">
        <f>AVERAGE(B11,P11,J11)*5/2</f>
        <v>32.815814912280587</v>
      </c>
      <c r="X11">
        <f>AVERAGE(C11,Q11,K11)*5/2</f>
        <v>36.166401315789336</v>
      </c>
      <c r="Y11" s="3">
        <f>AVERAGE(D11,H11,N11)*5/2</f>
        <v>32.938846315789334</v>
      </c>
      <c r="Z11">
        <f>AVERAGE(E11,I11,O11)*5/2</f>
        <v>36.338931074561252</v>
      </c>
      <c r="AA11" t="b">
        <f t="shared" ref="AA11:AA68" si="17">ISNUMBER(F11)</f>
        <v>0</v>
      </c>
      <c r="AB11" t="b">
        <f t="shared" ref="AB11:AB68" si="18">ISNUMBER(R11)</f>
        <v>1</v>
      </c>
      <c r="AD11" s="5">
        <f t="shared" si="14"/>
        <v>36.771888980263064</v>
      </c>
      <c r="AE11" s="6" t="str">
        <f t="shared" si="0"/>
        <v>loe</v>
      </c>
      <c r="AG11">
        <f t="shared" si="9"/>
        <v>3.8330426644737301</v>
      </c>
      <c r="AI11">
        <f t="shared" si="10"/>
        <v>32.248055921052497</v>
      </c>
      <c r="AJ11">
        <f t="shared" si="11"/>
        <v>32.002370526315751</v>
      </c>
      <c r="AK11" t="e">
        <f t="shared" si="12"/>
        <v>#DIV/0!</v>
      </c>
      <c r="AL11">
        <f t="shared" si="13"/>
        <v>40.136693749999999</v>
      </c>
      <c r="AO11">
        <f t="shared" si="16"/>
        <v>8.1343232236842482</v>
      </c>
    </row>
    <row r="12" spans="1:41" x14ac:dyDescent="0.25">
      <c r="A12" t="s">
        <v>23</v>
      </c>
      <c r="B12">
        <v>4.1561752631578903</v>
      </c>
      <c r="C12">
        <v>4.5998115789473601</v>
      </c>
      <c r="D12">
        <v>4.3229384210526298</v>
      </c>
      <c r="E12">
        <v>5.0409497368420997</v>
      </c>
      <c r="F12">
        <v>16.044486388888799</v>
      </c>
      <c r="G12">
        <v>16.046006388888799</v>
      </c>
      <c r="H12">
        <v>11.857141311145501</v>
      </c>
      <c r="I12">
        <v>14.382105999419499</v>
      </c>
      <c r="J12">
        <v>15.2835413157894</v>
      </c>
      <c r="K12">
        <v>15.2835413157894</v>
      </c>
      <c r="L12">
        <v>16.176861308823501</v>
      </c>
      <c r="M12">
        <v>16.6267587352941</v>
      </c>
      <c r="N12">
        <v>15.765169210526301</v>
      </c>
      <c r="O12">
        <v>15.765169210526301</v>
      </c>
      <c r="P12">
        <v>11.868622567783</v>
      </c>
      <c r="Q12">
        <v>14.490716458001</v>
      </c>
      <c r="R12">
        <v>15.827166499999899</v>
      </c>
      <c r="S12">
        <v>15.828427602941099</v>
      </c>
      <c r="T12">
        <v>14.3738624999999</v>
      </c>
      <c r="U12">
        <v>15.92265375</v>
      </c>
      <c r="V12" t="str">
        <f t="shared" si="1"/>
        <v>low</v>
      </c>
      <c r="W12" s="1">
        <f t="shared" ref="W12:W14" si="19">AVERAGE(B12,P12,J12)*5/2</f>
        <v>26.09028262227524</v>
      </c>
      <c r="X12">
        <f t="shared" ref="X12:X14" si="20">AVERAGE(C12,Q12,K12)*5/2</f>
        <v>28.645057793948133</v>
      </c>
      <c r="Y12" s="3">
        <f t="shared" ref="Y12:Y14" si="21">AVERAGE(D12,H12,N12)*5/2</f>
        <v>26.621040785603697</v>
      </c>
      <c r="Z12">
        <f t="shared" ref="Z12:Z14" si="22">AVERAGE(E12,I12,O12)*5/2</f>
        <v>29.323520788989917</v>
      </c>
      <c r="AA12" t="b">
        <f t="shared" si="17"/>
        <v>1</v>
      </c>
      <c r="AB12" t="b">
        <f t="shared" si="18"/>
        <v>1</v>
      </c>
      <c r="AC12" s="4">
        <f t="shared" ref="AC12:AC68" si="23">AVERAGE(B12,F12,T12,J12)*5/2</f>
        <v>31.161290917397494</v>
      </c>
      <c r="AD12" s="5">
        <f t="shared" si="14"/>
        <v>32.557584650251464</v>
      </c>
      <c r="AE12" s="6" t="str">
        <f t="shared" si="0"/>
        <v>low</v>
      </c>
      <c r="AF12" s="7">
        <f t="shared" si="8"/>
        <v>5.0710082951222546</v>
      </c>
      <c r="AG12">
        <f t="shared" si="9"/>
        <v>5.9365438646477671</v>
      </c>
      <c r="AI12">
        <f t="shared" si="10"/>
        <v>29.671556419457499</v>
      </c>
      <c r="AJ12">
        <f t="shared" si="11"/>
        <v>29.64285327786375</v>
      </c>
      <c r="AK12">
        <f t="shared" si="12"/>
        <v>38.02293611111088</v>
      </c>
      <c r="AL12">
        <f t="shared" si="13"/>
        <v>40.00503476102925</v>
      </c>
      <c r="AN12">
        <f t="shared" si="15"/>
        <v>8.3513796916533813</v>
      </c>
      <c r="AO12">
        <f t="shared" si="16"/>
        <v>10.3621814831655</v>
      </c>
    </row>
    <row r="13" spans="1:41" x14ac:dyDescent="0.25">
      <c r="A13" t="s">
        <v>24</v>
      </c>
      <c r="B13">
        <v>3.0463992105263098</v>
      </c>
      <c r="C13">
        <v>3.0621660526315702</v>
      </c>
      <c r="D13">
        <v>2.01323526315789</v>
      </c>
      <c r="E13">
        <v>2.1326634210526301</v>
      </c>
      <c r="F13">
        <v>15.2932489133921</v>
      </c>
      <c r="G13">
        <v>15.2935824848207</v>
      </c>
      <c r="H13">
        <v>11.3555951867201</v>
      </c>
      <c r="I13">
        <v>13.7858279165787</v>
      </c>
      <c r="J13">
        <v>14.820941842105199</v>
      </c>
      <c r="K13">
        <v>14.820941842105199</v>
      </c>
      <c r="L13">
        <v>13.7116219751454</v>
      </c>
      <c r="M13">
        <v>16.173830590321899</v>
      </c>
      <c r="N13">
        <v>16.042829736842101</v>
      </c>
      <c r="O13">
        <v>16.042829736842101</v>
      </c>
      <c r="P13">
        <v>9.5432804110767098</v>
      </c>
      <c r="Q13">
        <v>13.073516169934599</v>
      </c>
      <c r="R13">
        <v>15.1527156727592</v>
      </c>
      <c r="S13">
        <v>15.1543794193251</v>
      </c>
      <c r="T13">
        <v>7.0870100331890296</v>
      </c>
      <c r="U13">
        <v>12.908324956349199</v>
      </c>
      <c r="V13" t="str">
        <f t="shared" si="1"/>
        <v>mid</v>
      </c>
      <c r="W13" s="1">
        <f t="shared" si="19"/>
        <v>22.842184553090181</v>
      </c>
      <c r="X13">
        <f t="shared" si="20"/>
        <v>25.797186720559473</v>
      </c>
      <c r="Y13" s="3">
        <f t="shared" si="21"/>
        <v>24.509716822266743</v>
      </c>
      <c r="Z13">
        <f t="shared" si="22"/>
        <v>26.634434228727862</v>
      </c>
      <c r="AA13" t="b">
        <f t="shared" si="17"/>
        <v>1</v>
      </c>
      <c r="AB13" t="b">
        <f t="shared" si="18"/>
        <v>1</v>
      </c>
      <c r="AC13" s="4">
        <f t="shared" si="23"/>
        <v>25.154749999507899</v>
      </c>
      <c r="AD13" s="5">
        <f t="shared" si="14"/>
        <v>29.325251654940367</v>
      </c>
      <c r="AE13" s="6" t="str">
        <f t="shared" si="0"/>
        <v>mid</v>
      </c>
      <c r="AF13" s="7">
        <f t="shared" si="8"/>
        <v>2.3125654464177181</v>
      </c>
      <c r="AG13">
        <f t="shared" si="9"/>
        <v>4.8155348326736238</v>
      </c>
      <c r="AI13">
        <f t="shared" si="10"/>
        <v>23.858201027691774</v>
      </c>
      <c r="AJ13">
        <f t="shared" si="11"/>
        <v>28.388987966800251</v>
      </c>
      <c r="AK13">
        <f t="shared" si="12"/>
        <v>27.975323683226414</v>
      </c>
      <c r="AL13">
        <f t="shared" si="13"/>
        <v>36.080422059880746</v>
      </c>
      <c r="AN13">
        <f t="shared" si="15"/>
        <v>4.1171226555346401</v>
      </c>
      <c r="AO13">
        <f t="shared" si="16"/>
        <v>7.6914340930804954</v>
      </c>
    </row>
    <row r="14" spans="1:41" x14ac:dyDescent="0.25">
      <c r="A14" t="s">
        <v>20</v>
      </c>
      <c r="B14">
        <v>7.8887236842105199</v>
      </c>
      <c r="C14">
        <v>7.8931052631578904</v>
      </c>
      <c r="D14">
        <v>2.2525268421052602</v>
      </c>
      <c r="E14">
        <v>2.3475055263157798</v>
      </c>
      <c r="F14">
        <v>17.944417537837101</v>
      </c>
      <c r="G14">
        <v>17.944593162837101</v>
      </c>
      <c r="H14">
        <v>10.2925578173909</v>
      </c>
      <c r="I14">
        <v>12.737239164613101</v>
      </c>
      <c r="J14">
        <v>14.4813278947368</v>
      </c>
      <c r="K14">
        <v>14.4813278947368</v>
      </c>
      <c r="L14">
        <v>17.149989859883402</v>
      </c>
      <c r="M14">
        <v>17.868794594318299</v>
      </c>
      <c r="N14">
        <v>17.4696494736842</v>
      </c>
      <c r="O14">
        <v>17.4696494736842</v>
      </c>
      <c r="P14">
        <v>7.4294495964085696</v>
      </c>
      <c r="Q14">
        <v>10.3674768526332</v>
      </c>
      <c r="R14">
        <v>14.8457094390685</v>
      </c>
      <c r="S14">
        <v>14.846472173094099</v>
      </c>
      <c r="T14">
        <v>5.2102631422772401</v>
      </c>
      <c r="U14">
        <v>8.8511877893642303</v>
      </c>
      <c r="V14" t="str">
        <f t="shared" si="1"/>
        <v>hig</v>
      </c>
      <c r="W14" s="1">
        <f t="shared" si="19"/>
        <v>24.832917646129907</v>
      </c>
      <c r="X14">
        <f t="shared" si="20"/>
        <v>27.284925008773243</v>
      </c>
      <c r="Y14" s="3">
        <f t="shared" si="21"/>
        <v>25.012278444316966</v>
      </c>
      <c r="Z14">
        <f t="shared" si="22"/>
        <v>27.128661803844235</v>
      </c>
      <c r="AA14" t="b">
        <f t="shared" si="17"/>
        <v>1</v>
      </c>
      <c r="AB14" t="b">
        <f t="shared" si="18"/>
        <v>1</v>
      </c>
      <c r="AC14" s="4">
        <f>AVERAGE(B14,F14,T14,J14)*5/2</f>
        <v>28.45295766191354</v>
      </c>
      <c r="AD14" s="5">
        <f t="shared" si="14"/>
        <v>32.323672259213353</v>
      </c>
      <c r="AE14" s="6" t="str">
        <f t="shared" si="0"/>
        <v>hig</v>
      </c>
      <c r="AF14" s="7">
        <f t="shared" si="8"/>
        <v>3.6200400157836334</v>
      </c>
      <c r="AG14">
        <f t="shared" si="9"/>
        <v>7.3113938148963875</v>
      </c>
      <c r="AI14">
        <f t="shared" si="10"/>
        <v>18.573623991021424</v>
      </c>
      <c r="AJ14">
        <f t="shared" si="11"/>
        <v>25.731394543477251</v>
      </c>
      <c r="AK14">
        <f t="shared" si="12"/>
        <v>28.943350850142924</v>
      </c>
      <c r="AL14">
        <f t="shared" si="13"/>
        <v>39.994624123689874</v>
      </c>
      <c r="AN14">
        <f t="shared" si="15"/>
        <v>10.369726859121499</v>
      </c>
      <c r="AO14">
        <f t="shared" si="16"/>
        <v>14.263229580212624</v>
      </c>
    </row>
    <row r="15" spans="1:41" x14ac:dyDescent="0.25">
      <c r="A15" t="s">
        <v>21</v>
      </c>
      <c r="B15">
        <v>4920</v>
      </c>
      <c r="V15" t="str">
        <f t="shared" si="1"/>
        <v>loe</v>
      </c>
      <c r="AE15" s="6" t="str">
        <f t="shared" si="0"/>
        <v>loe</v>
      </c>
      <c r="AI15">
        <f>AVERAGE(AI12:AI14)</f>
        <v>24.034460479390233</v>
      </c>
      <c r="AJ15">
        <f>AVERAGE(AJ11:AJ14)</f>
        <v>28.941401578614251</v>
      </c>
      <c r="AN15">
        <f>AVERAGE(AN12:AN14)</f>
        <v>7.6127430687698405</v>
      </c>
      <c r="AO15">
        <f>AVERAGE(AO11:AO14)</f>
        <v>10.112792095035717</v>
      </c>
    </row>
    <row r="16" spans="1:41" x14ac:dyDescent="0.25">
      <c r="A16" t="s">
        <v>23</v>
      </c>
      <c r="B16">
        <v>18214</v>
      </c>
      <c r="V16" t="str">
        <f t="shared" si="1"/>
        <v>low</v>
      </c>
      <c r="AE16" s="6" t="str">
        <f t="shared" si="0"/>
        <v>low</v>
      </c>
    </row>
    <row r="17" spans="1:41" x14ac:dyDescent="0.25">
      <c r="A17" t="s">
        <v>24</v>
      </c>
      <c r="B17">
        <v>41477</v>
      </c>
      <c r="V17" t="str">
        <f t="shared" si="1"/>
        <v>mid</v>
      </c>
      <c r="AE17" s="6" t="str">
        <f t="shared" si="0"/>
        <v>mid</v>
      </c>
    </row>
    <row r="18" spans="1:41" x14ac:dyDescent="0.25">
      <c r="A18" t="s">
        <v>20</v>
      </c>
      <c r="B18">
        <v>75712</v>
      </c>
      <c r="V18" t="str">
        <f t="shared" si="1"/>
        <v>hig</v>
      </c>
      <c r="AE18" s="6" t="str">
        <f t="shared" si="0"/>
        <v>hig</v>
      </c>
    </row>
    <row r="19" spans="1:41" x14ac:dyDescent="0.25">
      <c r="A19" t="s">
        <v>36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tr">
        <f t="shared" si="1"/>
        <v>ARCHETYPE_AGGRESSIVE</v>
      </c>
      <c r="W19" s="1" t="s">
        <v>46</v>
      </c>
      <c r="X19" t="s">
        <v>47</v>
      </c>
      <c r="Y19" s="3" t="s">
        <v>48</v>
      </c>
      <c r="Z19" t="s">
        <v>49</v>
      </c>
      <c r="AA19" t="s">
        <v>50</v>
      </c>
      <c r="AB19" t="s">
        <v>51</v>
      </c>
      <c r="AE19" s="6" t="str">
        <f t="shared" si="0"/>
        <v>ARCHETYPE_AGGRESSIVE</v>
      </c>
    </row>
    <row r="20" spans="1:41" x14ac:dyDescent="0.25">
      <c r="A20" t="s">
        <v>21</v>
      </c>
      <c r="B20">
        <v>13.136262368421001</v>
      </c>
      <c r="C20">
        <v>15.8981939473684</v>
      </c>
      <c r="D20">
        <v>13.537540789473599</v>
      </c>
      <c r="E20">
        <v>16.485256842105201</v>
      </c>
      <c r="F20" t="s">
        <v>22</v>
      </c>
      <c r="G20" t="s">
        <v>22</v>
      </c>
      <c r="H20">
        <v>15.161730526315701</v>
      </c>
      <c r="I20">
        <v>18.659416052631499</v>
      </c>
      <c r="J20">
        <v>19.888148157894701</v>
      </c>
      <c r="K20">
        <v>19.888148157894701</v>
      </c>
      <c r="L20" t="s">
        <v>22</v>
      </c>
      <c r="M20" t="s">
        <v>22</v>
      </c>
      <c r="N20">
        <v>19.623357894736799</v>
      </c>
      <c r="O20">
        <v>19.623357894736799</v>
      </c>
      <c r="P20">
        <v>14.6315097368421</v>
      </c>
      <c r="Q20">
        <v>18.702703684210501</v>
      </c>
      <c r="R20" t="s">
        <v>22</v>
      </c>
      <c r="S20" t="s">
        <v>22</v>
      </c>
      <c r="T20" t="s">
        <v>22</v>
      </c>
      <c r="U20" t="s">
        <v>22</v>
      </c>
      <c r="V20" t="str">
        <f t="shared" si="1"/>
        <v>loe</v>
      </c>
      <c r="W20" s="1">
        <f t="shared" ref="W20:W77" si="24">AVERAGE(B20,P20,J20)*5/2</f>
        <v>39.713266885964828</v>
      </c>
      <c r="X20">
        <f t="shared" ref="X20:X77" si="25">AVERAGE(C20,Q20,K20)*5/2</f>
        <v>45.407538157894678</v>
      </c>
      <c r="Y20" s="3">
        <f t="shared" ref="Y20:Y77" si="26">AVERAGE(D20,H20,N20)*5/2</f>
        <v>40.268857675438419</v>
      </c>
      <c r="Z20">
        <f t="shared" ref="Z20:Z77" si="27">AVERAGE(E20,I20,O20)*5/2</f>
        <v>45.640025657894583</v>
      </c>
      <c r="AA20" t="b">
        <f t="shared" si="17"/>
        <v>0</v>
      </c>
      <c r="AB20" t="b">
        <f t="shared" si="18"/>
        <v>0</v>
      </c>
      <c r="AC20" s="4">
        <f t="shared" si="23"/>
        <v>41.280513157894632</v>
      </c>
      <c r="AD20" s="5">
        <f t="shared" si="14"/>
        <v>41.451123355262993</v>
      </c>
      <c r="AE20" s="6" t="str">
        <f t="shared" si="0"/>
        <v>loe</v>
      </c>
      <c r="AF20" s="7">
        <f t="shared" si="8"/>
        <v>1.5672462719298039</v>
      </c>
      <c r="AG20">
        <f t="shared" si="9"/>
        <v>1.1822656798245745</v>
      </c>
      <c r="AI20">
        <f t="shared" si="10"/>
        <v>36.578774342105248</v>
      </c>
      <c r="AJ20">
        <f t="shared" si="11"/>
        <v>37.904326315789248</v>
      </c>
      <c r="AK20" t="e">
        <f t="shared" si="12"/>
        <v>#DIV/0!</v>
      </c>
      <c r="AL20" t="e">
        <f t="shared" si="13"/>
        <v>#DIV/0!</v>
      </c>
    </row>
    <row r="21" spans="1:41" x14ac:dyDescent="0.25">
      <c r="A21" t="s">
        <v>23</v>
      </c>
      <c r="B21">
        <v>8.7145221052631499</v>
      </c>
      <c r="C21">
        <v>10.7220894736842</v>
      </c>
      <c r="D21">
        <v>8.9524268421052593</v>
      </c>
      <c r="E21">
        <v>11.250313421052599</v>
      </c>
      <c r="F21" t="s">
        <v>22</v>
      </c>
      <c r="G21" t="s">
        <v>22</v>
      </c>
      <c r="H21">
        <v>14.4795411315789</v>
      </c>
      <c r="I21">
        <v>17.881460394736798</v>
      </c>
      <c r="J21">
        <v>20.099666052631498</v>
      </c>
      <c r="K21">
        <v>20.099666052631498</v>
      </c>
      <c r="L21">
        <v>16.679128499999901</v>
      </c>
      <c r="M21">
        <v>16.679128499999901</v>
      </c>
      <c r="N21">
        <v>20.191185263157799</v>
      </c>
      <c r="O21">
        <v>20.191185263157799</v>
      </c>
      <c r="P21">
        <v>13.935517894736799</v>
      </c>
      <c r="Q21">
        <v>18.047566052631499</v>
      </c>
      <c r="R21">
        <v>16.0356095</v>
      </c>
      <c r="S21">
        <v>16.03575</v>
      </c>
      <c r="T21" t="s">
        <v>22</v>
      </c>
      <c r="U21" t="s">
        <v>22</v>
      </c>
      <c r="V21" t="str">
        <f t="shared" si="1"/>
        <v>low</v>
      </c>
      <c r="W21" s="1">
        <f t="shared" si="24"/>
        <v>35.624755043859537</v>
      </c>
      <c r="X21">
        <f t="shared" si="25"/>
        <v>40.724434649122657</v>
      </c>
      <c r="Y21" s="3">
        <f t="shared" si="26"/>
        <v>36.352627697368298</v>
      </c>
      <c r="Z21">
        <f t="shared" si="27"/>
        <v>41.102465899122656</v>
      </c>
      <c r="AA21" t="b">
        <f t="shared" si="17"/>
        <v>0</v>
      </c>
      <c r="AB21" t="b">
        <f t="shared" si="18"/>
        <v>1</v>
      </c>
      <c r="AC21" s="4">
        <f t="shared" si="23"/>
        <v>36.01773519736831</v>
      </c>
      <c r="AD21" s="5">
        <f t="shared" si="14"/>
        <v>38.661468815789355</v>
      </c>
      <c r="AE21" s="6" t="str">
        <f t="shared" si="0"/>
        <v>low</v>
      </c>
      <c r="AF21" s="7">
        <f t="shared" si="8"/>
        <v>0.39298015350877336</v>
      </c>
      <c r="AG21">
        <f t="shared" si="9"/>
        <v>2.3088411184210571</v>
      </c>
      <c r="AI21">
        <f t="shared" si="10"/>
        <v>34.838794736841997</v>
      </c>
      <c r="AJ21">
        <f t="shared" si="11"/>
        <v>36.198852828947253</v>
      </c>
      <c r="AK21" t="e">
        <f t="shared" si="12"/>
        <v>#DIV/0!</v>
      </c>
      <c r="AL21">
        <f t="shared" si="13"/>
        <v>40.893422499999872</v>
      </c>
      <c r="AO21">
        <f t="shared" si="16"/>
        <v>4.6945696710526192</v>
      </c>
    </row>
    <row r="22" spans="1:41" x14ac:dyDescent="0.25">
      <c r="A22" t="s">
        <v>24</v>
      </c>
      <c r="B22">
        <v>1.0169002631578901</v>
      </c>
      <c r="C22">
        <v>1.0461618421052601</v>
      </c>
      <c r="D22">
        <v>0.95420657894736804</v>
      </c>
      <c r="E22">
        <v>0.98804973684210495</v>
      </c>
      <c r="F22">
        <v>16.427792916666601</v>
      </c>
      <c r="G22">
        <v>16.427792916666601</v>
      </c>
      <c r="H22">
        <v>14.2032316666666</v>
      </c>
      <c r="I22">
        <v>17.7422792280701</v>
      </c>
      <c r="J22">
        <v>20.156659473684201</v>
      </c>
      <c r="K22">
        <v>20.156659473684201</v>
      </c>
      <c r="L22">
        <v>16.221425624999998</v>
      </c>
      <c r="M22">
        <v>16.643899999999999</v>
      </c>
      <c r="N22">
        <v>20.6667644736842</v>
      </c>
      <c r="O22">
        <v>20.6667644736842</v>
      </c>
      <c r="P22">
        <v>12.7068383040935</v>
      </c>
      <c r="Q22">
        <v>16.532006432748499</v>
      </c>
      <c r="R22">
        <v>16.200117499999902</v>
      </c>
      <c r="S22">
        <v>16.200579375</v>
      </c>
      <c r="T22">
        <v>12.0511175</v>
      </c>
      <c r="U22">
        <v>17.66962625</v>
      </c>
      <c r="V22" t="str">
        <f t="shared" si="1"/>
        <v>mid</v>
      </c>
      <c r="W22" s="1">
        <f t="shared" si="24"/>
        <v>28.233665034112988</v>
      </c>
      <c r="X22">
        <f t="shared" si="25"/>
        <v>31.445689790448302</v>
      </c>
      <c r="Y22" s="3">
        <f t="shared" si="26"/>
        <v>29.853502266081811</v>
      </c>
      <c r="Z22">
        <f t="shared" si="27"/>
        <v>32.830911198830336</v>
      </c>
      <c r="AA22" t="b">
        <f t="shared" si="17"/>
        <v>1</v>
      </c>
      <c r="AB22" t="b">
        <f t="shared" si="18"/>
        <v>1</v>
      </c>
      <c r="AC22" s="4">
        <f t="shared" si="23"/>
        <v>31.03279384594293</v>
      </c>
      <c r="AD22" s="5">
        <f t="shared" si="14"/>
        <v>33.776571361019663</v>
      </c>
      <c r="AE22" s="6" t="str">
        <f t="shared" si="0"/>
        <v>mid</v>
      </c>
      <c r="AF22" s="7">
        <f t="shared" si="8"/>
        <v>2.7991288118299416</v>
      </c>
      <c r="AG22">
        <f t="shared" si="9"/>
        <v>3.9230690949378513</v>
      </c>
      <c r="AI22">
        <f t="shared" si="10"/>
        <v>31.767095760233751</v>
      </c>
      <c r="AJ22">
        <f t="shared" si="11"/>
        <v>35.508079166666498</v>
      </c>
      <c r="AK22">
        <f t="shared" si="12"/>
        <v>35.598638020833249</v>
      </c>
      <c r="AL22">
        <f t="shared" si="13"/>
        <v>40.526928906249879</v>
      </c>
      <c r="AN22">
        <f t="shared" si="15"/>
        <v>3.8315422605994982</v>
      </c>
      <c r="AO22">
        <f t="shared" si="16"/>
        <v>5.0188497395833807</v>
      </c>
    </row>
    <row r="23" spans="1:41" x14ac:dyDescent="0.25">
      <c r="A23" t="s">
        <v>20</v>
      </c>
      <c r="B23">
        <v>0.81784815789473597</v>
      </c>
      <c r="C23">
        <v>0.83714710526315705</v>
      </c>
      <c r="D23">
        <v>0.83937289473684196</v>
      </c>
      <c r="E23">
        <v>0.86410026315789401</v>
      </c>
      <c r="F23">
        <v>15.682900642066199</v>
      </c>
      <c r="G23">
        <v>15.684454872835399</v>
      </c>
      <c r="H23">
        <v>12.990670789473601</v>
      </c>
      <c r="I23">
        <v>16.9632571052631</v>
      </c>
      <c r="J23">
        <v>19.5856168421052</v>
      </c>
      <c r="K23">
        <v>19.5856168421052</v>
      </c>
      <c r="L23">
        <v>15.409907499999999</v>
      </c>
      <c r="M23">
        <v>20.002994999999999</v>
      </c>
      <c r="N23">
        <v>20.138442894736801</v>
      </c>
      <c r="O23">
        <v>20.138442894736801</v>
      </c>
      <c r="P23">
        <v>9.4828024897537908</v>
      </c>
      <c r="Q23">
        <v>14.097590065162899</v>
      </c>
      <c r="R23">
        <v>17.2104125</v>
      </c>
      <c r="S23">
        <v>17.214857500000001</v>
      </c>
      <c r="T23">
        <v>8.1843074435980601</v>
      </c>
      <c r="U23">
        <v>15.316366964077501</v>
      </c>
      <c r="V23" t="str">
        <f t="shared" si="1"/>
        <v>hig</v>
      </c>
      <c r="W23" s="1">
        <f t="shared" si="24"/>
        <v>24.905222908128106</v>
      </c>
      <c r="X23">
        <f t="shared" si="25"/>
        <v>28.766961677109379</v>
      </c>
      <c r="Y23" s="3">
        <f t="shared" si="26"/>
        <v>28.3070721491227</v>
      </c>
      <c r="Z23">
        <f t="shared" si="27"/>
        <v>31.638166885964832</v>
      </c>
      <c r="AA23" t="b">
        <f t="shared" si="17"/>
        <v>1</v>
      </c>
      <c r="AB23" t="b">
        <f t="shared" si="18"/>
        <v>1</v>
      </c>
      <c r="AC23" s="4">
        <f t="shared" si="23"/>
        <v>27.669170678540127</v>
      </c>
      <c r="AD23" s="5">
        <f t="shared" si="14"/>
        <v>33.498834868421028</v>
      </c>
      <c r="AE23" s="6" t="str">
        <f t="shared" si="0"/>
        <v>hig</v>
      </c>
      <c r="AF23" s="7">
        <f t="shared" si="8"/>
        <v>2.7639477704120203</v>
      </c>
      <c r="AG23">
        <f t="shared" si="9"/>
        <v>5.1917627192983282</v>
      </c>
      <c r="AI23">
        <f t="shared" si="10"/>
        <v>23.707006224384479</v>
      </c>
      <c r="AJ23">
        <f t="shared" si="11"/>
        <v>32.476676973684</v>
      </c>
      <c r="AK23">
        <f t="shared" si="12"/>
        <v>29.834010107080324</v>
      </c>
      <c r="AL23">
        <f t="shared" si="13"/>
        <v>40.775399999999998</v>
      </c>
      <c r="AN23">
        <f t="shared" si="15"/>
        <v>6.1270038826958455</v>
      </c>
      <c r="AO23">
        <f t="shared" si="16"/>
        <v>8.2987230263159972</v>
      </c>
    </row>
    <row r="24" spans="1:41" x14ac:dyDescent="0.25">
      <c r="A24" t="s">
        <v>21</v>
      </c>
      <c r="B24">
        <v>892</v>
      </c>
      <c r="V24" t="str">
        <f t="shared" si="1"/>
        <v>loe</v>
      </c>
      <c r="AE24" s="6" t="str">
        <f t="shared" si="0"/>
        <v>loe</v>
      </c>
      <c r="AI24">
        <f>AVERAGE(AI22:AI23)</f>
        <v>27.737050992309115</v>
      </c>
      <c r="AJ24">
        <f>AVERAGE(AJ22:AJ23)</f>
        <v>33.992378070175249</v>
      </c>
      <c r="AN24">
        <f>AVERAGE(AN22:AN23)</f>
        <v>4.9792730716476719</v>
      </c>
      <c r="AO24">
        <f>AVERAGE(AO21:AO23)</f>
        <v>6.004047478983999</v>
      </c>
    </row>
    <row r="25" spans="1:41" x14ac:dyDescent="0.25">
      <c r="A25" t="s">
        <v>23</v>
      </c>
      <c r="B25">
        <v>4279</v>
      </c>
      <c r="V25" t="str">
        <f t="shared" si="1"/>
        <v>low</v>
      </c>
      <c r="AE25" s="6" t="str">
        <f t="shared" si="0"/>
        <v>low</v>
      </c>
    </row>
    <row r="26" spans="1:41" x14ac:dyDescent="0.25">
      <c r="A26" t="s">
        <v>24</v>
      </c>
      <c r="B26">
        <v>10013</v>
      </c>
      <c r="V26" t="str">
        <f t="shared" si="1"/>
        <v>mid</v>
      </c>
      <c r="AE26" s="6" t="str">
        <f t="shared" si="0"/>
        <v>mid</v>
      </c>
    </row>
    <row r="27" spans="1:41" x14ac:dyDescent="0.25">
      <c r="A27" t="s">
        <v>20</v>
      </c>
      <c r="B27">
        <v>16847</v>
      </c>
      <c r="V27" t="str">
        <f t="shared" si="1"/>
        <v>hig</v>
      </c>
      <c r="AE27" s="6" t="str">
        <f t="shared" si="0"/>
        <v>hig</v>
      </c>
    </row>
    <row r="28" spans="1:41" x14ac:dyDescent="0.25">
      <c r="A28" t="s">
        <v>37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tr">
        <f t="shared" si="1"/>
        <v>ARCHETYPE_TIRED</v>
      </c>
      <c r="W28" s="1" t="s">
        <v>46</v>
      </c>
      <c r="X28" t="s">
        <v>47</v>
      </c>
      <c r="Y28" s="3" t="s">
        <v>48</v>
      </c>
      <c r="Z28" t="s">
        <v>49</v>
      </c>
      <c r="AA28" t="s">
        <v>50</v>
      </c>
      <c r="AB28" t="s">
        <v>51</v>
      </c>
      <c r="AE28" s="6" t="str">
        <f t="shared" si="0"/>
        <v>ARCHETYPE_TIRED</v>
      </c>
    </row>
    <row r="29" spans="1:41" x14ac:dyDescent="0.25">
      <c r="A29" t="s">
        <v>21</v>
      </c>
      <c r="B29">
        <v>10.633071315789399</v>
      </c>
      <c r="C29">
        <v>12.506032631578901</v>
      </c>
      <c r="D29">
        <v>10.8442160526315</v>
      </c>
      <c r="E29">
        <v>12.788802368421001</v>
      </c>
      <c r="F29" t="s">
        <v>22</v>
      </c>
      <c r="G29" t="s">
        <v>22</v>
      </c>
      <c r="H29">
        <v>12.743388684210499</v>
      </c>
      <c r="I29">
        <v>14.214473947368401</v>
      </c>
      <c r="J29">
        <v>14.596494473684199</v>
      </c>
      <c r="K29">
        <v>14.596494473684199</v>
      </c>
      <c r="L29" t="s">
        <v>22</v>
      </c>
      <c r="M29" t="s">
        <v>22</v>
      </c>
      <c r="N29">
        <v>14.769879473684201</v>
      </c>
      <c r="O29">
        <v>14.769879473684201</v>
      </c>
      <c r="P29">
        <v>12.5274110526315</v>
      </c>
      <c r="Q29">
        <v>14.1141557894736</v>
      </c>
      <c r="R29" t="s">
        <v>22</v>
      </c>
      <c r="S29" t="s">
        <v>22</v>
      </c>
      <c r="T29" t="s">
        <v>22</v>
      </c>
      <c r="U29" t="s">
        <v>22</v>
      </c>
      <c r="V29" t="str">
        <f t="shared" si="1"/>
        <v>loe</v>
      </c>
      <c r="W29" s="1">
        <f t="shared" si="24"/>
        <v>31.464147368420917</v>
      </c>
      <c r="X29">
        <f t="shared" si="25"/>
        <v>34.347235745613915</v>
      </c>
      <c r="Y29" s="3">
        <f t="shared" si="26"/>
        <v>31.964570175438499</v>
      </c>
      <c r="Z29">
        <f t="shared" si="27"/>
        <v>34.810963157894662</v>
      </c>
      <c r="AA29" t="b">
        <f t="shared" si="17"/>
        <v>0</v>
      </c>
      <c r="AB29" t="b">
        <f t="shared" si="18"/>
        <v>0</v>
      </c>
      <c r="AC29" s="4">
        <f t="shared" si="23"/>
        <v>31.536957236841996</v>
      </c>
      <c r="AD29" s="5">
        <f t="shared" si="14"/>
        <v>32.017619407894628</v>
      </c>
      <c r="AE29" s="6" t="str">
        <f t="shared" si="0"/>
        <v>loe</v>
      </c>
      <c r="AF29" s="7">
        <f t="shared" si="8"/>
        <v>7.2809868421078505E-2</v>
      </c>
      <c r="AG29">
        <f t="shared" si="9"/>
        <v>5.3049232456128692E-2</v>
      </c>
      <c r="AI29">
        <f t="shared" si="10"/>
        <v>31.31852763157875</v>
      </c>
      <c r="AJ29">
        <f t="shared" si="11"/>
        <v>31.858471710526249</v>
      </c>
      <c r="AK29" t="e">
        <f t="shared" si="12"/>
        <v>#DIV/0!</v>
      </c>
      <c r="AL29" t="e">
        <f t="shared" si="13"/>
        <v>#DIV/0!</v>
      </c>
    </row>
    <row r="30" spans="1:41" x14ac:dyDescent="0.25">
      <c r="A30" t="s">
        <v>23</v>
      </c>
      <c r="B30">
        <v>4.6955947368421</v>
      </c>
      <c r="C30">
        <v>4.9818652631578901</v>
      </c>
      <c r="D30">
        <v>5.3987181578947299</v>
      </c>
      <c r="E30">
        <v>6.0058734210526303</v>
      </c>
      <c r="F30">
        <v>16.787558015873</v>
      </c>
      <c r="G30">
        <v>16.787558015873</v>
      </c>
      <c r="H30">
        <v>11.758063861044601</v>
      </c>
      <c r="I30">
        <v>13.815190029904301</v>
      </c>
      <c r="J30">
        <v>14.7868528947368</v>
      </c>
      <c r="K30">
        <v>14.7868528947368</v>
      </c>
      <c r="L30">
        <v>16.616602944444399</v>
      </c>
      <c r="M30">
        <v>16.719317166666599</v>
      </c>
      <c r="N30">
        <v>15.5368321052631</v>
      </c>
      <c r="O30">
        <v>15.5368321052631</v>
      </c>
      <c r="P30">
        <v>11.3603531775242</v>
      </c>
      <c r="Q30">
        <v>13.521245158058299</v>
      </c>
      <c r="R30">
        <v>15.8249235555555</v>
      </c>
      <c r="S30">
        <v>15.826307111111101</v>
      </c>
      <c r="T30">
        <v>14.281692837301501</v>
      </c>
      <c r="U30">
        <v>15.872324702380901</v>
      </c>
      <c r="V30" t="str">
        <f t="shared" si="1"/>
        <v>low</v>
      </c>
      <c r="W30" s="1">
        <f t="shared" si="24"/>
        <v>25.702334007585918</v>
      </c>
      <c r="X30">
        <f t="shared" si="25"/>
        <v>27.741636096627488</v>
      </c>
      <c r="Y30" s="3">
        <f t="shared" si="26"/>
        <v>27.244678436835361</v>
      </c>
      <c r="Z30">
        <f t="shared" si="27"/>
        <v>29.464912963516689</v>
      </c>
      <c r="AA30" t="b">
        <f t="shared" si="17"/>
        <v>1</v>
      </c>
      <c r="AB30" t="b">
        <f t="shared" si="18"/>
        <v>1</v>
      </c>
      <c r="AC30" s="4">
        <f t="shared" si="23"/>
        <v>31.594811552970874</v>
      </c>
      <c r="AD30" s="5">
        <f t="shared" si="14"/>
        <v>33.360672976973582</v>
      </c>
      <c r="AE30" s="6" t="str">
        <f t="shared" si="0"/>
        <v>low</v>
      </c>
      <c r="AF30" s="7">
        <f t="shared" si="8"/>
        <v>5.8924775453849563</v>
      </c>
      <c r="AG30">
        <f t="shared" si="9"/>
        <v>6.115994540138221</v>
      </c>
      <c r="AI30">
        <f t="shared" si="10"/>
        <v>28.400882943810501</v>
      </c>
      <c r="AJ30">
        <f t="shared" si="11"/>
        <v>29.395159652611504</v>
      </c>
      <c r="AK30">
        <f t="shared" si="12"/>
        <v>38.836563566468129</v>
      </c>
      <c r="AL30">
        <f t="shared" si="13"/>
        <v>40.551908124999869</v>
      </c>
      <c r="AN30">
        <f t="shared" si="15"/>
        <v>10.435680622657628</v>
      </c>
      <c r="AO30">
        <f t="shared" si="16"/>
        <v>11.156748472388365</v>
      </c>
    </row>
    <row r="31" spans="1:41" x14ac:dyDescent="0.25">
      <c r="A31" t="s">
        <v>24</v>
      </c>
      <c r="B31">
        <v>3.7741757894736798</v>
      </c>
      <c r="C31">
        <v>3.78786657894736</v>
      </c>
      <c r="D31">
        <v>1.83380236842105</v>
      </c>
      <c r="E31">
        <v>1.95325184210526</v>
      </c>
      <c r="F31">
        <v>14.8112315766594</v>
      </c>
      <c r="G31">
        <v>14.8130019933261</v>
      </c>
      <c r="H31">
        <v>11.1577588721804</v>
      </c>
      <c r="I31">
        <v>13.2183486171679</v>
      </c>
      <c r="J31">
        <v>14.479687368421001</v>
      </c>
      <c r="K31">
        <v>14.479687368421001</v>
      </c>
      <c r="L31">
        <v>13.0311138940058</v>
      </c>
      <c r="M31">
        <v>14.8831181509502</v>
      </c>
      <c r="N31">
        <v>15.7255792105263</v>
      </c>
      <c r="O31">
        <v>15.7255792105263</v>
      </c>
      <c r="P31">
        <v>9.3066001348039205</v>
      </c>
      <c r="Q31">
        <v>12.402453448249901</v>
      </c>
      <c r="R31">
        <v>14.7513751056286</v>
      </c>
      <c r="S31">
        <v>14.752260772295299</v>
      </c>
      <c r="T31">
        <v>6.3089569724858396</v>
      </c>
      <c r="U31">
        <v>12.0641113696164</v>
      </c>
      <c r="V31" t="str">
        <f t="shared" si="1"/>
        <v>mid</v>
      </c>
      <c r="W31" s="1">
        <f t="shared" si="24"/>
        <v>22.967052743915502</v>
      </c>
      <c r="X31">
        <f t="shared" si="25"/>
        <v>25.558339496348552</v>
      </c>
      <c r="Y31" s="3">
        <f t="shared" si="26"/>
        <v>23.930950375939794</v>
      </c>
      <c r="Z31">
        <f t="shared" si="27"/>
        <v>25.747649724832883</v>
      </c>
      <c r="AA31" t="b">
        <f t="shared" si="17"/>
        <v>1</v>
      </c>
      <c r="AB31" t="b">
        <f t="shared" si="18"/>
        <v>1</v>
      </c>
      <c r="AC31" s="4">
        <f t="shared" si="23"/>
        <v>24.608782316899955</v>
      </c>
      <c r="AD31" s="5">
        <f t="shared" si="14"/>
        <v>28.338669111613591</v>
      </c>
      <c r="AE31" s="6" t="str">
        <f t="shared" si="0"/>
        <v>mid</v>
      </c>
      <c r="AF31" s="7">
        <f t="shared" si="8"/>
        <v>1.6417295729844525</v>
      </c>
      <c r="AG31">
        <f t="shared" si="9"/>
        <v>4.4077187356737966</v>
      </c>
      <c r="AI31">
        <f t="shared" si="10"/>
        <v>23.266500337009802</v>
      </c>
      <c r="AJ31">
        <f t="shared" si="11"/>
        <v>27.894397180451001</v>
      </c>
      <c r="AK31">
        <f t="shared" si="12"/>
        <v>26.40023568643155</v>
      </c>
      <c r="AL31">
        <f t="shared" si="13"/>
        <v>34.728111249543005</v>
      </c>
      <c r="AN31">
        <f t="shared" si="15"/>
        <v>3.1337353494217481</v>
      </c>
      <c r="AO31">
        <f t="shared" si="16"/>
        <v>6.8337140690920037</v>
      </c>
    </row>
    <row r="32" spans="1:41" x14ac:dyDescent="0.25">
      <c r="A32" t="s">
        <v>20</v>
      </c>
      <c r="B32">
        <v>7.1727307894736798</v>
      </c>
      <c r="C32">
        <v>7.1767036842105201</v>
      </c>
      <c r="D32">
        <v>1.9441247368421</v>
      </c>
      <c r="E32">
        <v>2.0150173684210499</v>
      </c>
      <c r="F32">
        <v>16.749767128517298</v>
      </c>
      <c r="G32">
        <v>16.753130223755399</v>
      </c>
      <c r="H32">
        <v>9.9200644542124508</v>
      </c>
      <c r="I32">
        <v>12.506734603479799</v>
      </c>
      <c r="J32">
        <v>14.3310821052631</v>
      </c>
      <c r="K32">
        <v>14.3310821052631</v>
      </c>
      <c r="L32">
        <v>16.4197955611608</v>
      </c>
      <c r="M32">
        <v>16.956852247300201</v>
      </c>
      <c r="N32">
        <v>16.908799736842099</v>
      </c>
      <c r="O32">
        <v>16.908799736842099</v>
      </c>
      <c r="P32">
        <v>6.8063857717056102</v>
      </c>
      <c r="Q32">
        <v>9.7859964829966994</v>
      </c>
      <c r="R32">
        <v>14.3014974872536</v>
      </c>
      <c r="S32">
        <v>14.3021074896032</v>
      </c>
      <c r="T32">
        <v>4.6181879968830097</v>
      </c>
      <c r="U32">
        <v>7.9215220752299098</v>
      </c>
      <c r="V32" t="str">
        <f t="shared" si="1"/>
        <v>hig</v>
      </c>
      <c r="W32" s="1">
        <f t="shared" si="24"/>
        <v>23.591832222035322</v>
      </c>
      <c r="X32">
        <f t="shared" si="25"/>
        <v>26.078151893725266</v>
      </c>
      <c r="Y32" s="3">
        <f t="shared" si="26"/>
        <v>23.977490773247204</v>
      </c>
      <c r="Z32">
        <f t="shared" si="27"/>
        <v>26.192126423952455</v>
      </c>
      <c r="AA32" t="b">
        <f t="shared" si="17"/>
        <v>1</v>
      </c>
      <c r="AB32" t="b">
        <f t="shared" si="18"/>
        <v>1</v>
      </c>
      <c r="AC32" s="4">
        <f t="shared" si="23"/>
        <v>26.794855012585678</v>
      </c>
      <c r="AD32" s="5">
        <f t="shared" si="14"/>
        <v>30.983885951311624</v>
      </c>
      <c r="AE32" s="6" t="str">
        <f t="shared" si="0"/>
        <v>hig</v>
      </c>
      <c r="AF32" s="7">
        <f t="shared" si="8"/>
        <v>3.2030227905503565</v>
      </c>
      <c r="AG32">
        <f t="shared" si="9"/>
        <v>7.0063951780644196</v>
      </c>
      <c r="AI32">
        <f t="shared" si="10"/>
        <v>17.015964429264024</v>
      </c>
      <c r="AJ32">
        <f t="shared" si="11"/>
        <v>24.800161135531127</v>
      </c>
      <c r="AK32">
        <f t="shared" si="12"/>
        <v>26.709943906750382</v>
      </c>
      <c r="AL32">
        <f t="shared" si="13"/>
        <v>38.401616310518001</v>
      </c>
      <c r="AN32">
        <f t="shared" si="15"/>
        <v>9.6939794774863586</v>
      </c>
      <c r="AO32">
        <f t="shared" si="16"/>
        <v>13.601455174986874</v>
      </c>
    </row>
    <row r="33" spans="1:41" x14ac:dyDescent="0.25">
      <c r="A33" t="s">
        <v>21</v>
      </c>
      <c r="B33">
        <v>1473</v>
      </c>
      <c r="V33" t="str">
        <f t="shared" si="1"/>
        <v>loe</v>
      </c>
      <c r="AE33" s="6" t="str">
        <f t="shared" si="0"/>
        <v>loe</v>
      </c>
      <c r="AI33">
        <f>AVERAGE(AI30:AI32)</f>
        <v>22.894449236694772</v>
      </c>
      <c r="AJ33">
        <f>AVERAGE(AJ30:AJ32)</f>
        <v>27.363239322864544</v>
      </c>
      <c r="AN33">
        <f>AVERAGE(AN30:AN32)</f>
        <v>7.7544651498552453</v>
      </c>
      <c r="AO33">
        <f>AVERAGE(AO30:AO32)</f>
        <v>10.530639238822415</v>
      </c>
    </row>
    <row r="34" spans="1:41" x14ac:dyDescent="0.25">
      <c r="A34" t="s">
        <v>23</v>
      </c>
      <c r="B34">
        <v>5987</v>
      </c>
      <c r="V34" t="str">
        <f t="shared" si="1"/>
        <v>low</v>
      </c>
      <c r="AE34" s="6" t="str">
        <f t="shared" si="0"/>
        <v>low</v>
      </c>
    </row>
    <row r="35" spans="1:41" x14ac:dyDescent="0.25">
      <c r="A35" t="s">
        <v>24</v>
      </c>
      <c r="B35">
        <v>19055</v>
      </c>
      <c r="V35" t="str">
        <f t="shared" si="1"/>
        <v>mid</v>
      </c>
      <c r="AE35" s="6" t="str">
        <f t="shared" si="0"/>
        <v>mid</v>
      </c>
    </row>
    <row r="36" spans="1:41" x14ac:dyDescent="0.25">
      <c r="A36" t="s">
        <v>20</v>
      </c>
      <c r="B36">
        <v>43710</v>
      </c>
      <c r="V36" t="str">
        <f t="shared" si="1"/>
        <v>hig</v>
      </c>
      <c r="AE36" s="6" t="str">
        <f t="shared" si="0"/>
        <v>hig</v>
      </c>
    </row>
    <row r="37" spans="1:41" x14ac:dyDescent="0.25">
      <c r="A37" t="s">
        <v>38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tr">
        <f t="shared" si="1"/>
        <v>ARCHETYPE_NORMAL</v>
      </c>
      <c r="W37" s="1" t="s">
        <v>46</v>
      </c>
      <c r="X37" t="s">
        <v>47</v>
      </c>
      <c r="Y37" s="3" t="s">
        <v>48</v>
      </c>
      <c r="Z37" t="s">
        <v>49</v>
      </c>
      <c r="AA37" t="s">
        <v>50</v>
      </c>
      <c r="AB37" t="s">
        <v>51</v>
      </c>
      <c r="AE37" s="6" t="str">
        <f t="shared" si="0"/>
        <v>ARCHETYPE_NORMAL</v>
      </c>
    </row>
    <row r="38" spans="1:41" x14ac:dyDescent="0.25">
      <c r="A38" t="s">
        <v>21</v>
      </c>
      <c r="B38">
        <v>13.599166052631499</v>
      </c>
      <c r="C38">
        <v>15.481132368420999</v>
      </c>
      <c r="D38">
        <v>13.1589665789473</v>
      </c>
      <c r="E38">
        <v>14.7460481578947</v>
      </c>
      <c r="F38">
        <v>15.9450924999999</v>
      </c>
      <c r="G38">
        <v>15.966092499999901</v>
      </c>
      <c r="H38">
        <v>15.410352368421</v>
      </c>
      <c r="I38">
        <v>17.450466578947299</v>
      </c>
      <c r="J38">
        <v>16.3722171052631</v>
      </c>
      <c r="K38">
        <v>16.3722171052631</v>
      </c>
      <c r="L38" t="s">
        <v>22</v>
      </c>
      <c r="M38" t="s">
        <v>22</v>
      </c>
      <c r="N38">
        <v>18.208085526315699</v>
      </c>
      <c r="O38">
        <v>18.208085526315699</v>
      </c>
      <c r="P38">
        <v>14.1594627631578</v>
      </c>
      <c r="Q38">
        <v>16.2228079824561</v>
      </c>
      <c r="R38" t="s">
        <v>22</v>
      </c>
      <c r="S38" t="s">
        <v>22</v>
      </c>
      <c r="T38">
        <v>15.650342499999899</v>
      </c>
      <c r="U38">
        <v>16.3768224999999</v>
      </c>
      <c r="V38" t="str">
        <f t="shared" si="1"/>
        <v>loe</v>
      </c>
      <c r="W38" s="1">
        <f t="shared" si="24"/>
        <v>36.775704934210331</v>
      </c>
      <c r="X38">
        <f t="shared" si="25"/>
        <v>40.0634645467835</v>
      </c>
      <c r="Y38" s="3">
        <f t="shared" si="26"/>
        <v>38.981170394736665</v>
      </c>
      <c r="Z38">
        <f t="shared" si="27"/>
        <v>42.003833552631413</v>
      </c>
      <c r="AA38" t="b">
        <f t="shared" si="17"/>
        <v>1</v>
      </c>
      <c r="AB38" t="b">
        <f t="shared" si="18"/>
        <v>0</v>
      </c>
      <c r="AC38" s="4">
        <f t="shared" si="23"/>
        <v>38.479261348684005</v>
      </c>
      <c r="AD38" s="5">
        <f t="shared" si="14"/>
        <v>39.208815131578746</v>
      </c>
      <c r="AE38" s="6" t="str">
        <f t="shared" si="0"/>
        <v>loe</v>
      </c>
      <c r="AF38" s="7">
        <f t="shared" si="8"/>
        <v>1.7035564144736739</v>
      </c>
      <c r="AG38">
        <f t="shared" si="9"/>
        <v>0.22764473684208042</v>
      </c>
      <c r="AI38">
        <f t="shared" si="10"/>
        <v>35.398656907894498</v>
      </c>
      <c r="AJ38">
        <f t="shared" si="11"/>
        <v>38.525880921052497</v>
      </c>
      <c r="AK38">
        <f t="shared" si="12"/>
        <v>39.494293749999748</v>
      </c>
      <c r="AL38" t="e">
        <f t="shared" si="13"/>
        <v>#DIV/0!</v>
      </c>
      <c r="AN38">
        <f t="shared" si="15"/>
        <v>4.0956368421052503</v>
      </c>
    </row>
    <row r="39" spans="1:41" x14ac:dyDescent="0.25">
      <c r="A39" t="s">
        <v>23</v>
      </c>
      <c r="B39">
        <v>6.3661084210526298</v>
      </c>
      <c r="C39">
        <v>6.7105826315789399</v>
      </c>
      <c r="D39">
        <v>5.5412097368420996</v>
      </c>
      <c r="E39">
        <v>6.3949405263157901</v>
      </c>
      <c r="F39">
        <v>17.433657142857101</v>
      </c>
      <c r="G39">
        <v>17.433657142857101</v>
      </c>
      <c r="H39">
        <v>12.3094403157894</v>
      </c>
      <c r="I39">
        <v>15.0939660350877</v>
      </c>
      <c r="J39">
        <v>16.4646221052631</v>
      </c>
      <c r="K39">
        <v>16.4646221052631</v>
      </c>
      <c r="L39">
        <v>18.0451064736842</v>
      </c>
      <c r="M39">
        <v>18.0844726578947</v>
      </c>
      <c r="N39">
        <v>17.775826578947299</v>
      </c>
      <c r="O39">
        <v>17.775826578947299</v>
      </c>
      <c r="P39">
        <v>12.501465948886599</v>
      </c>
      <c r="Q39">
        <v>15.396141915485799</v>
      </c>
      <c r="R39">
        <v>16.454740921052601</v>
      </c>
      <c r="S39">
        <v>16.455800499999999</v>
      </c>
      <c r="T39">
        <v>15.182871714285699</v>
      </c>
      <c r="U39">
        <v>16.574643142857099</v>
      </c>
      <c r="V39" t="str">
        <f t="shared" si="1"/>
        <v>low</v>
      </c>
      <c r="W39" s="1">
        <f t="shared" si="24"/>
        <v>29.443497062668605</v>
      </c>
      <c r="X39">
        <f t="shared" si="25"/>
        <v>32.142788876939868</v>
      </c>
      <c r="Y39" s="3">
        <f t="shared" si="26"/>
        <v>29.688730526315666</v>
      </c>
      <c r="Z39">
        <f t="shared" si="27"/>
        <v>32.720610950292318</v>
      </c>
      <c r="AA39" t="b">
        <f t="shared" si="17"/>
        <v>1</v>
      </c>
      <c r="AB39" t="b">
        <f t="shared" si="18"/>
        <v>1</v>
      </c>
      <c r="AC39" s="4">
        <f t="shared" si="23"/>
        <v>34.654537114661579</v>
      </c>
      <c r="AD39" s="5">
        <f t="shared" si="14"/>
        <v>36.135552319078876</v>
      </c>
      <c r="AE39" s="6" t="str">
        <f t="shared" si="0"/>
        <v>low</v>
      </c>
      <c r="AF39" s="7">
        <f t="shared" si="8"/>
        <v>5.211040051992974</v>
      </c>
      <c r="AG39">
        <f t="shared" si="9"/>
        <v>6.4468217927632097</v>
      </c>
      <c r="AI39">
        <f t="shared" si="10"/>
        <v>31.253664872216497</v>
      </c>
      <c r="AJ39">
        <f t="shared" si="11"/>
        <v>30.773600789473502</v>
      </c>
      <c r="AK39">
        <f t="shared" si="12"/>
        <v>40.770661071428492</v>
      </c>
      <c r="AL39">
        <f t="shared" si="13"/>
        <v>43.124809243421005</v>
      </c>
      <c r="AN39">
        <f t="shared" si="15"/>
        <v>9.5169961992119951</v>
      </c>
      <c r="AO39">
        <f t="shared" si="16"/>
        <v>12.351208453947503</v>
      </c>
    </row>
    <row r="40" spans="1:41" x14ac:dyDescent="0.25">
      <c r="A40" t="s">
        <v>24</v>
      </c>
      <c r="B40">
        <v>2.8873989473684198</v>
      </c>
      <c r="C40">
        <v>2.9030823684210501</v>
      </c>
      <c r="D40">
        <v>2.1634734210526299</v>
      </c>
      <c r="E40">
        <v>2.3026265789473599</v>
      </c>
      <c r="F40">
        <v>16.226642939935001</v>
      </c>
      <c r="G40">
        <v>16.226711439934999</v>
      </c>
      <c r="H40">
        <v>11.1198752449151</v>
      </c>
      <c r="I40">
        <v>14.011297985179199</v>
      </c>
      <c r="J40">
        <v>16.059962894736799</v>
      </c>
      <c r="K40">
        <v>16.059962894736799</v>
      </c>
      <c r="L40">
        <v>14.542628572330401</v>
      </c>
      <c r="M40">
        <v>16.977251917388099</v>
      </c>
      <c r="N40">
        <v>17.371337894736801</v>
      </c>
      <c r="O40">
        <v>17.371337894736801</v>
      </c>
      <c r="P40">
        <v>9.2001493980829903</v>
      </c>
      <c r="Q40">
        <v>12.3991725312412</v>
      </c>
      <c r="R40">
        <v>15.7260447195165</v>
      </c>
      <c r="S40">
        <v>15.727116783008601</v>
      </c>
      <c r="T40">
        <v>6.43299253057359</v>
      </c>
      <c r="U40">
        <v>12.2940728013167</v>
      </c>
      <c r="V40" t="str">
        <f t="shared" si="1"/>
        <v>mid</v>
      </c>
      <c r="W40" s="1">
        <f t="shared" si="24"/>
        <v>23.45625936682351</v>
      </c>
      <c r="X40">
        <f t="shared" si="25"/>
        <v>26.135181495332542</v>
      </c>
      <c r="Y40" s="3">
        <f t="shared" si="26"/>
        <v>25.545572133920441</v>
      </c>
      <c r="Z40">
        <f t="shared" si="27"/>
        <v>28.071052049052803</v>
      </c>
      <c r="AA40" t="b">
        <f t="shared" si="17"/>
        <v>1</v>
      </c>
      <c r="AB40" t="b">
        <f t="shared" si="18"/>
        <v>1</v>
      </c>
      <c r="AC40" s="4">
        <f t="shared" si="23"/>
        <v>26.004373320383635</v>
      </c>
      <c r="AD40" s="5">
        <f t="shared" si="14"/>
        <v>31.127177879772709</v>
      </c>
      <c r="AE40" s="6" t="str">
        <f t="shared" si="0"/>
        <v>mid</v>
      </c>
      <c r="AF40" s="7">
        <f t="shared" si="8"/>
        <v>2.5481139535601258</v>
      </c>
      <c r="AG40">
        <f t="shared" si="9"/>
        <v>5.5816057458522685</v>
      </c>
      <c r="AI40">
        <f t="shared" si="10"/>
        <v>23.000373495207477</v>
      </c>
      <c r="AJ40">
        <f t="shared" si="11"/>
        <v>27.79968811228775</v>
      </c>
      <c r="AK40">
        <f t="shared" si="12"/>
        <v>28.324544338135738</v>
      </c>
      <c r="AL40">
        <f t="shared" si="13"/>
        <v>37.835841614808629</v>
      </c>
      <c r="AN40">
        <f t="shared" si="15"/>
        <v>5.324170842928261</v>
      </c>
      <c r="AO40">
        <f t="shared" si="16"/>
        <v>10.036153502520879</v>
      </c>
    </row>
    <row r="41" spans="1:41" x14ac:dyDescent="0.25">
      <c r="A41" t="s">
        <v>20</v>
      </c>
      <c r="B41">
        <v>4.6355971052631499</v>
      </c>
      <c r="C41">
        <v>4.6449286842105204</v>
      </c>
      <c r="D41">
        <v>1.77582789473684</v>
      </c>
      <c r="E41">
        <v>1.85827105263157</v>
      </c>
      <c r="F41">
        <v>16.2663912606527</v>
      </c>
      <c r="G41">
        <v>16.2663912606527</v>
      </c>
      <c r="H41">
        <v>10.2097893055002</v>
      </c>
      <c r="I41">
        <v>13.1161106529129</v>
      </c>
      <c r="J41">
        <v>15.835841578947299</v>
      </c>
      <c r="K41">
        <v>15.835841578947299</v>
      </c>
      <c r="L41">
        <v>15.437456839874001</v>
      </c>
      <c r="M41">
        <v>17.691885058532801</v>
      </c>
      <c r="N41">
        <v>17.905790263157801</v>
      </c>
      <c r="O41">
        <v>17.905790263157801</v>
      </c>
      <c r="P41">
        <v>7.1734450228323396</v>
      </c>
      <c r="Q41">
        <v>10.5074061089349</v>
      </c>
      <c r="R41">
        <v>15.540912360326701</v>
      </c>
      <c r="S41">
        <v>15.5420730503316</v>
      </c>
      <c r="T41">
        <v>4.7212205767398396</v>
      </c>
      <c r="U41">
        <v>8.9790438164902895</v>
      </c>
      <c r="V41" t="str">
        <f t="shared" si="1"/>
        <v>hig</v>
      </c>
      <c r="W41" s="1">
        <f t="shared" si="24"/>
        <v>23.037403089202325</v>
      </c>
      <c r="X41">
        <f t="shared" si="25"/>
        <v>25.823480310077265</v>
      </c>
      <c r="Y41" s="3">
        <f t="shared" si="26"/>
        <v>24.909506219495704</v>
      </c>
      <c r="Z41">
        <f t="shared" si="27"/>
        <v>27.400143307251895</v>
      </c>
      <c r="AA41" t="b">
        <f t="shared" si="17"/>
        <v>1</v>
      </c>
      <c r="AB41" t="b">
        <f t="shared" si="18"/>
        <v>1</v>
      </c>
      <c r="AC41" s="4">
        <f t="shared" si="23"/>
        <v>25.911906576001869</v>
      </c>
      <c r="AD41" s="5">
        <f t="shared" si="14"/>
        <v>31.662492098809587</v>
      </c>
      <c r="AE41" s="6" t="str">
        <f t="shared" si="0"/>
        <v>hig</v>
      </c>
      <c r="AF41" s="7">
        <f t="shared" si="8"/>
        <v>2.8745034867995436</v>
      </c>
      <c r="AG41">
        <f t="shared" si="9"/>
        <v>6.7529858793138828</v>
      </c>
      <c r="AI41">
        <f t="shared" si="10"/>
        <v>17.933612557080849</v>
      </c>
      <c r="AJ41">
        <f t="shared" si="11"/>
        <v>25.524473263750501</v>
      </c>
      <c r="AK41">
        <f t="shared" si="12"/>
        <v>26.234514796740672</v>
      </c>
      <c r="AL41">
        <f t="shared" si="13"/>
        <v>38.722961500250875</v>
      </c>
      <c r="AN41">
        <f t="shared" si="15"/>
        <v>8.3009022396598233</v>
      </c>
      <c r="AO41">
        <f t="shared" si="16"/>
        <v>13.198488236500374</v>
      </c>
    </row>
    <row r="42" spans="1:41" x14ac:dyDescent="0.25">
      <c r="A42" t="s">
        <v>21</v>
      </c>
      <c r="B42">
        <v>43</v>
      </c>
      <c r="V42" t="str">
        <f t="shared" si="1"/>
        <v>loe</v>
      </c>
      <c r="AE42" s="6" t="str">
        <f t="shared" si="0"/>
        <v>loe</v>
      </c>
      <c r="AI42">
        <f>AVERAGE(AI38:AI41)</f>
        <v>26.896576958099832</v>
      </c>
      <c r="AJ42">
        <f>AVERAGE(AJ39:AJ41)</f>
        <v>28.032587388503917</v>
      </c>
      <c r="AN42">
        <f>AVERAGE(AN38:AN41)</f>
        <v>6.8094265309763324</v>
      </c>
      <c r="AO42">
        <f>AVERAGE(AO39:AO41)</f>
        <v>11.861950064322919</v>
      </c>
    </row>
    <row r="43" spans="1:41" x14ac:dyDescent="0.25">
      <c r="A43" t="s">
        <v>23</v>
      </c>
      <c r="B43">
        <v>1407</v>
      </c>
      <c r="V43" t="str">
        <f t="shared" si="1"/>
        <v>low</v>
      </c>
      <c r="AE43" s="6" t="str">
        <f t="shared" si="0"/>
        <v>low</v>
      </c>
    </row>
    <row r="44" spans="1:41" x14ac:dyDescent="0.25">
      <c r="A44" t="s">
        <v>24</v>
      </c>
      <c r="B44">
        <v>5395</v>
      </c>
      <c r="V44" t="str">
        <f t="shared" si="1"/>
        <v>mid</v>
      </c>
      <c r="AE44" s="6" t="str">
        <f t="shared" si="0"/>
        <v>mid</v>
      </c>
    </row>
    <row r="45" spans="1:41" x14ac:dyDescent="0.25">
      <c r="A45" t="s">
        <v>20</v>
      </c>
      <c r="B45">
        <v>12700</v>
      </c>
      <c r="V45" t="str">
        <f t="shared" si="1"/>
        <v>hig</v>
      </c>
      <c r="AE45" s="6" t="str">
        <f t="shared" si="0"/>
        <v>hig</v>
      </c>
    </row>
    <row r="46" spans="1:41" x14ac:dyDescent="0.25">
      <c r="A46" t="s">
        <v>39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tr">
        <f t="shared" si="1"/>
        <v>ARCHETYPE_SUNDAY</v>
      </c>
      <c r="W46" s="1" t="s">
        <v>46</v>
      </c>
      <c r="X46" t="s">
        <v>47</v>
      </c>
      <c r="Y46" s="3" t="s">
        <v>48</v>
      </c>
      <c r="Z46" t="s">
        <v>49</v>
      </c>
      <c r="AA46" t="s">
        <v>50</v>
      </c>
      <c r="AB46" t="s">
        <v>51</v>
      </c>
      <c r="AE46" s="6" t="str">
        <f t="shared" si="0"/>
        <v>ARCHETYPE_SUNDAY</v>
      </c>
    </row>
    <row r="47" spans="1:41" x14ac:dyDescent="0.25">
      <c r="A47" t="s">
        <v>21</v>
      </c>
      <c r="B47">
        <v>11.1013863157894</v>
      </c>
      <c r="C47">
        <v>12.4865555263157</v>
      </c>
      <c r="D47">
        <v>10.8052689473684</v>
      </c>
      <c r="E47">
        <v>11.892803157894701</v>
      </c>
      <c r="F47" t="s">
        <v>22</v>
      </c>
      <c r="G47" t="s">
        <v>22</v>
      </c>
      <c r="H47">
        <v>12.0083307894736</v>
      </c>
      <c r="I47">
        <v>13.222658157894699</v>
      </c>
      <c r="J47">
        <v>12.9878144736842</v>
      </c>
      <c r="K47">
        <v>12.9878144736842</v>
      </c>
      <c r="L47" t="s">
        <v>22</v>
      </c>
      <c r="M47" t="s">
        <v>22</v>
      </c>
      <c r="N47">
        <v>13.668765526315701</v>
      </c>
      <c r="O47">
        <v>13.668765526315701</v>
      </c>
      <c r="P47">
        <v>11.3555784210526</v>
      </c>
      <c r="Q47">
        <v>12.7653</v>
      </c>
      <c r="R47" t="s">
        <v>22</v>
      </c>
      <c r="S47" t="s">
        <v>22</v>
      </c>
      <c r="T47" t="s">
        <v>22</v>
      </c>
      <c r="U47" t="s">
        <v>22</v>
      </c>
      <c r="V47" t="str">
        <f t="shared" si="1"/>
        <v>loe</v>
      </c>
      <c r="W47" s="1">
        <f t="shared" si="24"/>
        <v>29.537316008771835</v>
      </c>
      <c r="X47">
        <f t="shared" si="25"/>
        <v>31.866391666666587</v>
      </c>
      <c r="Y47" s="3">
        <f t="shared" si="26"/>
        <v>30.401971052631417</v>
      </c>
      <c r="Z47">
        <f t="shared" si="27"/>
        <v>32.32018903508758</v>
      </c>
      <c r="AA47" t="b">
        <f t="shared" si="17"/>
        <v>0</v>
      </c>
      <c r="AB47" t="b">
        <f t="shared" si="18"/>
        <v>0</v>
      </c>
      <c r="AC47" s="4">
        <f t="shared" si="23"/>
        <v>30.111500986842003</v>
      </c>
      <c r="AD47" s="5">
        <f t="shared" si="14"/>
        <v>30.592543092105124</v>
      </c>
      <c r="AE47" s="6" t="str">
        <f t="shared" si="0"/>
        <v>loe</v>
      </c>
      <c r="AF47" s="7">
        <f t="shared" si="8"/>
        <v>0.57418497807016777</v>
      </c>
      <c r="AG47">
        <f t="shared" si="9"/>
        <v>0.19057203947370738</v>
      </c>
      <c r="AI47">
        <f t="shared" si="10"/>
        <v>28.3889460526315</v>
      </c>
      <c r="AJ47">
        <f t="shared" si="11"/>
        <v>30.020826973684002</v>
      </c>
      <c r="AK47" t="e">
        <f t="shared" si="12"/>
        <v>#DIV/0!</v>
      </c>
      <c r="AL47" t="e">
        <f t="shared" si="13"/>
        <v>#DIV/0!</v>
      </c>
    </row>
    <row r="48" spans="1:41" x14ac:dyDescent="0.25">
      <c r="A48" t="s">
        <v>23</v>
      </c>
      <c r="B48">
        <v>5.9588484210526298</v>
      </c>
      <c r="C48">
        <v>6.7295544736842103</v>
      </c>
      <c r="D48">
        <v>3.4118981578947301</v>
      </c>
      <c r="E48">
        <v>3.9107197368421001</v>
      </c>
      <c r="F48">
        <v>14.560892749999899</v>
      </c>
      <c r="G48">
        <v>14.5632129999999</v>
      </c>
      <c r="H48">
        <v>10.3987152739541</v>
      </c>
      <c r="I48">
        <v>12.171009879892001</v>
      </c>
      <c r="J48">
        <v>12.8953497368421</v>
      </c>
      <c r="K48">
        <v>12.8953497368421</v>
      </c>
      <c r="L48">
        <v>15.5509771130952</v>
      </c>
      <c r="M48">
        <v>15.629819613095201</v>
      </c>
      <c r="N48">
        <v>13.341394473684201</v>
      </c>
      <c r="O48">
        <v>13.341394473684201</v>
      </c>
      <c r="P48">
        <v>10.3946515497076</v>
      </c>
      <c r="Q48">
        <v>12.199731271929799</v>
      </c>
      <c r="R48">
        <v>15.1374422222222</v>
      </c>
      <c r="S48">
        <v>15.137688293650699</v>
      </c>
      <c r="T48">
        <v>12.8002085</v>
      </c>
      <c r="U48">
        <v>14.3158317499999</v>
      </c>
      <c r="V48" t="str">
        <f t="shared" si="1"/>
        <v>low</v>
      </c>
      <c r="W48" s="1">
        <f t="shared" si="24"/>
        <v>24.374041423001941</v>
      </c>
      <c r="X48">
        <f t="shared" si="25"/>
        <v>26.520529568713425</v>
      </c>
      <c r="Y48" s="3">
        <f t="shared" si="26"/>
        <v>22.626673254610857</v>
      </c>
      <c r="Z48">
        <f t="shared" si="27"/>
        <v>24.519270075348587</v>
      </c>
      <c r="AA48" t="b">
        <f t="shared" si="17"/>
        <v>1</v>
      </c>
      <c r="AB48" t="b">
        <f t="shared" si="18"/>
        <v>1</v>
      </c>
      <c r="AC48" s="4">
        <f t="shared" si="23"/>
        <v>28.884562129934142</v>
      </c>
      <c r="AD48" s="5">
        <f t="shared" si="14"/>
        <v>29.651069979310208</v>
      </c>
      <c r="AE48" s="6" t="str">
        <f t="shared" si="0"/>
        <v>low</v>
      </c>
      <c r="AF48" s="7">
        <f t="shared" si="8"/>
        <v>4.5105207069322013</v>
      </c>
      <c r="AG48">
        <f t="shared" si="9"/>
        <v>7.0243967246993506</v>
      </c>
      <c r="AI48">
        <f t="shared" si="10"/>
        <v>25.986628874269002</v>
      </c>
      <c r="AJ48">
        <f t="shared" si="11"/>
        <v>25.996788184885247</v>
      </c>
      <c r="AK48">
        <f t="shared" si="12"/>
        <v>34.201376562499874</v>
      </c>
      <c r="AL48">
        <f t="shared" si="13"/>
        <v>38.36052416914675</v>
      </c>
      <c r="AN48">
        <f t="shared" si="15"/>
        <v>8.2147476882308723</v>
      </c>
      <c r="AO48">
        <f t="shared" si="16"/>
        <v>12.363735984261503</v>
      </c>
    </row>
    <row r="49" spans="1:41" x14ac:dyDescent="0.25">
      <c r="A49" t="s">
        <v>24</v>
      </c>
      <c r="B49">
        <v>3.72762868421052</v>
      </c>
      <c r="C49">
        <v>3.8980407894736802</v>
      </c>
      <c r="D49">
        <v>1.96209552631578</v>
      </c>
      <c r="E49">
        <v>2.0940386842105201</v>
      </c>
      <c r="F49">
        <v>12.3177359301531</v>
      </c>
      <c r="G49">
        <v>12.3177774686147</v>
      </c>
      <c r="H49">
        <v>9.4305654171826596</v>
      </c>
      <c r="I49">
        <v>11.588399802846499</v>
      </c>
      <c r="J49">
        <v>12.732025526315701</v>
      </c>
      <c r="K49">
        <v>12.732025526315701</v>
      </c>
      <c r="L49">
        <v>11.205667787698401</v>
      </c>
      <c r="M49">
        <v>12.9725196031746</v>
      </c>
      <c r="N49">
        <v>13.357384999999899</v>
      </c>
      <c r="O49">
        <v>13.357384999999899</v>
      </c>
      <c r="P49">
        <v>8.1975121617217006</v>
      </c>
      <c r="Q49">
        <v>10.6231250349771</v>
      </c>
      <c r="R49">
        <v>12.6398122083333</v>
      </c>
      <c r="S49">
        <v>12.6400643511904</v>
      </c>
      <c r="T49">
        <v>6.2988425800796399</v>
      </c>
      <c r="U49">
        <v>10.277719636682701</v>
      </c>
      <c r="V49" t="str">
        <f t="shared" si="1"/>
        <v>mid</v>
      </c>
      <c r="W49" s="1">
        <f t="shared" si="24"/>
        <v>20.547638643539937</v>
      </c>
      <c r="X49">
        <f t="shared" si="25"/>
        <v>22.710992792305401</v>
      </c>
      <c r="Y49" s="3">
        <f t="shared" si="26"/>
        <v>20.625038286248618</v>
      </c>
      <c r="Z49">
        <f t="shared" si="27"/>
        <v>22.533186239214103</v>
      </c>
      <c r="AA49" t="b">
        <f t="shared" si="17"/>
        <v>1</v>
      </c>
      <c r="AB49" t="b">
        <f t="shared" si="18"/>
        <v>1</v>
      </c>
      <c r="AC49" s="4">
        <f t="shared" si="23"/>
        <v>21.922645450474349</v>
      </c>
      <c r="AD49" s="5">
        <f t="shared" si="14"/>
        <v>24.478100326467111</v>
      </c>
      <c r="AE49" s="6" t="str">
        <f t="shared" si="0"/>
        <v>mid</v>
      </c>
      <c r="AF49" s="7">
        <f t="shared" si="8"/>
        <v>1.3750068069344117</v>
      </c>
      <c r="AG49">
        <f t="shared" si="9"/>
        <v>3.853062040218493</v>
      </c>
      <c r="AI49">
        <f t="shared" si="10"/>
        <v>20.493780404304253</v>
      </c>
      <c r="AJ49">
        <f t="shared" si="11"/>
        <v>23.576413542956651</v>
      </c>
      <c r="AK49">
        <f t="shared" si="12"/>
        <v>23.270723137790927</v>
      </c>
      <c r="AL49">
        <f t="shared" si="13"/>
        <v>29.806849995039624</v>
      </c>
      <c r="AN49">
        <f t="shared" si="15"/>
        <v>2.7769427334866741</v>
      </c>
      <c r="AO49">
        <f t="shared" si="16"/>
        <v>6.2304364520829729</v>
      </c>
    </row>
    <row r="50" spans="1:41" x14ac:dyDescent="0.25">
      <c r="A50" t="s">
        <v>20</v>
      </c>
      <c r="B50">
        <v>4.2357860526315703</v>
      </c>
      <c r="C50">
        <v>4.3123065789473696</v>
      </c>
      <c r="D50">
        <v>2.7344315789473601</v>
      </c>
      <c r="E50">
        <v>2.89682</v>
      </c>
      <c r="F50">
        <v>12.559321685340301</v>
      </c>
      <c r="G50">
        <v>12.559321685340301</v>
      </c>
      <c r="H50">
        <v>8.8276497937925509</v>
      </c>
      <c r="I50">
        <v>10.9753956108285</v>
      </c>
      <c r="J50">
        <v>12.629092631578899</v>
      </c>
      <c r="K50">
        <v>12.629092631578899</v>
      </c>
      <c r="L50">
        <v>11.687821958708</v>
      </c>
      <c r="M50">
        <v>12.9559703739741</v>
      </c>
      <c r="N50">
        <v>13.6281686842105</v>
      </c>
      <c r="O50">
        <v>13.6281686842105</v>
      </c>
      <c r="P50">
        <v>5.7356599911791601</v>
      </c>
      <c r="Q50">
        <v>8.2061759310481595</v>
      </c>
      <c r="R50">
        <v>12.3697937527251</v>
      </c>
      <c r="S50">
        <v>12.3697937527251</v>
      </c>
      <c r="T50">
        <v>4.5734798979700804</v>
      </c>
      <c r="U50">
        <v>7.87649925678733</v>
      </c>
      <c r="V50" t="str">
        <f t="shared" si="1"/>
        <v>hig</v>
      </c>
      <c r="W50" s="1">
        <f t="shared" si="24"/>
        <v>18.833782229491359</v>
      </c>
      <c r="X50">
        <f t="shared" si="25"/>
        <v>20.956312617978693</v>
      </c>
      <c r="Y50" s="3">
        <f t="shared" si="26"/>
        <v>20.991875047458674</v>
      </c>
      <c r="Z50">
        <f t="shared" si="27"/>
        <v>22.916986912532501</v>
      </c>
      <c r="AA50" t="b">
        <f t="shared" si="17"/>
        <v>1</v>
      </c>
      <c r="AB50" t="b">
        <f t="shared" si="18"/>
        <v>1</v>
      </c>
      <c r="AC50" s="4">
        <f t="shared" si="23"/>
        <v>21.248550167200531</v>
      </c>
      <c r="AD50" s="5">
        <f t="shared" si="14"/>
        <v>25.262634984119352</v>
      </c>
      <c r="AE50" s="6" t="str">
        <f t="shared" si="0"/>
        <v>hig</v>
      </c>
      <c r="AF50" s="7">
        <f t="shared" si="8"/>
        <v>2.414767937709172</v>
      </c>
      <c r="AG50">
        <f t="shared" si="9"/>
        <v>4.2707599366606779</v>
      </c>
      <c r="AI50">
        <f t="shared" si="10"/>
        <v>14.339149977947901</v>
      </c>
      <c r="AJ50">
        <f t="shared" si="11"/>
        <v>22.069124484481378</v>
      </c>
      <c r="AK50">
        <f t="shared" si="12"/>
        <v>21.416001979137977</v>
      </c>
      <c r="AL50">
        <f t="shared" si="13"/>
        <v>30.072019639291376</v>
      </c>
      <c r="AN50">
        <f t="shared" si="15"/>
        <v>7.0768520011900762</v>
      </c>
      <c r="AO50">
        <f t="shared" si="16"/>
        <v>8.0028951548099982</v>
      </c>
    </row>
    <row r="51" spans="1:41" x14ac:dyDescent="0.25">
      <c r="A51" t="s">
        <v>21</v>
      </c>
      <c r="B51">
        <v>64</v>
      </c>
      <c r="V51" t="str">
        <f t="shared" si="1"/>
        <v>loe</v>
      </c>
      <c r="AE51" s="6" t="str">
        <f t="shared" si="0"/>
        <v>loe</v>
      </c>
      <c r="AI51">
        <f>AVERAGE(AI48:AI50)</f>
        <v>20.273186418840385</v>
      </c>
      <c r="AJ51">
        <f>AVERAGE(AJ48:AJ50)</f>
        <v>23.880775404107755</v>
      </c>
      <c r="AN51">
        <f>AVERAGE(AN48:AN50)</f>
        <v>6.0228474743025409</v>
      </c>
      <c r="AO51">
        <f>AVERAGE(AO48:AO50)</f>
        <v>8.8656891970514913</v>
      </c>
    </row>
    <row r="52" spans="1:41" x14ac:dyDescent="0.25">
      <c r="A52" t="s">
        <v>23</v>
      </c>
      <c r="B52">
        <v>3066</v>
      </c>
      <c r="V52" t="str">
        <f t="shared" si="1"/>
        <v>low</v>
      </c>
      <c r="AE52" s="6" t="str">
        <f t="shared" si="0"/>
        <v>low</v>
      </c>
    </row>
    <row r="53" spans="1:41" x14ac:dyDescent="0.25">
      <c r="A53" t="s">
        <v>24</v>
      </c>
      <c r="B53">
        <v>11118</v>
      </c>
      <c r="V53" t="str">
        <f t="shared" si="1"/>
        <v>mid</v>
      </c>
      <c r="AE53" s="6" t="str">
        <f t="shared" si="0"/>
        <v>mid</v>
      </c>
    </row>
    <row r="54" spans="1:41" x14ac:dyDescent="0.25">
      <c r="A54" t="s">
        <v>20</v>
      </c>
      <c r="B54">
        <v>24300</v>
      </c>
      <c r="V54" t="str">
        <f t="shared" si="1"/>
        <v>hig</v>
      </c>
      <c r="AE54" s="6" t="str">
        <f t="shared" si="0"/>
        <v>hig</v>
      </c>
    </row>
    <row r="55" spans="1:41" x14ac:dyDescent="0.25">
      <c r="A55" t="s">
        <v>40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15</v>
      </c>
      <c r="R55" t="s">
        <v>16</v>
      </c>
      <c r="S55" t="s">
        <v>17</v>
      </c>
      <c r="T55" t="s">
        <v>18</v>
      </c>
      <c r="U55" t="s">
        <v>19</v>
      </c>
      <c r="V55" t="str">
        <f t="shared" si="1"/>
        <v>ARCHETYPE_RANDOM</v>
      </c>
      <c r="W55" s="1" t="s">
        <v>46</v>
      </c>
      <c r="X55" t="s">
        <v>47</v>
      </c>
      <c r="Y55" s="3" t="s">
        <v>48</v>
      </c>
      <c r="Z55" t="s">
        <v>49</v>
      </c>
      <c r="AA55" t="s">
        <v>50</v>
      </c>
      <c r="AB55" t="s">
        <v>51</v>
      </c>
      <c r="AE55" s="6" t="str">
        <f t="shared" si="0"/>
        <v>ARCHETYPE_RANDOM</v>
      </c>
    </row>
    <row r="56" spans="1:41" x14ac:dyDescent="0.25">
      <c r="A56" t="s">
        <v>21</v>
      </c>
      <c r="B56">
        <v>13.433267369999999</v>
      </c>
      <c r="C56">
        <v>15.461799470000001</v>
      </c>
      <c r="D56">
        <v>12.833355259999999</v>
      </c>
      <c r="E56">
        <v>14.37023342</v>
      </c>
      <c r="F56">
        <v>16.005568329999999</v>
      </c>
      <c r="G56">
        <v>16.00980333</v>
      </c>
      <c r="H56">
        <v>14.96981763</v>
      </c>
      <c r="I56">
        <v>17.038539740000001</v>
      </c>
      <c r="J56">
        <v>16.465620529999999</v>
      </c>
      <c r="K56">
        <v>16.465620529999999</v>
      </c>
      <c r="L56" t="s">
        <v>22</v>
      </c>
      <c r="M56" t="s">
        <v>22</v>
      </c>
      <c r="N56">
        <v>17.597578160000001</v>
      </c>
      <c r="O56">
        <v>17.597578160000001</v>
      </c>
      <c r="P56">
        <v>13.9199807</v>
      </c>
      <c r="Q56">
        <v>16.30870333</v>
      </c>
      <c r="R56" t="s">
        <v>22</v>
      </c>
      <c r="S56" t="s">
        <v>22</v>
      </c>
      <c r="T56">
        <v>16.05077833</v>
      </c>
      <c r="U56">
        <v>16.208955</v>
      </c>
      <c r="V56" t="str">
        <f t="shared" si="1"/>
        <v>loe</v>
      </c>
      <c r="W56" s="1">
        <f t="shared" si="24"/>
        <v>36.515723833333332</v>
      </c>
      <c r="X56">
        <f t="shared" si="25"/>
        <v>40.19676944166666</v>
      </c>
      <c r="Y56" s="3">
        <f t="shared" si="26"/>
        <v>37.833959208333333</v>
      </c>
      <c r="Z56">
        <f t="shared" si="27"/>
        <v>40.838626100000006</v>
      </c>
      <c r="AA56" t="b">
        <f t="shared" si="17"/>
        <v>1</v>
      </c>
      <c r="AB56" t="b">
        <f t="shared" si="18"/>
        <v>0</v>
      </c>
      <c r="AC56" s="4">
        <f t="shared" si="23"/>
        <v>38.722021599999998</v>
      </c>
      <c r="AD56" s="5">
        <f t="shared" si="14"/>
        <v>38.038666775000003</v>
      </c>
      <c r="AE56" s="6" t="str">
        <f>V56</f>
        <v>loe</v>
      </c>
      <c r="AF56" s="7">
        <f t="shared" si="8"/>
        <v>2.2062977666666654</v>
      </c>
      <c r="AG56">
        <f t="shared" si="9"/>
        <v>0.20470756666667</v>
      </c>
      <c r="AI56">
        <f t="shared" si="10"/>
        <v>34.799951749999998</v>
      </c>
      <c r="AJ56">
        <f t="shared" si="11"/>
        <v>37.424544075</v>
      </c>
      <c r="AK56">
        <f t="shared" si="12"/>
        <v>40.070433325000003</v>
      </c>
      <c r="AL56" t="e">
        <f t="shared" si="13"/>
        <v>#DIV/0!</v>
      </c>
      <c r="AN56">
        <f t="shared" si="15"/>
        <v>5.2704815750000051</v>
      </c>
    </row>
    <row r="57" spans="1:41" x14ac:dyDescent="0.25">
      <c r="A57" t="s">
        <v>23</v>
      </c>
      <c r="B57">
        <v>5.4173789469999996</v>
      </c>
      <c r="C57">
        <v>5.8141144740000001</v>
      </c>
      <c r="D57">
        <v>4.9380202630000003</v>
      </c>
      <c r="E57">
        <v>5.710385263</v>
      </c>
      <c r="F57">
        <v>16.596907779999999</v>
      </c>
      <c r="G57">
        <v>16.597497780000001</v>
      </c>
      <c r="H57">
        <v>11.89160255</v>
      </c>
      <c r="I57">
        <v>14.59102895</v>
      </c>
      <c r="J57">
        <v>15.60572895</v>
      </c>
      <c r="K57">
        <v>15.60572895</v>
      </c>
      <c r="L57">
        <v>16.820512140000002</v>
      </c>
      <c r="M57">
        <v>17.157261030000001</v>
      </c>
      <c r="N57">
        <v>16.617230790000001</v>
      </c>
      <c r="O57">
        <v>16.617230790000001</v>
      </c>
      <c r="P57">
        <v>12.4560865</v>
      </c>
      <c r="Q57">
        <v>15.12806269</v>
      </c>
      <c r="R57">
        <v>16.056593450000001</v>
      </c>
      <c r="S57">
        <v>16.057885120000002</v>
      </c>
      <c r="T57">
        <v>15.32704625</v>
      </c>
      <c r="U57">
        <v>16.07883958</v>
      </c>
      <c r="V57" t="str">
        <f t="shared" si="1"/>
        <v>low</v>
      </c>
      <c r="W57" s="1">
        <f t="shared" si="24"/>
        <v>27.899328664166667</v>
      </c>
      <c r="X57">
        <f t="shared" si="25"/>
        <v>30.456588428333333</v>
      </c>
      <c r="Y57" s="3">
        <f t="shared" si="26"/>
        <v>27.872378002500003</v>
      </c>
      <c r="Z57">
        <f t="shared" si="27"/>
        <v>30.765537502499999</v>
      </c>
      <c r="AA57" t="b">
        <f t="shared" si="17"/>
        <v>1</v>
      </c>
      <c r="AB57" t="b">
        <f t="shared" si="18"/>
        <v>1</v>
      </c>
      <c r="AC57" s="4">
        <f t="shared" si="23"/>
        <v>33.091913704375003</v>
      </c>
      <c r="AD57" s="5">
        <f t="shared" si="14"/>
        <v>34.020222901875002</v>
      </c>
      <c r="AE57" s="6" t="str">
        <f t="shared" ref="AE57:AE120" si="28">V57</f>
        <v>low</v>
      </c>
      <c r="AF57" s="7">
        <f t="shared" si="8"/>
        <v>5.1925850402083356</v>
      </c>
      <c r="AG57">
        <f t="shared" si="9"/>
        <v>6.1478448993749986</v>
      </c>
      <c r="AI57">
        <f t="shared" si="10"/>
        <v>31.140216249999998</v>
      </c>
      <c r="AJ57">
        <f t="shared" si="11"/>
        <v>29.729006375000001</v>
      </c>
      <c r="AK57">
        <f t="shared" si="12"/>
        <v>39.904942537499998</v>
      </c>
      <c r="AL57">
        <f t="shared" si="13"/>
        <v>41.096381987499996</v>
      </c>
      <c r="AN57">
        <f t="shared" si="15"/>
        <v>8.7647262875000003</v>
      </c>
      <c r="AO57">
        <f t="shared" si="16"/>
        <v>11.367375612499995</v>
      </c>
    </row>
    <row r="58" spans="1:41" x14ac:dyDescent="0.25">
      <c r="A58" t="s">
        <v>24</v>
      </c>
      <c r="B58">
        <v>1.7135194739999999</v>
      </c>
      <c r="C58">
        <v>1.7296665790000001</v>
      </c>
      <c r="D58">
        <v>1.394598684</v>
      </c>
      <c r="E58">
        <v>1.4728647370000001</v>
      </c>
      <c r="F58">
        <v>15.31307458</v>
      </c>
      <c r="G58">
        <v>15.31544944</v>
      </c>
      <c r="H58">
        <v>10.91354542</v>
      </c>
      <c r="I58">
        <v>13.73442348</v>
      </c>
      <c r="J58">
        <v>15.11556158</v>
      </c>
      <c r="K58">
        <v>15.11556158</v>
      </c>
      <c r="L58">
        <v>13.242093369999999</v>
      </c>
      <c r="M58">
        <v>16.074214520000002</v>
      </c>
      <c r="N58">
        <v>15.95491868</v>
      </c>
      <c r="O58">
        <v>15.95491868</v>
      </c>
      <c r="P58">
        <v>9.8753070229999995</v>
      </c>
      <c r="Q58">
        <v>13.272472260000001</v>
      </c>
      <c r="R58">
        <v>15.452726090000001</v>
      </c>
      <c r="S58">
        <v>15.47108837</v>
      </c>
      <c r="T58">
        <v>6.2679303119999998</v>
      </c>
      <c r="U58">
        <v>13.521405830000001</v>
      </c>
      <c r="V58" t="str">
        <f t="shared" si="1"/>
        <v>mid</v>
      </c>
      <c r="W58" s="1">
        <f t="shared" si="24"/>
        <v>22.253656730833331</v>
      </c>
      <c r="X58">
        <f t="shared" si="25"/>
        <v>25.098083682500004</v>
      </c>
      <c r="Y58" s="3">
        <f t="shared" si="26"/>
        <v>23.552552319999997</v>
      </c>
      <c r="Z58">
        <f t="shared" si="27"/>
        <v>25.9685057475</v>
      </c>
      <c r="AA58" t="b">
        <f t="shared" si="17"/>
        <v>1</v>
      </c>
      <c r="AB58" t="b">
        <f t="shared" si="18"/>
        <v>1</v>
      </c>
      <c r="AC58" s="4">
        <f t="shared" si="23"/>
        <v>24.006303716250002</v>
      </c>
      <c r="AD58" s="5">
        <f t="shared" si="14"/>
        <v>28.777710514999999</v>
      </c>
      <c r="AE58" s="6" t="str">
        <f t="shared" si="28"/>
        <v>mid</v>
      </c>
      <c r="AF58" s="7">
        <f t="shared" si="8"/>
        <v>1.7526469854166713</v>
      </c>
      <c r="AG58">
        <f t="shared" si="9"/>
        <v>5.2251581950000023</v>
      </c>
      <c r="AI58">
        <f t="shared" si="10"/>
        <v>24.688267557499998</v>
      </c>
      <c r="AJ58">
        <f t="shared" si="11"/>
        <v>27.28386355</v>
      </c>
      <c r="AK58">
        <f t="shared" si="12"/>
        <v>26.976256114999998</v>
      </c>
      <c r="AL58">
        <f t="shared" si="13"/>
        <v>35.868524324999996</v>
      </c>
      <c r="AN58">
        <f t="shared" si="15"/>
        <v>2.2879885575000003</v>
      </c>
      <c r="AO58">
        <f t="shared" si="16"/>
        <v>8.5846607749999961</v>
      </c>
    </row>
    <row r="59" spans="1:41" x14ac:dyDescent="0.25">
      <c r="A59" t="s">
        <v>20</v>
      </c>
      <c r="B59">
        <v>7.1395934209999998</v>
      </c>
      <c r="C59">
        <v>7.1438139469999999</v>
      </c>
      <c r="D59">
        <v>1.939677895</v>
      </c>
      <c r="E59">
        <v>2.015058421</v>
      </c>
      <c r="F59">
        <v>18.483621889999998</v>
      </c>
      <c r="G59">
        <v>18.490096860000001</v>
      </c>
      <c r="H59">
        <v>10.77414881</v>
      </c>
      <c r="I59">
        <v>13.258901</v>
      </c>
      <c r="J59">
        <v>14.661940789999999</v>
      </c>
      <c r="K59">
        <v>14.661940789999999</v>
      </c>
      <c r="L59">
        <v>17.848543200000002</v>
      </c>
      <c r="M59">
        <v>18.626822529999998</v>
      </c>
      <c r="N59">
        <v>18.044769209999998</v>
      </c>
      <c r="O59">
        <v>18.044769209999998</v>
      </c>
      <c r="P59">
        <v>7.4209607110000002</v>
      </c>
      <c r="Q59">
        <v>10.69429229</v>
      </c>
      <c r="R59">
        <v>15.15104758</v>
      </c>
      <c r="S59">
        <v>15.151406980000001</v>
      </c>
      <c r="T59">
        <v>5.551562197</v>
      </c>
      <c r="U59">
        <v>9.5214453129999992</v>
      </c>
      <c r="V59" t="str">
        <f t="shared" si="1"/>
        <v>hig</v>
      </c>
      <c r="W59" s="1">
        <f t="shared" si="24"/>
        <v>24.352079101666668</v>
      </c>
      <c r="X59">
        <f t="shared" si="25"/>
        <v>27.083372522499992</v>
      </c>
      <c r="Y59" s="3">
        <f t="shared" si="26"/>
        <v>25.632163262499997</v>
      </c>
      <c r="Z59">
        <f t="shared" si="27"/>
        <v>27.765607192499999</v>
      </c>
      <c r="AA59" t="b">
        <f t="shared" si="17"/>
        <v>1</v>
      </c>
      <c r="AB59" t="b">
        <f t="shared" si="18"/>
        <v>1</v>
      </c>
      <c r="AC59" s="4">
        <f t="shared" si="23"/>
        <v>28.647948936249996</v>
      </c>
      <c r="AD59" s="5">
        <f t="shared" si="14"/>
        <v>33.115023678124999</v>
      </c>
      <c r="AE59" s="6" t="str">
        <f t="shared" si="28"/>
        <v>hig</v>
      </c>
      <c r="AF59" s="7">
        <f t="shared" si="8"/>
        <v>4.2958698345833284</v>
      </c>
      <c r="AG59">
        <f t="shared" si="9"/>
        <v>7.4828604156250016</v>
      </c>
      <c r="AI59">
        <f t="shared" si="10"/>
        <v>18.552401777500002</v>
      </c>
      <c r="AJ59">
        <f t="shared" si="11"/>
        <v>26.935372024999999</v>
      </c>
      <c r="AK59">
        <f t="shared" si="12"/>
        <v>30.043980108749999</v>
      </c>
      <c r="AL59">
        <f t="shared" si="13"/>
        <v>41.249488475000007</v>
      </c>
      <c r="AN59">
        <f t="shared" si="15"/>
        <v>11.491578331249997</v>
      </c>
      <c r="AO59">
        <f t="shared" si="16"/>
        <v>14.314116450000007</v>
      </c>
    </row>
    <row r="60" spans="1:41" x14ac:dyDescent="0.25">
      <c r="A60" t="s">
        <v>21</v>
      </c>
      <c r="B60">
        <v>2788</v>
      </c>
      <c r="V60" t="str">
        <f t="shared" si="1"/>
        <v>loe</v>
      </c>
      <c r="AE60" s="6" t="str">
        <f t="shared" si="28"/>
        <v>loe</v>
      </c>
      <c r="AI60">
        <f>AVERAGE(AI56:AI59)</f>
        <v>27.295209333750002</v>
      </c>
      <c r="AJ60">
        <f>AVERAGE(AJ57:AJ59)</f>
        <v>27.982747316666671</v>
      </c>
      <c r="AN60">
        <f>AVERAGE(AN56:AN59)</f>
        <v>6.9536936878125006</v>
      </c>
      <c r="AO60">
        <f>AVERAGE(AO57:AO59)</f>
        <v>11.422050945833334</v>
      </c>
    </row>
    <row r="61" spans="1:41" x14ac:dyDescent="0.25">
      <c r="A61" t="s">
        <v>23</v>
      </c>
      <c r="B61">
        <v>17490</v>
      </c>
      <c r="V61" t="str">
        <f t="shared" si="1"/>
        <v>low</v>
      </c>
      <c r="AE61" s="6" t="str">
        <f t="shared" si="28"/>
        <v>low</v>
      </c>
    </row>
    <row r="62" spans="1:41" x14ac:dyDescent="0.25">
      <c r="A62" t="s">
        <v>24</v>
      </c>
      <c r="B62">
        <v>51286</v>
      </c>
      <c r="V62" t="str">
        <f t="shared" si="1"/>
        <v>mid</v>
      </c>
      <c r="AE62" s="6" t="str">
        <f t="shared" si="28"/>
        <v>mid</v>
      </c>
    </row>
    <row r="63" spans="1:41" x14ac:dyDescent="0.25">
      <c r="A63" t="s">
        <v>20</v>
      </c>
      <c r="B63">
        <v>102234</v>
      </c>
      <c r="V63" t="str">
        <f t="shared" si="1"/>
        <v>hig</v>
      </c>
      <c r="AE63" s="6" t="str">
        <f t="shared" si="28"/>
        <v>hig</v>
      </c>
    </row>
    <row r="64" spans="1:41" x14ac:dyDescent="0.25">
      <c r="A64" t="s">
        <v>27</v>
      </c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L64" t="s">
        <v>10</v>
      </c>
      <c r="M64" t="s">
        <v>11</v>
      </c>
      <c r="N64" t="s">
        <v>12</v>
      </c>
      <c r="O64" t="s">
        <v>13</v>
      </c>
      <c r="P64" t="s">
        <v>14</v>
      </c>
      <c r="Q64" t="s">
        <v>15</v>
      </c>
      <c r="R64" t="s">
        <v>16</v>
      </c>
      <c r="S64" t="s">
        <v>17</v>
      </c>
      <c r="T64" t="s">
        <v>18</v>
      </c>
      <c r="U64" t="s">
        <v>19</v>
      </c>
      <c r="V64" t="str">
        <f t="shared" si="1"/>
        <v>NO_ARCHETYPE_BLOCKED_LANE</v>
      </c>
      <c r="W64" s="1" t="s">
        <v>46</v>
      </c>
      <c r="X64" t="s">
        <v>47</v>
      </c>
      <c r="Y64" s="3" t="s">
        <v>48</v>
      </c>
      <c r="Z64" t="s">
        <v>49</v>
      </c>
      <c r="AA64" t="s">
        <v>50</v>
      </c>
      <c r="AB64" t="s">
        <v>51</v>
      </c>
      <c r="AE64" s="6" t="str">
        <f t="shared" si="28"/>
        <v>NO_ARCHETYPE_BLOCKED_LANE</v>
      </c>
    </row>
    <row r="65" spans="1:47" x14ac:dyDescent="0.25">
      <c r="A65" t="s">
        <v>21</v>
      </c>
      <c r="B65">
        <v>13.059152894736799</v>
      </c>
      <c r="C65">
        <v>14.9309563157894</v>
      </c>
      <c r="D65">
        <v>12.6620581578947</v>
      </c>
      <c r="E65">
        <v>14.2166584210526</v>
      </c>
      <c r="F65">
        <v>15.679525</v>
      </c>
      <c r="G65">
        <v>15.712742499999999</v>
      </c>
      <c r="H65">
        <v>10.996334736842099</v>
      </c>
      <c r="I65">
        <v>11.9111578947368</v>
      </c>
      <c r="J65">
        <v>15.8696421052631</v>
      </c>
      <c r="K65">
        <v>15.8696421052631</v>
      </c>
      <c r="L65">
        <v>16</v>
      </c>
      <c r="M65">
        <v>16</v>
      </c>
      <c r="N65">
        <v>17.403314473684201</v>
      </c>
      <c r="O65">
        <v>17.403314473684201</v>
      </c>
      <c r="P65">
        <v>11.947648114034999</v>
      </c>
      <c r="Q65">
        <v>13.4337899561403</v>
      </c>
      <c r="R65">
        <v>16</v>
      </c>
      <c r="S65">
        <v>16</v>
      </c>
      <c r="T65">
        <v>15.223765</v>
      </c>
      <c r="U65">
        <v>16.8682075</v>
      </c>
      <c r="V65" t="str">
        <f t="shared" si="1"/>
        <v>loe</v>
      </c>
      <c r="W65" s="2">
        <f t="shared" si="24"/>
        <v>34.063702595029085</v>
      </c>
      <c r="X65">
        <f t="shared" si="25"/>
        <v>36.861990314327336</v>
      </c>
      <c r="Y65" s="3">
        <f t="shared" si="26"/>
        <v>34.218089473684167</v>
      </c>
      <c r="Z65">
        <f t="shared" si="27"/>
        <v>36.275942324561335</v>
      </c>
      <c r="AA65" t="b">
        <f t="shared" si="17"/>
        <v>1</v>
      </c>
      <c r="AB65" t="b">
        <f t="shared" si="18"/>
        <v>1</v>
      </c>
      <c r="AC65" s="4">
        <f t="shared" si="23"/>
        <v>37.395053124999933</v>
      </c>
      <c r="AD65" s="5">
        <f t="shared" si="14"/>
        <v>38.79085789473681</v>
      </c>
      <c r="AE65" s="6" t="str">
        <f t="shared" si="28"/>
        <v>loe</v>
      </c>
      <c r="AF65" s="7">
        <f t="shared" si="8"/>
        <v>3.3313505299708481</v>
      </c>
      <c r="AG65">
        <f t="shared" ref="AG65:AG128" si="29">AD65-Y65</f>
        <v>4.5727684210526434</v>
      </c>
      <c r="AI65">
        <f t="shared" si="10"/>
        <v>29.869120285087497</v>
      </c>
      <c r="AJ65">
        <f t="shared" si="11"/>
        <v>27.490836842105249</v>
      </c>
      <c r="AK65">
        <f t="shared" si="12"/>
        <v>38.629112499999998</v>
      </c>
      <c r="AL65">
        <f t="shared" si="13"/>
        <v>40</v>
      </c>
      <c r="AN65">
        <f t="shared" si="15"/>
        <v>8.7599922149125007</v>
      </c>
      <c r="AO65">
        <f t="shared" si="16"/>
        <v>12.509163157894751</v>
      </c>
    </row>
    <row r="66" spans="1:47" x14ac:dyDescent="0.25">
      <c r="A66" t="s">
        <v>23</v>
      </c>
      <c r="B66">
        <v>13.2644649999999</v>
      </c>
      <c r="C66">
        <v>13.3522202631578</v>
      </c>
      <c r="D66">
        <v>9.3435947368420997</v>
      </c>
      <c r="E66">
        <v>9.7469792105263107</v>
      </c>
      <c r="F66">
        <v>18.838348210526298</v>
      </c>
      <c r="G66">
        <v>18.838661543859601</v>
      </c>
      <c r="H66">
        <v>12.801190499999899</v>
      </c>
      <c r="I66">
        <v>13.3279333124999</v>
      </c>
      <c r="J66">
        <v>16.163908947368402</v>
      </c>
      <c r="K66">
        <v>16.163908947368402</v>
      </c>
      <c r="L66">
        <v>19.240863035087699</v>
      </c>
      <c r="M66">
        <v>19.479005105263099</v>
      </c>
      <c r="N66">
        <v>19.1441139473684</v>
      </c>
      <c r="O66">
        <v>19.1441139473684</v>
      </c>
      <c r="P66">
        <v>11.544743810045899</v>
      </c>
      <c r="Q66">
        <v>12.885395109388</v>
      </c>
      <c r="R66">
        <v>16.835143140350802</v>
      </c>
      <c r="S66">
        <v>16.835355245614</v>
      </c>
      <c r="T66">
        <v>12.8283550757422</v>
      </c>
      <c r="U66">
        <v>16.949754164136301</v>
      </c>
      <c r="V66" t="str">
        <f t="shared" ref="V66:V129" si="30">A66</f>
        <v>low</v>
      </c>
      <c r="W66" s="2">
        <f t="shared" si="24"/>
        <v>34.144264797845167</v>
      </c>
      <c r="X66">
        <f t="shared" si="25"/>
        <v>35.334603599928499</v>
      </c>
      <c r="Y66" s="3">
        <f t="shared" si="26"/>
        <v>34.407415986841997</v>
      </c>
      <c r="Z66">
        <f t="shared" si="27"/>
        <v>35.182522058662173</v>
      </c>
      <c r="AA66" t="b">
        <f t="shared" si="17"/>
        <v>1</v>
      </c>
      <c r="AB66" t="b">
        <f t="shared" si="18"/>
        <v>1</v>
      </c>
      <c r="AC66" s="4">
        <f t="shared" si="23"/>
        <v>38.184423271023</v>
      </c>
      <c r="AD66" s="5">
        <f t="shared" si="14"/>
        <v>40.352321787280623</v>
      </c>
      <c r="AE66" s="6" t="str">
        <f t="shared" si="28"/>
        <v>low</v>
      </c>
      <c r="AF66" s="7">
        <f t="shared" ref="AF66:AF129" si="31">AC66-W66</f>
        <v>4.0401584731778328</v>
      </c>
      <c r="AG66">
        <f t="shared" si="29"/>
        <v>5.9449058004386259</v>
      </c>
      <c r="AI66">
        <f t="shared" si="10"/>
        <v>28.861859525114749</v>
      </c>
      <c r="AJ66">
        <f t="shared" si="11"/>
        <v>32.002976249999747</v>
      </c>
      <c r="AK66">
        <f t="shared" si="12"/>
        <v>39.583379107835626</v>
      </c>
      <c r="AL66">
        <f t="shared" si="13"/>
        <v>45.095007719298124</v>
      </c>
      <c r="AN66">
        <f t="shared" si="15"/>
        <v>10.721519582720877</v>
      </c>
      <c r="AO66">
        <f t="shared" si="16"/>
        <v>13.092031469298377</v>
      </c>
    </row>
    <row r="67" spans="1:47" x14ac:dyDescent="0.25">
      <c r="A67" t="s">
        <v>24</v>
      </c>
      <c r="B67">
        <v>11.8215718421052</v>
      </c>
      <c r="C67">
        <v>11.8330071052631</v>
      </c>
      <c r="D67">
        <v>7.04231236842105</v>
      </c>
      <c r="E67">
        <v>7.3935673684210501</v>
      </c>
      <c r="F67">
        <v>18.677802167293201</v>
      </c>
      <c r="G67">
        <v>18.679334240705899</v>
      </c>
      <c r="H67">
        <v>10.842672738095199</v>
      </c>
      <c r="I67">
        <v>11.800402857142799</v>
      </c>
      <c r="J67">
        <v>15.6763781578947</v>
      </c>
      <c r="K67">
        <v>15.6763781578947</v>
      </c>
      <c r="L67">
        <v>18.8591919980319</v>
      </c>
      <c r="M67">
        <v>19.242314280306399</v>
      </c>
      <c r="N67">
        <v>19.0582171052631</v>
      </c>
      <c r="O67">
        <v>19.0582171052631</v>
      </c>
      <c r="P67">
        <v>7.0747163931623902</v>
      </c>
      <c r="Q67">
        <v>8.4599632979797992</v>
      </c>
      <c r="R67">
        <v>15.971785424115501</v>
      </c>
      <c r="S67">
        <v>15.9718378802558</v>
      </c>
      <c r="T67">
        <v>9.7146605438563398</v>
      </c>
      <c r="U67">
        <f>T67*1.32</f>
        <v>12.823351917890369</v>
      </c>
      <c r="V67" t="str">
        <f t="shared" si="30"/>
        <v>mid</v>
      </c>
      <c r="W67" s="2">
        <f t="shared" si="24"/>
        <v>28.810555327635242</v>
      </c>
      <c r="X67">
        <f t="shared" si="25"/>
        <v>29.97445713428133</v>
      </c>
      <c r="Y67" s="3">
        <f t="shared" si="26"/>
        <v>30.786001843149457</v>
      </c>
      <c r="Z67">
        <f t="shared" si="27"/>
        <v>31.876822775689124</v>
      </c>
      <c r="AA67" t="b">
        <f t="shared" si="17"/>
        <v>1</v>
      </c>
      <c r="AB67" t="b">
        <f t="shared" si="18"/>
        <v>1</v>
      </c>
      <c r="AC67" s="4">
        <f t="shared" si="23"/>
        <v>34.9315079444684</v>
      </c>
      <c r="AD67" s="5">
        <f t="shared" si="14"/>
        <v>38.082191809894717</v>
      </c>
      <c r="AE67" s="6" t="str">
        <f t="shared" si="28"/>
        <v>mid</v>
      </c>
      <c r="AF67" s="7">
        <f t="shared" si="31"/>
        <v>6.1209526168331578</v>
      </c>
      <c r="AG67">
        <f t="shared" si="29"/>
        <v>7.2961899667452599</v>
      </c>
      <c r="AI67">
        <f t="shared" ref="AI67:AI95" si="32">P67*5/2</f>
        <v>17.686790982905976</v>
      </c>
      <c r="AJ67">
        <f t="shared" ref="AJ67:AJ95" si="33">H67*5/2</f>
        <v>27.106681845238001</v>
      </c>
      <c r="AK67">
        <f t="shared" ref="AK67:AK95" si="34">AVERAGE(F67,T67)*5/2</f>
        <v>35.490578388936925</v>
      </c>
      <c r="AL67">
        <f t="shared" ref="AL67:AL95" si="35">AVERAGE(R67,L67)*5/2</f>
        <v>43.538721777684245</v>
      </c>
      <c r="AN67">
        <f t="shared" si="15"/>
        <v>17.803787406030949</v>
      </c>
      <c r="AO67">
        <f t="shared" si="16"/>
        <v>16.432039932446244</v>
      </c>
    </row>
    <row r="68" spans="1:47" x14ac:dyDescent="0.25">
      <c r="A68" t="s">
        <v>20</v>
      </c>
      <c r="B68">
        <v>13.6094418421052</v>
      </c>
      <c r="C68">
        <v>13.6150239473684</v>
      </c>
      <c r="D68">
        <v>2.7013984210526298</v>
      </c>
      <c r="E68">
        <v>2.8530157894736798</v>
      </c>
      <c r="F68">
        <v>19.393991094834</v>
      </c>
      <c r="G68">
        <v>19.393991094834</v>
      </c>
      <c r="H68">
        <v>13.3950975</v>
      </c>
      <c r="I68">
        <v>13.850373484848401</v>
      </c>
      <c r="J68">
        <v>15.2489347368421</v>
      </c>
      <c r="K68">
        <v>15.2489347368421</v>
      </c>
      <c r="L68">
        <v>19.169261871345</v>
      </c>
      <c r="M68">
        <v>19.388030526315699</v>
      </c>
      <c r="N68">
        <v>19.452081842105201</v>
      </c>
      <c r="O68">
        <v>19.452081842105201</v>
      </c>
      <c r="P68">
        <v>4.5381473363858298</v>
      </c>
      <c r="Q68">
        <v>5.700988192384</v>
      </c>
      <c r="R68">
        <v>15.0500458187134</v>
      </c>
      <c r="S68">
        <v>15.0500458187134</v>
      </c>
      <c r="T68">
        <v>5.8887738883667504</v>
      </c>
      <c r="U68">
        <v>9.2016653995343702</v>
      </c>
      <c r="V68" t="str">
        <f t="shared" si="30"/>
        <v>hig</v>
      </c>
      <c r="W68" s="2">
        <f t="shared" si="24"/>
        <v>27.830436596110943</v>
      </c>
      <c r="X68">
        <f t="shared" si="25"/>
        <v>28.804122397162079</v>
      </c>
      <c r="Y68" s="3">
        <f t="shared" si="26"/>
        <v>29.623814802631525</v>
      </c>
      <c r="Z68">
        <f t="shared" si="27"/>
        <v>30.129559263689401</v>
      </c>
      <c r="AA68" t="b">
        <f t="shared" si="17"/>
        <v>1</v>
      </c>
      <c r="AB68" t="b">
        <f t="shared" si="18"/>
        <v>1</v>
      </c>
      <c r="AC68" s="4">
        <f t="shared" si="23"/>
        <v>33.838213476342531</v>
      </c>
      <c r="AD68" s="5">
        <f t="shared" ref="AD68:AD131" si="36">AVERAGE(D68,R68,L68,N68)*5/2</f>
        <v>35.232992470760145</v>
      </c>
      <c r="AE68" s="6" t="str">
        <f t="shared" si="28"/>
        <v>hig</v>
      </c>
      <c r="AF68" s="7">
        <f t="shared" si="31"/>
        <v>6.0077768802315887</v>
      </c>
      <c r="AG68">
        <f t="shared" si="29"/>
        <v>5.6091776681286198</v>
      </c>
      <c r="AI68">
        <f t="shared" si="32"/>
        <v>11.345368340964574</v>
      </c>
      <c r="AJ68">
        <f t="shared" si="33"/>
        <v>33.48774375</v>
      </c>
      <c r="AK68">
        <f t="shared" si="34"/>
        <v>31.603456229000937</v>
      </c>
      <c r="AL68">
        <f t="shared" si="35"/>
        <v>42.774134612573</v>
      </c>
      <c r="AN68">
        <f t="shared" ref="AN68:AN131" si="37">AK68-AI68</f>
        <v>20.258087888036364</v>
      </c>
      <c r="AO68">
        <f t="shared" ref="AO68:AO131" si="38">AL68-AJ68</f>
        <v>9.2863908625730005</v>
      </c>
    </row>
    <row r="69" spans="1:47" x14ac:dyDescent="0.25">
      <c r="A69" t="s">
        <v>21</v>
      </c>
      <c r="B69">
        <v>4833</v>
      </c>
      <c r="V69" t="str">
        <f t="shared" si="30"/>
        <v>loe</v>
      </c>
      <c r="AE69" s="6" t="str">
        <f t="shared" si="28"/>
        <v>loe</v>
      </c>
      <c r="AI69">
        <f>AVERAGE($AI65:$AI68)</f>
        <v>21.940784783518197</v>
      </c>
      <c r="AJ69">
        <f>AVERAGE(AJ65:AJ68)</f>
        <v>30.022059671835748</v>
      </c>
      <c r="AN69">
        <f>AVERAGE(AN65:AN68)</f>
        <v>14.385846772925172</v>
      </c>
      <c r="AO69">
        <f>AVERAGE(AO65:AO68)</f>
        <v>12.829906355553092</v>
      </c>
    </row>
    <row r="70" spans="1:47" x14ac:dyDescent="0.25">
      <c r="A70" t="s">
        <v>23</v>
      </c>
      <c r="B70">
        <v>14788</v>
      </c>
      <c r="V70" t="str">
        <f t="shared" si="30"/>
        <v>low</v>
      </c>
      <c r="AE70" s="6" t="str">
        <f t="shared" si="28"/>
        <v>low</v>
      </c>
    </row>
    <row r="71" spans="1:47" x14ac:dyDescent="0.25">
      <c r="A71" t="s">
        <v>24</v>
      </c>
      <c r="B71">
        <v>28414</v>
      </c>
      <c r="V71" t="str">
        <f t="shared" si="30"/>
        <v>mid</v>
      </c>
      <c r="AE71" s="6" t="str">
        <f t="shared" si="28"/>
        <v>mid</v>
      </c>
      <c r="AU71" t="s">
        <v>56</v>
      </c>
    </row>
    <row r="72" spans="1:47" x14ac:dyDescent="0.25">
      <c r="A72" t="s">
        <v>20</v>
      </c>
      <c r="B72">
        <v>51654</v>
      </c>
      <c r="V72" t="str">
        <f t="shared" si="30"/>
        <v>hig</v>
      </c>
      <c r="AE72" s="6" t="str">
        <f t="shared" si="28"/>
        <v>hig</v>
      </c>
      <c r="AU72" t="s">
        <v>57</v>
      </c>
    </row>
    <row r="73" spans="1:47" x14ac:dyDescent="0.25">
      <c r="A73" t="s">
        <v>28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  <c r="O73" t="s">
        <v>13</v>
      </c>
      <c r="P73" t="s">
        <v>14</v>
      </c>
      <c r="Q73" t="s">
        <v>15</v>
      </c>
      <c r="R73" t="s">
        <v>16</v>
      </c>
      <c r="S73" t="s">
        <v>17</v>
      </c>
      <c r="T73" t="s">
        <v>18</v>
      </c>
      <c r="U73" t="s">
        <v>19</v>
      </c>
      <c r="V73" t="str">
        <f t="shared" si="30"/>
        <v>ARCHETYPE_BLOCKED_LANE</v>
      </c>
      <c r="W73" s="1" t="s">
        <v>46</v>
      </c>
      <c r="X73" t="s">
        <v>47</v>
      </c>
      <c r="Y73" s="3" t="s">
        <v>48</v>
      </c>
      <c r="Z73" t="s">
        <v>49</v>
      </c>
      <c r="AA73" t="s">
        <v>50</v>
      </c>
      <c r="AB73" t="s">
        <v>51</v>
      </c>
      <c r="AE73" s="6" t="str">
        <f t="shared" si="28"/>
        <v>ARCHETYPE_BLOCKED_LANE</v>
      </c>
      <c r="AU73" t="s">
        <v>58</v>
      </c>
    </row>
    <row r="74" spans="1:47" x14ac:dyDescent="0.25">
      <c r="A74" t="s">
        <v>21</v>
      </c>
      <c r="B74">
        <v>14.764767368420999</v>
      </c>
      <c r="C74">
        <v>15.4952244736842</v>
      </c>
      <c r="D74">
        <v>12.4774944736842</v>
      </c>
      <c r="E74">
        <v>13.891726052631499</v>
      </c>
      <c r="F74">
        <v>16.568474999999999</v>
      </c>
      <c r="G74">
        <v>16.568474999999999</v>
      </c>
      <c r="H74">
        <v>9.8256921547618994</v>
      </c>
      <c r="I74">
        <v>10.530813067460301</v>
      </c>
      <c r="J74">
        <v>16.4812321052631</v>
      </c>
      <c r="K74">
        <v>16.4812321052631</v>
      </c>
      <c r="L74">
        <v>19.229726128663</v>
      </c>
      <c r="M74">
        <v>19.328347234661098</v>
      </c>
      <c r="N74">
        <v>18.666337368421001</v>
      </c>
      <c r="O74">
        <v>18.666337368421001</v>
      </c>
      <c r="P74">
        <v>13.3580565643274</v>
      </c>
      <c r="Q74">
        <v>15.7260031578947</v>
      </c>
      <c r="R74">
        <v>16.603821921474299</v>
      </c>
      <c r="S74">
        <v>16.608109954212399</v>
      </c>
      <c r="T74">
        <v>16.013467500000001</v>
      </c>
      <c r="U74">
        <v>16.508969999999898</v>
      </c>
      <c r="V74" t="str">
        <f t="shared" si="30"/>
        <v>loe</v>
      </c>
      <c r="W74" s="1">
        <f t="shared" si="24"/>
        <v>37.170046698342915</v>
      </c>
      <c r="X74">
        <f t="shared" si="25"/>
        <v>39.752049780701668</v>
      </c>
      <c r="Y74" s="3">
        <f t="shared" si="26"/>
        <v>34.141269997389244</v>
      </c>
      <c r="Z74">
        <f t="shared" si="27"/>
        <v>35.907397073760663</v>
      </c>
      <c r="AA74" t="b">
        <f t="shared" ref="AA74:AA131" si="39">ISNUMBER(F74)</f>
        <v>1</v>
      </c>
      <c r="AB74" t="b">
        <f t="shared" ref="AB74:AB131" si="40">ISNUMBER(R74)</f>
        <v>1</v>
      </c>
      <c r="AC74" s="4">
        <f t="shared" ref="AC74:AC131" si="41">AVERAGE(B74,F74,T74,J74)*5/2</f>
        <v>39.892463733552567</v>
      </c>
      <c r="AD74" s="5">
        <f t="shared" si="36"/>
        <v>41.860862432651558</v>
      </c>
      <c r="AE74" s="6" t="str">
        <f t="shared" si="28"/>
        <v>loe</v>
      </c>
      <c r="AF74" s="7">
        <f t="shared" si="31"/>
        <v>2.7224170352096522</v>
      </c>
      <c r="AG74">
        <f t="shared" si="29"/>
        <v>7.7195924352623138</v>
      </c>
      <c r="AI74">
        <f t="shared" si="32"/>
        <v>33.395141410818503</v>
      </c>
      <c r="AJ74">
        <f t="shared" si="33"/>
        <v>24.564230386904747</v>
      </c>
      <c r="AK74">
        <f t="shared" si="34"/>
        <v>40.727428124999996</v>
      </c>
      <c r="AL74">
        <f t="shared" si="35"/>
        <v>44.79193506267162</v>
      </c>
      <c r="AN74">
        <f t="shared" si="37"/>
        <v>7.3322867141814925</v>
      </c>
      <c r="AO74">
        <f t="shared" si="38"/>
        <v>20.227704675766873</v>
      </c>
      <c r="AU74" t="s">
        <v>59</v>
      </c>
    </row>
    <row r="75" spans="1:47" x14ac:dyDescent="0.25">
      <c r="A75" t="s">
        <v>23</v>
      </c>
      <c r="B75">
        <v>14.551045526315701</v>
      </c>
      <c r="C75">
        <v>14.556005526315699</v>
      </c>
      <c r="D75">
        <v>13.2727757894736</v>
      </c>
      <c r="E75">
        <v>13.477204736842101</v>
      </c>
      <c r="F75">
        <v>19.525979290639601</v>
      </c>
      <c r="G75">
        <v>19.525979290639601</v>
      </c>
      <c r="H75">
        <v>15.613379999999999</v>
      </c>
      <c r="I75">
        <v>15.664785</v>
      </c>
      <c r="J75">
        <v>16.097539736842101</v>
      </c>
      <c r="K75">
        <v>16.097539736842101</v>
      </c>
      <c r="L75">
        <v>19.382660000000001</v>
      </c>
      <c r="M75">
        <v>19.3846710526315</v>
      </c>
      <c r="N75">
        <v>19.400712631578902</v>
      </c>
      <c r="O75">
        <v>19.400712631578902</v>
      </c>
      <c r="P75">
        <v>11.583175404761899</v>
      </c>
      <c r="Q75">
        <v>12.6065532678571</v>
      </c>
      <c r="R75">
        <v>17.784638684210499</v>
      </c>
      <c r="S75">
        <v>17.784638684210499</v>
      </c>
      <c r="T75">
        <v>13.343455160117401</v>
      </c>
      <c r="U75">
        <v>16.906924740349801</v>
      </c>
      <c r="V75" t="str">
        <f t="shared" si="30"/>
        <v>low</v>
      </c>
      <c r="W75" s="1">
        <f t="shared" si="24"/>
        <v>35.193133889933087</v>
      </c>
      <c r="X75">
        <f t="shared" si="25"/>
        <v>36.050082109179087</v>
      </c>
      <c r="Y75" s="3">
        <f t="shared" si="26"/>
        <v>40.239057017543757</v>
      </c>
      <c r="Z75">
        <f t="shared" si="27"/>
        <v>40.45225197368417</v>
      </c>
      <c r="AA75" t="b">
        <f t="shared" si="39"/>
        <v>1</v>
      </c>
      <c r="AB75" t="b">
        <f t="shared" si="40"/>
        <v>1</v>
      </c>
      <c r="AC75" s="4">
        <f t="shared" si="41"/>
        <v>39.698762321196753</v>
      </c>
      <c r="AD75" s="5">
        <f t="shared" si="36"/>
        <v>43.650491940789379</v>
      </c>
      <c r="AE75" s="6" t="str">
        <f t="shared" si="28"/>
        <v>low</v>
      </c>
      <c r="AF75" s="7">
        <f t="shared" si="31"/>
        <v>4.5056284312636663</v>
      </c>
      <c r="AG75">
        <f t="shared" si="29"/>
        <v>3.411434923245622</v>
      </c>
      <c r="AI75">
        <f t="shared" si="32"/>
        <v>28.95793851190475</v>
      </c>
      <c r="AJ75">
        <f t="shared" si="33"/>
        <v>39.033450000000002</v>
      </c>
      <c r="AK75">
        <f t="shared" si="34"/>
        <v>41.086793063446251</v>
      </c>
      <c r="AL75">
        <f t="shared" si="35"/>
        <v>46.459123355263124</v>
      </c>
      <c r="AN75">
        <f t="shared" si="37"/>
        <v>12.128854551541501</v>
      </c>
      <c r="AO75">
        <f t="shared" si="38"/>
        <v>7.4256733552631218</v>
      </c>
    </row>
    <row r="76" spans="1:47" x14ac:dyDescent="0.25">
      <c r="A76" t="s">
        <v>24</v>
      </c>
      <c r="B76">
        <v>13.850892631578899</v>
      </c>
      <c r="C76">
        <v>13.8511734210526</v>
      </c>
      <c r="D76">
        <v>10.9244334210526</v>
      </c>
      <c r="E76">
        <v>11.1635239473684</v>
      </c>
      <c r="F76">
        <v>19.2729974991645</v>
      </c>
      <c r="G76">
        <v>19.2729974991645</v>
      </c>
      <c r="H76">
        <v>15.5546674999999</v>
      </c>
      <c r="I76">
        <v>15.600317499999999</v>
      </c>
      <c r="J76">
        <v>15.0670971052631</v>
      </c>
      <c r="K76">
        <v>15.0670971052631</v>
      </c>
      <c r="L76">
        <v>18.970483157894702</v>
      </c>
      <c r="M76">
        <v>18.984422894736799</v>
      </c>
      <c r="N76">
        <v>18.9126771052631</v>
      </c>
      <c r="O76">
        <v>18.9126771052631</v>
      </c>
      <c r="P76">
        <v>6.4555042366522297</v>
      </c>
      <c r="Q76">
        <v>7.6359476287878696</v>
      </c>
      <c r="R76">
        <v>16.6365994736842</v>
      </c>
      <c r="S76">
        <v>16.6365994736842</v>
      </c>
      <c r="T76">
        <v>10.835142329751999</v>
      </c>
      <c r="U76">
        <v>14.759775650154699</v>
      </c>
      <c r="V76" t="str">
        <f t="shared" si="30"/>
        <v>mid</v>
      </c>
      <c r="W76" s="1">
        <f t="shared" si="24"/>
        <v>29.477911644578523</v>
      </c>
      <c r="X76">
        <f t="shared" si="25"/>
        <v>30.46184846258631</v>
      </c>
      <c r="Y76" s="3">
        <f t="shared" si="26"/>
        <v>37.826481688596331</v>
      </c>
      <c r="Z76">
        <f t="shared" si="27"/>
        <v>38.063765460526248</v>
      </c>
      <c r="AA76" t="b">
        <f t="shared" si="39"/>
        <v>1</v>
      </c>
      <c r="AB76" t="b">
        <f t="shared" si="40"/>
        <v>1</v>
      </c>
      <c r="AC76" s="4">
        <f t="shared" si="41"/>
        <v>36.891330978599058</v>
      </c>
      <c r="AD76" s="5">
        <f t="shared" si="36"/>
        <v>40.902620723684123</v>
      </c>
      <c r="AE76" s="6" t="str">
        <f t="shared" si="28"/>
        <v>mid</v>
      </c>
      <c r="AF76" s="7">
        <f t="shared" si="31"/>
        <v>7.413419334020535</v>
      </c>
      <c r="AG76">
        <f t="shared" si="29"/>
        <v>3.0761390350877917</v>
      </c>
      <c r="AI76">
        <f t="shared" si="32"/>
        <v>16.138760591630575</v>
      </c>
      <c r="AJ76">
        <f t="shared" si="33"/>
        <v>38.88666874999975</v>
      </c>
      <c r="AK76">
        <f t="shared" si="34"/>
        <v>37.635174786145626</v>
      </c>
      <c r="AL76">
        <f t="shared" si="35"/>
        <v>44.508853289473635</v>
      </c>
      <c r="AN76">
        <f t="shared" si="37"/>
        <v>21.496414194515051</v>
      </c>
      <c r="AO76">
        <f t="shared" si="38"/>
        <v>5.622184539473885</v>
      </c>
    </row>
    <row r="77" spans="1:47" x14ac:dyDescent="0.25">
      <c r="A77" t="s">
        <v>20</v>
      </c>
      <c r="B77">
        <v>13.2066613157894</v>
      </c>
      <c r="C77">
        <v>13.2068221052631</v>
      </c>
      <c r="D77">
        <v>4.1512881578947303</v>
      </c>
      <c r="E77">
        <v>4.3031621052631497</v>
      </c>
      <c r="F77">
        <v>19.1578745582305</v>
      </c>
      <c r="G77">
        <v>19.1578745582305</v>
      </c>
      <c r="H77">
        <v>14.3889175</v>
      </c>
      <c r="I77">
        <v>14.634252499999899</v>
      </c>
      <c r="J77">
        <v>14.543859473684201</v>
      </c>
      <c r="K77">
        <v>14.543859473684201</v>
      </c>
      <c r="L77">
        <v>18.720118947368402</v>
      </c>
      <c r="M77">
        <v>18.742963684210501</v>
      </c>
      <c r="N77">
        <v>18.508179210526301</v>
      </c>
      <c r="O77">
        <v>18.508179210526301</v>
      </c>
      <c r="P77">
        <v>4.6363611970321301</v>
      </c>
      <c r="Q77">
        <v>5.5396505827713902</v>
      </c>
      <c r="R77">
        <v>15.0547447368421</v>
      </c>
      <c r="S77">
        <v>15.0547447368421</v>
      </c>
      <c r="T77">
        <v>6.4198287065445898</v>
      </c>
      <c r="U77">
        <v>9.7804364004954802</v>
      </c>
      <c r="V77" t="str">
        <f t="shared" si="30"/>
        <v>hig</v>
      </c>
      <c r="W77" s="1">
        <f t="shared" si="24"/>
        <v>26.989068322088109</v>
      </c>
      <c r="X77">
        <f t="shared" si="25"/>
        <v>27.74194346809891</v>
      </c>
      <c r="Y77" s="3">
        <f t="shared" si="26"/>
        <v>30.873654057017529</v>
      </c>
      <c r="Z77">
        <f t="shared" si="27"/>
        <v>31.204661513157795</v>
      </c>
      <c r="AA77" t="b">
        <f t="shared" si="39"/>
        <v>1</v>
      </c>
      <c r="AB77" t="b">
        <f t="shared" si="40"/>
        <v>1</v>
      </c>
      <c r="AC77" s="4">
        <f t="shared" si="41"/>
        <v>33.330140033905437</v>
      </c>
      <c r="AD77" s="5">
        <f t="shared" si="36"/>
        <v>35.271456907894702</v>
      </c>
      <c r="AE77" s="6" t="str">
        <f t="shared" si="28"/>
        <v>hig</v>
      </c>
      <c r="AF77" s="7">
        <f t="shared" si="31"/>
        <v>6.3410717118173281</v>
      </c>
      <c r="AG77">
        <f t="shared" si="29"/>
        <v>4.3978028508771736</v>
      </c>
      <c r="AI77">
        <f t="shared" si="32"/>
        <v>11.590902992580325</v>
      </c>
      <c r="AJ77">
        <f t="shared" si="33"/>
        <v>35.972293749999999</v>
      </c>
      <c r="AK77">
        <f t="shared" si="34"/>
        <v>31.972129080968863</v>
      </c>
      <c r="AL77">
        <f t="shared" si="35"/>
        <v>42.21857960526313</v>
      </c>
      <c r="AN77">
        <f t="shared" si="37"/>
        <v>20.381226088388537</v>
      </c>
      <c r="AO77">
        <f t="shared" si="38"/>
        <v>6.2462858552631317</v>
      </c>
    </row>
    <row r="78" spans="1:47" x14ac:dyDescent="0.25">
      <c r="A78" t="s">
        <v>21</v>
      </c>
      <c r="B78">
        <v>2319</v>
      </c>
      <c r="V78" t="str">
        <f t="shared" si="30"/>
        <v>loe</v>
      </c>
      <c r="AE78" s="6" t="str">
        <f t="shared" si="28"/>
        <v>loe</v>
      </c>
      <c r="AI78">
        <f>AVERAGE($AI74:$AI77)</f>
        <v>22.520685876733538</v>
      </c>
      <c r="AJ78">
        <f>AVERAGE($AJ74:$AJ77)</f>
        <v>34.614160721726122</v>
      </c>
      <c r="AN78">
        <f>AVERAGE(AN74:AN77)</f>
        <v>15.334695387156644</v>
      </c>
      <c r="AO78">
        <f>AVERAGE(AO74:AO77)</f>
        <v>9.8804621064417528</v>
      </c>
    </row>
    <row r="79" spans="1:47" x14ac:dyDescent="0.25">
      <c r="A79" t="s">
        <v>23</v>
      </c>
      <c r="B79">
        <v>13965</v>
      </c>
      <c r="V79" t="str">
        <f t="shared" si="30"/>
        <v>low</v>
      </c>
      <c r="AE79" s="6" t="str">
        <f t="shared" si="28"/>
        <v>low</v>
      </c>
    </row>
    <row r="80" spans="1:47" x14ac:dyDescent="0.25">
      <c r="A80" t="s">
        <v>24</v>
      </c>
      <c r="B80">
        <v>37484</v>
      </c>
      <c r="V80" t="str">
        <f t="shared" si="30"/>
        <v>mid</v>
      </c>
      <c r="AE80" s="6" t="str">
        <f t="shared" si="28"/>
        <v>mid</v>
      </c>
    </row>
    <row r="81" spans="1:41" x14ac:dyDescent="0.25">
      <c r="A81" t="s">
        <v>20</v>
      </c>
      <c r="B81">
        <v>70937</v>
      </c>
      <c r="V81" t="str">
        <f t="shared" si="30"/>
        <v>hig</v>
      </c>
      <c r="AE81" s="6" t="str">
        <f t="shared" si="28"/>
        <v>hig</v>
      </c>
    </row>
    <row r="82" spans="1:41" x14ac:dyDescent="0.25">
      <c r="A82" t="s">
        <v>29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  <c r="O82" t="s">
        <v>13</v>
      </c>
      <c r="P82" t="s">
        <v>14</v>
      </c>
      <c r="Q82" t="s">
        <v>15</v>
      </c>
      <c r="R82" t="s">
        <v>16</v>
      </c>
      <c r="S82" t="s">
        <v>17</v>
      </c>
      <c r="T82" t="s">
        <v>18</v>
      </c>
      <c r="U82" t="s">
        <v>19</v>
      </c>
      <c r="V82" t="str">
        <f t="shared" si="30"/>
        <v>ARCHETYPE_AGGRESSIVE_BLOCKED_LANE</v>
      </c>
      <c r="W82" s="1" t="s">
        <v>46</v>
      </c>
      <c r="X82" t="s">
        <v>47</v>
      </c>
      <c r="Y82" s="3" t="s">
        <v>48</v>
      </c>
      <c r="Z82" t="s">
        <v>49</v>
      </c>
      <c r="AA82" t="s">
        <v>50</v>
      </c>
      <c r="AB82" t="s">
        <v>51</v>
      </c>
      <c r="AE82" s="6" t="str">
        <f t="shared" si="28"/>
        <v>ARCHETYPE_AGGRESSIVE_BLOCKED_LANE</v>
      </c>
    </row>
    <row r="83" spans="1:41" x14ac:dyDescent="0.25">
      <c r="A83" t="s">
        <v>21</v>
      </c>
      <c r="B83">
        <v>17.9552894736842</v>
      </c>
      <c r="C83">
        <v>18.576421052631499</v>
      </c>
      <c r="D83">
        <v>14.9178263157894</v>
      </c>
      <c r="E83">
        <v>16.896868421052599</v>
      </c>
      <c r="F83" t="s">
        <v>22</v>
      </c>
      <c r="G83" t="s">
        <v>22</v>
      </c>
      <c r="H83">
        <v>10.4374166666666</v>
      </c>
      <c r="I83">
        <v>11.21255</v>
      </c>
      <c r="J83">
        <v>20.071389473684199</v>
      </c>
      <c r="K83">
        <v>20.071389473684199</v>
      </c>
      <c r="L83">
        <v>29.725657142857099</v>
      </c>
      <c r="M83">
        <v>29.7523428571428</v>
      </c>
      <c r="N83">
        <v>27.872784210526302</v>
      </c>
      <c r="O83">
        <v>27.872784210526302</v>
      </c>
      <c r="P83">
        <v>17.732552631578901</v>
      </c>
      <c r="Q83">
        <v>22.584705263157801</v>
      </c>
      <c r="R83">
        <v>21.0409857142857</v>
      </c>
      <c r="S83">
        <v>21.044042857142799</v>
      </c>
      <c r="T83" t="s">
        <v>22</v>
      </c>
      <c r="U83" t="s">
        <v>22</v>
      </c>
      <c r="V83" t="str">
        <f t="shared" si="30"/>
        <v>loe</v>
      </c>
      <c r="W83" s="1">
        <f t="shared" ref="W83:W140" si="42">AVERAGE(B83,P83,J83)*5/2</f>
        <v>46.466026315789421</v>
      </c>
      <c r="X83">
        <f t="shared" ref="X83:X140" si="43">AVERAGE(C83,Q83,K83)*5/2</f>
        <v>51.027096491227923</v>
      </c>
      <c r="Y83" s="3">
        <f t="shared" ref="Y83:Y140" si="44">AVERAGE(D83,H83,N83)*5/2</f>
        <v>44.356689327485242</v>
      </c>
      <c r="Z83">
        <f t="shared" ref="Z83:Z140" si="45">AVERAGE(E83,I83,O83)*5/2</f>
        <v>46.65183552631575</v>
      </c>
      <c r="AA83" t="b">
        <f t="shared" si="39"/>
        <v>0</v>
      </c>
      <c r="AB83" t="b">
        <f t="shared" si="40"/>
        <v>1</v>
      </c>
      <c r="AC83" s="4">
        <f t="shared" si="41"/>
        <v>47.533348684210495</v>
      </c>
      <c r="AD83" s="5">
        <f t="shared" si="36"/>
        <v>58.473283364661562</v>
      </c>
      <c r="AE83" s="6" t="str">
        <f t="shared" si="28"/>
        <v>loe</v>
      </c>
      <c r="AF83" s="7">
        <f t="shared" si="31"/>
        <v>1.067322368421074</v>
      </c>
      <c r="AG83">
        <f t="shared" si="29"/>
        <v>14.11659403717632</v>
      </c>
      <c r="AI83">
        <f t="shared" si="32"/>
        <v>44.331381578947251</v>
      </c>
      <c r="AJ83">
        <f t="shared" si="33"/>
        <v>26.0935416666665</v>
      </c>
      <c r="AK83" t="e">
        <f t="shared" si="34"/>
        <v>#DIV/0!</v>
      </c>
      <c r="AL83">
        <f t="shared" si="35"/>
        <v>63.458303571428502</v>
      </c>
      <c r="AO83">
        <f>AL83-AJ83</f>
        <v>37.364761904762005</v>
      </c>
    </row>
    <row r="84" spans="1:41" x14ac:dyDescent="0.25">
      <c r="A84" t="s">
        <v>23</v>
      </c>
      <c r="B84">
        <v>17.6865576315789</v>
      </c>
      <c r="C84">
        <v>17.7274055263157</v>
      </c>
      <c r="D84">
        <v>17.442552368421001</v>
      </c>
      <c r="E84">
        <v>17.528988947368401</v>
      </c>
      <c r="F84">
        <v>29.750771873064998</v>
      </c>
      <c r="G84">
        <v>29.750852755417899</v>
      </c>
      <c r="H84">
        <v>13.9332125</v>
      </c>
      <c r="I84">
        <v>14.2071962499999</v>
      </c>
      <c r="J84">
        <v>22.682631842105199</v>
      </c>
      <c r="K84">
        <v>22.682631842105199</v>
      </c>
      <c r="L84">
        <v>29.743999144736801</v>
      </c>
      <c r="M84">
        <v>29.818782944078901</v>
      </c>
      <c r="N84">
        <v>29.750077368421</v>
      </c>
      <c r="O84">
        <v>29.750077368421</v>
      </c>
      <c r="P84">
        <v>13.7250308333333</v>
      </c>
      <c r="Q84">
        <v>14.264785833333301</v>
      </c>
      <c r="R84">
        <v>24.2265236348684</v>
      </c>
      <c r="S84">
        <v>24.226886529605199</v>
      </c>
      <c r="T84">
        <v>18.8928704772961</v>
      </c>
      <c r="U84">
        <v>25.448059348985201</v>
      </c>
      <c r="V84" t="str">
        <f t="shared" si="30"/>
        <v>low</v>
      </c>
      <c r="W84" s="1">
        <f t="shared" si="42"/>
        <v>45.078516922514495</v>
      </c>
      <c r="X84">
        <f t="shared" si="43"/>
        <v>45.56235266812849</v>
      </c>
      <c r="Y84" s="3">
        <f t="shared" si="44"/>
        <v>50.938201864035008</v>
      </c>
      <c r="Z84">
        <f t="shared" si="45"/>
        <v>51.238552138157758</v>
      </c>
      <c r="AA84" t="b">
        <f t="shared" si="39"/>
        <v>1</v>
      </c>
      <c r="AB84" t="b">
        <f t="shared" si="40"/>
        <v>1</v>
      </c>
      <c r="AC84" s="4">
        <f t="shared" si="41"/>
        <v>55.633019890028244</v>
      </c>
      <c r="AD84" s="5">
        <f t="shared" si="36"/>
        <v>63.226970322779508</v>
      </c>
      <c r="AE84" s="6" t="str">
        <f t="shared" si="28"/>
        <v>low</v>
      </c>
      <c r="AF84" s="7">
        <f t="shared" si="31"/>
        <v>10.554502967513749</v>
      </c>
      <c r="AG84">
        <f t="shared" si="29"/>
        <v>12.288768458744499</v>
      </c>
      <c r="AI84">
        <f t="shared" si="32"/>
        <v>34.312577083333252</v>
      </c>
      <c r="AJ84">
        <f t="shared" si="33"/>
        <v>34.833031249999998</v>
      </c>
      <c r="AK84">
        <f t="shared" si="34"/>
        <v>60.804552937951371</v>
      </c>
      <c r="AL84">
        <f t="shared" si="35"/>
        <v>67.463153474506498</v>
      </c>
      <c r="AN84">
        <f t="shared" si="37"/>
        <v>26.491975854618119</v>
      </c>
      <c r="AO84">
        <f t="shared" si="38"/>
        <v>32.630122224506501</v>
      </c>
    </row>
    <row r="85" spans="1:41" x14ac:dyDescent="0.25">
      <c r="A85" t="s">
        <v>24</v>
      </c>
      <c r="B85">
        <v>17.1082236842105</v>
      </c>
      <c r="C85">
        <v>17.109561052631499</v>
      </c>
      <c r="D85">
        <v>15.979646315789401</v>
      </c>
      <c r="E85">
        <v>16.059570000000001</v>
      </c>
      <c r="F85">
        <v>29.597594314806599</v>
      </c>
      <c r="G85">
        <v>29.5979786481399</v>
      </c>
      <c r="H85">
        <v>14.704397</v>
      </c>
      <c r="I85">
        <v>14.844907999999901</v>
      </c>
      <c r="J85">
        <v>21.027930263157799</v>
      </c>
      <c r="K85">
        <v>21.027930263157799</v>
      </c>
      <c r="L85">
        <v>29.718086875000001</v>
      </c>
      <c r="M85">
        <v>29.7802237993421</v>
      </c>
      <c r="N85">
        <v>29.755464473684199</v>
      </c>
      <c r="O85">
        <v>29.755464473684199</v>
      </c>
      <c r="P85">
        <v>10.617046500000001</v>
      </c>
      <c r="Q85">
        <v>11.389320833333301</v>
      </c>
      <c r="R85">
        <v>22.530505921052601</v>
      </c>
      <c r="S85">
        <v>22.530566710526301</v>
      </c>
      <c r="T85">
        <v>16.3240751747506</v>
      </c>
      <c r="U85">
        <v>22.979306897562498</v>
      </c>
      <c r="V85" t="str">
        <f t="shared" si="30"/>
        <v>mid</v>
      </c>
      <c r="W85" s="1">
        <f t="shared" si="42"/>
        <v>40.627667039473579</v>
      </c>
      <c r="X85">
        <f t="shared" si="43"/>
        <v>41.272343457602162</v>
      </c>
      <c r="Y85" s="3">
        <f t="shared" si="44"/>
        <v>50.366256491228</v>
      </c>
      <c r="Z85">
        <f t="shared" si="45"/>
        <v>50.54995206140341</v>
      </c>
      <c r="AA85" t="b">
        <f t="shared" si="39"/>
        <v>1</v>
      </c>
      <c r="AB85" t="b">
        <f t="shared" si="40"/>
        <v>1</v>
      </c>
      <c r="AC85" s="4">
        <f t="shared" si="41"/>
        <v>52.536139648078439</v>
      </c>
      <c r="AD85" s="5">
        <f t="shared" si="36"/>
        <v>61.239814740953875</v>
      </c>
      <c r="AE85" s="6" t="str">
        <f t="shared" si="28"/>
        <v>mid</v>
      </c>
      <c r="AF85" s="7">
        <f t="shared" si="31"/>
        <v>11.90847260860486</v>
      </c>
      <c r="AG85">
        <f t="shared" si="29"/>
        <v>10.873558249725875</v>
      </c>
      <c r="AI85">
        <f t="shared" si="32"/>
        <v>26.542616250000002</v>
      </c>
      <c r="AJ85">
        <f t="shared" si="33"/>
        <v>36.7609925</v>
      </c>
      <c r="AK85">
        <f t="shared" si="34"/>
        <v>57.402086861946501</v>
      </c>
      <c r="AL85">
        <f t="shared" si="35"/>
        <v>65.310740995065757</v>
      </c>
      <c r="AN85">
        <f t="shared" si="37"/>
        <v>30.859470611946499</v>
      </c>
      <c r="AO85">
        <f t="shared" si="38"/>
        <v>28.549748495065757</v>
      </c>
    </row>
    <row r="86" spans="1:41" x14ac:dyDescent="0.25">
      <c r="A86" t="s">
        <v>20</v>
      </c>
      <c r="B86">
        <v>17.050497368420999</v>
      </c>
      <c r="C86">
        <v>17.050659210526302</v>
      </c>
      <c r="D86">
        <v>11.568976842105201</v>
      </c>
      <c r="E86">
        <v>11.705285789473599</v>
      </c>
      <c r="F86">
        <v>29.768410657894702</v>
      </c>
      <c r="G86">
        <v>29.768410657894702</v>
      </c>
      <c r="H86" t="s">
        <v>22</v>
      </c>
      <c r="I86" t="s">
        <v>22</v>
      </c>
      <c r="J86">
        <v>19.928066842105199</v>
      </c>
      <c r="K86">
        <v>19.928066842105199</v>
      </c>
      <c r="L86">
        <v>29.789678947368401</v>
      </c>
      <c r="M86">
        <v>29.806425263157799</v>
      </c>
      <c r="N86">
        <v>29.868262894736802</v>
      </c>
      <c r="O86">
        <v>29.868262894736802</v>
      </c>
      <c r="P86">
        <v>5.0806341266233703</v>
      </c>
      <c r="Q86">
        <v>5.9909932159090902</v>
      </c>
      <c r="R86">
        <v>19.789166578947299</v>
      </c>
      <c r="S86">
        <v>19.789166578947299</v>
      </c>
      <c r="T86">
        <v>13.3835105</v>
      </c>
      <c r="U86">
        <v>19.813996698830401</v>
      </c>
      <c r="V86" t="str">
        <f t="shared" si="30"/>
        <v>hig</v>
      </c>
      <c r="W86" s="1">
        <f t="shared" si="42"/>
        <v>35.049331947624637</v>
      </c>
      <c r="X86">
        <f t="shared" si="43"/>
        <v>35.808099390450487</v>
      </c>
      <c r="Y86" s="3">
        <f t="shared" si="44"/>
        <v>51.796549671052503</v>
      </c>
      <c r="Z86">
        <f t="shared" si="45"/>
        <v>51.966935855263003</v>
      </c>
      <c r="AA86" t="b">
        <f t="shared" si="39"/>
        <v>1</v>
      </c>
      <c r="AB86" t="b">
        <f t="shared" si="40"/>
        <v>1</v>
      </c>
      <c r="AC86" s="4">
        <f t="shared" si="41"/>
        <v>50.081553355263054</v>
      </c>
      <c r="AD86" s="5">
        <f t="shared" si="36"/>
        <v>56.885053289473568</v>
      </c>
      <c r="AE86" s="6" t="str">
        <f t="shared" si="28"/>
        <v>hig</v>
      </c>
      <c r="AF86" s="7">
        <f t="shared" si="31"/>
        <v>15.032221407638417</v>
      </c>
      <c r="AG86">
        <f t="shared" si="29"/>
        <v>5.0885036184210648</v>
      </c>
      <c r="AI86">
        <f t="shared" si="32"/>
        <v>12.701585316558425</v>
      </c>
      <c r="AJ86" t="e">
        <f t="shared" si="33"/>
        <v>#VALUE!</v>
      </c>
      <c r="AK86">
        <f t="shared" si="34"/>
        <v>53.939901447368385</v>
      </c>
      <c r="AL86">
        <f t="shared" si="35"/>
        <v>61.973556907894633</v>
      </c>
      <c r="AN86">
        <f t="shared" si="37"/>
        <v>41.238316130809963</v>
      </c>
    </row>
    <row r="87" spans="1:41" x14ac:dyDescent="0.25">
      <c r="A87" t="s">
        <v>21</v>
      </c>
      <c r="B87">
        <v>553</v>
      </c>
      <c r="V87" t="str">
        <f t="shared" si="30"/>
        <v>loe</v>
      </c>
      <c r="AE87" s="6" t="str">
        <f t="shared" si="28"/>
        <v>loe</v>
      </c>
      <c r="AF87" s="7">
        <f>AVERAGE(AF84:AF86)</f>
        <v>12.498398994585676</v>
      </c>
      <c r="AI87">
        <f>AVERAGE($AI84:$AI86)</f>
        <v>24.518926216630561</v>
      </c>
      <c r="AJ87">
        <f>AVERAGE($AJ83:$AJ85)</f>
        <v>32.562521805555498</v>
      </c>
      <c r="AN87">
        <f>AVERAGE(AN84:AN86)</f>
        <v>32.86325419912486</v>
      </c>
      <c r="AO87">
        <f>AVERAGE(AO83:AO85)</f>
        <v>32.84821087477809</v>
      </c>
    </row>
    <row r="88" spans="1:41" x14ac:dyDescent="0.25">
      <c r="A88" t="s">
        <v>23</v>
      </c>
      <c r="B88">
        <v>5875</v>
      </c>
      <c r="V88" t="str">
        <f t="shared" si="30"/>
        <v>low</v>
      </c>
      <c r="AE88" s="6" t="str">
        <f t="shared" si="28"/>
        <v>low</v>
      </c>
    </row>
    <row r="89" spans="1:41" x14ac:dyDescent="0.25">
      <c r="A89" t="s">
        <v>24</v>
      </c>
      <c r="B89">
        <v>19545</v>
      </c>
      <c r="V89" t="str">
        <f t="shared" si="30"/>
        <v>mid</v>
      </c>
      <c r="AE89" s="6" t="str">
        <f t="shared" si="28"/>
        <v>mid</v>
      </c>
    </row>
    <row r="90" spans="1:41" x14ac:dyDescent="0.25">
      <c r="A90" t="s">
        <v>20</v>
      </c>
      <c r="B90">
        <v>42461</v>
      </c>
      <c r="V90" t="str">
        <f t="shared" si="30"/>
        <v>hig</v>
      </c>
      <c r="AE90" s="6" t="str">
        <f t="shared" si="28"/>
        <v>hig</v>
      </c>
    </row>
    <row r="91" spans="1:41" x14ac:dyDescent="0.25">
      <c r="A91" t="s">
        <v>30</v>
      </c>
      <c r="B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8</v>
      </c>
      <c r="K91" t="s">
        <v>9</v>
      </c>
      <c r="L91" t="s">
        <v>10</v>
      </c>
      <c r="M91" t="s">
        <v>11</v>
      </c>
      <c r="N91" t="s">
        <v>12</v>
      </c>
      <c r="O91" t="s">
        <v>13</v>
      </c>
      <c r="P91" t="s">
        <v>14</v>
      </c>
      <c r="Q91" t="s">
        <v>15</v>
      </c>
      <c r="R91" t="s">
        <v>16</v>
      </c>
      <c r="S91" t="s">
        <v>17</v>
      </c>
      <c r="T91" t="s">
        <v>18</v>
      </c>
      <c r="U91" t="s">
        <v>19</v>
      </c>
      <c r="V91" t="str">
        <f t="shared" si="30"/>
        <v>ARCHETYPE_NORMAL_BLOCKED_LANE</v>
      </c>
      <c r="W91" s="1" t="s">
        <v>46</v>
      </c>
      <c r="X91" t="s">
        <v>47</v>
      </c>
      <c r="Y91" s="3" t="s">
        <v>48</v>
      </c>
      <c r="Z91" t="s">
        <v>49</v>
      </c>
      <c r="AA91" t="s">
        <v>50</v>
      </c>
      <c r="AB91" t="s">
        <v>51</v>
      </c>
      <c r="AE91" s="6" t="str">
        <f t="shared" si="28"/>
        <v>ARCHETYPE_NORMAL_BLOCKED_LANE</v>
      </c>
    </row>
    <row r="92" spans="1:41" x14ac:dyDescent="0.25">
      <c r="A92" t="s">
        <v>21</v>
      </c>
      <c r="B92">
        <v>13.544896052631501</v>
      </c>
      <c r="C92">
        <v>15.4528931578947</v>
      </c>
      <c r="D92">
        <v>13.198786578947299</v>
      </c>
      <c r="E92">
        <v>14.763078421052599</v>
      </c>
      <c r="F92">
        <v>15.955562499999999</v>
      </c>
      <c r="G92">
        <v>15.9749275</v>
      </c>
      <c r="H92">
        <v>15.2987647368421</v>
      </c>
      <c r="I92">
        <v>17.3993944736842</v>
      </c>
      <c r="J92">
        <v>16.812912894736801</v>
      </c>
      <c r="K92">
        <v>16.812912894736801</v>
      </c>
      <c r="L92" t="s">
        <v>22</v>
      </c>
      <c r="M92" t="s">
        <v>22</v>
      </c>
      <c r="N92">
        <v>18.235248157894699</v>
      </c>
      <c r="O92">
        <v>18.235248157894699</v>
      </c>
      <c r="P92">
        <v>12.468954166666601</v>
      </c>
      <c r="Q92">
        <v>13.870516052631499</v>
      </c>
      <c r="R92" t="s">
        <v>22</v>
      </c>
      <c r="S92" t="s">
        <v>22</v>
      </c>
      <c r="T92">
        <v>15.9496074999999</v>
      </c>
      <c r="U92">
        <v>16.4226025</v>
      </c>
      <c r="V92" t="str">
        <f t="shared" si="30"/>
        <v>loe</v>
      </c>
      <c r="W92" s="2">
        <f t="shared" si="42"/>
        <v>35.688969261695753</v>
      </c>
      <c r="X92">
        <f t="shared" si="43"/>
        <v>38.446935087719169</v>
      </c>
      <c r="Y92" s="3">
        <f t="shared" si="44"/>
        <v>38.943999561403416</v>
      </c>
      <c r="Z92">
        <f t="shared" si="45"/>
        <v>41.998100877192918</v>
      </c>
      <c r="AA92" t="b">
        <f t="shared" si="39"/>
        <v>1</v>
      </c>
      <c r="AB92" t="b">
        <f t="shared" si="40"/>
        <v>0</v>
      </c>
      <c r="AC92" s="4">
        <f t="shared" si="41"/>
        <v>38.914361842105123</v>
      </c>
      <c r="AD92" s="5">
        <f t="shared" si="36"/>
        <v>39.2925434210525</v>
      </c>
      <c r="AE92" s="6" t="str">
        <f t="shared" si="28"/>
        <v>loe</v>
      </c>
      <c r="AF92" s="7">
        <f t="shared" si="31"/>
        <v>3.2253925804093697</v>
      </c>
      <c r="AG92">
        <f t="shared" si="29"/>
        <v>0.34854385964908374</v>
      </c>
      <c r="AI92">
        <f t="shared" si="32"/>
        <v>31.172385416666501</v>
      </c>
      <c r="AJ92">
        <f t="shared" si="33"/>
        <v>38.246911842105249</v>
      </c>
      <c r="AK92">
        <f t="shared" si="34"/>
        <v>39.88146249999987</v>
      </c>
      <c r="AL92" t="e">
        <f t="shared" si="35"/>
        <v>#DIV/0!</v>
      </c>
      <c r="AN92">
        <f t="shared" si="37"/>
        <v>8.7090770833333693</v>
      </c>
    </row>
    <row r="93" spans="1:41" x14ac:dyDescent="0.25">
      <c r="A93" t="s">
        <v>23</v>
      </c>
      <c r="B93">
        <v>3.6994600000000002</v>
      </c>
      <c r="C93">
        <v>4.1161349999999999</v>
      </c>
      <c r="D93">
        <v>4.6321573684210504</v>
      </c>
      <c r="E93">
        <v>5.3166152631578898</v>
      </c>
      <c r="F93">
        <v>15.4893662727038</v>
      </c>
      <c r="G93">
        <v>15.4896099989465</v>
      </c>
      <c r="H93">
        <v>12.5213286776315</v>
      </c>
      <c r="I93">
        <v>15.053558743421</v>
      </c>
      <c r="J93">
        <v>16.410908947368402</v>
      </c>
      <c r="K93">
        <v>16.410908947368402</v>
      </c>
      <c r="L93">
        <v>16.461638749999999</v>
      </c>
      <c r="M93">
        <v>16.746586749999999</v>
      </c>
      <c r="N93">
        <v>16.840227631578902</v>
      </c>
      <c r="O93">
        <v>16.840227631578902</v>
      </c>
      <c r="P93">
        <v>7.4041430862470801</v>
      </c>
      <c r="Q93">
        <v>8.6206902063492006</v>
      </c>
      <c r="R93">
        <v>16.635039249999998</v>
      </c>
      <c r="S93">
        <v>16.635039249999998</v>
      </c>
      <c r="T93">
        <v>11.7367827688768</v>
      </c>
      <c r="U93">
        <v>16.690517764318798</v>
      </c>
      <c r="V93" t="str">
        <f t="shared" si="30"/>
        <v>low</v>
      </c>
      <c r="W93" s="2">
        <f t="shared" si="42"/>
        <v>22.928760028012899</v>
      </c>
      <c r="X93">
        <f t="shared" si="43"/>
        <v>24.289778461431336</v>
      </c>
      <c r="Y93" s="3">
        <f t="shared" si="44"/>
        <v>28.328094731359542</v>
      </c>
      <c r="Z93">
        <f t="shared" si="45"/>
        <v>31.008668031798159</v>
      </c>
      <c r="AA93" t="b">
        <f t="shared" si="39"/>
        <v>1</v>
      </c>
      <c r="AB93" t="b">
        <f t="shared" si="40"/>
        <v>1</v>
      </c>
      <c r="AC93" s="4">
        <f t="shared" si="41"/>
        <v>29.585323743093124</v>
      </c>
      <c r="AD93" s="5">
        <f t="shared" si="36"/>
        <v>34.105664374999961</v>
      </c>
      <c r="AE93" s="6" t="str">
        <f t="shared" si="28"/>
        <v>low</v>
      </c>
      <c r="AF93" s="7">
        <f t="shared" si="31"/>
        <v>6.6565637150802246</v>
      </c>
      <c r="AG93">
        <f t="shared" si="29"/>
        <v>5.7775696436404189</v>
      </c>
      <c r="AI93">
        <f t="shared" si="32"/>
        <v>18.510357715617701</v>
      </c>
      <c r="AJ93">
        <f t="shared" si="33"/>
        <v>31.30332169407875</v>
      </c>
      <c r="AK93">
        <f t="shared" si="34"/>
        <v>34.032686301975744</v>
      </c>
      <c r="AL93">
        <f t="shared" si="35"/>
        <v>41.370847499999996</v>
      </c>
      <c r="AN93">
        <f t="shared" si="37"/>
        <v>15.522328586358043</v>
      </c>
      <c r="AO93">
        <f t="shared" si="38"/>
        <v>10.067525805921246</v>
      </c>
    </row>
    <row r="94" spans="1:41" x14ac:dyDescent="0.25">
      <c r="A94" t="s">
        <v>24</v>
      </c>
      <c r="B94">
        <v>3.1071771052631498</v>
      </c>
      <c r="C94">
        <v>3.1227321052631498</v>
      </c>
      <c r="D94">
        <v>2.3045144736842098</v>
      </c>
      <c r="E94">
        <v>2.3824744736842098</v>
      </c>
      <c r="F94">
        <v>15.7132041561314</v>
      </c>
      <c r="G94">
        <v>15.7132041561314</v>
      </c>
      <c r="H94">
        <v>11.491103463915399</v>
      </c>
      <c r="I94">
        <v>14.131389881711801</v>
      </c>
      <c r="J94">
        <v>16.116089736842099</v>
      </c>
      <c r="K94">
        <v>16.116089736842099</v>
      </c>
      <c r="L94">
        <v>14.9347592402787</v>
      </c>
      <c r="M94">
        <v>17.2477909891964</v>
      </c>
      <c r="N94">
        <v>17.2837518421052</v>
      </c>
      <c r="O94">
        <v>17.2837518421052</v>
      </c>
      <c r="P94">
        <v>5.7101812941078496</v>
      </c>
      <c r="Q94">
        <v>7.4660722411922196</v>
      </c>
      <c r="R94">
        <v>16.316453570783001</v>
      </c>
      <c r="S94">
        <v>16.316453570783001</v>
      </c>
      <c r="T94">
        <v>7.5644919441465097</v>
      </c>
      <c r="U94">
        <v>12.8573078795272</v>
      </c>
      <c r="V94" t="str">
        <f t="shared" si="30"/>
        <v>mid</v>
      </c>
      <c r="W94" s="2">
        <f t="shared" si="42"/>
        <v>20.777873446844247</v>
      </c>
      <c r="X94">
        <f t="shared" si="43"/>
        <v>22.25407840274789</v>
      </c>
      <c r="Y94" s="3">
        <f t="shared" si="44"/>
        <v>25.899474816420675</v>
      </c>
      <c r="Z94">
        <f t="shared" si="45"/>
        <v>28.164680164584347</v>
      </c>
      <c r="AA94" t="b">
        <f t="shared" si="39"/>
        <v>1</v>
      </c>
      <c r="AB94" t="b">
        <f t="shared" si="40"/>
        <v>1</v>
      </c>
      <c r="AC94" s="4">
        <f t="shared" si="41"/>
        <v>26.563101838989475</v>
      </c>
      <c r="AD94" s="5">
        <f t="shared" si="36"/>
        <v>31.77467445428195</v>
      </c>
      <c r="AE94" s="6" t="str">
        <f t="shared" si="28"/>
        <v>mid</v>
      </c>
      <c r="AF94" s="7">
        <f t="shared" si="31"/>
        <v>5.7852283921452283</v>
      </c>
      <c r="AG94">
        <f t="shared" si="29"/>
        <v>5.8751996378612752</v>
      </c>
      <c r="AI94">
        <f t="shared" si="32"/>
        <v>14.275453235269623</v>
      </c>
      <c r="AJ94">
        <f t="shared" si="33"/>
        <v>28.727758659788499</v>
      </c>
      <c r="AK94">
        <f t="shared" si="34"/>
        <v>29.097120125347388</v>
      </c>
      <c r="AL94">
        <f t="shared" si="35"/>
        <v>39.064016013827121</v>
      </c>
      <c r="AN94">
        <f t="shared" si="37"/>
        <v>14.821666890077765</v>
      </c>
      <c r="AO94">
        <f t="shared" si="38"/>
        <v>10.336257354038622</v>
      </c>
    </row>
    <row r="95" spans="1:41" x14ac:dyDescent="0.25">
      <c r="A95" t="s">
        <v>20</v>
      </c>
      <c r="B95">
        <v>3.91889736842105</v>
      </c>
      <c r="C95">
        <v>3.9304289473684202</v>
      </c>
      <c r="D95">
        <v>1.84403157894736</v>
      </c>
      <c r="E95">
        <v>1.9857989473684201</v>
      </c>
      <c r="F95">
        <v>16.0728312052616</v>
      </c>
      <c r="G95">
        <v>16.0728312052616</v>
      </c>
      <c r="H95">
        <v>9.8852661652353895</v>
      </c>
      <c r="I95">
        <v>13.001982233064201</v>
      </c>
      <c r="J95">
        <v>16.002496315789401</v>
      </c>
      <c r="K95">
        <v>16.002496315789401</v>
      </c>
      <c r="L95">
        <v>15.127211008973401</v>
      </c>
      <c r="M95">
        <v>17.296075717289199</v>
      </c>
      <c r="N95">
        <v>17.828840526315702</v>
      </c>
      <c r="O95">
        <v>17.828840526315702</v>
      </c>
      <c r="P95">
        <v>4.17571975256116</v>
      </c>
      <c r="Q95">
        <f>P95*1.5691</f>
        <v>6.5521218637437162</v>
      </c>
      <c r="R95">
        <v>15.7261229908502</v>
      </c>
      <c r="S95">
        <v>15.7261229908502</v>
      </c>
      <c r="T95">
        <v>4.96439682457983</v>
      </c>
      <c r="U95">
        <v>8.9391648586017691</v>
      </c>
      <c r="V95" t="str">
        <f t="shared" si="30"/>
        <v>hig</v>
      </c>
      <c r="W95" s="2">
        <f t="shared" si="42"/>
        <v>20.080927863976342</v>
      </c>
      <c r="X95">
        <f t="shared" si="43"/>
        <v>22.070872605751283</v>
      </c>
      <c r="Y95" s="3">
        <f t="shared" si="44"/>
        <v>24.631781892082042</v>
      </c>
      <c r="Z95">
        <f t="shared" si="45"/>
        <v>27.347184755623601</v>
      </c>
      <c r="AA95" t="b">
        <f t="shared" si="39"/>
        <v>1</v>
      </c>
      <c r="AB95" t="b">
        <f t="shared" si="40"/>
        <v>1</v>
      </c>
      <c r="AC95" s="4">
        <f t="shared" si="41"/>
        <v>25.599138571282424</v>
      </c>
      <c r="AD95" s="5">
        <f t="shared" si="36"/>
        <v>31.578878815679161</v>
      </c>
      <c r="AE95" s="6" t="str">
        <f t="shared" si="28"/>
        <v>hig</v>
      </c>
      <c r="AF95" s="7">
        <f t="shared" si="31"/>
        <v>5.518210707306082</v>
      </c>
      <c r="AG95">
        <f t="shared" si="29"/>
        <v>6.9470969235971189</v>
      </c>
      <c r="AI95">
        <f t="shared" si="32"/>
        <v>10.4392993814029</v>
      </c>
      <c r="AJ95">
        <f t="shared" si="33"/>
        <v>24.713165413088475</v>
      </c>
      <c r="AK95">
        <f t="shared" si="34"/>
        <v>26.296535037301787</v>
      </c>
      <c r="AL95">
        <f t="shared" si="35"/>
        <v>38.566667499779498</v>
      </c>
      <c r="AN95">
        <f t="shared" si="37"/>
        <v>15.857235655898887</v>
      </c>
      <c r="AO95">
        <f t="shared" si="38"/>
        <v>13.853502086691023</v>
      </c>
    </row>
    <row r="96" spans="1:41" x14ac:dyDescent="0.25">
      <c r="A96" t="s">
        <v>21</v>
      </c>
      <c r="B96">
        <v>119</v>
      </c>
      <c r="V96" t="str">
        <f t="shared" si="30"/>
        <v>loe</v>
      </c>
      <c r="AE96" s="6" t="str">
        <f t="shared" si="28"/>
        <v>loe</v>
      </c>
      <c r="AI96">
        <f>AVERAGE(AI92:AI95)</f>
        <v>18.599373937239182</v>
      </c>
      <c r="AJ96">
        <f>AVERAGE(AJ93:AJ95)</f>
        <v>28.248081922318576</v>
      </c>
      <c r="AN96">
        <f>AVERAGE(AN92:AN95)</f>
        <v>13.727577053917017</v>
      </c>
      <c r="AO96">
        <f>AVERAGE(AO93:AO95)</f>
        <v>11.419095082216964</v>
      </c>
    </row>
    <row r="97" spans="1:41" x14ac:dyDescent="0.25">
      <c r="A97" t="s">
        <v>23</v>
      </c>
      <c r="B97">
        <v>1642</v>
      </c>
      <c r="V97" t="str">
        <f t="shared" si="30"/>
        <v>low</v>
      </c>
      <c r="AE97" s="6" t="str">
        <f t="shared" si="28"/>
        <v>low</v>
      </c>
    </row>
    <row r="98" spans="1:41" x14ac:dyDescent="0.25">
      <c r="A98" t="s">
        <v>24</v>
      </c>
      <c r="B98">
        <v>5759</v>
      </c>
      <c r="V98" t="str">
        <f t="shared" si="30"/>
        <v>mid</v>
      </c>
      <c r="AE98" s="6" t="str">
        <f t="shared" si="28"/>
        <v>mid</v>
      </c>
    </row>
    <row r="99" spans="1:41" x14ac:dyDescent="0.25">
      <c r="A99" t="s">
        <v>20</v>
      </c>
      <c r="B99">
        <v>12655</v>
      </c>
      <c r="V99" t="str">
        <f t="shared" si="30"/>
        <v>hig</v>
      </c>
      <c r="AE99" s="6" t="str">
        <f t="shared" si="28"/>
        <v>hig</v>
      </c>
    </row>
    <row r="100" spans="1:41" x14ac:dyDescent="0.25">
      <c r="A100" t="s">
        <v>31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L100" t="s">
        <v>10</v>
      </c>
      <c r="M100" t="s">
        <v>11</v>
      </c>
      <c r="N100" t="s">
        <v>12</v>
      </c>
      <c r="O100" t="s">
        <v>13</v>
      </c>
      <c r="P100" t="s">
        <v>14</v>
      </c>
      <c r="Q100" t="s">
        <v>15</v>
      </c>
      <c r="R100" t="s">
        <v>16</v>
      </c>
      <c r="S100" t="s">
        <v>17</v>
      </c>
      <c r="T100" t="s">
        <v>18</v>
      </c>
      <c r="U100" t="s">
        <v>19</v>
      </c>
      <c r="V100" t="str">
        <f t="shared" si="30"/>
        <v>ARCHETYPE_TIRED_BLOCKED_LANE</v>
      </c>
      <c r="W100" s="1" t="s">
        <v>46</v>
      </c>
      <c r="X100" t="s">
        <v>47</v>
      </c>
      <c r="Y100" s="3" t="s">
        <v>48</v>
      </c>
      <c r="Z100" t="s">
        <v>49</v>
      </c>
      <c r="AA100" t="s">
        <v>50</v>
      </c>
      <c r="AB100" t="s">
        <v>51</v>
      </c>
      <c r="AE100" s="6" t="str">
        <f t="shared" si="28"/>
        <v>ARCHETYPE_TIRED_BLOCKED_LANE</v>
      </c>
    </row>
    <row r="101" spans="1:41" x14ac:dyDescent="0.25">
      <c r="A101" t="s">
        <v>21</v>
      </c>
      <c r="B101">
        <v>12.570671315789401</v>
      </c>
      <c r="C101">
        <v>14.152462368421</v>
      </c>
      <c r="D101">
        <v>12.0092326315789</v>
      </c>
      <c r="E101">
        <v>13.3952949999999</v>
      </c>
      <c r="F101">
        <v>15.4403475</v>
      </c>
      <c r="G101">
        <v>15.478691250000001</v>
      </c>
      <c r="H101">
        <v>10.4146504605263</v>
      </c>
      <c r="I101">
        <v>11.2242573026315</v>
      </c>
      <c r="J101">
        <v>14.984749210526299</v>
      </c>
      <c r="K101">
        <v>14.984749210526299</v>
      </c>
      <c r="L101">
        <v>16.394145000000002</v>
      </c>
      <c r="M101">
        <v>16.412364374999999</v>
      </c>
      <c r="N101">
        <v>16.263313684210502</v>
      </c>
      <c r="O101">
        <v>16.263313684210502</v>
      </c>
      <c r="P101">
        <v>11.6944158187134</v>
      </c>
      <c r="Q101">
        <v>13.135857997076</v>
      </c>
      <c r="R101">
        <v>15.872736874999999</v>
      </c>
      <c r="S101">
        <v>15.873244374999899</v>
      </c>
      <c r="T101">
        <v>14.825679999999901</v>
      </c>
      <c r="U101">
        <v>16.003147500000001</v>
      </c>
      <c r="V101" t="str">
        <f t="shared" si="30"/>
        <v>loe</v>
      </c>
      <c r="W101" s="1">
        <f t="shared" si="42"/>
        <v>32.70819695419091</v>
      </c>
      <c r="X101">
        <f t="shared" si="43"/>
        <v>35.227557980019419</v>
      </c>
      <c r="Y101" s="3">
        <f t="shared" si="44"/>
        <v>32.239330646929751</v>
      </c>
      <c r="Z101">
        <f t="shared" si="45"/>
        <v>34.069054989034917</v>
      </c>
      <c r="AA101" t="b">
        <f t="shared" si="39"/>
        <v>1</v>
      </c>
      <c r="AB101" t="b">
        <f t="shared" si="40"/>
        <v>1</v>
      </c>
      <c r="AC101" s="4">
        <f t="shared" si="41"/>
        <v>36.138405016447244</v>
      </c>
      <c r="AD101" s="5">
        <f t="shared" si="36"/>
        <v>37.837142619243373</v>
      </c>
      <c r="AE101" s="6" t="str">
        <f t="shared" si="28"/>
        <v>loe</v>
      </c>
      <c r="AF101" s="7">
        <f t="shared" si="31"/>
        <v>3.4302080622563338</v>
      </c>
      <c r="AG101">
        <f t="shared" si="29"/>
        <v>5.5978119723136217</v>
      </c>
      <c r="AI101">
        <f t="shared" ref="AI101:AI130" si="46">P101</f>
        <v>11.6944158187134</v>
      </c>
      <c r="AJ101">
        <f t="shared" ref="AJ101:AJ130" si="47">H101</f>
        <v>10.4146504605263</v>
      </c>
      <c r="AK101">
        <f t="shared" ref="AK101:AK130" si="48">AVERAGE(F101,T101)</f>
        <v>15.13301374999995</v>
      </c>
      <c r="AL101">
        <f t="shared" ref="AL101:AL130" si="49">AVERAGE(R101,L101)</f>
        <v>16.133440937500001</v>
      </c>
      <c r="AN101">
        <f t="shared" si="37"/>
        <v>3.4385979312865498</v>
      </c>
      <c r="AO101">
        <f t="shared" si="38"/>
        <v>5.7187904769737017</v>
      </c>
    </row>
    <row r="102" spans="1:41" x14ac:dyDescent="0.25">
      <c r="A102" t="s">
        <v>23</v>
      </c>
      <c r="B102">
        <v>13.702516315789399</v>
      </c>
      <c r="C102">
        <v>13.772419999999901</v>
      </c>
      <c r="D102">
        <v>10.3999936842105</v>
      </c>
      <c r="E102">
        <v>10.771591842105201</v>
      </c>
      <c r="F102">
        <v>17.633207432800699</v>
      </c>
      <c r="G102">
        <v>17.633207432800699</v>
      </c>
      <c r="H102">
        <v>11.444775999999999</v>
      </c>
      <c r="I102">
        <v>12.317650499999999</v>
      </c>
      <c r="J102">
        <v>15.222062368421</v>
      </c>
      <c r="K102">
        <v>15.222062368421</v>
      </c>
      <c r="L102">
        <v>17.5838279751462</v>
      </c>
      <c r="M102">
        <v>17.658753998538</v>
      </c>
      <c r="N102">
        <v>17.6288610526315</v>
      </c>
      <c r="O102">
        <v>17.6288610526315</v>
      </c>
      <c r="P102">
        <v>10.095361950854601</v>
      </c>
      <c r="Q102">
        <v>11.696965693223399</v>
      </c>
      <c r="R102">
        <v>15.848630219298199</v>
      </c>
      <c r="S102">
        <v>15.848749956140299</v>
      </c>
      <c r="T102">
        <v>12.4597422882205</v>
      </c>
      <c r="U102">
        <v>15.681459518431399</v>
      </c>
      <c r="V102" t="str">
        <f t="shared" si="30"/>
        <v>low</v>
      </c>
      <c r="W102" s="1">
        <f t="shared" si="42"/>
        <v>32.516617195887498</v>
      </c>
      <c r="X102">
        <f t="shared" si="43"/>
        <v>33.90954005137025</v>
      </c>
      <c r="Y102" s="3">
        <f t="shared" si="44"/>
        <v>32.894692280701662</v>
      </c>
      <c r="Z102">
        <f t="shared" si="45"/>
        <v>33.931752828947253</v>
      </c>
      <c r="AA102" t="b">
        <f t="shared" si="39"/>
        <v>1</v>
      </c>
      <c r="AB102" t="b">
        <f t="shared" si="40"/>
        <v>1</v>
      </c>
      <c r="AC102" s="4">
        <f t="shared" si="41"/>
        <v>36.885955253269749</v>
      </c>
      <c r="AD102" s="5">
        <f t="shared" si="36"/>
        <v>38.413320582053998</v>
      </c>
      <c r="AE102" s="6" t="str">
        <f t="shared" si="28"/>
        <v>low</v>
      </c>
      <c r="AF102" s="7">
        <f t="shared" si="31"/>
        <v>4.3693380573822509</v>
      </c>
      <c r="AG102">
        <f t="shared" si="29"/>
        <v>5.5186283013523365</v>
      </c>
      <c r="AI102">
        <f t="shared" si="46"/>
        <v>10.095361950854601</v>
      </c>
      <c r="AJ102">
        <f t="shared" si="47"/>
        <v>11.444775999999999</v>
      </c>
      <c r="AK102">
        <f t="shared" si="48"/>
        <v>15.0464748605106</v>
      </c>
      <c r="AL102">
        <f t="shared" si="49"/>
        <v>16.7162290972222</v>
      </c>
      <c r="AN102">
        <f t="shared" si="37"/>
        <v>4.9511129096559987</v>
      </c>
      <c r="AO102">
        <f t="shared" si="38"/>
        <v>5.2714530972222011</v>
      </c>
    </row>
    <row r="103" spans="1:41" x14ac:dyDescent="0.25">
      <c r="A103" t="s">
        <v>24</v>
      </c>
      <c r="B103">
        <v>12.500806842105201</v>
      </c>
      <c r="C103">
        <v>12.5025697368421</v>
      </c>
      <c r="D103">
        <v>8.9882749999999998</v>
      </c>
      <c r="E103">
        <v>9.2567384210526296</v>
      </c>
      <c r="F103">
        <v>17.4248673564258</v>
      </c>
      <c r="G103">
        <v>17.4248673564258</v>
      </c>
      <c r="H103">
        <v>13.217712499999999</v>
      </c>
      <c r="I103">
        <v>13.5495413333333</v>
      </c>
      <c r="J103">
        <v>14.722607368421</v>
      </c>
      <c r="K103">
        <v>14.722607368421</v>
      </c>
      <c r="L103">
        <v>17.329585323725901</v>
      </c>
      <c r="M103">
        <v>17.4941569903926</v>
      </c>
      <c r="N103">
        <v>17.577157631578899</v>
      </c>
      <c r="O103">
        <v>17.577157631578899</v>
      </c>
      <c r="P103">
        <v>7.1843350616719901</v>
      </c>
      <c r="Q103">
        <v>8.6740352077938301</v>
      </c>
      <c r="R103">
        <v>15.360652233468199</v>
      </c>
      <c r="S103">
        <v>15.360775563427699</v>
      </c>
      <c r="T103">
        <v>9.6120409713055199</v>
      </c>
      <c r="U103">
        <v>13.350685987926299</v>
      </c>
      <c r="V103" t="str">
        <f t="shared" si="30"/>
        <v>mid</v>
      </c>
      <c r="W103" s="1">
        <f t="shared" si="42"/>
        <v>28.67312439349849</v>
      </c>
      <c r="X103">
        <f t="shared" si="43"/>
        <v>29.916010260880771</v>
      </c>
      <c r="Y103" s="3">
        <f t="shared" si="44"/>
        <v>33.152620942982416</v>
      </c>
      <c r="Z103">
        <f t="shared" si="45"/>
        <v>33.652864488304019</v>
      </c>
      <c r="AA103" t="b">
        <f t="shared" si="39"/>
        <v>1</v>
      </c>
      <c r="AB103" t="b">
        <f t="shared" si="40"/>
        <v>1</v>
      </c>
      <c r="AC103" s="4">
        <f t="shared" si="41"/>
        <v>33.912701586410947</v>
      </c>
      <c r="AD103" s="5">
        <f t="shared" si="36"/>
        <v>37.034793867983126</v>
      </c>
      <c r="AE103" s="6" t="str">
        <f t="shared" si="28"/>
        <v>mid</v>
      </c>
      <c r="AF103" s="7">
        <f t="shared" si="31"/>
        <v>5.2395771929124564</v>
      </c>
      <c r="AG103">
        <f t="shared" si="29"/>
        <v>3.8821729250007095</v>
      </c>
      <c r="AI103">
        <f t="shared" si="46"/>
        <v>7.1843350616719901</v>
      </c>
      <c r="AJ103">
        <f t="shared" si="47"/>
        <v>13.217712499999999</v>
      </c>
      <c r="AK103">
        <f t="shared" si="48"/>
        <v>13.518454163865659</v>
      </c>
      <c r="AL103">
        <f t="shared" si="49"/>
        <v>16.345118778597051</v>
      </c>
      <c r="AN103">
        <f t="shared" si="37"/>
        <v>6.3341191021936689</v>
      </c>
      <c r="AO103">
        <f t="shared" si="38"/>
        <v>3.1274062785970518</v>
      </c>
    </row>
    <row r="104" spans="1:41" x14ac:dyDescent="0.25">
      <c r="A104" t="s">
        <v>20</v>
      </c>
      <c r="B104">
        <v>12.5327960526315</v>
      </c>
      <c r="C104">
        <v>12.533292105263101</v>
      </c>
      <c r="D104">
        <v>2.46781105263157</v>
      </c>
      <c r="E104">
        <v>2.5414973684210498</v>
      </c>
      <c r="F104">
        <v>17.555400175761001</v>
      </c>
      <c r="G104">
        <v>17.555400175761001</v>
      </c>
      <c r="H104">
        <v>13.927467500000001</v>
      </c>
      <c r="I104">
        <v>14.244517500000001</v>
      </c>
      <c r="J104">
        <v>14.371028684210501</v>
      </c>
      <c r="K104">
        <v>14.371028684210501</v>
      </c>
      <c r="L104">
        <v>17.5971860526315</v>
      </c>
      <c r="M104">
        <v>17.650200000000002</v>
      </c>
      <c r="N104">
        <v>17.705025789473599</v>
      </c>
      <c r="O104">
        <v>17.705025789473599</v>
      </c>
      <c r="P104">
        <v>4.8657951371157404</v>
      </c>
      <c r="Q104">
        <v>5.8924666017874996</v>
      </c>
      <c r="R104">
        <v>14.283755263157801</v>
      </c>
      <c r="S104">
        <v>14.2838557894736</v>
      </c>
      <c r="T104">
        <v>5.5427362195777397</v>
      </c>
      <c r="U104">
        <v>8.8863925214783297</v>
      </c>
      <c r="V104" t="str">
        <f t="shared" si="30"/>
        <v>hig</v>
      </c>
      <c r="W104" s="1">
        <f t="shared" si="42"/>
        <v>26.474683228298119</v>
      </c>
      <c r="X104">
        <f t="shared" si="43"/>
        <v>27.330656159384255</v>
      </c>
      <c r="Y104" s="3">
        <f t="shared" si="44"/>
        <v>28.416920285087638</v>
      </c>
      <c r="Z104">
        <f t="shared" si="45"/>
        <v>28.742533881578872</v>
      </c>
      <c r="AA104" t="b">
        <f t="shared" si="39"/>
        <v>1</v>
      </c>
      <c r="AB104" t="b">
        <f t="shared" si="40"/>
        <v>1</v>
      </c>
      <c r="AC104" s="4">
        <f t="shared" si="41"/>
        <v>31.25122570761296</v>
      </c>
      <c r="AD104" s="5">
        <f t="shared" si="36"/>
        <v>32.533611348684047</v>
      </c>
      <c r="AE104" s="6" t="str">
        <f t="shared" si="28"/>
        <v>hig</v>
      </c>
      <c r="AF104" s="7">
        <f t="shared" si="31"/>
        <v>4.7765424793148412</v>
      </c>
      <c r="AG104">
        <f t="shared" si="29"/>
        <v>4.1166910635964094</v>
      </c>
      <c r="AI104">
        <f t="shared" si="46"/>
        <v>4.8657951371157404</v>
      </c>
      <c r="AJ104">
        <f t="shared" si="47"/>
        <v>13.927467500000001</v>
      </c>
      <c r="AK104">
        <f t="shared" si="48"/>
        <v>11.549068197669371</v>
      </c>
      <c r="AL104">
        <f t="shared" si="49"/>
        <v>15.94047065789465</v>
      </c>
      <c r="AN104">
        <f t="shared" si="37"/>
        <v>6.6832730605536304</v>
      </c>
      <c r="AO104">
        <f t="shared" si="38"/>
        <v>2.0130031578946497</v>
      </c>
    </row>
    <row r="105" spans="1:41" x14ac:dyDescent="0.25">
      <c r="A105" t="s">
        <v>21</v>
      </c>
      <c r="B105">
        <v>3448</v>
      </c>
      <c r="V105" t="str">
        <f t="shared" si="30"/>
        <v>loe</v>
      </c>
      <c r="AE105" s="6" t="str">
        <f t="shared" si="28"/>
        <v>loe</v>
      </c>
      <c r="AI105">
        <f>AVERAGE(AI101:AI104)</f>
        <v>8.4599769920889329</v>
      </c>
      <c r="AJ105">
        <f>AVERAGE(AJ101:AJ104)</f>
        <v>12.251151615131574</v>
      </c>
      <c r="AN105">
        <f>AVERAGE(AN101:AN104)</f>
        <v>5.3517757509224619</v>
      </c>
      <c r="AO105">
        <f>AVERAGE(AO101:AO104)</f>
        <v>4.0326632526719006</v>
      </c>
    </row>
    <row r="106" spans="1:41" x14ac:dyDescent="0.25">
      <c r="A106" t="s">
        <v>23</v>
      </c>
      <c r="B106">
        <v>12675</v>
      </c>
      <c r="V106" t="str">
        <f t="shared" si="30"/>
        <v>low</v>
      </c>
      <c r="AE106" s="6" t="str">
        <f t="shared" si="28"/>
        <v>low</v>
      </c>
    </row>
    <row r="107" spans="1:41" x14ac:dyDescent="0.25">
      <c r="A107" t="s">
        <v>24</v>
      </c>
      <c r="B107">
        <v>27505</v>
      </c>
      <c r="V107" t="str">
        <f t="shared" si="30"/>
        <v>mid</v>
      </c>
      <c r="AE107" s="6" t="str">
        <f t="shared" si="28"/>
        <v>mid</v>
      </c>
    </row>
    <row r="108" spans="1:41" x14ac:dyDescent="0.25">
      <c r="A108" t="s">
        <v>20</v>
      </c>
      <c r="B108">
        <v>54564</v>
      </c>
      <c r="V108" t="str">
        <f t="shared" si="30"/>
        <v>hig</v>
      </c>
      <c r="AE108" s="6" t="str">
        <f t="shared" si="28"/>
        <v>hig</v>
      </c>
    </row>
    <row r="109" spans="1:41" x14ac:dyDescent="0.25">
      <c r="A109" t="s">
        <v>32</v>
      </c>
      <c r="B109" t="s">
        <v>0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 t="s">
        <v>7</v>
      </c>
      <c r="J109" t="s">
        <v>8</v>
      </c>
      <c r="K109" t="s">
        <v>9</v>
      </c>
      <c r="L109" t="s">
        <v>10</v>
      </c>
      <c r="M109" t="s">
        <v>11</v>
      </c>
      <c r="N109" t="s">
        <v>12</v>
      </c>
      <c r="O109" t="s">
        <v>13</v>
      </c>
      <c r="P109" t="s">
        <v>14</v>
      </c>
      <c r="Q109" t="s">
        <v>15</v>
      </c>
      <c r="R109" t="s">
        <v>16</v>
      </c>
      <c r="S109" t="s">
        <v>17</v>
      </c>
      <c r="T109" t="s">
        <v>18</v>
      </c>
      <c r="U109" t="s">
        <v>19</v>
      </c>
      <c r="V109" t="str">
        <f t="shared" si="30"/>
        <v>ARCHETYPE_SUNDAY_BLOCKED_LANE</v>
      </c>
      <c r="W109" s="1" t="s">
        <v>46</v>
      </c>
      <c r="X109" t="s">
        <v>47</v>
      </c>
      <c r="Y109" s="3" t="s">
        <v>48</v>
      </c>
      <c r="Z109" t="s">
        <v>49</v>
      </c>
      <c r="AA109" t="s">
        <v>50</v>
      </c>
      <c r="AB109" t="s">
        <v>51</v>
      </c>
      <c r="AE109" s="6" t="str">
        <f t="shared" si="28"/>
        <v>ARCHETYPE_SUNDAY_BLOCKED_LANE</v>
      </c>
    </row>
    <row r="110" spans="1:41" x14ac:dyDescent="0.25">
      <c r="A110" t="s">
        <v>21</v>
      </c>
      <c r="B110">
        <v>12.5177765789473</v>
      </c>
      <c r="C110">
        <v>12.777293421052599</v>
      </c>
      <c r="D110">
        <v>10.5097407894736</v>
      </c>
      <c r="E110">
        <v>11.3934649999999</v>
      </c>
      <c r="F110">
        <v>15.550025</v>
      </c>
      <c r="G110">
        <v>15.550025</v>
      </c>
      <c r="H110">
        <v>10.183731249999999</v>
      </c>
      <c r="I110">
        <v>10.8064195833333</v>
      </c>
      <c r="J110">
        <v>13.142556315789401</v>
      </c>
      <c r="K110">
        <v>13.142556315789401</v>
      </c>
      <c r="L110">
        <v>14.6653286607142</v>
      </c>
      <c r="M110">
        <v>14.702378526785701</v>
      </c>
      <c r="N110">
        <v>14.5776892105263</v>
      </c>
      <c r="O110">
        <v>14.5776892105263</v>
      </c>
      <c r="P110">
        <v>11.373176944444401</v>
      </c>
      <c r="Q110">
        <v>13.2490935672514</v>
      </c>
      <c r="R110">
        <v>13.4530396921992</v>
      </c>
      <c r="S110">
        <v>13.4537399154135</v>
      </c>
      <c r="T110">
        <v>15.300661666666601</v>
      </c>
      <c r="U110">
        <v>15.4599883333333</v>
      </c>
      <c r="V110" t="str">
        <f t="shared" si="30"/>
        <v>loe</v>
      </c>
      <c r="W110" s="1">
        <f t="shared" si="42"/>
        <v>30.861258199317586</v>
      </c>
      <c r="X110">
        <f t="shared" si="43"/>
        <v>32.640786086744498</v>
      </c>
      <c r="Y110" s="3">
        <f t="shared" si="44"/>
        <v>29.392634374999918</v>
      </c>
      <c r="Z110">
        <f t="shared" si="45"/>
        <v>30.647978161549588</v>
      </c>
      <c r="AA110" t="b">
        <f t="shared" si="39"/>
        <v>1</v>
      </c>
      <c r="AB110" t="b">
        <f t="shared" si="40"/>
        <v>1</v>
      </c>
      <c r="AC110" s="4">
        <f t="shared" si="41"/>
        <v>35.319387225877065</v>
      </c>
      <c r="AD110" s="5">
        <f t="shared" si="36"/>
        <v>33.253623970570814</v>
      </c>
      <c r="AE110" s="6" t="str">
        <f t="shared" si="28"/>
        <v>loe</v>
      </c>
      <c r="AF110" s="7">
        <f t="shared" si="31"/>
        <v>4.4581290265594795</v>
      </c>
      <c r="AG110">
        <f t="shared" si="29"/>
        <v>3.8609895955708957</v>
      </c>
      <c r="AI110">
        <f t="shared" si="46"/>
        <v>11.373176944444401</v>
      </c>
      <c r="AJ110">
        <f t="shared" si="47"/>
        <v>10.183731249999999</v>
      </c>
      <c r="AK110">
        <f t="shared" si="48"/>
        <v>15.4253433333333</v>
      </c>
      <c r="AL110">
        <f t="shared" si="49"/>
        <v>14.0591841764567</v>
      </c>
      <c r="AN110">
        <f t="shared" si="37"/>
        <v>4.0521663888888995</v>
      </c>
      <c r="AO110">
        <f t="shared" si="38"/>
        <v>3.8754529264567008</v>
      </c>
    </row>
    <row r="111" spans="1:41" x14ac:dyDescent="0.25">
      <c r="A111" t="s">
        <v>23</v>
      </c>
      <c r="B111">
        <v>10.9202681578947</v>
      </c>
      <c r="C111">
        <v>10.9202681578947</v>
      </c>
      <c r="D111">
        <v>8.5341221052631493</v>
      </c>
      <c r="E111">
        <v>9.2274002631578895</v>
      </c>
      <c r="F111">
        <v>14.696197087499099</v>
      </c>
      <c r="G111">
        <v>14.696197087499099</v>
      </c>
      <c r="H111" t="s">
        <v>22</v>
      </c>
      <c r="I111" t="s">
        <v>22</v>
      </c>
      <c r="J111">
        <v>13.1415057894736</v>
      </c>
      <c r="K111">
        <v>13.1415057894736</v>
      </c>
      <c r="L111">
        <v>14.719916842105199</v>
      </c>
      <c r="M111">
        <v>14.719916842105199</v>
      </c>
      <c r="N111">
        <v>14.7550031578947</v>
      </c>
      <c r="O111">
        <v>14.7550031578947</v>
      </c>
      <c r="P111">
        <v>8.14096219582256</v>
      </c>
      <c r="Q111">
        <v>9.4316577227878309</v>
      </c>
      <c r="R111">
        <v>13.252386842105199</v>
      </c>
      <c r="S111">
        <v>13.252386842105199</v>
      </c>
      <c r="T111">
        <v>10.205485872297601</v>
      </c>
      <c r="U111">
        <v>12.978043233121401</v>
      </c>
      <c r="V111" t="str">
        <f t="shared" si="30"/>
        <v>low</v>
      </c>
      <c r="W111" s="1">
        <f t="shared" si="42"/>
        <v>26.835613452659054</v>
      </c>
      <c r="X111">
        <f t="shared" si="43"/>
        <v>27.911193058463439</v>
      </c>
      <c r="Y111" s="3">
        <f t="shared" si="44"/>
        <v>29.11140657894731</v>
      </c>
      <c r="Z111">
        <f t="shared" si="45"/>
        <v>29.978004276315737</v>
      </c>
      <c r="AA111" t="b">
        <f t="shared" si="39"/>
        <v>1</v>
      </c>
      <c r="AB111" t="b">
        <f t="shared" si="40"/>
        <v>1</v>
      </c>
      <c r="AC111" s="4">
        <f t="shared" si="41"/>
        <v>30.602160566978121</v>
      </c>
      <c r="AD111" s="5">
        <f t="shared" si="36"/>
        <v>32.038393092105153</v>
      </c>
      <c r="AE111" s="6" t="str">
        <f t="shared" si="28"/>
        <v>low</v>
      </c>
      <c r="AF111" s="7">
        <f t="shared" si="31"/>
        <v>3.7665471143190672</v>
      </c>
      <c r="AG111">
        <f t="shared" si="29"/>
        <v>2.9269865131578428</v>
      </c>
      <c r="AI111">
        <f t="shared" si="46"/>
        <v>8.14096219582256</v>
      </c>
      <c r="AJ111" t="str">
        <f t="shared" si="47"/>
        <v>nan</v>
      </c>
      <c r="AK111">
        <f t="shared" si="48"/>
        <v>12.450841479898351</v>
      </c>
      <c r="AL111">
        <f t="shared" si="49"/>
        <v>13.986151842105199</v>
      </c>
      <c r="AN111">
        <f t="shared" si="37"/>
        <v>4.3098792840757909</v>
      </c>
    </row>
    <row r="112" spans="1:41" x14ac:dyDescent="0.25">
      <c r="A112" t="s">
        <v>24</v>
      </c>
      <c r="B112">
        <v>9.7221365789473602</v>
      </c>
      <c r="C112">
        <v>9.7374249999999893</v>
      </c>
      <c r="D112">
        <v>6.8774355263157796</v>
      </c>
      <c r="E112">
        <v>7.2865526315789397</v>
      </c>
      <c r="F112">
        <v>14.5770329035947</v>
      </c>
      <c r="G112">
        <v>14.5770329035947</v>
      </c>
      <c r="H112">
        <v>14.262392499999899</v>
      </c>
      <c r="I112">
        <v>14.4344325</v>
      </c>
      <c r="J112">
        <v>12.8372265789473</v>
      </c>
      <c r="K112">
        <v>12.8372265789473</v>
      </c>
      <c r="L112">
        <v>14.6393165789473</v>
      </c>
      <c r="M112">
        <v>14.6728018421052</v>
      </c>
      <c r="N112">
        <v>14.7189718421052</v>
      </c>
      <c r="O112">
        <v>14.7189718421052</v>
      </c>
      <c r="P112">
        <v>6.4626427319996198</v>
      </c>
      <c r="Q112">
        <v>7.5214675065632797</v>
      </c>
      <c r="R112">
        <v>12.8956144736842</v>
      </c>
      <c r="S112">
        <v>12.8956144736842</v>
      </c>
      <c r="T112">
        <v>8.52852784775971</v>
      </c>
      <c r="U112">
        <v>11.6835498962848</v>
      </c>
      <c r="V112" t="str">
        <f t="shared" si="30"/>
        <v>mid</v>
      </c>
      <c r="W112" s="1">
        <f t="shared" si="42"/>
        <v>24.185004908245237</v>
      </c>
      <c r="X112">
        <f t="shared" si="43"/>
        <v>25.080099237925477</v>
      </c>
      <c r="Y112" s="3">
        <f t="shared" si="44"/>
        <v>29.882333223684068</v>
      </c>
      <c r="Z112">
        <f t="shared" si="45"/>
        <v>30.36663081140345</v>
      </c>
      <c r="AA112" t="b">
        <f t="shared" si="39"/>
        <v>1</v>
      </c>
      <c r="AB112" t="b">
        <f t="shared" si="40"/>
        <v>1</v>
      </c>
      <c r="AC112" s="4">
        <f t="shared" si="41"/>
        <v>28.540577443280672</v>
      </c>
      <c r="AD112" s="5">
        <f t="shared" si="36"/>
        <v>30.707086513157797</v>
      </c>
      <c r="AE112" s="6" t="str">
        <f t="shared" si="28"/>
        <v>mid</v>
      </c>
      <c r="AF112" s="7">
        <f t="shared" si="31"/>
        <v>4.3555725350354351</v>
      </c>
      <c r="AG112">
        <f t="shared" si="29"/>
        <v>0.82475328947372972</v>
      </c>
      <c r="AI112">
        <f t="shared" si="46"/>
        <v>6.4626427319996198</v>
      </c>
      <c r="AJ112">
        <f t="shared" si="47"/>
        <v>14.262392499999899</v>
      </c>
      <c r="AK112">
        <f t="shared" si="48"/>
        <v>11.552780375677205</v>
      </c>
      <c r="AL112">
        <f t="shared" si="49"/>
        <v>13.76746552631575</v>
      </c>
      <c r="AN112">
        <f t="shared" si="37"/>
        <v>5.0901376436775854</v>
      </c>
      <c r="AO112">
        <f t="shared" si="38"/>
        <v>-0.49492697368414973</v>
      </c>
    </row>
    <row r="113" spans="1:41" x14ac:dyDescent="0.25">
      <c r="A113" t="s">
        <v>20</v>
      </c>
      <c r="B113">
        <v>8.24203131578947</v>
      </c>
      <c r="C113">
        <v>8.2895571052631496</v>
      </c>
      <c r="D113">
        <v>4.9631589473684201</v>
      </c>
      <c r="E113">
        <v>5.2498634210526296</v>
      </c>
      <c r="F113">
        <v>14.186193862745</v>
      </c>
      <c r="G113">
        <v>14.186193862745</v>
      </c>
      <c r="H113">
        <v>9.1026679999999907</v>
      </c>
      <c r="I113">
        <v>9.8841232976190394</v>
      </c>
      <c r="J113">
        <v>12.6714284210526</v>
      </c>
      <c r="K113">
        <v>12.6714284210526</v>
      </c>
      <c r="L113">
        <v>14.182512178362501</v>
      </c>
      <c r="M113">
        <v>14.4139651461988</v>
      </c>
      <c r="N113">
        <v>14.5444147368421</v>
      </c>
      <c r="O113">
        <v>14.5444147368421</v>
      </c>
      <c r="P113">
        <v>4.4146384881996603</v>
      </c>
      <c r="Q113">
        <v>5.3335829350981596</v>
      </c>
      <c r="R113">
        <v>12.265611067251401</v>
      </c>
      <c r="S113">
        <v>12.265611067251401</v>
      </c>
      <c r="T113">
        <v>4.7381403374183</v>
      </c>
      <c r="U113">
        <v>7.34154905555555</v>
      </c>
      <c r="V113" t="str">
        <f t="shared" si="30"/>
        <v>hig</v>
      </c>
      <c r="W113" s="1">
        <f t="shared" si="42"/>
        <v>21.106748520868109</v>
      </c>
      <c r="X113">
        <f t="shared" si="43"/>
        <v>21.912140384511591</v>
      </c>
      <c r="Y113" s="3">
        <f t="shared" si="44"/>
        <v>23.841868070175426</v>
      </c>
      <c r="Z113">
        <f t="shared" si="45"/>
        <v>24.732001212928139</v>
      </c>
      <c r="AA113" t="b">
        <f t="shared" si="39"/>
        <v>1</v>
      </c>
      <c r="AB113" t="b">
        <f t="shared" si="40"/>
        <v>1</v>
      </c>
      <c r="AC113" s="4">
        <f t="shared" si="41"/>
        <v>24.898621210628356</v>
      </c>
      <c r="AD113" s="5">
        <f t="shared" si="36"/>
        <v>28.722310581140263</v>
      </c>
      <c r="AE113" s="6" t="str">
        <f t="shared" si="28"/>
        <v>hig</v>
      </c>
      <c r="AF113" s="7">
        <f t="shared" si="31"/>
        <v>3.7918726897602468</v>
      </c>
      <c r="AG113">
        <f t="shared" si="29"/>
        <v>4.8804425109648371</v>
      </c>
      <c r="AI113">
        <f t="shared" si="46"/>
        <v>4.4146384881996603</v>
      </c>
      <c r="AJ113">
        <f t="shared" si="47"/>
        <v>9.1026679999999907</v>
      </c>
      <c r="AK113">
        <f t="shared" si="48"/>
        <v>9.4621671000816505</v>
      </c>
      <c r="AL113">
        <f t="shared" si="49"/>
        <v>13.22406162280695</v>
      </c>
      <c r="AN113">
        <f t="shared" si="37"/>
        <v>5.0475286118819902</v>
      </c>
      <c r="AO113">
        <f t="shared" si="38"/>
        <v>4.1213936228069592</v>
      </c>
    </row>
    <row r="114" spans="1:41" x14ac:dyDescent="0.25">
      <c r="A114" t="s">
        <v>20</v>
      </c>
      <c r="B114">
        <v>35528</v>
      </c>
      <c r="V114" t="str">
        <f t="shared" si="30"/>
        <v>hig</v>
      </c>
      <c r="AE114" s="6" t="str">
        <f t="shared" si="28"/>
        <v>hig</v>
      </c>
      <c r="AI114">
        <f>AVERAGE(AI110:AI113)</f>
        <v>7.5978550901165605</v>
      </c>
      <c r="AJ114">
        <f>AVERAGE(AJ110,AJ112,AJ113)</f>
        <v>11.182930583333297</v>
      </c>
      <c r="AN114">
        <f>AVERAGE(AN110:AN113)</f>
        <v>4.6249279821310667</v>
      </c>
      <c r="AO114">
        <f>AVERAGE(AO110,AO112,AO113)</f>
        <v>2.5006398585265033</v>
      </c>
    </row>
    <row r="115" spans="1:41" x14ac:dyDescent="0.25">
      <c r="A115" t="s">
        <v>21</v>
      </c>
      <c r="B115">
        <v>1043</v>
      </c>
      <c r="V115" t="str">
        <f t="shared" si="30"/>
        <v>loe</v>
      </c>
      <c r="AE115" s="6" t="str">
        <f t="shared" si="28"/>
        <v>loe</v>
      </c>
    </row>
    <row r="116" spans="1:41" x14ac:dyDescent="0.25">
      <c r="A116" t="s">
        <v>23</v>
      </c>
      <c r="B116">
        <v>6411</v>
      </c>
      <c r="V116" t="str">
        <f t="shared" si="30"/>
        <v>low</v>
      </c>
      <c r="AE116" s="6" t="str">
        <f t="shared" si="28"/>
        <v>low</v>
      </c>
    </row>
    <row r="117" spans="1:41" x14ac:dyDescent="0.25">
      <c r="A117" t="s">
        <v>24</v>
      </c>
      <c r="B117">
        <v>17691</v>
      </c>
      <c r="V117" t="str">
        <f t="shared" si="30"/>
        <v>mid</v>
      </c>
      <c r="AE117" s="6" t="str">
        <f t="shared" si="28"/>
        <v>mid</v>
      </c>
    </row>
    <row r="118" spans="1:41" x14ac:dyDescent="0.25">
      <c r="A118" t="s">
        <v>33</v>
      </c>
      <c r="B118" t="s">
        <v>0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tr">
        <f t="shared" si="30"/>
        <v>ARCHETYPE_RANDOM_BLOCKED_LANE</v>
      </c>
      <c r="W118" s="1" t="s">
        <v>46</v>
      </c>
      <c r="X118" t="s">
        <v>47</v>
      </c>
      <c r="Y118" s="3" t="s">
        <v>48</v>
      </c>
      <c r="Z118" t="s">
        <v>49</v>
      </c>
      <c r="AA118" t="s">
        <v>50</v>
      </c>
      <c r="AB118" t="s">
        <v>51</v>
      </c>
      <c r="AE118" s="6" t="str">
        <f t="shared" si="28"/>
        <v>ARCHETYPE_RANDOM_BLOCKED_LANE</v>
      </c>
    </row>
    <row r="119" spans="1:41" x14ac:dyDescent="0.25">
      <c r="A119" t="s">
        <v>21</v>
      </c>
      <c r="B119">
        <v>14.910154736842101</v>
      </c>
      <c r="C119">
        <v>15.810038421052599</v>
      </c>
      <c r="D119">
        <v>12.726671052631501</v>
      </c>
      <c r="E119">
        <v>14.1968268421052</v>
      </c>
      <c r="F119" t="s">
        <v>22</v>
      </c>
      <c r="G119" t="s">
        <v>22</v>
      </c>
      <c r="H119">
        <v>10.146822982456101</v>
      </c>
      <c r="I119">
        <v>10.9551487343358</v>
      </c>
      <c r="J119">
        <v>16.815802631578901</v>
      </c>
      <c r="K119">
        <v>16.815802631578901</v>
      </c>
      <c r="L119">
        <v>19.4713617662545</v>
      </c>
      <c r="M119">
        <v>19.538704609661099</v>
      </c>
      <c r="N119">
        <v>19.252818157894701</v>
      </c>
      <c r="O119">
        <v>19.252818157894701</v>
      </c>
      <c r="P119">
        <v>13.518615526315701</v>
      </c>
      <c r="Q119">
        <v>16.053027105263102</v>
      </c>
      <c r="R119">
        <v>16.8904934478021</v>
      </c>
      <c r="S119">
        <v>16.893415406364401</v>
      </c>
      <c r="T119" t="s">
        <v>22</v>
      </c>
      <c r="U119" t="s">
        <v>22</v>
      </c>
      <c r="V119" t="str">
        <f t="shared" si="30"/>
        <v>loe</v>
      </c>
      <c r="W119" s="1">
        <f t="shared" si="42"/>
        <v>37.703810745613922</v>
      </c>
      <c r="X119">
        <f t="shared" si="43"/>
        <v>40.565723464912161</v>
      </c>
      <c r="Y119" s="3">
        <f t="shared" si="44"/>
        <v>35.105260160818588</v>
      </c>
      <c r="Z119">
        <f t="shared" si="45"/>
        <v>37.003994778613084</v>
      </c>
      <c r="AA119" t="b">
        <f t="shared" si="39"/>
        <v>0</v>
      </c>
      <c r="AB119" t="b">
        <f t="shared" si="40"/>
        <v>1</v>
      </c>
      <c r="AC119" s="4">
        <f t="shared" si="41"/>
        <v>39.657446710526251</v>
      </c>
      <c r="AD119" s="5">
        <f t="shared" si="36"/>
        <v>42.713340265364259</v>
      </c>
      <c r="AE119" s="6" t="str">
        <f t="shared" si="28"/>
        <v>loe</v>
      </c>
      <c r="AF119" s="7">
        <f t="shared" si="31"/>
        <v>1.9536359649123298</v>
      </c>
      <c r="AG119">
        <f t="shared" si="29"/>
        <v>7.608080104545671</v>
      </c>
      <c r="AI119">
        <f t="shared" si="46"/>
        <v>13.518615526315701</v>
      </c>
      <c r="AJ119">
        <f t="shared" si="47"/>
        <v>10.146822982456101</v>
      </c>
      <c r="AK119" t="e">
        <f t="shared" si="48"/>
        <v>#DIV/0!</v>
      </c>
      <c r="AL119">
        <f t="shared" si="49"/>
        <v>18.180927607028302</v>
      </c>
      <c r="AO119">
        <f t="shared" si="38"/>
        <v>8.0341046245722012</v>
      </c>
    </row>
    <row r="120" spans="1:41" x14ac:dyDescent="0.25">
      <c r="A120" t="s">
        <v>23</v>
      </c>
      <c r="B120">
        <v>14.6611618421052</v>
      </c>
      <c r="C120">
        <v>14.7105871052631</v>
      </c>
      <c r="D120">
        <v>13.690016052631499</v>
      </c>
      <c r="E120">
        <v>13.868322894736799</v>
      </c>
      <c r="F120">
        <v>20.2527552781217</v>
      </c>
      <c r="G120">
        <v>20.252802646542801</v>
      </c>
      <c r="H120">
        <v>12.8173733333333</v>
      </c>
      <c r="I120">
        <v>13.233107499999999</v>
      </c>
      <c r="J120">
        <v>16.4801155263157</v>
      </c>
      <c r="K120">
        <v>16.4801155263157</v>
      </c>
      <c r="L120">
        <v>20.123996870485001</v>
      </c>
      <c r="M120">
        <v>20.187171112831098</v>
      </c>
      <c r="N120">
        <v>20.158999473684201</v>
      </c>
      <c r="O120">
        <v>20.158999473684201</v>
      </c>
      <c r="P120">
        <v>10.128028023809501</v>
      </c>
      <c r="Q120">
        <v>11.540105702380901</v>
      </c>
      <c r="R120">
        <v>18.531512742518</v>
      </c>
      <c r="S120">
        <v>18.531630637254899</v>
      </c>
      <c r="T120">
        <v>13.714466927158499</v>
      </c>
      <c r="U120">
        <v>17.550176124440998</v>
      </c>
      <c r="V120" t="str">
        <f t="shared" si="30"/>
        <v>low</v>
      </c>
      <c r="W120" s="1">
        <f t="shared" si="42"/>
        <v>34.391087826858666</v>
      </c>
      <c r="X120">
        <f t="shared" si="43"/>
        <v>35.609006944966417</v>
      </c>
      <c r="Y120" s="3">
        <f t="shared" si="44"/>
        <v>38.888657383040837</v>
      </c>
      <c r="Z120">
        <f t="shared" si="45"/>
        <v>39.383691557017499</v>
      </c>
      <c r="AA120" t="b">
        <f t="shared" si="39"/>
        <v>1</v>
      </c>
      <c r="AB120" t="b">
        <f t="shared" si="40"/>
        <v>1</v>
      </c>
      <c r="AC120" s="4">
        <f t="shared" si="41"/>
        <v>40.692812233563188</v>
      </c>
      <c r="AD120" s="5">
        <f t="shared" si="36"/>
        <v>45.315328212074192</v>
      </c>
      <c r="AE120" s="6" t="str">
        <f t="shared" si="28"/>
        <v>low</v>
      </c>
      <c r="AF120" s="7">
        <f t="shared" si="31"/>
        <v>6.3017244067045226</v>
      </c>
      <c r="AG120">
        <f t="shared" si="29"/>
        <v>6.4266708290333554</v>
      </c>
      <c r="AI120">
        <f t="shared" si="46"/>
        <v>10.128028023809501</v>
      </c>
      <c r="AJ120">
        <f t="shared" si="47"/>
        <v>12.8173733333333</v>
      </c>
      <c r="AK120">
        <f t="shared" si="48"/>
        <v>16.983611102640101</v>
      </c>
      <c r="AL120">
        <f t="shared" si="49"/>
        <v>19.327754806501503</v>
      </c>
      <c r="AN120">
        <f t="shared" si="37"/>
        <v>6.8555830788306</v>
      </c>
      <c r="AO120">
        <f t="shared" si="38"/>
        <v>6.5103814731682021</v>
      </c>
    </row>
    <row r="121" spans="1:41" x14ac:dyDescent="0.25">
      <c r="A121" t="s">
        <v>24</v>
      </c>
      <c r="B121">
        <v>14.142489999999899</v>
      </c>
      <c r="C121">
        <v>14.1429626315789</v>
      </c>
      <c r="D121">
        <v>11.4806481578947</v>
      </c>
      <c r="E121">
        <v>11.6987942105263</v>
      </c>
      <c r="F121">
        <v>20.0943572204561</v>
      </c>
      <c r="G121">
        <v>20.0943572204561</v>
      </c>
      <c r="H121">
        <v>15.1066225</v>
      </c>
      <c r="I121">
        <v>15.20036</v>
      </c>
      <c r="J121">
        <v>15.312003684210501</v>
      </c>
      <c r="K121">
        <v>15.312003684210501</v>
      </c>
      <c r="L121">
        <v>19.780037368420999</v>
      </c>
      <c r="M121">
        <v>19.807360789473599</v>
      </c>
      <c r="N121">
        <v>19.729471842105202</v>
      </c>
      <c r="O121">
        <v>19.729471842105202</v>
      </c>
      <c r="P121">
        <v>6.8001017413003604</v>
      </c>
      <c r="Q121">
        <v>7.9695585911172104</v>
      </c>
      <c r="R121">
        <v>17.218676315789399</v>
      </c>
      <c r="S121">
        <v>17.218676315789399</v>
      </c>
      <c r="T121">
        <v>10.9958281270117</v>
      </c>
      <c r="U121">
        <v>15.040071604102099</v>
      </c>
      <c r="V121" t="str">
        <f t="shared" si="30"/>
        <v>mid</v>
      </c>
      <c r="W121" s="1">
        <f t="shared" si="42"/>
        <v>30.2121628545923</v>
      </c>
      <c r="X121">
        <f t="shared" si="43"/>
        <v>31.187104089088841</v>
      </c>
      <c r="Y121" s="3">
        <f t="shared" si="44"/>
        <v>38.597285416666587</v>
      </c>
      <c r="Z121">
        <f t="shared" si="45"/>
        <v>38.857188377192919</v>
      </c>
      <c r="AA121" t="b">
        <f t="shared" si="39"/>
        <v>1</v>
      </c>
      <c r="AB121" t="b">
        <f t="shared" si="40"/>
        <v>1</v>
      </c>
      <c r="AC121" s="4">
        <f t="shared" si="41"/>
        <v>37.840424394798873</v>
      </c>
      <c r="AD121" s="5">
        <f t="shared" si="36"/>
        <v>42.630521052631437</v>
      </c>
      <c r="AE121" s="6" t="str">
        <f t="shared" ref="AE121:AE184" si="50">V121</f>
        <v>mid</v>
      </c>
      <c r="AF121" s="7">
        <f t="shared" si="31"/>
        <v>7.628261540206573</v>
      </c>
      <c r="AG121">
        <f t="shared" si="29"/>
        <v>4.03323563596485</v>
      </c>
      <c r="AI121">
        <f t="shared" si="46"/>
        <v>6.8001017413003604</v>
      </c>
      <c r="AJ121">
        <f t="shared" si="47"/>
        <v>15.1066225</v>
      </c>
      <c r="AK121">
        <f t="shared" si="48"/>
        <v>15.545092673733901</v>
      </c>
      <c r="AL121">
        <f t="shared" si="49"/>
        <v>18.4993568421052</v>
      </c>
      <c r="AN121">
        <f t="shared" si="37"/>
        <v>8.7449909324335415</v>
      </c>
      <c r="AO121">
        <f t="shared" si="38"/>
        <v>3.3927343421052001</v>
      </c>
    </row>
    <row r="122" spans="1:41" x14ac:dyDescent="0.25">
      <c r="A122" t="s">
        <v>20</v>
      </c>
      <c r="B122">
        <v>13.683057368421</v>
      </c>
      <c r="C122">
        <v>13.6832168421052</v>
      </c>
      <c r="D122">
        <v>4.00609868421052</v>
      </c>
      <c r="E122">
        <v>4.14226315789473</v>
      </c>
      <c r="F122">
        <v>19.922104853480999</v>
      </c>
      <c r="G122">
        <v>19.922104853480999</v>
      </c>
      <c r="H122">
        <v>14.690064999999899</v>
      </c>
      <c r="I122">
        <v>15.001715000000001</v>
      </c>
      <c r="J122">
        <v>14.6907844736842</v>
      </c>
      <c r="K122">
        <v>14.6907844736842</v>
      </c>
      <c r="L122">
        <v>19.558831578947299</v>
      </c>
      <c r="M122">
        <v>19.5729842105263</v>
      </c>
      <c r="N122">
        <v>19.279695526315699</v>
      </c>
      <c r="O122">
        <v>19.279695526315699</v>
      </c>
      <c r="P122">
        <v>4.8676225157342596</v>
      </c>
      <c r="Q122">
        <v>5.8903956078921</v>
      </c>
      <c r="R122">
        <v>15.370024736842099</v>
      </c>
      <c r="S122">
        <v>15.370024736842099</v>
      </c>
      <c r="T122">
        <v>6.5128296057229198</v>
      </c>
      <c r="U122">
        <v>10.004780845059001</v>
      </c>
      <c r="V122" t="str">
        <f t="shared" si="30"/>
        <v>hig</v>
      </c>
      <c r="W122" s="1">
        <f t="shared" si="42"/>
        <v>27.701220298199551</v>
      </c>
      <c r="X122">
        <f t="shared" si="43"/>
        <v>28.553664103067916</v>
      </c>
      <c r="Y122" s="3">
        <f t="shared" si="44"/>
        <v>31.6465493421051</v>
      </c>
      <c r="Z122">
        <f t="shared" si="45"/>
        <v>32.019728070175354</v>
      </c>
      <c r="AA122" t="b">
        <f t="shared" si="39"/>
        <v>1</v>
      </c>
      <c r="AB122" t="b">
        <f t="shared" si="40"/>
        <v>1</v>
      </c>
      <c r="AC122" s="4">
        <f t="shared" si="41"/>
        <v>34.255485188318204</v>
      </c>
      <c r="AD122" s="5">
        <f t="shared" si="36"/>
        <v>36.384156578947263</v>
      </c>
      <c r="AE122" s="6" t="str">
        <f t="shared" si="50"/>
        <v>hig</v>
      </c>
      <c r="AF122" s="7">
        <f t="shared" si="31"/>
        <v>6.5542648901186524</v>
      </c>
      <c r="AG122">
        <f t="shared" si="29"/>
        <v>4.7376072368421625</v>
      </c>
      <c r="AI122">
        <f t="shared" si="46"/>
        <v>4.8676225157342596</v>
      </c>
      <c r="AJ122">
        <f t="shared" si="47"/>
        <v>14.690064999999899</v>
      </c>
      <c r="AK122">
        <f t="shared" si="48"/>
        <v>13.21746722960196</v>
      </c>
      <c r="AL122">
        <f t="shared" si="49"/>
        <v>17.464428157894698</v>
      </c>
      <c r="AN122">
        <f t="shared" si="37"/>
        <v>8.3498447138677001</v>
      </c>
      <c r="AO122">
        <f t="shared" si="38"/>
        <v>2.7743631578947987</v>
      </c>
    </row>
    <row r="123" spans="1:41" x14ac:dyDescent="0.25">
      <c r="A123" t="s">
        <v>21</v>
      </c>
      <c r="B123">
        <v>3312</v>
      </c>
      <c r="V123" t="str">
        <f t="shared" si="30"/>
        <v>loe</v>
      </c>
      <c r="AE123" s="6" t="str">
        <f t="shared" si="50"/>
        <v>loe</v>
      </c>
      <c r="AI123">
        <f>AVERAGE(AI120:AI122)</f>
        <v>7.265250760281373</v>
      </c>
      <c r="AJ123">
        <f>AVERAGE(AJ119:AJ122)</f>
        <v>13.190220953947325</v>
      </c>
      <c r="AN123">
        <f>AVERAGE(AN120:AN122)</f>
        <v>7.98347290837728</v>
      </c>
      <c r="AO123">
        <f>AVERAGE(AO119:AO122)</f>
        <v>5.1778958994351001</v>
      </c>
    </row>
    <row r="124" spans="1:41" x14ac:dyDescent="0.25">
      <c r="A124" t="s">
        <v>23</v>
      </c>
      <c r="B124">
        <v>18304</v>
      </c>
      <c r="V124" t="str">
        <f t="shared" si="30"/>
        <v>low</v>
      </c>
      <c r="AE124" s="6" t="str">
        <f t="shared" si="50"/>
        <v>low</v>
      </c>
    </row>
    <row r="125" spans="1:41" x14ac:dyDescent="0.25">
      <c r="A125" t="s">
        <v>24</v>
      </c>
      <c r="B125">
        <v>48484</v>
      </c>
      <c r="V125" t="str">
        <f t="shared" si="30"/>
        <v>mid</v>
      </c>
      <c r="AE125" s="6" t="str">
        <f t="shared" si="50"/>
        <v>mid</v>
      </c>
    </row>
    <row r="126" spans="1:41" x14ac:dyDescent="0.25">
      <c r="A126" t="s">
        <v>20</v>
      </c>
      <c r="B126">
        <v>94205</v>
      </c>
      <c r="V126" t="str">
        <f t="shared" si="30"/>
        <v>hig</v>
      </c>
      <c r="AE126" s="6" t="str">
        <f t="shared" si="50"/>
        <v>hig</v>
      </c>
    </row>
    <row r="127" spans="1:41" x14ac:dyDescent="0.25">
      <c r="A127" t="s">
        <v>26</v>
      </c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 t="s">
        <v>6</v>
      </c>
      <c r="I127" t="s">
        <v>7</v>
      </c>
      <c r="J127" t="s">
        <v>8</v>
      </c>
      <c r="K127" t="s">
        <v>9</v>
      </c>
      <c r="L127" t="s">
        <v>10</v>
      </c>
      <c r="M127" t="s">
        <v>11</v>
      </c>
      <c r="N127" t="s">
        <v>12</v>
      </c>
      <c r="O127" t="s">
        <v>13</v>
      </c>
      <c r="P127" t="s">
        <v>14</v>
      </c>
      <c r="Q127" t="s">
        <v>15</v>
      </c>
      <c r="R127" t="s">
        <v>16</v>
      </c>
      <c r="S127" t="s">
        <v>17</v>
      </c>
      <c r="T127" t="s">
        <v>18</v>
      </c>
      <c r="U127" t="s">
        <v>19</v>
      </c>
      <c r="V127" t="str">
        <f t="shared" si="30"/>
        <v>NO_ARCHETYPE_BROKE_CARS</v>
      </c>
      <c r="W127" s="1" t="s">
        <v>46</v>
      </c>
      <c r="X127" t="s">
        <v>47</v>
      </c>
      <c r="Y127" s="3" t="s">
        <v>48</v>
      </c>
      <c r="Z127" t="s">
        <v>49</v>
      </c>
      <c r="AA127" t="s">
        <v>50</v>
      </c>
      <c r="AB127" t="s">
        <v>51</v>
      </c>
      <c r="AE127" s="6" t="str">
        <f t="shared" si="50"/>
        <v>NO_ARCHETYPE_BROKE_CARS</v>
      </c>
    </row>
    <row r="128" spans="1:41" x14ac:dyDescent="0.25">
      <c r="A128" t="s">
        <v>21</v>
      </c>
      <c r="B128">
        <v>12.947294469999999</v>
      </c>
      <c r="C128">
        <v>14.762008160000001</v>
      </c>
      <c r="D128">
        <v>11.95397447</v>
      </c>
      <c r="E128">
        <v>13.276204740000001</v>
      </c>
      <c r="F128" t="s">
        <v>22</v>
      </c>
      <c r="G128" t="s">
        <v>22</v>
      </c>
      <c r="H128">
        <v>14.651643419999999</v>
      </c>
      <c r="I128">
        <v>16.477183159999999</v>
      </c>
      <c r="J128">
        <v>15.80159974</v>
      </c>
      <c r="K128">
        <v>15.80159974</v>
      </c>
      <c r="L128" t="s">
        <v>22</v>
      </c>
      <c r="M128" t="s">
        <v>22</v>
      </c>
      <c r="N128">
        <v>17.353430530000001</v>
      </c>
      <c r="O128">
        <v>17.353430530000001</v>
      </c>
      <c r="P128">
        <v>13.217070530000001</v>
      </c>
      <c r="Q128">
        <v>15.652582629999999</v>
      </c>
      <c r="R128" t="s">
        <v>22</v>
      </c>
      <c r="S128" t="s">
        <v>22</v>
      </c>
      <c r="T128" t="s">
        <v>22</v>
      </c>
      <c r="U128" t="s">
        <v>22</v>
      </c>
      <c r="V128" t="str">
        <f t="shared" si="30"/>
        <v>loe</v>
      </c>
      <c r="W128" s="1">
        <f t="shared" si="42"/>
        <v>34.971637283333337</v>
      </c>
      <c r="X128">
        <f t="shared" si="43"/>
        <v>38.513492108333331</v>
      </c>
      <c r="Y128" s="3">
        <f t="shared" si="44"/>
        <v>36.632540349999999</v>
      </c>
      <c r="Z128">
        <f t="shared" si="45"/>
        <v>39.255682025000006</v>
      </c>
      <c r="AA128" t="b">
        <f t="shared" si="39"/>
        <v>0</v>
      </c>
      <c r="AB128" t="b">
        <f t="shared" si="40"/>
        <v>0</v>
      </c>
      <c r="AC128" s="4">
        <f t="shared" si="41"/>
        <v>35.936117762499997</v>
      </c>
      <c r="AD128" s="5">
        <f t="shared" si="36"/>
        <v>36.634256250000007</v>
      </c>
      <c r="AE128" s="6" t="str">
        <f t="shared" si="50"/>
        <v>loe</v>
      </c>
      <c r="AF128" s="7">
        <f t="shared" si="31"/>
        <v>0.96448047916666013</v>
      </c>
      <c r="AG128">
        <f t="shared" si="29"/>
        <v>1.715900000007764E-3</v>
      </c>
      <c r="AI128">
        <f t="shared" si="46"/>
        <v>13.217070530000001</v>
      </c>
      <c r="AJ128">
        <f t="shared" si="47"/>
        <v>14.651643419999999</v>
      </c>
      <c r="AK128" t="e">
        <f t="shared" si="48"/>
        <v>#DIV/0!</v>
      </c>
      <c r="AL128" t="e">
        <f t="shared" si="49"/>
        <v>#DIV/0!</v>
      </c>
    </row>
    <row r="129" spans="1:41" x14ac:dyDescent="0.25">
      <c r="A129" t="s">
        <v>23</v>
      </c>
      <c r="B129">
        <v>7.7258649999999998</v>
      </c>
      <c r="C129">
        <v>7.9121581580000004</v>
      </c>
      <c r="D129">
        <v>6.0007365789999998</v>
      </c>
      <c r="E129">
        <v>6.3086444740000003</v>
      </c>
      <c r="F129">
        <v>18.691073100000001</v>
      </c>
      <c r="G129">
        <v>18.69164262</v>
      </c>
      <c r="H129">
        <v>10.29874418</v>
      </c>
      <c r="I129">
        <v>12.69358104</v>
      </c>
      <c r="J129">
        <v>15.61384895</v>
      </c>
      <c r="K129">
        <v>15.61384895</v>
      </c>
      <c r="L129">
        <v>17.991780039999998</v>
      </c>
      <c r="M129">
        <v>18.712530180000002</v>
      </c>
      <c r="N129">
        <v>17.465738420000001</v>
      </c>
      <c r="O129">
        <v>17.465738420000001</v>
      </c>
      <c r="P129">
        <v>10.89854553</v>
      </c>
      <c r="Q129">
        <v>13.65983072</v>
      </c>
      <c r="R129">
        <v>16.35915825</v>
      </c>
      <c r="S129">
        <v>16.360489529999999</v>
      </c>
      <c r="T129">
        <v>11.640886180000001</v>
      </c>
      <c r="U129">
        <v>15.507483860000001</v>
      </c>
      <c r="V129" t="str">
        <f t="shared" si="30"/>
        <v>low</v>
      </c>
      <c r="W129" s="1">
        <f t="shared" si="42"/>
        <v>28.531882899999999</v>
      </c>
      <c r="X129">
        <f t="shared" si="43"/>
        <v>30.988198189999995</v>
      </c>
      <c r="Y129" s="3">
        <f t="shared" si="44"/>
        <v>28.137682649166663</v>
      </c>
      <c r="Z129">
        <f t="shared" si="45"/>
        <v>30.389969944999997</v>
      </c>
      <c r="AA129" t="b">
        <f t="shared" si="39"/>
        <v>1</v>
      </c>
      <c r="AB129" t="b">
        <f t="shared" si="40"/>
        <v>1</v>
      </c>
      <c r="AC129" s="4">
        <f t="shared" si="41"/>
        <v>33.544795768749999</v>
      </c>
      <c r="AD129" s="5">
        <f t="shared" si="36"/>
        <v>36.135883305624994</v>
      </c>
      <c r="AE129" s="6" t="str">
        <f t="shared" si="50"/>
        <v>low</v>
      </c>
      <c r="AF129" s="7">
        <f t="shared" si="31"/>
        <v>5.01291286875</v>
      </c>
      <c r="AG129">
        <f t="shared" ref="AG129:AG176" si="51">AD129-Y129</f>
        <v>7.9982006564583301</v>
      </c>
      <c r="AI129">
        <f t="shared" si="46"/>
        <v>10.89854553</v>
      </c>
      <c r="AJ129">
        <f t="shared" si="47"/>
        <v>10.29874418</v>
      </c>
      <c r="AK129">
        <f t="shared" si="48"/>
        <v>15.16597964</v>
      </c>
      <c r="AL129">
        <f t="shared" si="49"/>
        <v>17.175469145000001</v>
      </c>
      <c r="AN129">
        <f t="shared" si="37"/>
        <v>4.2674341099999999</v>
      </c>
      <c r="AO129">
        <f t="shared" si="38"/>
        <v>6.8767249650000011</v>
      </c>
    </row>
    <row r="130" spans="1:41" x14ac:dyDescent="0.25">
      <c r="A130" t="s">
        <v>24</v>
      </c>
      <c r="B130">
        <v>7.3232031580000001</v>
      </c>
      <c r="C130">
        <v>7.3754218419999997</v>
      </c>
      <c r="D130">
        <v>2.533211053</v>
      </c>
      <c r="E130">
        <v>2.655831842</v>
      </c>
      <c r="F130">
        <v>18.718784939999999</v>
      </c>
      <c r="G130">
        <v>18.718997439999999</v>
      </c>
      <c r="H130">
        <v>9.2669785279999992</v>
      </c>
      <c r="I130">
        <v>11.714670180000001</v>
      </c>
      <c r="J130">
        <v>14.890294470000001</v>
      </c>
      <c r="K130">
        <v>14.890294470000001</v>
      </c>
      <c r="L130">
        <v>17.600604650000001</v>
      </c>
      <c r="M130">
        <v>18.368180169999999</v>
      </c>
      <c r="N130">
        <v>18.026253950000001</v>
      </c>
      <c r="O130">
        <v>18.026253950000001</v>
      </c>
      <c r="P130">
        <v>8.1882621899999997</v>
      </c>
      <c r="Q130">
        <v>11.32254183</v>
      </c>
      <c r="R130">
        <v>15.017131689999999</v>
      </c>
      <c r="S130">
        <v>15.017998670000001</v>
      </c>
      <c r="T130">
        <v>6.6078058630000003</v>
      </c>
      <c r="U130">
        <v>10.261782030000001</v>
      </c>
      <c r="V130" t="str">
        <f t="shared" ref="V130:V185" si="52">A130</f>
        <v>mid</v>
      </c>
      <c r="W130" s="1">
        <f t="shared" si="42"/>
        <v>25.334799848333333</v>
      </c>
      <c r="X130">
        <f t="shared" si="43"/>
        <v>27.990215118333332</v>
      </c>
      <c r="Y130" s="3">
        <f t="shared" si="44"/>
        <v>24.855369609166669</v>
      </c>
      <c r="Z130">
        <f t="shared" si="45"/>
        <v>26.997296643333332</v>
      </c>
      <c r="AA130" t="b">
        <f t="shared" si="39"/>
        <v>1</v>
      </c>
      <c r="AB130" t="b">
        <f t="shared" si="40"/>
        <v>1</v>
      </c>
      <c r="AC130" s="4">
        <f t="shared" si="41"/>
        <v>29.712555269375002</v>
      </c>
      <c r="AD130" s="5">
        <f t="shared" si="36"/>
        <v>33.235750839374994</v>
      </c>
      <c r="AE130" s="6" t="str">
        <f t="shared" si="50"/>
        <v>mid</v>
      </c>
      <c r="AF130" s="7">
        <f t="shared" ref="AF130:AF176" si="53">AC130-W130</f>
        <v>4.3777554210416696</v>
      </c>
      <c r="AG130">
        <f t="shared" si="51"/>
        <v>8.3803812302083251</v>
      </c>
      <c r="AI130">
        <f t="shared" si="46"/>
        <v>8.1882621899999997</v>
      </c>
      <c r="AJ130">
        <f t="shared" si="47"/>
        <v>9.2669785279999992</v>
      </c>
      <c r="AK130">
        <f t="shared" si="48"/>
        <v>12.663295401499999</v>
      </c>
      <c r="AL130">
        <f t="shared" si="49"/>
        <v>16.30886817</v>
      </c>
      <c r="AN130">
        <f t="shared" si="37"/>
        <v>4.4750332114999996</v>
      </c>
      <c r="AO130">
        <f t="shared" si="38"/>
        <v>7.041889642000001</v>
      </c>
    </row>
    <row r="131" spans="1:41" x14ac:dyDescent="0.25">
      <c r="A131" t="s">
        <v>20</v>
      </c>
      <c r="B131">
        <v>5.6257871049999997</v>
      </c>
      <c r="C131">
        <v>5.630429737</v>
      </c>
      <c r="D131">
        <v>1.563593947</v>
      </c>
      <c r="E131">
        <v>1.607379737</v>
      </c>
      <c r="F131">
        <v>18.45332295</v>
      </c>
      <c r="G131">
        <v>18.453514070000001</v>
      </c>
      <c r="H131">
        <v>6.4728247620000001</v>
      </c>
      <c r="I131">
        <v>9.1164122019999994</v>
      </c>
      <c r="J131">
        <v>14.519558419999999</v>
      </c>
      <c r="K131">
        <v>14.519558419999999</v>
      </c>
      <c r="L131">
        <v>18.231545789999998</v>
      </c>
      <c r="M131">
        <v>18.6559846</v>
      </c>
      <c r="N131">
        <v>18.71753842</v>
      </c>
      <c r="O131">
        <v>18.71753842</v>
      </c>
      <c r="P131">
        <v>3.1487343569999999</v>
      </c>
      <c r="Q131">
        <v>5.135509463</v>
      </c>
      <c r="R131">
        <v>15.37297105</v>
      </c>
      <c r="S131">
        <v>15.37516797</v>
      </c>
      <c r="T131">
        <v>2.0767704359999999</v>
      </c>
      <c r="U131">
        <v>3.6853332810000001</v>
      </c>
      <c r="V131" t="str">
        <f t="shared" si="52"/>
        <v>hig</v>
      </c>
      <c r="W131" s="1">
        <f t="shared" si="42"/>
        <v>19.411733235</v>
      </c>
      <c r="X131">
        <f t="shared" si="43"/>
        <v>21.071248016666665</v>
      </c>
      <c r="Y131" s="3">
        <f t="shared" si="44"/>
        <v>22.294964274166666</v>
      </c>
      <c r="Z131">
        <f t="shared" si="45"/>
        <v>24.534441965833334</v>
      </c>
      <c r="AA131" t="b">
        <f t="shared" si="39"/>
        <v>1</v>
      </c>
      <c r="AB131" t="b">
        <f t="shared" si="40"/>
        <v>1</v>
      </c>
      <c r="AC131" s="4">
        <f t="shared" si="41"/>
        <v>25.422149319375002</v>
      </c>
      <c r="AD131" s="5">
        <f t="shared" si="36"/>
        <v>33.678530754375004</v>
      </c>
      <c r="AE131" s="6" t="str">
        <f t="shared" si="50"/>
        <v>hig</v>
      </c>
      <c r="AF131" s="7">
        <f t="shared" si="53"/>
        <v>6.0104160843750023</v>
      </c>
      <c r="AG131">
        <f t="shared" si="51"/>
        <v>11.383566480208337</v>
      </c>
      <c r="AI131">
        <f t="shared" ref="AI131:AI185" si="54">P131</f>
        <v>3.1487343569999999</v>
      </c>
      <c r="AJ131">
        <f t="shared" ref="AJ131:AJ185" si="55">H131</f>
        <v>6.4728247620000001</v>
      </c>
      <c r="AK131">
        <f t="shared" ref="AK131:AK185" si="56">AVERAGE(F131,T131)</f>
        <v>10.265046693</v>
      </c>
      <c r="AL131">
        <f t="shared" ref="AL131:AL185" si="57">AVERAGE(R131,L131)</f>
        <v>16.802258420000001</v>
      </c>
      <c r="AN131">
        <f t="shared" si="37"/>
        <v>7.116312336</v>
      </c>
      <c r="AO131">
        <f t="shared" si="38"/>
        <v>10.329433658000001</v>
      </c>
    </row>
    <row r="132" spans="1:41" x14ac:dyDescent="0.25">
      <c r="A132" t="s">
        <v>21</v>
      </c>
      <c r="B132">
        <v>786</v>
      </c>
      <c r="V132" t="str">
        <f t="shared" si="52"/>
        <v>loe</v>
      </c>
      <c r="AE132" s="6" t="str">
        <f t="shared" si="50"/>
        <v>loe</v>
      </c>
    </row>
    <row r="133" spans="1:41" x14ac:dyDescent="0.25">
      <c r="A133" t="s">
        <v>23</v>
      </c>
      <c r="B133">
        <v>8567</v>
      </c>
      <c r="V133" t="str">
        <f t="shared" si="52"/>
        <v>low</v>
      </c>
      <c r="AE133" s="6" t="str">
        <f t="shared" si="50"/>
        <v>low</v>
      </c>
    </row>
    <row r="134" spans="1:41" x14ac:dyDescent="0.25">
      <c r="A134" t="s">
        <v>24</v>
      </c>
      <c r="B134">
        <v>35213</v>
      </c>
      <c r="V134" t="str">
        <f t="shared" si="52"/>
        <v>mid</v>
      </c>
      <c r="AE134" s="6" t="str">
        <f t="shared" si="50"/>
        <v>mid</v>
      </c>
    </row>
    <row r="135" spans="1:41" x14ac:dyDescent="0.25">
      <c r="A135" t="s">
        <v>20</v>
      </c>
      <c r="B135">
        <v>110780</v>
      </c>
      <c r="V135" t="str">
        <f t="shared" si="52"/>
        <v>hig</v>
      </c>
      <c r="AE135" s="6" t="str">
        <f t="shared" si="50"/>
        <v>hig</v>
      </c>
    </row>
    <row r="136" spans="1:41" x14ac:dyDescent="0.25">
      <c r="A136" t="s">
        <v>25</v>
      </c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  <c r="I136" t="s">
        <v>7</v>
      </c>
      <c r="J136" t="s">
        <v>8</v>
      </c>
      <c r="K136" t="s">
        <v>9</v>
      </c>
      <c r="L136" t="s">
        <v>10</v>
      </c>
      <c r="M136" t="s">
        <v>11</v>
      </c>
      <c r="N136" t="s">
        <v>12</v>
      </c>
      <c r="O136" t="s">
        <v>13</v>
      </c>
      <c r="P136" t="s">
        <v>14</v>
      </c>
      <c r="Q136" t="s">
        <v>15</v>
      </c>
      <c r="R136" t="s">
        <v>16</v>
      </c>
      <c r="S136" t="s">
        <v>17</v>
      </c>
      <c r="T136" t="s">
        <v>18</v>
      </c>
      <c r="U136" t="s">
        <v>19</v>
      </c>
      <c r="V136" t="str">
        <f t="shared" si="52"/>
        <v>ARCHETYPE_BROKE_CARS</v>
      </c>
      <c r="W136" s="1" t="s">
        <v>46</v>
      </c>
      <c r="X136" t="s">
        <v>47</v>
      </c>
      <c r="Y136" s="3" t="s">
        <v>48</v>
      </c>
      <c r="Z136" t="s">
        <v>49</v>
      </c>
      <c r="AA136" t="s">
        <v>50</v>
      </c>
      <c r="AB136" t="s">
        <v>51</v>
      </c>
      <c r="AE136" s="6" t="str">
        <f t="shared" si="50"/>
        <v>ARCHETYPE_BROKE_CARS</v>
      </c>
    </row>
    <row r="137" spans="1:41" x14ac:dyDescent="0.25">
      <c r="A137" t="s">
        <v>21</v>
      </c>
      <c r="B137">
        <v>13.134775263157801</v>
      </c>
      <c r="C137">
        <v>15.053093947368399</v>
      </c>
      <c r="D137">
        <v>11.689304999999999</v>
      </c>
      <c r="E137">
        <v>12.9868536842105</v>
      </c>
      <c r="F137">
        <v>15.8247016666666</v>
      </c>
      <c r="G137">
        <v>15.83821</v>
      </c>
      <c r="H137">
        <v>14.4404615789473</v>
      </c>
      <c r="I137">
        <v>16.3580513157894</v>
      </c>
      <c r="J137">
        <v>16.1447976315789</v>
      </c>
      <c r="K137">
        <v>16.1447976315789</v>
      </c>
      <c r="L137" t="s">
        <v>22</v>
      </c>
      <c r="M137" t="s">
        <v>22</v>
      </c>
      <c r="N137">
        <v>16.906853421052599</v>
      </c>
      <c r="O137">
        <v>16.906853421052599</v>
      </c>
      <c r="P137">
        <v>13.678415702291799</v>
      </c>
      <c r="Q137">
        <v>15.9221658548331</v>
      </c>
      <c r="R137" t="s">
        <v>22</v>
      </c>
      <c r="S137" t="s">
        <v>22</v>
      </c>
      <c r="T137">
        <v>15.5608839999999</v>
      </c>
      <c r="U137">
        <v>16.372246000000001</v>
      </c>
      <c r="V137" t="str">
        <f t="shared" si="52"/>
        <v>loe</v>
      </c>
      <c r="W137" s="1">
        <f t="shared" si="42"/>
        <v>35.798323830857086</v>
      </c>
      <c r="X137">
        <f t="shared" si="43"/>
        <v>39.266714528150338</v>
      </c>
      <c r="Y137" s="3">
        <f t="shared" si="44"/>
        <v>35.863849999999914</v>
      </c>
      <c r="Z137">
        <f t="shared" si="45"/>
        <v>38.543132017543748</v>
      </c>
      <c r="AA137" t="b">
        <f t="shared" ref="AA137:AA185" si="58">ISNUMBER(F137)</f>
        <v>1</v>
      </c>
      <c r="AB137" t="b">
        <f t="shared" ref="AB137:AB185" si="59">ISNUMBER(R137)</f>
        <v>0</v>
      </c>
      <c r="AC137" s="4">
        <f t="shared" ref="AC137:AC185" si="60">AVERAGE(B137,F137,T137,J137)*5/2</f>
        <v>37.915724100877</v>
      </c>
      <c r="AD137" s="5">
        <f t="shared" ref="AD137:AD185" si="61">AVERAGE(D137,R137,L137,N137)*5/2</f>
        <v>35.745198026315748</v>
      </c>
      <c r="AE137" s="6" t="str">
        <f t="shared" si="50"/>
        <v>loe</v>
      </c>
      <c r="AF137" s="7">
        <f t="shared" si="53"/>
        <v>2.1174002700199139</v>
      </c>
      <c r="AG137">
        <f t="shared" si="51"/>
        <v>-0.11865197368416602</v>
      </c>
      <c r="AI137">
        <f t="shared" si="54"/>
        <v>13.678415702291799</v>
      </c>
      <c r="AJ137">
        <f t="shared" si="55"/>
        <v>14.4404615789473</v>
      </c>
      <c r="AK137">
        <f t="shared" si="56"/>
        <v>15.69279283333325</v>
      </c>
      <c r="AL137" t="e">
        <f t="shared" si="57"/>
        <v>#DIV/0!</v>
      </c>
      <c r="AN137">
        <f t="shared" ref="AN137:AN185" si="62">AK137-AI137</f>
        <v>2.0143771310414511</v>
      </c>
    </row>
    <row r="138" spans="1:41" x14ac:dyDescent="0.25">
      <c r="A138" t="s">
        <v>23</v>
      </c>
      <c r="B138">
        <v>4.6292557894736799</v>
      </c>
      <c r="C138">
        <v>4.8506376315789401</v>
      </c>
      <c r="D138">
        <v>4.4367331578947304</v>
      </c>
      <c r="E138">
        <v>4.8554142105263098</v>
      </c>
      <c r="F138">
        <v>16.384093104166599</v>
      </c>
      <c r="G138">
        <v>16.385814083333301</v>
      </c>
      <c r="H138">
        <v>11.4815475846291</v>
      </c>
      <c r="I138">
        <v>13.8544492835355</v>
      </c>
      <c r="J138">
        <v>15.0346776315789</v>
      </c>
      <c r="K138">
        <v>15.0346776315789</v>
      </c>
      <c r="L138">
        <v>16.064759270221</v>
      </c>
      <c r="M138">
        <v>17.281732681950999</v>
      </c>
      <c r="N138">
        <v>16.101588947368398</v>
      </c>
      <c r="O138">
        <v>16.101588947368398</v>
      </c>
      <c r="P138">
        <v>10.745101156135499</v>
      </c>
      <c r="Q138">
        <v>13.294951652424301</v>
      </c>
      <c r="R138">
        <v>15.819449598219</v>
      </c>
      <c r="S138">
        <v>15.8224477648857</v>
      </c>
      <c r="T138">
        <v>11.529114703373001</v>
      </c>
      <c r="U138">
        <v>15.1177096091269</v>
      </c>
      <c r="V138" t="str">
        <f t="shared" si="52"/>
        <v>low</v>
      </c>
      <c r="W138" s="1">
        <f t="shared" si="42"/>
        <v>25.340862147656736</v>
      </c>
      <c r="X138">
        <f t="shared" si="43"/>
        <v>27.650222429651784</v>
      </c>
      <c r="Y138" s="3">
        <f t="shared" si="44"/>
        <v>26.683224741576858</v>
      </c>
      <c r="Z138">
        <f t="shared" si="45"/>
        <v>29.009543701191838</v>
      </c>
      <c r="AA138" t="b">
        <f t="shared" si="58"/>
        <v>1</v>
      </c>
      <c r="AB138" t="b">
        <f t="shared" si="59"/>
        <v>1</v>
      </c>
      <c r="AC138" s="4">
        <f t="shared" si="60"/>
        <v>29.735713267870114</v>
      </c>
      <c r="AD138" s="5">
        <f t="shared" si="61"/>
        <v>32.76408185856446</v>
      </c>
      <c r="AE138" s="6" t="str">
        <f t="shared" si="50"/>
        <v>low</v>
      </c>
      <c r="AF138" s="7">
        <f t="shared" si="53"/>
        <v>4.394851120213378</v>
      </c>
      <c r="AG138">
        <f t="shared" si="51"/>
        <v>6.0808571169876018</v>
      </c>
      <c r="AI138">
        <f t="shared" si="54"/>
        <v>10.745101156135499</v>
      </c>
      <c r="AJ138">
        <f t="shared" si="55"/>
        <v>11.4815475846291</v>
      </c>
      <c r="AK138">
        <f t="shared" si="56"/>
        <v>13.9566039037698</v>
      </c>
      <c r="AL138">
        <f t="shared" si="57"/>
        <v>15.942104434219999</v>
      </c>
      <c r="AN138">
        <f t="shared" si="62"/>
        <v>3.2115027476343005</v>
      </c>
      <c r="AO138">
        <f t="shared" ref="AO138:AO185" si="63">AL138-AJ138</f>
        <v>4.4605568495908994</v>
      </c>
    </row>
    <row r="139" spans="1:41" x14ac:dyDescent="0.25">
      <c r="A139" t="s">
        <v>24</v>
      </c>
      <c r="B139">
        <v>5.9907847368420999</v>
      </c>
      <c r="C139">
        <v>6.0022657894736797</v>
      </c>
      <c r="D139">
        <v>2.8503757894736799</v>
      </c>
      <c r="E139">
        <v>2.9584218421052602</v>
      </c>
      <c r="F139">
        <v>17.830386710634102</v>
      </c>
      <c r="G139">
        <v>17.830386710634102</v>
      </c>
      <c r="H139">
        <v>9.4806752370060501</v>
      </c>
      <c r="I139">
        <v>11.837611910631001</v>
      </c>
      <c r="J139">
        <v>14.430892631578899</v>
      </c>
      <c r="K139">
        <v>14.430892631578899</v>
      </c>
      <c r="L139">
        <v>17.242499484345</v>
      </c>
      <c r="M139">
        <v>17.9029953284581</v>
      </c>
      <c r="N139">
        <v>17.096780526315701</v>
      </c>
      <c r="O139">
        <v>17.096780526315701</v>
      </c>
      <c r="P139">
        <v>7.9979357090953398</v>
      </c>
      <c r="Q139">
        <v>10.9960906146394</v>
      </c>
      <c r="R139">
        <v>15.145777763143601</v>
      </c>
      <c r="S139">
        <v>15.146578792205201</v>
      </c>
      <c r="T139">
        <v>6.9808600912788101</v>
      </c>
      <c r="U139">
        <v>10.908206533869301</v>
      </c>
      <c r="V139" t="str">
        <f t="shared" si="52"/>
        <v>mid</v>
      </c>
      <c r="W139" s="1">
        <f t="shared" si="42"/>
        <v>23.683010897930284</v>
      </c>
      <c r="X139">
        <f t="shared" si="43"/>
        <v>26.191040863076648</v>
      </c>
      <c r="Y139" s="3">
        <f t="shared" si="44"/>
        <v>24.523192960662858</v>
      </c>
      <c r="Z139">
        <f t="shared" si="45"/>
        <v>26.577345232543301</v>
      </c>
      <c r="AA139" t="b">
        <f t="shared" si="58"/>
        <v>1</v>
      </c>
      <c r="AB139" t="b">
        <f t="shared" si="59"/>
        <v>1</v>
      </c>
      <c r="AC139" s="4">
        <f t="shared" si="60"/>
        <v>28.270577606458698</v>
      </c>
      <c r="AD139" s="5">
        <f t="shared" si="61"/>
        <v>32.709645977048737</v>
      </c>
      <c r="AE139" s="6" t="str">
        <f t="shared" si="50"/>
        <v>mid</v>
      </c>
      <c r="AF139" s="7">
        <f t="shared" si="53"/>
        <v>4.5875667085284135</v>
      </c>
      <c r="AG139">
        <f t="shared" si="51"/>
        <v>8.1864530163858795</v>
      </c>
      <c r="AI139">
        <f t="shared" si="54"/>
        <v>7.9979357090953398</v>
      </c>
      <c r="AJ139">
        <f t="shared" si="55"/>
        <v>9.4806752370060501</v>
      </c>
      <c r="AK139">
        <f t="shared" si="56"/>
        <v>12.405623400956456</v>
      </c>
      <c r="AL139">
        <f t="shared" si="57"/>
        <v>16.194138623744301</v>
      </c>
      <c r="AN139">
        <f t="shared" si="62"/>
        <v>4.4076876918611161</v>
      </c>
      <c r="AO139">
        <f t="shared" si="63"/>
        <v>6.7134633867382512</v>
      </c>
    </row>
    <row r="140" spans="1:41" x14ac:dyDescent="0.25">
      <c r="A140" t="s">
        <v>20</v>
      </c>
      <c r="B140">
        <v>4.3028647368420998</v>
      </c>
      <c r="C140">
        <v>4.3061236842105197</v>
      </c>
      <c r="D140">
        <v>1.4338360526315701</v>
      </c>
      <c r="E140">
        <v>1.47420710526315</v>
      </c>
      <c r="F140">
        <v>17.630659374251199</v>
      </c>
      <c r="G140">
        <v>17.6315304456798</v>
      </c>
      <c r="H140">
        <v>7.8441373134920598</v>
      </c>
      <c r="I140">
        <v>10.1560055853174</v>
      </c>
      <c r="J140">
        <v>14.019505555555501</v>
      </c>
      <c r="K140">
        <v>14.019505555555501</v>
      </c>
      <c r="L140">
        <v>17.3274463718062</v>
      </c>
      <c r="M140">
        <v>17.8537193867353</v>
      </c>
      <c r="N140">
        <v>17.3299665789473</v>
      </c>
      <c r="O140">
        <v>17.3299665789473</v>
      </c>
      <c r="P140">
        <v>3.7410170664129598</v>
      </c>
      <c r="Q140">
        <v>6.0911349863690996</v>
      </c>
      <c r="R140">
        <v>15.1796728419117</v>
      </c>
      <c r="S140">
        <v>15.180717703560299</v>
      </c>
      <c r="T140">
        <v>2.5056323021278599</v>
      </c>
      <c r="U140">
        <v>5.0998615341079399</v>
      </c>
      <c r="V140" t="str">
        <f t="shared" si="52"/>
        <v>hig</v>
      </c>
      <c r="W140" s="1">
        <f t="shared" si="42"/>
        <v>18.386156132342133</v>
      </c>
      <c r="X140">
        <f t="shared" si="43"/>
        <v>20.347303521779271</v>
      </c>
      <c r="Y140" s="3">
        <f t="shared" si="44"/>
        <v>22.173283287559112</v>
      </c>
      <c r="Z140">
        <f t="shared" si="45"/>
        <v>24.133482724606541</v>
      </c>
      <c r="AA140" t="b">
        <f t="shared" si="58"/>
        <v>1</v>
      </c>
      <c r="AB140" t="b">
        <f t="shared" si="59"/>
        <v>1</v>
      </c>
      <c r="AC140" s="4">
        <f t="shared" si="60"/>
        <v>24.036663730485412</v>
      </c>
      <c r="AD140" s="5">
        <f t="shared" si="61"/>
        <v>32.044326153310479</v>
      </c>
      <c r="AE140" s="6" t="str">
        <f t="shared" si="50"/>
        <v>hig</v>
      </c>
      <c r="AF140" s="7">
        <f t="shared" si="53"/>
        <v>5.6505075981432782</v>
      </c>
      <c r="AG140">
        <f t="shared" si="51"/>
        <v>9.8710428657513667</v>
      </c>
      <c r="AI140">
        <f t="shared" si="54"/>
        <v>3.7410170664129598</v>
      </c>
      <c r="AJ140">
        <f t="shared" si="55"/>
        <v>7.8441373134920598</v>
      </c>
      <c r="AK140">
        <f t="shared" si="56"/>
        <v>10.06814583818953</v>
      </c>
      <c r="AL140">
        <f t="shared" si="57"/>
        <v>16.25355960685895</v>
      </c>
      <c r="AN140">
        <f t="shared" si="62"/>
        <v>6.3271287717765698</v>
      </c>
      <c r="AO140">
        <f t="shared" si="63"/>
        <v>8.409422293366891</v>
      </c>
    </row>
    <row r="141" spans="1:41" x14ac:dyDescent="0.25">
      <c r="A141" t="s">
        <v>21</v>
      </c>
      <c r="B141">
        <v>2365</v>
      </c>
      <c r="V141" t="str">
        <f t="shared" si="52"/>
        <v>loe</v>
      </c>
      <c r="AE141" s="6" t="str">
        <f t="shared" si="50"/>
        <v>loe</v>
      </c>
    </row>
    <row r="142" spans="1:41" x14ac:dyDescent="0.25">
      <c r="A142" t="s">
        <v>23</v>
      </c>
      <c r="B142">
        <v>15810</v>
      </c>
      <c r="V142" t="str">
        <f t="shared" si="52"/>
        <v>low</v>
      </c>
      <c r="AE142" s="6" t="str">
        <f t="shared" si="50"/>
        <v>low</v>
      </c>
    </row>
    <row r="143" spans="1:41" x14ac:dyDescent="0.25">
      <c r="A143" t="s">
        <v>24</v>
      </c>
      <c r="B143">
        <v>48337</v>
      </c>
      <c r="V143" t="str">
        <f t="shared" si="52"/>
        <v>mid</v>
      </c>
      <c r="AE143" s="6" t="str">
        <f t="shared" si="50"/>
        <v>mid</v>
      </c>
    </row>
    <row r="144" spans="1:41" x14ac:dyDescent="0.25">
      <c r="A144" t="s">
        <v>20</v>
      </c>
      <c r="B144">
        <v>107429</v>
      </c>
      <c r="V144" t="str">
        <f t="shared" si="52"/>
        <v>hig</v>
      </c>
      <c r="AE144" s="6" t="str">
        <f t="shared" si="50"/>
        <v>hig</v>
      </c>
    </row>
    <row r="145" spans="1:41" x14ac:dyDescent="0.25">
      <c r="A145" t="s">
        <v>45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7</v>
      </c>
      <c r="J145" t="s">
        <v>8</v>
      </c>
      <c r="K145" t="s">
        <v>9</v>
      </c>
      <c r="L145" t="s">
        <v>10</v>
      </c>
      <c r="M145" t="s">
        <v>11</v>
      </c>
      <c r="N145" t="s">
        <v>12</v>
      </c>
      <c r="O145" t="s">
        <v>13</v>
      </c>
      <c r="P145" t="s">
        <v>14</v>
      </c>
      <c r="Q145" t="s">
        <v>15</v>
      </c>
      <c r="R145" t="s">
        <v>16</v>
      </c>
      <c r="S145" t="s">
        <v>17</v>
      </c>
      <c r="T145" t="s">
        <v>18</v>
      </c>
      <c r="U145" t="s">
        <v>19</v>
      </c>
      <c r="V145" t="str">
        <f t="shared" si="52"/>
        <v>ARCHETYPE_AGGRESSIVE_BROKE_CARS</v>
      </c>
      <c r="W145" s="1" t="s">
        <v>46</v>
      </c>
      <c r="X145" t="s">
        <v>47</v>
      </c>
      <c r="Y145" s="3" t="s">
        <v>48</v>
      </c>
      <c r="Z145" t="s">
        <v>49</v>
      </c>
      <c r="AA145" t="s">
        <v>50</v>
      </c>
      <c r="AB145" t="s">
        <v>51</v>
      </c>
      <c r="AE145" s="6" t="str">
        <f t="shared" si="50"/>
        <v>ARCHETYPE_AGGRESSIVE_BROKE_CARS</v>
      </c>
    </row>
    <row r="146" spans="1:41" x14ac:dyDescent="0.25">
      <c r="A146" t="s">
        <v>21</v>
      </c>
      <c r="B146">
        <v>15.2023676315789</v>
      </c>
      <c r="C146">
        <v>17.581782105263098</v>
      </c>
      <c r="D146">
        <v>14.1482163157894</v>
      </c>
      <c r="E146">
        <v>15.97655</v>
      </c>
      <c r="F146" t="s">
        <v>22</v>
      </c>
      <c r="G146" t="s">
        <v>22</v>
      </c>
      <c r="H146">
        <v>19.751614210526299</v>
      </c>
      <c r="I146">
        <v>22.434406052631498</v>
      </c>
      <c r="J146">
        <v>19.453359473684198</v>
      </c>
      <c r="K146">
        <v>19.453359473684198</v>
      </c>
      <c r="L146" t="s">
        <v>22</v>
      </c>
      <c r="M146" t="s">
        <v>22</v>
      </c>
      <c r="N146">
        <v>23.657442631578899</v>
      </c>
      <c r="O146">
        <v>23.657442631578899</v>
      </c>
      <c r="P146">
        <v>17.225472105263101</v>
      </c>
      <c r="Q146">
        <v>19.8236102631578</v>
      </c>
      <c r="R146" t="s">
        <v>22</v>
      </c>
      <c r="S146" t="s">
        <v>22</v>
      </c>
      <c r="T146" t="s">
        <v>22</v>
      </c>
      <c r="U146" t="s">
        <v>22</v>
      </c>
      <c r="V146" t="str">
        <f t="shared" si="52"/>
        <v>loe</v>
      </c>
      <c r="W146" s="1">
        <f t="shared" ref="W146:W185" si="64">AVERAGE(B146,P146,J146)*5/2</f>
        <v>43.234332675438509</v>
      </c>
      <c r="X146">
        <f t="shared" ref="X146:X185" si="65">AVERAGE(C146,Q146,K146)*5/2</f>
        <v>47.382293201754244</v>
      </c>
      <c r="Y146" s="3">
        <f t="shared" ref="Y146:Y185" si="66">AVERAGE(D146,H146,N146)*5/2</f>
        <v>47.964394298245494</v>
      </c>
      <c r="Z146">
        <f t="shared" ref="Z146:Z185" si="67">AVERAGE(E146,I146,O146)*5/2</f>
        <v>51.723665570175328</v>
      </c>
      <c r="AA146" t="b">
        <f t="shared" si="58"/>
        <v>0</v>
      </c>
      <c r="AB146" t="b">
        <f t="shared" si="59"/>
        <v>0</v>
      </c>
      <c r="AC146" s="4">
        <f t="shared" si="60"/>
        <v>43.319658881578874</v>
      </c>
      <c r="AD146" s="5">
        <f t="shared" si="61"/>
        <v>47.257073684210376</v>
      </c>
      <c r="AE146" s="6" t="str">
        <f t="shared" si="50"/>
        <v>loe</v>
      </c>
      <c r="AF146" s="7">
        <f t="shared" si="53"/>
        <v>8.5326206140365457E-2</v>
      </c>
      <c r="AG146">
        <f t="shared" si="51"/>
        <v>-0.70732061403511892</v>
      </c>
      <c r="AO146">
        <f t="shared" si="63"/>
        <v>0</v>
      </c>
    </row>
    <row r="147" spans="1:41" x14ac:dyDescent="0.25">
      <c r="A147" t="s">
        <v>23</v>
      </c>
      <c r="B147">
        <v>4.8636368421052598</v>
      </c>
      <c r="C147">
        <v>5.4280221052631497</v>
      </c>
      <c r="D147">
        <v>7.4148313157894696</v>
      </c>
      <c r="E147">
        <v>8.7609013157894697</v>
      </c>
      <c r="F147">
        <v>18.9361629166666</v>
      </c>
      <c r="G147">
        <v>18.938272916666602</v>
      </c>
      <c r="H147">
        <v>13.518281167763099</v>
      </c>
      <c r="I147">
        <v>17.331973569078901</v>
      </c>
      <c r="J147">
        <v>19.504991842105198</v>
      </c>
      <c r="K147">
        <v>19.504991842105198</v>
      </c>
      <c r="L147">
        <v>19.890637539682501</v>
      </c>
      <c r="M147">
        <v>20.580852281746001</v>
      </c>
      <c r="N147">
        <v>21.175763421052601</v>
      </c>
      <c r="O147">
        <v>21.175763421052601</v>
      </c>
      <c r="P147">
        <v>13.570381200657801</v>
      </c>
      <c r="Q147">
        <v>17.193374819078901</v>
      </c>
      <c r="R147">
        <v>18.2937167261904</v>
      </c>
      <c r="S147">
        <v>18.296574662698401</v>
      </c>
      <c r="T147">
        <v>15.604559166666601</v>
      </c>
      <c r="U147">
        <v>19.0649883333333</v>
      </c>
      <c r="V147" t="str">
        <f t="shared" si="52"/>
        <v>low</v>
      </c>
      <c r="W147" s="1">
        <f t="shared" si="64"/>
        <v>31.615841570723546</v>
      </c>
      <c r="X147">
        <f t="shared" si="65"/>
        <v>35.105323972039372</v>
      </c>
      <c r="Y147" s="3">
        <f t="shared" si="66"/>
        <v>35.090729920504309</v>
      </c>
      <c r="Z147">
        <f t="shared" si="67"/>
        <v>39.390531921600811</v>
      </c>
      <c r="AA147" t="b">
        <f t="shared" si="58"/>
        <v>1</v>
      </c>
      <c r="AB147" t="b">
        <f t="shared" si="59"/>
        <v>1</v>
      </c>
      <c r="AC147" s="4">
        <f t="shared" si="60"/>
        <v>36.818344229714782</v>
      </c>
      <c r="AD147" s="5">
        <f t="shared" si="61"/>
        <v>41.734343126696857</v>
      </c>
      <c r="AE147" s="6" t="str">
        <f t="shared" si="50"/>
        <v>low</v>
      </c>
      <c r="AF147" s="7">
        <f t="shared" si="53"/>
        <v>5.2025026589912358</v>
      </c>
      <c r="AG147">
        <f t="shared" si="51"/>
        <v>6.6436132061925477</v>
      </c>
      <c r="AI147">
        <f t="shared" si="54"/>
        <v>13.570381200657801</v>
      </c>
      <c r="AJ147">
        <f t="shared" si="55"/>
        <v>13.518281167763099</v>
      </c>
      <c r="AK147">
        <f t="shared" si="56"/>
        <v>17.2703610416666</v>
      </c>
      <c r="AL147">
        <f t="shared" si="57"/>
        <v>19.092177132936449</v>
      </c>
      <c r="AN147">
        <f t="shared" si="62"/>
        <v>3.6999798410087994</v>
      </c>
      <c r="AO147">
        <f t="shared" si="63"/>
        <v>5.5738959651733495</v>
      </c>
    </row>
    <row r="148" spans="1:41" x14ac:dyDescent="0.25">
      <c r="A148" t="s">
        <v>24</v>
      </c>
      <c r="B148">
        <v>4.6451773684210496</v>
      </c>
      <c r="C148">
        <v>4.6731094736842103</v>
      </c>
      <c r="D148">
        <v>2.7362528947368401</v>
      </c>
      <c r="E148">
        <v>2.8647573684210501</v>
      </c>
      <c r="F148">
        <v>21.164104722693899</v>
      </c>
      <c r="G148">
        <v>21.169437279512099</v>
      </c>
      <c r="H148">
        <v>11.473278485380099</v>
      </c>
      <c r="I148">
        <v>14.818563622047501</v>
      </c>
      <c r="J148">
        <v>19.286091315789399</v>
      </c>
      <c r="K148">
        <v>19.286091315789399</v>
      </c>
      <c r="L148">
        <v>23.8080562685521</v>
      </c>
      <c r="M148">
        <v>26.150173876623299</v>
      </c>
      <c r="N148">
        <v>22.791004736842101</v>
      </c>
      <c r="O148">
        <v>22.791004736842101</v>
      </c>
      <c r="P148">
        <v>9.2230883322633694</v>
      </c>
      <c r="Q148">
        <v>13.534734119815999</v>
      </c>
      <c r="R148">
        <v>17.741410023825399</v>
      </c>
      <c r="S148">
        <v>17.742226590336099</v>
      </c>
      <c r="T148">
        <v>7.7844393532301002</v>
      </c>
      <c r="U148">
        <v>14.667157294871799</v>
      </c>
      <c r="V148" t="str">
        <f t="shared" si="52"/>
        <v>mid</v>
      </c>
      <c r="W148" s="1">
        <f t="shared" si="64"/>
        <v>27.628630847061512</v>
      </c>
      <c r="X148">
        <f t="shared" si="65"/>
        <v>31.244945757741341</v>
      </c>
      <c r="Y148" s="3">
        <f t="shared" si="66"/>
        <v>30.833780097465869</v>
      </c>
      <c r="Z148">
        <f t="shared" si="67"/>
        <v>33.728604772758878</v>
      </c>
      <c r="AA148" t="b">
        <f t="shared" si="58"/>
        <v>1</v>
      </c>
      <c r="AB148" t="b">
        <f t="shared" si="59"/>
        <v>1</v>
      </c>
      <c r="AC148" s="4">
        <f t="shared" si="60"/>
        <v>33.049882975084032</v>
      </c>
      <c r="AD148" s="5">
        <f t="shared" si="61"/>
        <v>41.922952452472771</v>
      </c>
      <c r="AE148" s="6" t="str">
        <f t="shared" si="50"/>
        <v>mid</v>
      </c>
      <c r="AF148" s="7">
        <f t="shared" si="53"/>
        <v>5.4212521280225197</v>
      </c>
      <c r="AG148">
        <f t="shared" si="51"/>
        <v>11.089172355006902</v>
      </c>
      <c r="AI148">
        <f t="shared" si="54"/>
        <v>9.2230883322633694</v>
      </c>
      <c r="AJ148">
        <f t="shared" si="55"/>
        <v>11.473278485380099</v>
      </c>
      <c r="AK148">
        <f t="shared" si="56"/>
        <v>14.474272037961999</v>
      </c>
      <c r="AL148">
        <f t="shared" si="57"/>
        <v>20.774733146188751</v>
      </c>
      <c r="AN148">
        <f t="shared" si="62"/>
        <v>5.2511837056986295</v>
      </c>
      <c r="AO148">
        <f t="shared" si="63"/>
        <v>9.3014546608086519</v>
      </c>
    </row>
    <row r="149" spans="1:41" x14ac:dyDescent="0.25">
      <c r="A149" t="s">
        <v>20</v>
      </c>
      <c r="B149">
        <v>6.97646263157894</v>
      </c>
      <c r="C149">
        <v>7.0293984210526297</v>
      </c>
      <c r="D149">
        <v>1.8934121052631501</v>
      </c>
      <c r="E149">
        <v>1.95939368421052</v>
      </c>
      <c r="F149">
        <v>23.817510958874401</v>
      </c>
      <c r="G149">
        <v>23.817510958874401</v>
      </c>
      <c r="H149">
        <v>8.7485386850649292</v>
      </c>
      <c r="I149">
        <v>11.2076235741341</v>
      </c>
      <c r="J149">
        <v>18.734566315789401</v>
      </c>
      <c r="K149">
        <v>18.734566315789401</v>
      </c>
      <c r="L149">
        <v>25.654226526894099</v>
      </c>
      <c r="M149">
        <v>26.737589397773199</v>
      </c>
      <c r="N149">
        <v>24.9478526315789</v>
      </c>
      <c r="O149">
        <v>24.9478526315789</v>
      </c>
      <c r="P149">
        <v>5.8898919214466003</v>
      </c>
      <c r="Q149">
        <v>9.0423473680555499</v>
      </c>
      <c r="R149">
        <v>16.678550931174001</v>
      </c>
      <c r="S149">
        <v>16.6787955465587</v>
      </c>
      <c r="T149">
        <v>5.2502479640151503</v>
      </c>
      <c r="U149">
        <v>9.6972398079004307</v>
      </c>
      <c r="V149" t="str">
        <f t="shared" si="52"/>
        <v>hig</v>
      </c>
      <c r="W149" s="1">
        <f t="shared" si="64"/>
        <v>26.334100724012451</v>
      </c>
      <c r="X149">
        <f t="shared" si="65"/>
        <v>29.005260087414651</v>
      </c>
      <c r="Y149" s="3">
        <f t="shared" si="66"/>
        <v>29.658169518255818</v>
      </c>
      <c r="Z149">
        <f t="shared" si="67"/>
        <v>31.762391574936263</v>
      </c>
      <c r="AA149" t="b">
        <f t="shared" si="58"/>
        <v>1</v>
      </c>
      <c r="AB149" t="b">
        <f t="shared" si="59"/>
        <v>1</v>
      </c>
      <c r="AC149" s="4">
        <f t="shared" si="60"/>
        <v>34.236742418911184</v>
      </c>
      <c r="AD149" s="5">
        <f t="shared" si="61"/>
        <v>43.233776371818841</v>
      </c>
      <c r="AE149" s="6" t="str">
        <f t="shared" si="50"/>
        <v>hig</v>
      </c>
      <c r="AF149" s="7">
        <f t="shared" si="53"/>
        <v>7.9026416948987332</v>
      </c>
      <c r="AG149">
        <f t="shared" si="51"/>
        <v>13.575606853563023</v>
      </c>
      <c r="AI149">
        <f t="shared" si="54"/>
        <v>5.8898919214466003</v>
      </c>
      <c r="AJ149">
        <f t="shared" si="55"/>
        <v>8.7485386850649292</v>
      </c>
      <c r="AK149">
        <f t="shared" si="56"/>
        <v>14.533879461444776</v>
      </c>
      <c r="AL149">
        <f t="shared" si="57"/>
        <v>21.16638872903405</v>
      </c>
      <c r="AN149">
        <f t="shared" si="62"/>
        <v>8.6439875399981752</v>
      </c>
      <c r="AO149">
        <f t="shared" si="63"/>
        <v>12.417850043969121</v>
      </c>
    </row>
    <row r="150" spans="1:41" x14ac:dyDescent="0.25">
      <c r="A150" t="s">
        <v>21</v>
      </c>
      <c r="B150">
        <v>67</v>
      </c>
      <c r="V150" t="str">
        <f t="shared" si="52"/>
        <v>loe</v>
      </c>
      <c r="AE150" s="6" t="str">
        <f t="shared" si="50"/>
        <v>loe</v>
      </c>
    </row>
    <row r="151" spans="1:41" x14ac:dyDescent="0.25">
      <c r="A151" t="s">
        <v>23</v>
      </c>
      <c r="B151">
        <v>3573</v>
      </c>
      <c r="V151" t="str">
        <f t="shared" si="52"/>
        <v>low</v>
      </c>
      <c r="AE151" s="6" t="str">
        <f t="shared" si="50"/>
        <v>low</v>
      </c>
    </row>
    <row r="152" spans="1:41" x14ac:dyDescent="0.25">
      <c r="A152" t="s">
        <v>24</v>
      </c>
      <c r="B152">
        <v>15703</v>
      </c>
      <c r="V152" t="str">
        <f t="shared" si="52"/>
        <v>mid</v>
      </c>
      <c r="AE152" s="6" t="str">
        <f t="shared" si="50"/>
        <v>mid</v>
      </c>
    </row>
    <row r="153" spans="1:41" x14ac:dyDescent="0.25">
      <c r="A153" t="s">
        <v>20</v>
      </c>
      <c r="B153">
        <v>39721</v>
      </c>
      <c r="V153" t="str">
        <f t="shared" si="52"/>
        <v>hig</v>
      </c>
      <c r="AE153" s="6" t="str">
        <f t="shared" si="50"/>
        <v>hig</v>
      </c>
    </row>
    <row r="154" spans="1:41" x14ac:dyDescent="0.25">
      <c r="A154" t="s">
        <v>44</v>
      </c>
      <c r="B154" t="s">
        <v>0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 t="s">
        <v>6</v>
      </c>
      <c r="I154" t="s">
        <v>7</v>
      </c>
      <c r="J154" t="s">
        <v>8</v>
      </c>
      <c r="K154" t="s">
        <v>9</v>
      </c>
      <c r="L154" t="s">
        <v>10</v>
      </c>
      <c r="M154" t="s">
        <v>11</v>
      </c>
      <c r="N154" t="s">
        <v>12</v>
      </c>
      <c r="O154" t="s">
        <v>13</v>
      </c>
      <c r="P154" t="s">
        <v>14</v>
      </c>
      <c r="Q154" t="s">
        <v>15</v>
      </c>
      <c r="R154" t="s">
        <v>16</v>
      </c>
      <c r="S154" t="s">
        <v>17</v>
      </c>
      <c r="T154" t="s">
        <v>18</v>
      </c>
      <c r="U154" t="s">
        <v>19</v>
      </c>
      <c r="V154" t="str">
        <f t="shared" si="52"/>
        <v>ARCHETYPE_TIRED_BROKE_CARS</v>
      </c>
      <c r="W154" s="1" t="s">
        <v>46</v>
      </c>
      <c r="X154" t="s">
        <v>47</v>
      </c>
      <c r="Y154" s="3" t="s">
        <v>48</v>
      </c>
      <c r="Z154" t="s">
        <v>49</v>
      </c>
      <c r="AA154" t="s">
        <v>50</v>
      </c>
      <c r="AB154" t="s">
        <v>51</v>
      </c>
      <c r="AE154" s="6" t="str">
        <f t="shared" si="50"/>
        <v>ARCHETYPE_TIRED_BROKE_CARS</v>
      </c>
    </row>
    <row r="155" spans="1:41" x14ac:dyDescent="0.25">
      <c r="A155" t="s">
        <v>21</v>
      </c>
      <c r="B155">
        <v>12.344582894736799</v>
      </c>
      <c r="C155">
        <v>14.064989736842101</v>
      </c>
      <c r="D155">
        <v>11.3212542105263</v>
      </c>
      <c r="E155">
        <v>12.602852894736801</v>
      </c>
      <c r="F155" t="s">
        <v>22</v>
      </c>
      <c r="G155" t="s">
        <v>22</v>
      </c>
      <c r="H155">
        <v>13.5971707894736</v>
      </c>
      <c r="I155">
        <v>15.2128560526315</v>
      </c>
      <c r="J155">
        <v>14.8420368421052</v>
      </c>
      <c r="K155">
        <v>14.8420368421052</v>
      </c>
      <c r="L155" t="s">
        <v>22</v>
      </c>
      <c r="M155" t="s">
        <v>22</v>
      </c>
      <c r="N155">
        <v>15.8766584210526</v>
      </c>
      <c r="O155">
        <v>15.8766584210526</v>
      </c>
      <c r="P155">
        <v>12.685060789473599</v>
      </c>
      <c r="Q155">
        <v>14.649507368421</v>
      </c>
      <c r="R155" t="s">
        <v>22</v>
      </c>
      <c r="S155" t="s">
        <v>22</v>
      </c>
      <c r="T155" t="s">
        <v>22</v>
      </c>
      <c r="U155" t="s">
        <v>22</v>
      </c>
      <c r="V155" t="str">
        <f t="shared" si="52"/>
        <v>loe</v>
      </c>
      <c r="W155" s="1">
        <f t="shared" si="64"/>
        <v>33.226400438596336</v>
      </c>
      <c r="X155">
        <f t="shared" si="65"/>
        <v>36.297111622806916</v>
      </c>
      <c r="Y155" s="3">
        <f t="shared" si="66"/>
        <v>33.99590285087708</v>
      </c>
      <c r="Z155">
        <f t="shared" si="67"/>
        <v>36.410306140350755</v>
      </c>
      <c r="AA155" t="b">
        <f t="shared" si="58"/>
        <v>0</v>
      </c>
      <c r="AB155" t="b">
        <f t="shared" si="59"/>
        <v>0</v>
      </c>
      <c r="AC155" s="4">
        <f t="shared" si="60"/>
        <v>33.983274671052499</v>
      </c>
      <c r="AD155" s="5">
        <f t="shared" si="61"/>
        <v>33.997390789473627</v>
      </c>
      <c r="AE155" s="6" t="str">
        <f t="shared" si="50"/>
        <v>loe</v>
      </c>
      <c r="AF155" s="7">
        <f t="shared" si="53"/>
        <v>0.75687423245616259</v>
      </c>
      <c r="AG155">
        <f t="shared" si="51"/>
        <v>1.487938596547167E-3</v>
      </c>
    </row>
    <row r="156" spans="1:41" x14ac:dyDescent="0.25">
      <c r="A156" t="s">
        <v>23</v>
      </c>
      <c r="B156">
        <v>6.3025492105263101</v>
      </c>
      <c r="C156">
        <v>6.5680910526315701</v>
      </c>
      <c r="D156">
        <v>4.5773305263157802</v>
      </c>
      <c r="E156">
        <v>4.9976686842105202</v>
      </c>
      <c r="F156">
        <v>16.127711934523798</v>
      </c>
      <c r="G156">
        <v>16.1322167956349</v>
      </c>
      <c r="H156">
        <v>10.500821868553899</v>
      </c>
      <c r="I156">
        <v>12.583580024246199</v>
      </c>
      <c r="J156">
        <v>14.5040426315789</v>
      </c>
      <c r="K156">
        <v>14.5040426315789</v>
      </c>
      <c r="L156">
        <v>15.030365371342601</v>
      </c>
      <c r="M156">
        <v>16.539191610373202</v>
      </c>
      <c r="N156">
        <v>15.7699005263157</v>
      </c>
      <c r="O156">
        <v>15.7699005263157</v>
      </c>
      <c r="P156">
        <v>10.5558694479467</v>
      </c>
      <c r="Q156">
        <v>12.9833469889226</v>
      </c>
      <c r="R156">
        <v>14.856160029720799</v>
      </c>
      <c r="S156">
        <v>14.8575385950118</v>
      </c>
      <c r="T156">
        <v>9.5366113915945103</v>
      </c>
      <c r="U156">
        <v>13.662009600468901</v>
      </c>
      <c r="V156" t="str">
        <f t="shared" si="52"/>
        <v>low</v>
      </c>
      <c r="W156" s="1">
        <f t="shared" si="64"/>
        <v>26.135384408376595</v>
      </c>
      <c r="X156">
        <f t="shared" si="65"/>
        <v>28.379567227610888</v>
      </c>
      <c r="Y156" s="3">
        <f t="shared" si="66"/>
        <v>25.706710767654481</v>
      </c>
      <c r="Z156">
        <f t="shared" si="67"/>
        <v>27.792624362310349</v>
      </c>
      <c r="AA156" t="b">
        <f t="shared" si="58"/>
        <v>1</v>
      </c>
      <c r="AB156" t="b">
        <f t="shared" si="59"/>
        <v>1</v>
      </c>
      <c r="AC156" s="4">
        <f t="shared" si="60"/>
        <v>29.044321980139699</v>
      </c>
      <c r="AD156" s="5">
        <f t="shared" si="61"/>
        <v>31.396097783559306</v>
      </c>
      <c r="AE156" s="6" t="str">
        <f t="shared" si="50"/>
        <v>low</v>
      </c>
      <c r="AF156" s="7">
        <f t="shared" si="53"/>
        <v>2.9089375717631043</v>
      </c>
      <c r="AG156">
        <f t="shared" si="51"/>
        <v>5.6893870159048241</v>
      </c>
      <c r="AI156">
        <f t="shared" si="54"/>
        <v>10.5558694479467</v>
      </c>
      <c r="AJ156">
        <f t="shared" si="55"/>
        <v>10.500821868553899</v>
      </c>
      <c r="AK156">
        <f t="shared" si="56"/>
        <v>12.832161663059154</v>
      </c>
      <c r="AL156">
        <f t="shared" si="57"/>
        <v>14.943262700531701</v>
      </c>
      <c r="AN156">
        <f t="shared" si="62"/>
        <v>2.2762922151124538</v>
      </c>
      <c r="AO156">
        <f t="shared" si="63"/>
        <v>4.4424408319778017</v>
      </c>
    </row>
    <row r="157" spans="1:41" x14ac:dyDescent="0.25">
      <c r="A157" t="s">
        <v>24</v>
      </c>
      <c r="B157">
        <v>5.1797671052631502</v>
      </c>
      <c r="C157">
        <v>5.1928010526315704</v>
      </c>
      <c r="D157">
        <v>1.97641789473684</v>
      </c>
      <c r="E157">
        <v>2.0439165789473601</v>
      </c>
      <c r="F157">
        <v>16.472460783358699</v>
      </c>
      <c r="G157">
        <v>16.485525084829298</v>
      </c>
      <c r="H157">
        <v>8.7233208905408297</v>
      </c>
      <c r="I157">
        <v>10.8700314744487</v>
      </c>
      <c r="J157">
        <v>14.037782631578899</v>
      </c>
      <c r="K157">
        <v>14.037782631578899</v>
      </c>
      <c r="L157">
        <v>16.1861341245591</v>
      </c>
      <c r="M157">
        <v>16.761862616694401</v>
      </c>
      <c r="N157">
        <v>16.298957105263099</v>
      </c>
      <c r="O157">
        <v>16.298957105263099</v>
      </c>
      <c r="P157">
        <v>6.9711375145768804</v>
      </c>
      <c r="Q157">
        <v>9.7937503848039107</v>
      </c>
      <c r="R157">
        <v>14.4152951549178</v>
      </c>
      <c r="S157">
        <v>14.415700349487899</v>
      </c>
      <c r="T157">
        <v>5.3827541224279596</v>
      </c>
      <c r="U157">
        <v>9.6327579180344092</v>
      </c>
      <c r="V157" t="str">
        <f t="shared" si="52"/>
        <v>mid</v>
      </c>
      <c r="W157" s="1">
        <f t="shared" si="64"/>
        <v>21.82390604284911</v>
      </c>
      <c r="X157">
        <f t="shared" si="65"/>
        <v>24.186945057511981</v>
      </c>
      <c r="Y157" s="3">
        <f t="shared" si="66"/>
        <v>22.498913242117307</v>
      </c>
      <c r="Z157">
        <f t="shared" si="67"/>
        <v>24.34408763221597</v>
      </c>
      <c r="AA157" t="b">
        <f t="shared" si="58"/>
        <v>1</v>
      </c>
      <c r="AB157" t="b">
        <f t="shared" si="59"/>
        <v>1</v>
      </c>
      <c r="AC157" s="4">
        <f t="shared" si="60"/>
        <v>25.67047790164294</v>
      </c>
      <c r="AD157" s="5">
        <f t="shared" si="61"/>
        <v>30.548002674673029</v>
      </c>
      <c r="AE157" s="6" t="str">
        <f t="shared" si="50"/>
        <v>mid</v>
      </c>
      <c r="AF157" s="7">
        <f t="shared" si="53"/>
        <v>3.8465718587938298</v>
      </c>
      <c r="AG157">
        <f t="shared" si="51"/>
        <v>8.0490894325557214</v>
      </c>
      <c r="AI157">
        <f t="shared" si="54"/>
        <v>6.9711375145768804</v>
      </c>
      <c r="AJ157">
        <f t="shared" si="55"/>
        <v>8.7233208905408297</v>
      </c>
      <c r="AK157">
        <f t="shared" si="56"/>
        <v>10.92760745289333</v>
      </c>
      <c r="AL157">
        <f t="shared" si="57"/>
        <v>15.30071463973845</v>
      </c>
      <c r="AN157">
        <f t="shared" si="62"/>
        <v>3.9564699383164497</v>
      </c>
      <c r="AO157">
        <f t="shared" si="63"/>
        <v>6.5773937491976202</v>
      </c>
    </row>
    <row r="158" spans="1:41" x14ac:dyDescent="0.25">
      <c r="A158" t="s">
        <v>20</v>
      </c>
      <c r="B158">
        <v>4.7902489473684202</v>
      </c>
      <c r="C158">
        <v>4.7966800000000003</v>
      </c>
      <c r="D158">
        <v>1.7206181578947299</v>
      </c>
      <c r="E158">
        <v>1.7945463157894701</v>
      </c>
      <c r="F158">
        <v>16.3468996558931</v>
      </c>
      <c r="G158">
        <v>16.350847274940701</v>
      </c>
      <c r="H158">
        <v>7.7316404166666599</v>
      </c>
      <c r="I158">
        <v>10.347169464285701</v>
      </c>
      <c r="J158">
        <v>13.9753835964912</v>
      </c>
      <c r="K158">
        <v>13.9753835964912</v>
      </c>
      <c r="L158">
        <v>16.169060482133599</v>
      </c>
      <c r="M158">
        <v>16.617222874096999</v>
      </c>
      <c r="N158">
        <v>16.666275526315701</v>
      </c>
      <c r="O158">
        <v>16.666275526315701</v>
      </c>
      <c r="P158">
        <v>3.0069941260964899</v>
      </c>
      <c r="Q158">
        <v>4.9883459311145497</v>
      </c>
      <c r="R158">
        <v>14.534490866227999</v>
      </c>
      <c r="S158">
        <v>14.5345912609649</v>
      </c>
      <c r="T158">
        <v>2.49088511728156</v>
      </c>
      <c r="U158">
        <v>5.2067614480134097</v>
      </c>
      <c r="V158" t="str">
        <f t="shared" si="52"/>
        <v>hig</v>
      </c>
      <c r="W158" s="1">
        <f t="shared" si="64"/>
        <v>18.14385555829676</v>
      </c>
      <c r="X158">
        <f t="shared" si="65"/>
        <v>19.800341273004793</v>
      </c>
      <c r="Y158" s="3">
        <f t="shared" si="66"/>
        <v>21.765445084064243</v>
      </c>
      <c r="Z158">
        <f t="shared" si="67"/>
        <v>24.006659421992392</v>
      </c>
      <c r="AA158" t="b">
        <f t="shared" si="58"/>
        <v>1</v>
      </c>
      <c r="AB158" t="b">
        <f t="shared" si="59"/>
        <v>1</v>
      </c>
      <c r="AC158" s="4">
        <f t="shared" si="60"/>
        <v>23.502135823146428</v>
      </c>
      <c r="AD158" s="5">
        <f t="shared" si="61"/>
        <v>30.681528145357518</v>
      </c>
      <c r="AE158" s="6" t="str">
        <f t="shared" si="50"/>
        <v>hig</v>
      </c>
      <c r="AF158" s="7">
        <f t="shared" si="53"/>
        <v>5.3582802648496681</v>
      </c>
      <c r="AG158">
        <f t="shared" si="51"/>
        <v>8.9160830612932749</v>
      </c>
      <c r="AI158">
        <f t="shared" si="54"/>
        <v>3.0069941260964899</v>
      </c>
      <c r="AJ158">
        <f t="shared" si="55"/>
        <v>7.7316404166666599</v>
      </c>
      <c r="AK158">
        <f t="shared" si="56"/>
        <v>9.4188923865873306</v>
      </c>
      <c r="AL158">
        <f t="shared" si="57"/>
        <v>15.3517756741808</v>
      </c>
      <c r="AN158">
        <f t="shared" si="62"/>
        <v>6.4118982604908403</v>
      </c>
      <c r="AO158">
        <f t="shared" si="63"/>
        <v>7.6201352575141401</v>
      </c>
    </row>
    <row r="159" spans="1:41" x14ac:dyDescent="0.25">
      <c r="A159" t="s">
        <v>21</v>
      </c>
      <c r="B159">
        <v>1019</v>
      </c>
      <c r="V159" t="str">
        <f t="shared" si="52"/>
        <v>loe</v>
      </c>
      <c r="AE159" s="6" t="str">
        <f t="shared" si="50"/>
        <v>loe</v>
      </c>
    </row>
    <row r="160" spans="1:41" x14ac:dyDescent="0.25">
      <c r="A160" t="s">
        <v>23</v>
      </c>
      <c r="B160">
        <v>10342</v>
      </c>
      <c r="V160" t="str">
        <f t="shared" si="52"/>
        <v>low</v>
      </c>
      <c r="AE160" s="6" t="str">
        <f t="shared" si="50"/>
        <v>low</v>
      </c>
    </row>
    <row r="161" spans="1:41" x14ac:dyDescent="0.25">
      <c r="A161" t="s">
        <v>24</v>
      </c>
      <c r="B161">
        <v>40985</v>
      </c>
      <c r="V161" t="str">
        <f t="shared" si="52"/>
        <v>mid</v>
      </c>
      <c r="AE161" s="6" t="str">
        <f t="shared" si="50"/>
        <v>mid</v>
      </c>
    </row>
    <row r="162" spans="1:41" x14ac:dyDescent="0.25">
      <c r="A162" t="s">
        <v>20</v>
      </c>
      <c r="B162">
        <v>114766</v>
      </c>
      <c r="V162" t="str">
        <f t="shared" si="52"/>
        <v>hig</v>
      </c>
      <c r="AE162" s="6" t="str">
        <f t="shared" si="50"/>
        <v>hig</v>
      </c>
    </row>
    <row r="163" spans="1:41" x14ac:dyDescent="0.25">
      <c r="A163" t="s">
        <v>43</v>
      </c>
      <c r="B163" t="s">
        <v>0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 t="s">
        <v>6</v>
      </c>
      <c r="I163" t="s">
        <v>7</v>
      </c>
      <c r="J163" t="s">
        <v>8</v>
      </c>
      <c r="K163" t="s">
        <v>9</v>
      </c>
      <c r="L163" t="s">
        <v>10</v>
      </c>
      <c r="M163" t="s">
        <v>11</v>
      </c>
      <c r="N163" t="s">
        <v>12</v>
      </c>
      <c r="O163" t="s">
        <v>13</v>
      </c>
      <c r="P163" t="s">
        <v>14</v>
      </c>
      <c r="Q163" t="s">
        <v>15</v>
      </c>
      <c r="R163" t="s">
        <v>16</v>
      </c>
      <c r="S163" t="s">
        <v>17</v>
      </c>
      <c r="T163" t="s">
        <v>18</v>
      </c>
      <c r="U163" t="s">
        <v>19</v>
      </c>
      <c r="V163" t="str">
        <f t="shared" si="52"/>
        <v>ARCHETYPE_NORMAL_BROKE_CARS</v>
      </c>
      <c r="W163" s="1" t="s">
        <v>46</v>
      </c>
      <c r="X163" t="s">
        <v>47</v>
      </c>
      <c r="Y163" s="3" t="s">
        <v>48</v>
      </c>
      <c r="Z163" t="s">
        <v>49</v>
      </c>
      <c r="AA163" t="s">
        <v>50</v>
      </c>
      <c r="AB163" t="s">
        <v>51</v>
      </c>
      <c r="AE163" s="6" t="str">
        <f t="shared" si="50"/>
        <v>ARCHETYPE_NORMAL_BROKE_CARS</v>
      </c>
    </row>
    <row r="164" spans="1:41" x14ac:dyDescent="0.25">
      <c r="A164" t="s">
        <v>21</v>
      </c>
      <c r="B164">
        <v>13.553134473684199</v>
      </c>
      <c r="C164">
        <v>15.4308060526315</v>
      </c>
      <c r="D164">
        <v>12.715544473684201</v>
      </c>
      <c r="E164">
        <v>14.2499481578947</v>
      </c>
      <c r="F164" t="s">
        <v>22</v>
      </c>
      <c r="G164" t="s">
        <v>22</v>
      </c>
      <c r="H164">
        <v>15.0949428947368</v>
      </c>
      <c r="I164">
        <v>17.2417534210526</v>
      </c>
      <c r="J164">
        <v>16.406313157894701</v>
      </c>
      <c r="K164">
        <v>16.406313157894701</v>
      </c>
      <c r="L164" t="s">
        <v>22</v>
      </c>
      <c r="M164" t="s">
        <v>22</v>
      </c>
      <c r="N164">
        <v>18.086812894736799</v>
      </c>
      <c r="O164">
        <v>18.086812894736799</v>
      </c>
      <c r="P164">
        <v>13.8017155263157</v>
      </c>
      <c r="Q164">
        <v>16.193233684210501</v>
      </c>
      <c r="R164" t="s">
        <v>22</v>
      </c>
      <c r="S164" t="s">
        <v>22</v>
      </c>
      <c r="T164" t="s">
        <v>22</v>
      </c>
      <c r="U164" t="s">
        <v>22</v>
      </c>
      <c r="V164" t="str">
        <f t="shared" si="52"/>
        <v>loe</v>
      </c>
      <c r="W164" s="1">
        <f t="shared" si="64"/>
        <v>36.467635964912169</v>
      </c>
      <c r="X164">
        <f t="shared" si="65"/>
        <v>40.025294078947255</v>
      </c>
      <c r="Y164" s="3">
        <f t="shared" si="66"/>
        <v>38.247750219298169</v>
      </c>
      <c r="Z164">
        <f t="shared" si="67"/>
        <v>41.315428728070074</v>
      </c>
      <c r="AA164" t="b">
        <f t="shared" si="58"/>
        <v>0</v>
      </c>
      <c r="AB164" t="b">
        <f t="shared" si="59"/>
        <v>0</v>
      </c>
      <c r="AC164" s="4">
        <f t="shared" si="60"/>
        <v>37.449309539473624</v>
      </c>
      <c r="AD164" s="5">
        <f t="shared" si="61"/>
        <v>38.502946710526246</v>
      </c>
      <c r="AE164" s="6" t="str">
        <f t="shared" si="50"/>
        <v>loe</v>
      </c>
      <c r="AF164" s="7">
        <f t="shared" si="53"/>
        <v>0.9816735745614551</v>
      </c>
      <c r="AG164">
        <f t="shared" si="51"/>
        <v>0.25519649122807664</v>
      </c>
      <c r="AI164">
        <f t="shared" si="54"/>
        <v>13.8017155263157</v>
      </c>
      <c r="AJ164">
        <f t="shared" si="55"/>
        <v>15.0949428947368</v>
      </c>
    </row>
    <row r="165" spans="1:41" x14ac:dyDescent="0.25">
      <c r="A165" t="s">
        <v>23</v>
      </c>
      <c r="B165">
        <v>5.1191215789473699</v>
      </c>
      <c r="C165">
        <v>5.37726131578947</v>
      </c>
      <c r="D165">
        <v>4.7257447368420999</v>
      </c>
      <c r="E165">
        <v>5.2095092105263099</v>
      </c>
      <c r="F165">
        <v>16.868023240896299</v>
      </c>
      <c r="G165">
        <v>16.870065383753499</v>
      </c>
      <c r="H165">
        <v>12.310877924812001</v>
      </c>
      <c r="I165">
        <v>14.4944636578947</v>
      </c>
      <c r="J165">
        <v>16.145797894736798</v>
      </c>
      <c r="K165">
        <v>16.145797894736798</v>
      </c>
      <c r="L165">
        <v>16.487908039986301</v>
      </c>
      <c r="M165">
        <v>18.237060345181099</v>
      </c>
      <c r="N165">
        <v>17.4316247368421</v>
      </c>
      <c r="O165">
        <v>17.4316247368421</v>
      </c>
      <c r="P165">
        <v>11.4986100318197</v>
      </c>
      <c r="Q165">
        <v>14.3301331153865</v>
      </c>
      <c r="R165">
        <v>16.180734355348498</v>
      </c>
      <c r="S165">
        <v>16.1818933732057</v>
      </c>
      <c r="T165">
        <v>12.095413220588201</v>
      </c>
      <c r="U165">
        <v>15.9428355007002</v>
      </c>
      <c r="V165" t="str">
        <f t="shared" si="52"/>
        <v>low</v>
      </c>
      <c r="W165" s="1">
        <f t="shared" si="64"/>
        <v>27.302941254586557</v>
      </c>
      <c r="X165">
        <f t="shared" si="65"/>
        <v>29.877660271593975</v>
      </c>
      <c r="Y165" s="3">
        <f t="shared" si="66"/>
        <v>28.723539498746838</v>
      </c>
      <c r="Z165">
        <f t="shared" si="67"/>
        <v>30.946331337719265</v>
      </c>
      <c r="AA165" t="b">
        <f t="shared" si="58"/>
        <v>1</v>
      </c>
      <c r="AB165" t="b">
        <f t="shared" si="59"/>
        <v>1</v>
      </c>
      <c r="AC165" s="4">
        <f t="shared" si="60"/>
        <v>31.392722459480417</v>
      </c>
      <c r="AD165" s="5">
        <f t="shared" si="61"/>
        <v>34.266257418136874</v>
      </c>
      <c r="AE165" s="6" t="str">
        <f t="shared" si="50"/>
        <v>low</v>
      </c>
      <c r="AF165" s="7">
        <f t="shared" si="53"/>
        <v>4.0897812048938604</v>
      </c>
      <c r="AG165">
        <f t="shared" si="51"/>
        <v>5.5427179193900358</v>
      </c>
      <c r="AI165">
        <f t="shared" si="54"/>
        <v>11.4986100318197</v>
      </c>
      <c r="AJ165">
        <f t="shared" si="55"/>
        <v>12.310877924812001</v>
      </c>
      <c r="AK165">
        <f t="shared" si="56"/>
        <v>14.481718230742249</v>
      </c>
      <c r="AL165">
        <f t="shared" si="57"/>
        <v>16.3343211976674</v>
      </c>
      <c r="AN165">
        <f t="shared" si="62"/>
        <v>2.9831081989225492</v>
      </c>
      <c r="AO165">
        <f t="shared" si="63"/>
        <v>4.023443272855399</v>
      </c>
    </row>
    <row r="166" spans="1:41" x14ac:dyDescent="0.25">
      <c r="A166" t="s">
        <v>24</v>
      </c>
      <c r="B166">
        <v>6.7358152631578898</v>
      </c>
      <c r="C166">
        <v>6.7465352631578899</v>
      </c>
      <c r="D166">
        <v>3.1694968421052598</v>
      </c>
      <c r="E166">
        <v>3.3012197368420999</v>
      </c>
      <c r="F166">
        <v>18.482946427093701</v>
      </c>
      <c r="G166">
        <v>18.484781712808001</v>
      </c>
      <c r="H166">
        <v>9.3431763976086</v>
      </c>
      <c r="I166">
        <v>12.173586905492799</v>
      </c>
      <c r="J166">
        <v>15.679787368421</v>
      </c>
      <c r="K166">
        <v>15.679787368421</v>
      </c>
      <c r="L166">
        <v>18.212004765096701</v>
      </c>
      <c r="M166">
        <v>19.202519142283599</v>
      </c>
      <c r="N166">
        <v>18.625289736842099</v>
      </c>
      <c r="O166">
        <v>18.625289736842099</v>
      </c>
      <c r="P166">
        <v>8.6807953421069399</v>
      </c>
      <c r="Q166">
        <v>11.8840666580333</v>
      </c>
      <c r="R166">
        <v>15.7501426538175</v>
      </c>
      <c r="S166">
        <v>15.7510708406265</v>
      </c>
      <c r="T166">
        <v>7.2778436220723703</v>
      </c>
      <c r="U166">
        <v>11.3516575248085</v>
      </c>
      <c r="V166" t="str">
        <f t="shared" si="52"/>
        <v>mid</v>
      </c>
      <c r="W166" s="1">
        <f t="shared" si="64"/>
        <v>25.913664978071523</v>
      </c>
      <c r="X166">
        <f t="shared" si="65"/>
        <v>28.591991074676827</v>
      </c>
      <c r="Y166" s="3">
        <f t="shared" si="66"/>
        <v>25.948302480463298</v>
      </c>
      <c r="Z166">
        <f t="shared" si="67"/>
        <v>28.416746982647499</v>
      </c>
      <c r="AA166" t="b">
        <f t="shared" si="58"/>
        <v>1</v>
      </c>
      <c r="AB166" t="b">
        <f t="shared" si="59"/>
        <v>1</v>
      </c>
      <c r="AC166" s="4">
        <f t="shared" si="60"/>
        <v>30.110245425465596</v>
      </c>
      <c r="AD166" s="5">
        <f t="shared" si="61"/>
        <v>34.848083748663477</v>
      </c>
      <c r="AE166" s="6" t="str">
        <f t="shared" si="50"/>
        <v>mid</v>
      </c>
      <c r="AF166" s="7">
        <f t="shared" si="53"/>
        <v>4.1965804473940729</v>
      </c>
      <c r="AG166">
        <f t="shared" si="51"/>
        <v>8.8997812682001793</v>
      </c>
      <c r="AI166">
        <f t="shared" si="54"/>
        <v>8.6807953421069399</v>
      </c>
      <c r="AJ166">
        <f t="shared" si="55"/>
        <v>9.3431763976086</v>
      </c>
      <c r="AK166">
        <f t="shared" si="56"/>
        <v>12.880395024583036</v>
      </c>
      <c r="AL166">
        <f t="shared" si="57"/>
        <v>16.9810737094571</v>
      </c>
      <c r="AN166">
        <f t="shared" si="62"/>
        <v>4.1995996824760962</v>
      </c>
      <c r="AO166">
        <f t="shared" si="63"/>
        <v>7.6378973118484996</v>
      </c>
    </row>
    <row r="167" spans="1:41" x14ac:dyDescent="0.25">
      <c r="A167" t="s">
        <v>20</v>
      </c>
      <c r="B167">
        <v>6.7157036842105198</v>
      </c>
      <c r="C167">
        <v>6.7413610526315697</v>
      </c>
      <c r="D167">
        <v>1.6130947368421</v>
      </c>
      <c r="E167">
        <v>1.66621289473684</v>
      </c>
      <c r="F167">
        <v>19.187656707080901</v>
      </c>
      <c r="G167">
        <v>19.1879227785094</v>
      </c>
      <c r="H167">
        <v>6.9258366415945103</v>
      </c>
      <c r="I167">
        <v>9.5713650077561301</v>
      </c>
      <c r="J167">
        <v>15.1309171052631</v>
      </c>
      <c r="K167">
        <v>15.1309171052631</v>
      </c>
      <c r="L167">
        <v>18.512494614423701</v>
      </c>
      <c r="M167">
        <v>19.141065831955601</v>
      </c>
      <c r="N167">
        <v>19.038331842105201</v>
      </c>
      <c r="O167">
        <v>19.038331842105201</v>
      </c>
      <c r="P167">
        <v>4.1523348143891496</v>
      </c>
      <c r="Q167">
        <v>6.4930948741657497</v>
      </c>
      <c r="R167">
        <v>15.174739326921401</v>
      </c>
      <c r="S167">
        <v>15.175405455640799</v>
      </c>
      <c r="T167">
        <v>2.8223724919406301</v>
      </c>
      <c r="U167">
        <v>5.0763949139300397</v>
      </c>
      <c r="V167" t="str">
        <f t="shared" si="52"/>
        <v>hig</v>
      </c>
      <c r="W167" s="1">
        <f t="shared" si="64"/>
        <v>21.665796336552305</v>
      </c>
      <c r="X167">
        <f t="shared" si="65"/>
        <v>23.637810860050351</v>
      </c>
      <c r="Y167" s="3">
        <f t="shared" si="66"/>
        <v>22.981052683784839</v>
      </c>
      <c r="Z167">
        <f t="shared" si="67"/>
        <v>25.229924787165142</v>
      </c>
      <c r="AA167" t="b">
        <f t="shared" si="58"/>
        <v>1</v>
      </c>
      <c r="AB167" t="b">
        <f t="shared" si="59"/>
        <v>1</v>
      </c>
      <c r="AC167" s="4">
        <f t="shared" si="60"/>
        <v>27.410406242809469</v>
      </c>
      <c r="AD167" s="5">
        <f t="shared" si="61"/>
        <v>33.961662825182749</v>
      </c>
      <c r="AE167" s="6" t="str">
        <f t="shared" si="50"/>
        <v>hig</v>
      </c>
      <c r="AF167" s="7">
        <f t="shared" si="53"/>
        <v>5.7446099062571641</v>
      </c>
      <c r="AG167">
        <f t="shared" si="51"/>
        <v>10.980610141397911</v>
      </c>
      <c r="AI167">
        <f t="shared" si="54"/>
        <v>4.1523348143891496</v>
      </c>
      <c r="AJ167">
        <f t="shared" si="55"/>
        <v>6.9258366415945103</v>
      </c>
      <c r="AK167">
        <f t="shared" si="56"/>
        <v>11.005014599510766</v>
      </c>
      <c r="AL167">
        <f t="shared" si="57"/>
        <v>16.843616970672549</v>
      </c>
      <c r="AN167">
        <f t="shared" si="62"/>
        <v>6.8526797851216159</v>
      </c>
      <c r="AO167">
        <f t="shared" si="63"/>
        <v>9.9177803290780382</v>
      </c>
    </row>
    <row r="168" spans="1:41" x14ac:dyDescent="0.25">
      <c r="A168" t="s">
        <v>21</v>
      </c>
      <c r="B168">
        <v>164</v>
      </c>
      <c r="V168" t="str">
        <f t="shared" si="52"/>
        <v>loe</v>
      </c>
      <c r="AE168" s="6" t="str">
        <f t="shared" si="50"/>
        <v>loe</v>
      </c>
    </row>
    <row r="169" spans="1:41" x14ac:dyDescent="0.25">
      <c r="A169" t="s">
        <v>23</v>
      </c>
      <c r="B169">
        <v>2394</v>
      </c>
      <c r="V169" t="str">
        <f t="shared" si="52"/>
        <v>low</v>
      </c>
      <c r="AE169" s="6" t="str">
        <f t="shared" si="50"/>
        <v>low</v>
      </c>
    </row>
    <row r="170" spans="1:41" x14ac:dyDescent="0.25">
      <c r="A170" t="s">
        <v>24</v>
      </c>
      <c r="B170">
        <v>10255</v>
      </c>
      <c r="V170" t="str">
        <f t="shared" si="52"/>
        <v>mid</v>
      </c>
      <c r="AE170" s="6" t="str">
        <f t="shared" si="50"/>
        <v>mid</v>
      </c>
    </row>
    <row r="171" spans="1:41" x14ac:dyDescent="0.25">
      <c r="A171" t="s">
        <v>20</v>
      </c>
      <c r="B171">
        <v>27066</v>
      </c>
      <c r="V171" t="str">
        <f t="shared" si="52"/>
        <v>hig</v>
      </c>
      <c r="AE171" s="6" t="str">
        <f t="shared" si="50"/>
        <v>hig</v>
      </c>
    </row>
    <row r="172" spans="1:41" x14ac:dyDescent="0.25">
      <c r="A172" t="s">
        <v>41</v>
      </c>
      <c r="B172" t="s">
        <v>0</v>
      </c>
      <c r="C172" t="s">
        <v>1</v>
      </c>
      <c r="D172" t="s">
        <v>2</v>
      </c>
      <c r="E172" t="s">
        <v>3</v>
      </c>
      <c r="F172" t="s">
        <v>4</v>
      </c>
      <c r="G172" t="s">
        <v>5</v>
      </c>
      <c r="H172" t="s">
        <v>6</v>
      </c>
      <c r="I172" t="s">
        <v>7</v>
      </c>
      <c r="J172" t="s">
        <v>8</v>
      </c>
      <c r="K172" t="s">
        <v>9</v>
      </c>
      <c r="L172" t="s">
        <v>10</v>
      </c>
      <c r="M172" t="s">
        <v>11</v>
      </c>
      <c r="N172" t="s">
        <v>12</v>
      </c>
      <c r="O172" t="s">
        <v>13</v>
      </c>
      <c r="P172" t="s">
        <v>14</v>
      </c>
      <c r="Q172" t="s">
        <v>15</v>
      </c>
      <c r="R172" t="s">
        <v>16</v>
      </c>
      <c r="S172" t="s">
        <v>17</v>
      </c>
      <c r="T172" t="s">
        <v>18</v>
      </c>
      <c r="U172" t="s">
        <v>19</v>
      </c>
      <c r="V172" t="str">
        <f t="shared" si="52"/>
        <v>ARCHETYPE_SUNDAY_BROKE_CARS</v>
      </c>
      <c r="W172" s="1" t="s">
        <v>46</v>
      </c>
      <c r="X172" t="s">
        <v>47</v>
      </c>
      <c r="Y172" s="3" t="s">
        <v>48</v>
      </c>
      <c r="Z172" t="s">
        <v>49</v>
      </c>
      <c r="AA172" t="s">
        <v>50</v>
      </c>
      <c r="AB172" t="s">
        <v>51</v>
      </c>
      <c r="AE172" s="6" t="str">
        <f t="shared" si="50"/>
        <v>ARCHETYPE_SUNDAY_BROKE_CARS</v>
      </c>
    </row>
    <row r="173" spans="1:41" x14ac:dyDescent="0.25">
      <c r="A173" t="s">
        <v>21</v>
      </c>
      <c r="B173">
        <v>15.2023676315789</v>
      </c>
      <c r="C173">
        <v>17.581782105263098</v>
      </c>
      <c r="D173">
        <v>14.1482163157894</v>
      </c>
      <c r="E173">
        <v>15.97655</v>
      </c>
      <c r="F173" t="s">
        <v>22</v>
      </c>
      <c r="G173" t="s">
        <v>22</v>
      </c>
      <c r="H173">
        <v>19.751614210526299</v>
      </c>
      <c r="I173">
        <v>22.434406052631498</v>
      </c>
      <c r="J173">
        <v>19.453359473684198</v>
      </c>
      <c r="K173">
        <v>19.453359473684198</v>
      </c>
      <c r="L173" t="s">
        <v>22</v>
      </c>
      <c r="M173" t="s">
        <v>22</v>
      </c>
      <c r="N173">
        <v>23.657442631578899</v>
      </c>
      <c r="O173">
        <v>23.657442631578899</v>
      </c>
      <c r="P173">
        <v>17.225472105263101</v>
      </c>
      <c r="Q173">
        <v>19.8236102631578</v>
      </c>
      <c r="R173" t="s">
        <v>22</v>
      </c>
      <c r="S173" t="s">
        <v>22</v>
      </c>
      <c r="T173" t="s">
        <v>22</v>
      </c>
      <c r="U173" t="s">
        <v>22</v>
      </c>
      <c r="V173" t="str">
        <f t="shared" si="52"/>
        <v>loe</v>
      </c>
      <c r="W173" s="1">
        <f t="shared" si="64"/>
        <v>43.234332675438509</v>
      </c>
      <c r="X173">
        <f t="shared" si="65"/>
        <v>47.382293201754244</v>
      </c>
      <c r="Y173" s="3">
        <f t="shared" si="66"/>
        <v>47.964394298245494</v>
      </c>
      <c r="Z173">
        <f t="shared" si="67"/>
        <v>51.723665570175328</v>
      </c>
      <c r="AA173" t="b">
        <f t="shared" si="58"/>
        <v>0</v>
      </c>
      <c r="AB173" t="b">
        <f t="shared" si="59"/>
        <v>0</v>
      </c>
      <c r="AC173" s="4">
        <f t="shared" si="60"/>
        <v>43.319658881578874</v>
      </c>
      <c r="AD173" s="5">
        <f t="shared" si="61"/>
        <v>47.257073684210376</v>
      </c>
      <c r="AE173" s="6" t="str">
        <f t="shared" si="50"/>
        <v>loe</v>
      </c>
      <c r="AF173" s="7">
        <f t="shared" si="53"/>
        <v>8.5326206140365457E-2</v>
      </c>
      <c r="AI173">
        <f t="shared" si="54"/>
        <v>17.225472105263101</v>
      </c>
      <c r="AJ173">
        <f t="shared" si="55"/>
        <v>19.751614210526299</v>
      </c>
    </row>
    <row r="174" spans="1:41" x14ac:dyDescent="0.25">
      <c r="A174" t="s">
        <v>23</v>
      </c>
      <c r="B174">
        <v>4.8636368421052598</v>
      </c>
      <c r="C174">
        <v>5.4280221052631497</v>
      </c>
      <c r="D174">
        <v>7.4148313157894696</v>
      </c>
      <c r="E174">
        <v>8.7609013157894697</v>
      </c>
      <c r="F174">
        <v>18.9361629166666</v>
      </c>
      <c r="G174">
        <v>18.938272916666602</v>
      </c>
      <c r="H174">
        <v>13.518281167763099</v>
      </c>
      <c r="I174">
        <v>17.331973569078901</v>
      </c>
      <c r="J174">
        <v>19.504991842105198</v>
      </c>
      <c r="K174">
        <v>19.504991842105198</v>
      </c>
      <c r="L174">
        <v>19.890637539682501</v>
      </c>
      <c r="M174">
        <v>20.580852281746001</v>
      </c>
      <c r="N174">
        <v>21.175763421052601</v>
      </c>
      <c r="O174">
        <v>21.175763421052601</v>
      </c>
      <c r="P174">
        <v>13.570381200657801</v>
      </c>
      <c r="Q174">
        <v>17.193374819078901</v>
      </c>
      <c r="R174">
        <v>18.2937167261904</v>
      </c>
      <c r="S174">
        <v>18.296574662698401</v>
      </c>
      <c r="T174">
        <v>15.604559166666601</v>
      </c>
      <c r="U174">
        <v>19.0649883333333</v>
      </c>
      <c r="V174" t="str">
        <f t="shared" si="52"/>
        <v>low</v>
      </c>
      <c r="W174" s="1">
        <f t="shared" si="64"/>
        <v>31.615841570723546</v>
      </c>
      <c r="X174">
        <f t="shared" si="65"/>
        <v>35.105323972039372</v>
      </c>
      <c r="Y174" s="3">
        <f t="shared" si="66"/>
        <v>35.090729920504309</v>
      </c>
      <c r="Z174">
        <f t="shared" si="67"/>
        <v>39.390531921600811</v>
      </c>
      <c r="AA174" t="b">
        <f t="shared" si="58"/>
        <v>1</v>
      </c>
      <c r="AB174" t="b">
        <f t="shared" si="59"/>
        <v>1</v>
      </c>
      <c r="AC174" s="4">
        <f t="shared" si="60"/>
        <v>36.818344229714782</v>
      </c>
      <c r="AD174" s="5">
        <f t="shared" si="61"/>
        <v>41.734343126696857</v>
      </c>
      <c r="AE174" s="6" t="str">
        <f t="shared" si="50"/>
        <v>low</v>
      </c>
      <c r="AF174" s="7">
        <f t="shared" si="53"/>
        <v>5.2025026589912358</v>
      </c>
      <c r="AG174">
        <f t="shared" si="51"/>
        <v>6.6436132061925477</v>
      </c>
      <c r="AI174">
        <f t="shared" si="54"/>
        <v>13.570381200657801</v>
      </c>
      <c r="AJ174">
        <f t="shared" si="55"/>
        <v>13.518281167763099</v>
      </c>
      <c r="AK174">
        <f t="shared" si="56"/>
        <v>17.2703610416666</v>
      </c>
      <c r="AL174">
        <f t="shared" si="57"/>
        <v>19.092177132936449</v>
      </c>
      <c r="AN174">
        <f t="shared" si="62"/>
        <v>3.6999798410087994</v>
      </c>
      <c r="AO174">
        <f t="shared" si="63"/>
        <v>5.5738959651733495</v>
      </c>
    </row>
    <row r="175" spans="1:41" x14ac:dyDescent="0.25">
      <c r="A175" t="s">
        <v>24</v>
      </c>
      <c r="B175">
        <v>4.6451773684210496</v>
      </c>
      <c r="C175">
        <v>4.6731094736842103</v>
      </c>
      <c r="D175">
        <v>2.7362528947368401</v>
      </c>
      <c r="E175">
        <v>2.8647573684210501</v>
      </c>
      <c r="F175">
        <v>21.164104722693899</v>
      </c>
      <c r="G175">
        <v>21.169437279512099</v>
      </c>
      <c r="H175">
        <v>11.473278485380099</v>
      </c>
      <c r="I175">
        <v>14.818563622047501</v>
      </c>
      <c r="J175">
        <v>19.286091315789399</v>
      </c>
      <c r="K175">
        <v>19.286091315789399</v>
      </c>
      <c r="L175">
        <v>23.8080562685521</v>
      </c>
      <c r="M175">
        <v>26.150173876623299</v>
      </c>
      <c r="N175">
        <v>22.791004736842101</v>
      </c>
      <c r="O175">
        <v>22.791004736842101</v>
      </c>
      <c r="P175">
        <v>9.2230883322633694</v>
      </c>
      <c r="Q175">
        <v>13.534734119815999</v>
      </c>
      <c r="R175">
        <v>17.741410023825399</v>
      </c>
      <c r="S175">
        <v>17.742226590336099</v>
      </c>
      <c r="T175">
        <v>7.7844393532301002</v>
      </c>
      <c r="U175">
        <v>14.667157294871799</v>
      </c>
      <c r="V175" t="str">
        <f t="shared" si="52"/>
        <v>mid</v>
      </c>
      <c r="W175" s="1">
        <f t="shared" si="64"/>
        <v>27.628630847061512</v>
      </c>
      <c r="X175">
        <f t="shared" si="65"/>
        <v>31.244945757741341</v>
      </c>
      <c r="Y175" s="3">
        <f t="shared" si="66"/>
        <v>30.833780097465869</v>
      </c>
      <c r="Z175">
        <f t="shared" si="67"/>
        <v>33.728604772758878</v>
      </c>
      <c r="AA175" t="b">
        <f t="shared" si="58"/>
        <v>1</v>
      </c>
      <c r="AB175" t="b">
        <f t="shared" si="59"/>
        <v>1</v>
      </c>
      <c r="AC175" s="4">
        <f t="shared" si="60"/>
        <v>33.049882975084032</v>
      </c>
      <c r="AD175" s="5">
        <f t="shared" si="61"/>
        <v>41.922952452472771</v>
      </c>
      <c r="AE175" s="6" t="str">
        <f t="shared" si="50"/>
        <v>mid</v>
      </c>
      <c r="AF175" s="7">
        <f t="shared" si="53"/>
        <v>5.4212521280225197</v>
      </c>
      <c r="AG175">
        <f t="shared" si="51"/>
        <v>11.089172355006902</v>
      </c>
      <c r="AI175">
        <f t="shared" si="54"/>
        <v>9.2230883322633694</v>
      </c>
      <c r="AJ175">
        <f t="shared" si="55"/>
        <v>11.473278485380099</v>
      </c>
      <c r="AK175">
        <f t="shared" si="56"/>
        <v>14.474272037961999</v>
      </c>
      <c r="AL175">
        <f t="shared" si="57"/>
        <v>20.774733146188751</v>
      </c>
      <c r="AN175">
        <f t="shared" si="62"/>
        <v>5.2511837056986295</v>
      </c>
      <c r="AO175">
        <f t="shared" si="63"/>
        <v>9.3014546608086519</v>
      </c>
    </row>
    <row r="176" spans="1:41" x14ac:dyDescent="0.25">
      <c r="A176" t="s">
        <v>20</v>
      </c>
      <c r="B176">
        <v>6.97646263157894</v>
      </c>
      <c r="C176">
        <v>7.0293984210526297</v>
      </c>
      <c r="D176">
        <v>1.8934121052631501</v>
      </c>
      <c r="E176">
        <v>1.95939368421052</v>
      </c>
      <c r="F176">
        <v>23.817510958874401</v>
      </c>
      <c r="G176">
        <v>23.817510958874401</v>
      </c>
      <c r="H176">
        <v>8.7485386850649292</v>
      </c>
      <c r="I176">
        <v>11.2076235741341</v>
      </c>
      <c r="J176">
        <v>18.734566315789401</v>
      </c>
      <c r="K176">
        <v>18.734566315789401</v>
      </c>
      <c r="L176">
        <v>25.654226526894099</v>
      </c>
      <c r="M176">
        <v>26.737589397773199</v>
      </c>
      <c r="N176">
        <v>24.9478526315789</v>
      </c>
      <c r="O176">
        <v>24.9478526315789</v>
      </c>
      <c r="P176">
        <v>5.8898919214466003</v>
      </c>
      <c r="Q176">
        <v>9.0423473680555499</v>
      </c>
      <c r="R176">
        <v>16.678550931174001</v>
      </c>
      <c r="S176">
        <v>16.6787955465587</v>
      </c>
      <c r="T176">
        <v>5.2502479640151503</v>
      </c>
      <c r="U176">
        <v>9.6972398079004307</v>
      </c>
      <c r="V176" t="str">
        <f t="shared" si="52"/>
        <v>hig</v>
      </c>
      <c r="W176" s="1">
        <f t="shared" si="64"/>
        <v>26.334100724012451</v>
      </c>
      <c r="X176">
        <f t="shared" si="65"/>
        <v>29.005260087414651</v>
      </c>
      <c r="Y176" s="3">
        <f t="shared" si="66"/>
        <v>29.658169518255818</v>
      </c>
      <c r="Z176">
        <f t="shared" si="67"/>
        <v>31.762391574936263</v>
      </c>
      <c r="AA176" t="b">
        <f t="shared" si="58"/>
        <v>1</v>
      </c>
      <c r="AB176" t="b">
        <f t="shared" si="59"/>
        <v>1</v>
      </c>
      <c r="AC176" s="4">
        <f t="shared" si="60"/>
        <v>34.236742418911184</v>
      </c>
      <c r="AD176" s="5">
        <f t="shared" si="61"/>
        <v>43.233776371818841</v>
      </c>
      <c r="AE176" s="6" t="str">
        <f t="shared" si="50"/>
        <v>hig</v>
      </c>
      <c r="AF176" s="7">
        <f t="shared" si="53"/>
        <v>7.9026416948987332</v>
      </c>
      <c r="AG176">
        <f t="shared" si="51"/>
        <v>13.575606853563023</v>
      </c>
      <c r="AI176">
        <f t="shared" si="54"/>
        <v>5.8898919214466003</v>
      </c>
      <c r="AJ176">
        <f t="shared" si="55"/>
        <v>8.7485386850649292</v>
      </c>
      <c r="AK176">
        <f t="shared" si="56"/>
        <v>14.533879461444776</v>
      </c>
      <c r="AL176">
        <f t="shared" si="57"/>
        <v>21.16638872903405</v>
      </c>
      <c r="AN176">
        <f t="shared" si="62"/>
        <v>8.6439875399981752</v>
      </c>
      <c r="AO176">
        <f t="shared" si="63"/>
        <v>12.417850043969121</v>
      </c>
    </row>
    <row r="177" spans="1:41" x14ac:dyDescent="0.25">
      <c r="A177" t="s">
        <v>21</v>
      </c>
      <c r="B177">
        <v>67</v>
      </c>
      <c r="V177" t="str">
        <f t="shared" si="52"/>
        <v>loe</v>
      </c>
      <c r="AE177" s="6" t="str">
        <f t="shared" si="50"/>
        <v>loe</v>
      </c>
    </row>
    <row r="178" spans="1:41" x14ac:dyDescent="0.25">
      <c r="A178" t="s">
        <v>23</v>
      </c>
      <c r="B178">
        <v>3573</v>
      </c>
      <c r="V178" t="str">
        <f t="shared" si="52"/>
        <v>low</v>
      </c>
      <c r="AE178" s="6" t="str">
        <f t="shared" si="50"/>
        <v>low</v>
      </c>
    </row>
    <row r="179" spans="1:41" x14ac:dyDescent="0.25">
      <c r="A179" t="s">
        <v>24</v>
      </c>
      <c r="B179">
        <v>15703</v>
      </c>
      <c r="V179" t="str">
        <f t="shared" si="52"/>
        <v>mid</v>
      </c>
      <c r="AE179" s="6" t="str">
        <f t="shared" si="50"/>
        <v>mid</v>
      </c>
    </row>
    <row r="180" spans="1:41" x14ac:dyDescent="0.25">
      <c r="A180" t="s">
        <v>20</v>
      </c>
      <c r="B180">
        <v>39721</v>
      </c>
      <c r="V180" t="str">
        <f t="shared" si="52"/>
        <v>hig</v>
      </c>
      <c r="AE180" s="6" t="str">
        <f t="shared" si="50"/>
        <v>hig</v>
      </c>
    </row>
    <row r="181" spans="1:41" ht="14.25" customHeight="1" x14ac:dyDescent="0.25">
      <c r="A181" t="s">
        <v>42</v>
      </c>
      <c r="B181" t="s">
        <v>0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 t="s">
        <v>6</v>
      </c>
      <c r="I181" t="s">
        <v>7</v>
      </c>
      <c r="J181" t="s">
        <v>8</v>
      </c>
      <c r="K181" t="s">
        <v>9</v>
      </c>
      <c r="L181" t="s">
        <v>10</v>
      </c>
      <c r="M181" t="s">
        <v>11</v>
      </c>
      <c r="N181" t="s">
        <v>12</v>
      </c>
      <c r="O181" t="s">
        <v>13</v>
      </c>
      <c r="P181" t="s">
        <v>14</v>
      </c>
      <c r="Q181" t="s">
        <v>15</v>
      </c>
      <c r="R181" t="s">
        <v>16</v>
      </c>
      <c r="S181" t="s">
        <v>17</v>
      </c>
      <c r="T181" t="s">
        <v>18</v>
      </c>
      <c r="U181" t="s">
        <v>19</v>
      </c>
      <c r="V181" t="str">
        <f t="shared" si="52"/>
        <v>ARCHETYPE_RANDOM_BROKE_CARS</v>
      </c>
      <c r="W181" s="1" t="s">
        <v>46</v>
      </c>
      <c r="X181" t="s">
        <v>47</v>
      </c>
      <c r="Y181" s="3" t="s">
        <v>48</v>
      </c>
      <c r="Z181" t="s">
        <v>49</v>
      </c>
      <c r="AA181" t="s">
        <v>50</v>
      </c>
      <c r="AB181" t="s">
        <v>51</v>
      </c>
      <c r="AE181" s="6" t="str">
        <f t="shared" si="50"/>
        <v>ARCHETYPE_RANDOM_BROKE_CARS</v>
      </c>
    </row>
    <row r="182" spans="1:41" x14ac:dyDescent="0.25">
      <c r="A182" t="s">
        <v>21</v>
      </c>
      <c r="B182">
        <v>13.3377528947368</v>
      </c>
      <c r="C182">
        <v>15.3551539473684</v>
      </c>
      <c r="D182">
        <v>12.3644426315789</v>
      </c>
      <c r="E182">
        <v>13.792633421052599</v>
      </c>
      <c r="F182">
        <v>15.964131666666599</v>
      </c>
      <c r="G182">
        <v>15.9842691666666</v>
      </c>
      <c r="H182">
        <v>14.8971178947368</v>
      </c>
      <c r="I182">
        <v>16.970097894736799</v>
      </c>
      <c r="J182">
        <v>16.534568947368399</v>
      </c>
      <c r="K182">
        <v>16.534568947368399</v>
      </c>
      <c r="L182" t="s">
        <v>22</v>
      </c>
      <c r="M182" t="s">
        <v>22</v>
      </c>
      <c r="N182">
        <v>17.5083297368421</v>
      </c>
      <c r="O182">
        <v>17.5083297368421</v>
      </c>
      <c r="P182">
        <v>13.8757370230263</v>
      </c>
      <c r="Q182">
        <v>16.319438618421</v>
      </c>
      <c r="R182" t="s">
        <v>22</v>
      </c>
      <c r="S182" t="s">
        <v>22</v>
      </c>
      <c r="T182">
        <v>15.9323208333333</v>
      </c>
      <c r="U182">
        <v>16.489907499999902</v>
      </c>
      <c r="V182" t="str">
        <f t="shared" si="52"/>
        <v>loe</v>
      </c>
      <c r="W182" s="1">
        <f t="shared" si="64"/>
        <v>36.456715720942917</v>
      </c>
      <c r="X182">
        <f t="shared" si="65"/>
        <v>40.174301260964825</v>
      </c>
      <c r="Y182" s="3">
        <f t="shared" si="66"/>
        <v>37.308241885964833</v>
      </c>
      <c r="Z182">
        <f t="shared" si="67"/>
        <v>40.225884210526246</v>
      </c>
      <c r="AA182" t="b">
        <f t="shared" si="58"/>
        <v>1</v>
      </c>
      <c r="AB182" t="b">
        <f t="shared" si="59"/>
        <v>0</v>
      </c>
      <c r="AC182" s="4">
        <f t="shared" si="60"/>
        <v>38.605483963815686</v>
      </c>
      <c r="AD182" s="5">
        <f t="shared" si="61"/>
        <v>37.340965460526249</v>
      </c>
      <c r="AE182" s="6" t="str">
        <f t="shared" si="50"/>
        <v>loe</v>
      </c>
      <c r="AF182" s="7">
        <f>AC182-W182</f>
        <v>2.1487682428727695</v>
      </c>
      <c r="AG182">
        <f>AD182-Y182</f>
        <v>3.2723574561416058E-2</v>
      </c>
      <c r="AI182">
        <f t="shared" si="54"/>
        <v>13.8757370230263</v>
      </c>
      <c r="AJ182">
        <f t="shared" si="55"/>
        <v>14.8971178947368</v>
      </c>
      <c r="AK182">
        <f t="shared" si="56"/>
        <v>15.94822624999995</v>
      </c>
      <c r="AN182">
        <f t="shared" si="62"/>
        <v>2.0724892269736497</v>
      </c>
      <c r="AO182">
        <f t="shared" si="63"/>
        <v>-14.8971178947368</v>
      </c>
    </row>
    <row r="183" spans="1:41" x14ac:dyDescent="0.25">
      <c r="A183" t="s">
        <v>23</v>
      </c>
      <c r="B183">
        <v>6.7334178947368404</v>
      </c>
      <c r="C183">
        <v>6.9676907894736804</v>
      </c>
      <c r="D183">
        <v>4.8950136842105199</v>
      </c>
      <c r="E183">
        <v>5.3361268421052603</v>
      </c>
      <c r="F183">
        <v>16.950341819597</v>
      </c>
      <c r="G183">
        <v>16.951736836080499</v>
      </c>
      <c r="H183">
        <v>11.4646287473195</v>
      </c>
      <c r="I183">
        <v>13.833017454666001</v>
      </c>
      <c r="J183">
        <v>15.306720526315701</v>
      </c>
      <c r="K183">
        <v>15.306720526315701</v>
      </c>
      <c r="L183">
        <v>16.296379157689501</v>
      </c>
      <c r="M183">
        <v>18.1136830293024</v>
      </c>
      <c r="N183">
        <v>17.297537368421001</v>
      </c>
      <c r="O183">
        <v>17.297537368421001</v>
      </c>
      <c r="P183">
        <v>11.4779812629573</v>
      </c>
      <c r="Q183">
        <v>14.3439748458462</v>
      </c>
      <c r="R183">
        <v>15.606271218320799</v>
      </c>
      <c r="S183">
        <v>15.6088526263602</v>
      </c>
      <c r="T183">
        <v>12.519174400793601</v>
      </c>
      <c r="U183">
        <v>15.284405973443199</v>
      </c>
      <c r="V183" t="str">
        <f t="shared" si="52"/>
        <v>low</v>
      </c>
      <c r="W183" s="1">
        <f t="shared" si="64"/>
        <v>27.93176640334153</v>
      </c>
      <c r="X183">
        <f t="shared" si="65"/>
        <v>30.515321801362987</v>
      </c>
      <c r="Y183" s="3">
        <f t="shared" si="66"/>
        <v>28.047649833292517</v>
      </c>
      <c r="Z183">
        <f t="shared" si="67"/>
        <v>30.388901387660216</v>
      </c>
      <c r="AA183" t="b">
        <f t="shared" si="58"/>
        <v>1</v>
      </c>
      <c r="AB183" t="b">
        <f t="shared" si="59"/>
        <v>1</v>
      </c>
      <c r="AC183" s="4">
        <f t="shared" si="60"/>
        <v>32.193534150901961</v>
      </c>
      <c r="AD183" s="5">
        <f t="shared" si="61"/>
        <v>33.809500892901134</v>
      </c>
      <c r="AE183" s="6" t="str">
        <f t="shared" si="50"/>
        <v>low</v>
      </c>
      <c r="AF183" s="7">
        <f t="shared" ref="AF183:AF185" si="68">AC183-W183</f>
        <v>4.2617677475604303</v>
      </c>
      <c r="AG183">
        <f t="shared" ref="AG183:AG185" si="69">AD183-Y183</f>
        <v>5.7618510596086168</v>
      </c>
      <c r="AI183">
        <f t="shared" si="54"/>
        <v>11.4779812629573</v>
      </c>
      <c r="AJ183">
        <f t="shared" si="55"/>
        <v>11.4646287473195</v>
      </c>
      <c r="AK183">
        <f t="shared" si="56"/>
        <v>14.734758110195301</v>
      </c>
      <c r="AL183">
        <f t="shared" si="57"/>
        <v>15.95132518800515</v>
      </c>
      <c r="AN183">
        <f t="shared" si="62"/>
        <v>3.256776847238001</v>
      </c>
      <c r="AO183">
        <f t="shared" si="63"/>
        <v>4.48669644068565</v>
      </c>
    </row>
    <row r="184" spans="1:41" x14ac:dyDescent="0.25">
      <c r="A184" t="s">
        <v>24</v>
      </c>
      <c r="B184">
        <v>6.8800668421052604</v>
      </c>
      <c r="C184">
        <v>6.8912115789473596</v>
      </c>
      <c r="D184">
        <v>2.909265</v>
      </c>
      <c r="E184">
        <v>3.0620478947368399</v>
      </c>
      <c r="F184">
        <v>18.696705095371499</v>
      </c>
      <c r="G184">
        <v>18.699717994531198</v>
      </c>
      <c r="H184">
        <v>8.8494191210317403</v>
      </c>
      <c r="I184">
        <v>11.0502657222222</v>
      </c>
      <c r="J184">
        <v>14.6779013157894</v>
      </c>
      <c r="K184">
        <v>14.6779013157894</v>
      </c>
      <c r="L184">
        <v>17.951588243682099</v>
      </c>
      <c r="M184">
        <v>18.576817865056999</v>
      </c>
      <c r="N184">
        <v>17.8175631578947</v>
      </c>
      <c r="O184">
        <v>17.8175631578947</v>
      </c>
      <c r="P184">
        <v>8.2786190518566407</v>
      </c>
      <c r="Q184">
        <v>11.5950119634287</v>
      </c>
      <c r="R184">
        <v>15.504782389262401</v>
      </c>
      <c r="S184">
        <v>15.505526874305099</v>
      </c>
      <c r="T184">
        <v>6.6185294973115099</v>
      </c>
      <c r="U184">
        <v>10.7648322124346</v>
      </c>
      <c r="V184" t="str">
        <f t="shared" si="52"/>
        <v>mid</v>
      </c>
      <c r="W184" s="1">
        <f t="shared" si="64"/>
        <v>24.86382267479275</v>
      </c>
      <c r="X184">
        <f t="shared" si="65"/>
        <v>27.636770715137882</v>
      </c>
      <c r="Y184" s="3">
        <f t="shared" si="66"/>
        <v>24.646872732438698</v>
      </c>
      <c r="Z184">
        <f t="shared" si="67"/>
        <v>26.608230645711451</v>
      </c>
      <c r="AA184" t="b">
        <f t="shared" si="58"/>
        <v>1</v>
      </c>
      <c r="AB184" t="b">
        <f t="shared" si="59"/>
        <v>1</v>
      </c>
      <c r="AC184" s="4">
        <f t="shared" si="60"/>
        <v>29.295751719111042</v>
      </c>
      <c r="AD184" s="5">
        <f t="shared" si="61"/>
        <v>33.864499244274498</v>
      </c>
      <c r="AE184" s="6" t="str">
        <f t="shared" si="50"/>
        <v>mid</v>
      </c>
      <c r="AF184" s="7">
        <f t="shared" si="68"/>
        <v>4.4319290443182915</v>
      </c>
      <c r="AG184">
        <f t="shared" si="69"/>
        <v>9.2176265118357996</v>
      </c>
      <c r="AI184">
        <f t="shared" si="54"/>
        <v>8.2786190518566407</v>
      </c>
      <c r="AJ184">
        <f t="shared" si="55"/>
        <v>8.8494191210317403</v>
      </c>
      <c r="AK184">
        <f t="shared" si="56"/>
        <v>12.657617296341504</v>
      </c>
      <c r="AL184">
        <f t="shared" si="57"/>
        <v>16.728185316472249</v>
      </c>
      <c r="AN184">
        <f t="shared" si="62"/>
        <v>4.3789982444848636</v>
      </c>
      <c r="AO184">
        <f t="shared" si="63"/>
        <v>7.8787661954405088</v>
      </c>
    </row>
    <row r="185" spans="1:41" x14ac:dyDescent="0.25">
      <c r="A185" t="s">
        <v>20</v>
      </c>
      <c r="B185">
        <v>5.7754160526315701</v>
      </c>
      <c r="C185">
        <v>5.7833255263157897</v>
      </c>
      <c r="D185">
        <v>1.48385105263157</v>
      </c>
      <c r="E185">
        <v>1.52893105263157</v>
      </c>
      <c r="F185">
        <v>18.578065710865101</v>
      </c>
      <c r="G185">
        <v>18.578597210865102</v>
      </c>
      <c r="H185">
        <v>8.2306361921550604</v>
      </c>
      <c r="I185">
        <v>10.246145465964499</v>
      </c>
      <c r="J185">
        <v>14.1690479385964</v>
      </c>
      <c r="K185">
        <v>14.1690479385964</v>
      </c>
      <c r="L185">
        <v>18.032488513093298</v>
      </c>
      <c r="M185">
        <v>18.5419938411377</v>
      </c>
      <c r="N185">
        <v>17.9907807894736</v>
      </c>
      <c r="O185">
        <v>17.9907807894736</v>
      </c>
      <c r="P185">
        <v>3.57043031234643</v>
      </c>
      <c r="Q185">
        <v>5.9182044760799002</v>
      </c>
      <c r="R185">
        <v>15.5693470658754</v>
      </c>
      <c r="S185">
        <v>15.5699039325765</v>
      </c>
      <c r="T185">
        <v>2.3172560133159501</v>
      </c>
      <c r="U185">
        <v>4.4928233368387502</v>
      </c>
      <c r="V185" t="str">
        <f t="shared" si="52"/>
        <v>hig</v>
      </c>
      <c r="W185" s="1">
        <f t="shared" si="64"/>
        <v>19.595745252978666</v>
      </c>
      <c r="X185">
        <f t="shared" si="65"/>
        <v>21.55881495082674</v>
      </c>
      <c r="Y185" s="3">
        <f t="shared" si="66"/>
        <v>23.087723361883526</v>
      </c>
      <c r="Z185">
        <f t="shared" si="67"/>
        <v>24.804881090058061</v>
      </c>
      <c r="AA185" t="b">
        <f t="shared" si="58"/>
        <v>1</v>
      </c>
      <c r="AB185" t="b">
        <f t="shared" si="59"/>
        <v>1</v>
      </c>
      <c r="AC185" s="4">
        <f t="shared" si="60"/>
        <v>25.524866072130639</v>
      </c>
      <c r="AD185" s="5">
        <f t="shared" si="61"/>
        <v>33.172792138171168</v>
      </c>
      <c r="AE185" s="6" t="str">
        <f t="shared" ref="AE185" si="70">V185</f>
        <v>hig</v>
      </c>
      <c r="AF185" s="7">
        <f t="shared" si="68"/>
        <v>5.9291208191519722</v>
      </c>
      <c r="AG185">
        <f t="shared" si="69"/>
        <v>10.085068776287642</v>
      </c>
      <c r="AI185">
        <f t="shared" si="54"/>
        <v>3.57043031234643</v>
      </c>
      <c r="AJ185">
        <f t="shared" si="55"/>
        <v>8.2306361921550604</v>
      </c>
      <c r="AK185">
        <f t="shared" si="56"/>
        <v>10.447660862090526</v>
      </c>
      <c r="AL185">
        <f t="shared" si="57"/>
        <v>16.800917789484348</v>
      </c>
      <c r="AN185">
        <f t="shared" si="62"/>
        <v>6.8772305497440964</v>
      </c>
      <c r="AO185">
        <f t="shared" si="63"/>
        <v>8.5702815973292878</v>
      </c>
    </row>
    <row r="186" spans="1:41" x14ac:dyDescent="0.25">
      <c r="A186" t="s">
        <v>21</v>
      </c>
      <c r="B186">
        <v>3171</v>
      </c>
      <c r="AF186" s="7">
        <f>AVERAGE(AF182:AF185,AF173:AF176,AF164:AF167,AF155:AF158,AF146:AF149,AF137:AF140,AF128:AF131)</f>
        <v>4.1069368157577424</v>
      </c>
      <c r="AG186">
        <f>AVERAGE(AG182:AG185,AG174:AG176,AG164:AG167,AG155:AG158,AG147:AG149,AG137:AG140,AG128:AG131)</f>
        <v>7.2243066658731028</v>
      </c>
    </row>
    <row r="187" spans="1:41" x14ac:dyDescent="0.25">
      <c r="A187" t="s">
        <v>23</v>
      </c>
      <c r="B187">
        <v>21924</v>
      </c>
      <c r="AF187" s="7">
        <f>AVERAGE(AF119:AF122,AF110:AF113,AF101:AF104,AF92:AF95,AF83:AF86,AF74:AF77,AF65:AF68)</f>
        <v>5.6020129899687783</v>
      </c>
      <c r="AG187">
        <f>AVERAGE(AG119:AG122,AG110:AG112,AG113,AG101:AG104,AG92:AG95,AG83:AG86,AG74:AG77,AG65:AG68)</f>
        <v>5.6342112681239325</v>
      </c>
    </row>
    <row r="188" spans="1:41" x14ac:dyDescent="0.25">
      <c r="A188" t="s">
        <v>24</v>
      </c>
      <c r="B188">
        <v>67348</v>
      </c>
    </row>
    <row r="189" spans="1:41" x14ac:dyDescent="0.25">
      <c r="A189" t="s">
        <v>20</v>
      </c>
      <c r="B189">
        <v>149301</v>
      </c>
    </row>
    <row r="191" spans="1:41" x14ac:dyDescent="0.25">
      <c r="AF191" s="7">
        <f>AVERAGE(AF187,AG187)</f>
        <v>5.6181121290463558</v>
      </c>
    </row>
    <row r="192" spans="1:41" x14ac:dyDescent="0.25">
      <c r="B192" t="s">
        <v>0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 t="s">
        <v>6</v>
      </c>
      <c r="I192" t="s">
        <v>7</v>
      </c>
      <c r="J192" t="s">
        <v>8</v>
      </c>
      <c r="K192" t="s">
        <v>9</v>
      </c>
      <c r="L192" t="s">
        <v>10</v>
      </c>
      <c r="M192" t="s">
        <v>11</v>
      </c>
      <c r="N192" t="s">
        <v>12</v>
      </c>
      <c r="O192" t="s">
        <v>13</v>
      </c>
      <c r="P192" t="s">
        <v>14</v>
      </c>
      <c r="Q192" t="s">
        <v>15</v>
      </c>
      <c r="R192" t="s">
        <v>16</v>
      </c>
      <c r="S192" t="s">
        <v>17</v>
      </c>
      <c r="T192" t="s">
        <v>18</v>
      </c>
      <c r="U192" t="s">
        <v>19</v>
      </c>
      <c r="W192" s="1" t="s">
        <v>46</v>
      </c>
      <c r="X192" t="s">
        <v>47</v>
      </c>
      <c r="Y192" s="3" t="s">
        <v>48</v>
      </c>
      <c r="Z192" t="s">
        <v>49</v>
      </c>
      <c r="AA192" t="s">
        <v>50</v>
      </c>
      <c r="AB192" t="s">
        <v>51</v>
      </c>
      <c r="AC192" s="4" t="s">
        <v>63</v>
      </c>
      <c r="AD192" s="5" t="s">
        <v>64</v>
      </c>
      <c r="AE192" s="6" t="s">
        <v>62</v>
      </c>
      <c r="AF192" s="7" t="s">
        <v>61</v>
      </c>
    </row>
    <row r="193" spans="1:35" x14ac:dyDescent="0.25">
      <c r="A193" t="s">
        <v>20</v>
      </c>
      <c r="B193">
        <v>16.1808105263157</v>
      </c>
      <c r="C193">
        <v>16.1808105263157</v>
      </c>
      <c r="D193">
        <v>16.349473684210501</v>
      </c>
      <c r="E193">
        <v>16.405642105263102</v>
      </c>
      <c r="F193">
        <v>28.466100000000001</v>
      </c>
      <c r="G193">
        <v>28.466100000000001</v>
      </c>
      <c r="J193">
        <v>19.560647368421002</v>
      </c>
      <c r="K193">
        <v>19.560647368421002</v>
      </c>
      <c r="L193">
        <v>29.880610526315699</v>
      </c>
      <c r="M193">
        <v>29.880610526315699</v>
      </c>
      <c r="N193">
        <v>29.924652631578901</v>
      </c>
      <c r="O193">
        <v>29.924652631578901</v>
      </c>
      <c r="P193">
        <v>3.1765666666666599</v>
      </c>
      <c r="Q193">
        <v>3.6628066666666599</v>
      </c>
      <c r="R193">
        <v>20.2125263157894</v>
      </c>
      <c r="S193">
        <v>20.2125263157894</v>
      </c>
      <c r="T193">
        <v>4.7433187500000003</v>
      </c>
      <c r="U193">
        <v>7.1604687499999997</v>
      </c>
      <c r="W193" s="1">
        <f t="shared" ref="W193:W194" si="71">AVERAGE(B193,P193,J193)*5/2</f>
        <v>32.431687134502795</v>
      </c>
      <c r="X193">
        <f t="shared" ref="X193:X194" si="72">AVERAGE(C193,Q193,K193)*5/2</f>
        <v>32.836887134502803</v>
      </c>
      <c r="Y193" s="3">
        <f t="shared" ref="Y193:Y194" si="73">AVERAGE(D193,H193,N193)*5/2</f>
        <v>57.842657894736753</v>
      </c>
      <c r="Z193">
        <f t="shared" ref="Z193:Z194" si="74">AVERAGE(E193,I193,O193)*5/2</f>
        <v>57.912868421052508</v>
      </c>
      <c r="AA193" t="b">
        <f t="shared" ref="AA193:AA194" si="75">ISNUMBER(F193)</f>
        <v>1</v>
      </c>
      <c r="AB193" t="b">
        <f t="shared" ref="AB193:AB194" si="76">ISNUMBER(R193)</f>
        <v>1</v>
      </c>
      <c r="AC193" s="4">
        <f t="shared" ref="AC193:AC194" si="77">AVERAGE(B193,F193,T193,J193)*5/2</f>
        <v>43.094297902960434</v>
      </c>
      <c r="AD193" s="5">
        <f t="shared" ref="AD193:AD194" si="78">AVERAGE(D193,R193,L193,N193)*5/2</f>
        <v>60.229539473684071</v>
      </c>
      <c r="AE193" s="6" t="b">
        <f t="shared" ref="AE193:AE194" si="79">ISNUMBER(P193)</f>
        <v>1</v>
      </c>
      <c r="AF193" s="7" t="b">
        <f t="shared" ref="AF193:AF194" si="80">ISNUMBER(H193)</f>
        <v>0</v>
      </c>
    </row>
    <row r="194" spans="1:35" x14ac:dyDescent="0.25">
      <c r="A194" t="s">
        <v>23</v>
      </c>
      <c r="B194">
        <v>17.8198684210526</v>
      </c>
      <c r="C194">
        <v>17.8198684210526</v>
      </c>
      <c r="D194">
        <v>17.690242105263099</v>
      </c>
      <c r="E194">
        <v>17.725947368421</v>
      </c>
      <c r="F194">
        <v>29.8826842105263</v>
      </c>
      <c r="G194">
        <v>29.8826842105263</v>
      </c>
      <c r="J194">
        <v>22.7467684210526</v>
      </c>
      <c r="K194">
        <v>22.7467684210526</v>
      </c>
      <c r="L194">
        <v>29.879789473684198</v>
      </c>
      <c r="M194">
        <v>29.879789473684198</v>
      </c>
      <c r="N194">
        <v>29.919726315789401</v>
      </c>
      <c r="O194">
        <v>29.919726315789401</v>
      </c>
      <c r="R194">
        <v>24.335415789473601</v>
      </c>
      <c r="S194">
        <v>24.335415789473601</v>
      </c>
      <c r="T194">
        <v>18.918873684210499</v>
      </c>
      <c r="U194">
        <v>25.4739368421052</v>
      </c>
      <c r="W194" s="1">
        <f t="shared" si="71"/>
        <v>50.708296052631496</v>
      </c>
      <c r="X194">
        <f t="shared" si="72"/>
        <v>50.708296052631496</v>
      </c>
      <c r="Y194" s="3">
        <f t="shared" si="73"/>
        <v>59.512460526315621</v>
      </c>
      <c r="Z194">
        <f t="shared" si="74"/>
        <v>59.557092105263003</v>
      </c>
      <c r="AA194" t="b">
        <f t="shared" si="75"/>
        <v>1</v>
      </c>
      <c r="AB194" t="b">
        <f t="shared" si="76"/>
        <v>1</v>
      </c>
      <c r="AC194" s="4">
        <f t="shared" si="77"/>
        <v>55.855121710526241</v>
      </c>
      <c r="AD194" s="5">
        <f t="shared" si="78"/>
        <v>63.640733552631438</v>
      </c>
      <c r="AE194" s="6" t="b">
        <f t="shared" si="79"/>
        <v>0</v>
      </c>
      <c r="AF194" s="7" t="b">
        <f t="shared" si="80"/>
        <v>0</v>
      </c>
    </row>
    <row r="196" spans="1:35" s="8" customFormat="1" x14ac:dyDescent="0.25">
      <c r="A196" s="8" t="s">
        <v>60</v>
      </c>
      <c r="B196" s="8" t="s">
        <v>60</v>
      </c>
      <c r="C196" s="8" t="s">
        <v>60</v>
      </c>
      <c r="D196" s="8" t="s">
        <v>60</v>
      </c>
      <c r="E196" s="8" t="s">
        <v>60</v>
      </c>
      <c r="F196" s="8" t="s">
        <v>60</v>
      </c>
      <c r="G196" s="8" t="s">
        <v>60</v>
      </c>
      <c r="H196" s="8" t="s">
        <v>60</v>
      </c>
    </row>
    <row r="199" spans="1:35" x14ac:dyDescent="0.25">
      <c r="A199" t="s">
        <v>34</v>
      </c>
      <c r="B199" t="s">
        <v>0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 t="s">
        <v>6</v>
      </c>
      <c r="I199" t="s">
        <v>7</v>
      </c>
      <c r="J199" t="s">
        <v>8</v>
      </c>
      <c r="K199" t="s">
        <v>9</v>
      </c>
      <c r="L199" t="s">
        <v>10</v>
      </c>
      <c r="M199" t="s">
        <v>11</v>
      </c>
      <c r="N199" t="s">
        <v>12</v>
      </c>
      <c r="O199" t="s">
        <v>13</v>
      </c>
      <c r="P199" t="s">
        <v>14</v>
      </c>
      <c r="Q199" t="s">
        <v>15</v>
      </c>
      <c r="R199" t="s">
        <v>16</v>
      </c>
      <c r="S199" t="s">
        <v>17</v>
      </c>
      <c r="T199" t="s">
        <v>18</v>
      </c>
      <c r="U199" t="s">
        <v>19</v>
      </c>
      <c r="V199" t="str">
        <f>A199</f>
        <v>NO_ARCHETYPE</v>
      </c>
      <c r="W199" s="1" t="s">
        <v>46</v>
      </c>
      <c r="X199" t="s">
        <v>47</v>
      </c>
      <c r="Y199" s="3" t="s">
        <v>48</v>
      </c>
      <c r="Z199" t="s">
        <v>49</v>
      </c>
      <c r="AA199" t="s">
        <v>50</v>
      </c>
      <c r="AB199" t="s">
        <v>51</v>
      </c>
      <c r="AC199" s="4" t="s">
        <v>63</v>
      </c>
      <c r="AD199" s="5" t="s">
        <v>64</v>
      </c>
      <c r="AE199" s="6" t="s">
        <v>62</v>
      </c>
      <c r="AF199" s="7" t="s">
        <v>61</v>
      </c>
    </row>
    <row r="200" spans="1:35" x14ac:dyDescent="0.25">
      <c r="A200" t="s">
        <v>21</v>
      </c>
      <c r="B200">
        <v>13.802127779999999</v>
      </c>
      <c r="C200">
        <v>14.551790280000001</v>
      </c>
      <c r="D200">
        <v>13.84839028</v>
      </c>
      <c r="E200">
        <v>14.63120556</v>
      </c>
      <c r="H200">
        <v>12.417011540000001</v>
      </c>
      <c r="I200">
        <v>14.71607949</v>
      </c>
      <c r="J200">
        <v>16.893365280000001</v>
      </c>
      <c r="K200">
        <v>16.893365280000001</v>
      </c>
      <c r="L200">
        <v>19.645182859999998</v>
      </c>
      <c r="M200">
        <v>19.667553569999999</v>
      </c>
      <c r="N200">
        <v>18.24575926</v>
      </c>
      <c r="O200">
        <v>18.24575926</v>
      </c>
      <c r="P200">
        <v>15.62490972</v>
      </c>
      <c r="Q200">
        <v>17.584185649999998</v>
      </c>
      <c r="R200">
        <v>18.973313569999998</v>
      </c>
      <c r="S200">
        <v>18.97419786</v>
      </c>
      <c r="V200" t="str">
        <f>A200</f>
        <v>loe</v>
      </c>
      <c r="W200" s="1">
        <f t="shared" ref="W200:X203" si="81">AVERAGE(B200,P200,J200)*5/2</f>
        <v>38.600335649999998</v>
      </c>
      <c r="X200">
        <f t="shared" si="81"/>
        <v>40.857784341666665</v>
      </c>
      <c r="Y200" s="3">
        <f t="shared" ref="Y200:Z203" si="82">AVERAGE(D200,H200,N200)*5/2</f>
        <v>37.092634233333335</v>
      </c>
      <c r="Z200">
        <f t="shared" si="82"/>
        <v>39.660870258333333</v>
      </c>
      <c r="AA200" t="b">
        <f>ISNUMBER(F200)</f>
        <v>0</v>
      </c>
      <c r="AB200" t="b">
        <f>ISNUMBER(R200)</f>
        <v>1</v>
      </c>
      <c r="AC200" s="4">
        <f>IF(AA200,AVERAGE(B200,F200,T200,J200)*5/2,0)</f>
        <v>0</v>
      </c>
      <c r="AD200" s="5">
        <f>IF(AB200,AVERAGE(D200,R200,L200,N200)*5/2,0)</f>
        <v>44.195403731249996</v>
      </c>
      <c r="AE200" s="6" t="b">
        <f>ISNUMBER(P200)</f>
        <v>1</v>
      </c>
      <c r="AF200" s="7" t="b">
        <f>ISNUMBER(H200)</f>
        <v>1</v>
      </c>
      <c r="AH200">
        <f>AC200-AC2</f>
        <v>0</v>
      </c>
      <c r="AI200">
        <f>AD200-AD2</f>
        <v>44.195403731249996</v>
      </c>
    </row>
    <row r="201" spans="1:35" x14ac:dyDescent="0.25">
      <c r="A201" t="s">
        <v>23</v>
      </c>
      <c r="B201">
        <v>15.2100203703703</v>
      </c>
      <c r="C201">
        <v>15.2100203703703</v>
      </c>
      <c r="D201">
        <v>15.0531541666666</v>
      </c>
      <c r="E201">
        <v>15.086544444444399</v>
      </c>
      <c r="F201">
        <v>19.716838461538401</v>
      </c>
      <c r="G201">
        <v>19.716838461538401</v>
      </c>
      <c r="J201">
        <v>16.697236111111099</v>
      </c>
      <c r="K201">
        <v>16.697236111111099</v>
      </c>
      <c r="L201">
        <v>19.6277018518518</v>
      </c>
      <c r="M201">
        <v>19.6277018518518</v>
      </c>
      <c r="N201">
        <v>19.728037962962901</v>
      </c>
      <c r="O201">
        <v>19.728037962962901</v>
      </c>
      <c r="P201">
        <v>15.4436458536585</v>
      </c>
      <c r="Q201">
        <v>18.178434634146299</v>
      </c>
      <c r="R201">
        <v>18.3442930555555</v>
      </c>
      <c r="S201">
        <v>18.3442930555555</v>
      </c>
      <c r="T201">
        <v>14.135576923076901</v>
      </c>
      <c r="U201">
        <v>17.590853846153799</v>
      </c>
      <c r="V201" t="str">
        <f>A201</f>
        <v>low</v>
      </c>
      <c r="W201" s="1">
        <f t="shared" si="81"/>
        <v>39.459085279283251</v>
      </c>
      <c r="X201">
        <f t="shared" si="81"/>
        <v>41.738075929689742</v>
      </c>
      <c r="Y201" s="3">
        <f t="shared" si="82"/>
        <v>43.476490162036882</v>
      </c>
      <c r="Z201">
        <f t="shared" si="82"/>
        <v>43.518228009259126</v>
      </c>
      <c r="AA201" t="b">
        <f>ISNUMBER(F201)</f>
        <v>1</v>
      </c>
      <c r="AB201" t="b">
        <f>ISNUMBER(R201)</f>
        <v>1</v>
      </c>
      <c r="AC201" s="4">
        <f>IF(AA201,AVERAGE(B201,F201,T201,J201)*5/2,0)</f>
        <v>41.099794916310437</v>
      </c>
      <c r="AD201" s="5">
        <f>IF(AB201,AVERAGE(D201,R201,L201,N201)*5/2,0)</f>
        <v>45.470741898147999</v>
      </c>
      <c r="AE201" s="6" t="b">
        <f>ISNUMBER(P201)</f>
        <v>1</v>
      </c>
      <c r="AF201" s="7" t="b">
        <f>ISNUMBER(H201)</f>
        <v>0</v>
      </c>
      <c r="AH201">
        <f t="shared" ref="AH201:AI201" si="83">AC201-AC3</f>
        <v>11.438298751371644</v>
      </c>
      <c r="AI201">
        <f t="shared" si="83"/>
        <v>12.259272465582335</v>
      </c>
    </row>
    <row r="202" spans="1:35" x14ac:dyDescent="0.25">
      <c r="A202" t="s">
        <v>24</v>
      </c>
      <c r="B202">
        <v>15.114052314814799</v>
      </c>
      <c r="C202">
        <v>15.114052314814799</v>
      </c>
      <c r="D202">
        <v>14.889806018518501</v>
      </c>
      <c r="E202">
        <v>14.9276787037037</v>
      </c>
      <c r="F202">
        <v>19.722403030302999</v>
      </c>
      <c r="G202">
        <v>19.722403030302999</v>
      </c>
      <c r="J202">
        <v>15.859167592592501</v>
      </c>
      <c r="K202">
        <v>15.859167592592501</v>
      </c>
      <c r="L202">
        <v>19.546854166666598</v>
      </c>
      <c r="M202">
        <v>19.546854166666598</v>
      </c>
      <c r="N202">
        <v>19.706624999999999</v>
      </c>
      <c r="O202">
        <v>19.706624999999999</v>
      </c>
      <c r="P202">
        <v>13.8063329896907</v>
      </c>
      <c r="Q202">
        <v>17.0206520618556</v>
      </c>
      <c r="R202">
        <v>17.717687962962898</v>
      </c>
      <c r="S202">
        <v>17.717687962962898</v>
      </c>
      <c r="T202">
        <v>12.1388969696969</v>
      </c>
      <c r="U202">
        <v>16.199721212121201</v>
      </c>
      <c r="V202" t="str">
        <f>A202</f>
        <v>mid</v>
      </c>
      <c r="W202" s="1">
        <f t="shared" si="81"/>
        <v>37.316294080915</v>
      </c>
      <c r="X202">
        <f t="shared" si="81"/>
        <v>39.994893307719082</v>
      </c>
      <c r="Y202" s="3">
        <f t="shared" si="82"/>
        <v>43.245538773148127</v>
      </c>
      <c r="Z202">
        <f t="shared" si="82"/>
        <v>43.292879629629624</v>
      </c>
      <c r="AA202" t="b">
        <f>ISNUMBER(F202)</f>
        <v>1</v>
      </c>
      <c r="AB202" t="b">
        <f>ISNUMBER(R202)</f>
        <v>1</v>
      </c>
      <c r="AC202" s="4">
        <f>IF(AA202,AVERAGE(B202,F202,T202,J202)*5/2,0)</f>
        <v>39.271574942129497</v>
      </c>
      <c r="AD202" s="5">
        <f>IF(AB202,AVERAGE(D202,R202,L202,N202)*5/2,0)</f>
        <v>44.913108217592494</v>
      </c>
      <c r="AE202" s="6" t="b">
        <f>ISNUMBER(P202)</f>
        <v>1</v>
      </c>
      <c r="AF202" s="7" t="b">
        <f>ISNUMBER(H202)</f>
        <v>0</v>
      </c>
      <c r="AH202">
        <f t="shared" ref="AH202:AI202" si="84">AC202-AC4</f>
        <v>13.707312004707905</v>
      </c>
      <c r="AI202">
        <f t="shared" si="84"/>
        <v>15.235344429476449</v>
      </c>
    </row>
    <row r="203" spans="1:35" x14ac:dyDescent="0.25">
      <c r="A203" t="s">
        <v>20</v>
      </c>
      <c r="B203">
        <v>15.0372583333333</v>
      </c>
      <c r="C203">
        <v>15.0372583333333</v>
      </c>
      <c r="D203">
        <v>14.7460666666666</v>
      </c>
      <c r="E203">
        <v>14.785649074074</v>
      </c>
      <c r="F203">
        <v>19.721274698795099</v>
      </c>
      <c r="G203">
        <v>19.721274698795099</v>
      </c>
      <c r="J203">
        <v>15.2780037037037</v>
      </c>
      <c r="K203">
        <v>15.2780037037037</v>
      </c>
      <c r="L203">
        <v>19.441649074074</v>
      </c>
      <c r="M203">
        <v>19.441649074074</v>
      </c>
      <c r="N203">
        <v>19.689235648148099</v>
      </c>
      <c r="O203">
        <v>19.689235648148099</v>
      </c>
      <c r="P203">
        <v>11.190213736263701</v>
      </c>
      <c r="Q203">
        <v>14.782901648351601</v>
      </c>
      <c r="R203">
        <v>17.1947254629629</v>
      </c>
      <c r="S203">
        <v>17.1947254629629</v>
      </c>
      <c r="T203">
        <v>9.2501341176470593</v>
      </c>
      <c r="U203">
        <v>13.3860105882352</v>
      </c>
      <c r="V203" t="str">
        <f>A203</f>
        <v>hig</v>
      </c>
      <c r="W203" s="1">
        <f t="shared" si="81"/>
        <v>34.587896477750583</v>
      </c>
      <c r="X203">
        <f t="shared" si="81"/>
        <v>37.581803071157168</v>
      </c>
      <c r="Y203" s="3">
        <f t="shared" si="82"/>
        <v>43.044127893518372</v>
      </c>
      <c r="Z203">
        <f t="shared" si="82"/>
        <v>43.093605902777625</v>
      </c>
      <c r="AA203" t="b">
        <f>ISNUMBER(F203)</f>
        <v>1</v>
      </c>
      <c r="AB203" t="b">
        <f>ISNUMBER(R203)</f>
        <v>1</v>
      </c>
      <c r="AC203" s="4">
        <f>IF(AA203,AVERAGE(B203,F203,T203,J203)*5/2,0)</f>
        <v>37.054169283424471</v>
      </c>
      <c r="AD203" s="5">
        <f>IF(AB203,AVERAGE(D203,R203,L203,N203)*5/2,0)</f>
        <v>44.419798032407257</v>
      </c>
      <c r="AE203" s="6" t="b">
        <f>ISNUMBER(P203)</f>
        <v>1</v>
      </c>
      <c r="AF203" s="7" t="b">
        <f>ISNUMBER(H203)</f>
        <v>0</v>
      </c>
      <c r="AH203">
        <f t="shared" ref="AH203:AI203" si="85">AC203-AC5</f>
        <v>6.1767588774077957</v>
      </c>
      <c r="AI203">
        <f t="shared" si="85"/>
        <v>10.320222627753651</v>
      </c>
    </row>
    <row r="204" spans="1:35" x14ac:dyDescent="0.25">
      <c r="A204" t="s">
        <v>20</v>
      </c>
      <c r="B204">
        <v>27604</v>
      </c>
    </row>
    <row r="205" spans="1:35" x14ac:dyDescent="0.25">
      <c r="A205" t="s">
        <v>21</v>
      </c>
      <c r="B205">
        <v>1351</v>
      </c>
    </row>
    <row r="206" spans="1:35" x14ac:dyDescent="0.25">
      <c r="A206" t="s">
        <v>23</v>
      </c>
      <c r="B206">
        <v>17791</v>
      </c>
    </row>
    <row r="207" spans="1:35" x14ac:dyDescent="0.25">
      <c r="A207" t="s">
        <v>24</v>
      </c>
      <c r="B207">
        <v>20152</v>
      </c>
    </row>
    <row r="208" spans="1:35" x14ac:dyDescent="0.25">
      <c r="A208" t="s">
        <v>35</v>
      </c>
      <c r="B208" t="s">
        <v>0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 t="s">
        <v>6</v>
      </c>
      <c r="I208" t="s">
        <v>7</v>
      </c>
      <c r="J208" t="s">
        <v>8</v>
      </c>
      <c r="K208" t="s">
        <v>9</v>
      </c>
      <c r="L208" t="s">
        <v>10</v>
      </c>
      <c r="M208" t="s">
        <v>11</v>
      </c>
      <c r="N208" t="s">
        <v>12</v>
      </c>
      <c r="O208" t="s">
        <v>13</v>
      </c>
      <c r="P208" t="s">
        <v>14</v>
      </c>
      <c r="Q208" t="s">
        <v>15</v>
      </c>
      <c r="R208" t="s">
        <v>16</v>
      </c>
      <c r="S208" t="s">
        <v>17</v>
      </c>
      <c r="T208" t="s">
        <v>18</v>
      </c>
      <c r="U208" t="s">
        <v>19</v>
      </c>
      <c r="V208" t="str">
        <f>A208</f>
        <v>ARCHETYPE</v>
      </c>
      <c r="W208" s="1" t="s">
        <v>46</v>
      </c>
      <c r="X208" t="s">
        <v>47</v>
      </c>
      <c r="Y208" s="3" t="s">
        <v>48</v>
      </c>
      <c r="Z208" t="s">
        <v>49</v>
      </c>
      <c r="AA208" t="s">
        <v>50</v>
      </c>
      <c r="AB208" t="s">
        <v>51</v>
      </c>
      <c r="AC208" s="4" t="s">
        <v>63</v>
      </c>
      <c r="AD208" s="5" t="s">
        <v>64</v>
      </c>
      <c r="AE208" s="6" t="s">
        <v>62</v>
      </c>
      <c r="AF208" s="7" t="s">
        <v>61</v>
      </c>
    </row>
    <row r="209" spans="1:35" x14ac:dyDescent="0.25">
      <c r="A209" t="s">
        <v>21</v>
      </c>
      <c r="B209">
        <v>11.0233282407407</v>
      </c>
      <c r="C209">
        <v>13.0545773148148</v>
      </c>
      <c r="D209">
        <v>11.2422037037037</v>
      </c>
      <c r="E209">
        <v>13.367436574074</v>
      </c>
      <c r="F209">
        <v>14.6884333333333</v>
      </c>
      <c r="G209">
        <v>14.692416666666601</v>
      </c>
      <c r="H209">
        <v>12.890585185185101</v>
      </c>
      <c r="I209">
        <v>14.7135393518518</v>
      </c>
      <c r="J209">
        <v>15.2171847222222</v>
      </c>
      <c r="K209">
        <v>15.2171847222222</v>
      </c>
      <c r="N209">
        <v>15.3520953703703</v>
      </c>
      <c r="O209">
        <v>15.3520953703703</v>
      </c>
      <c r="P209">
        <v>12.8121382075471</v>
      </c>
      <c r="Q209">
        <v>14.732468867924499</v>
      </c>
      <c r="T209">
        <v>13.311216666666599</v>
      </c>
      <c r="U209">
        <v>15.8245166666666</v>
      </c>
      <c r="V209" t="str">
        <f>A209</f>
        <v>loe</v>
      </c>
      <c r="W209" s="1">
        <f t="shared" ref="W209:X212" si="86">AVERAGE(B209,P209,J209)*5/2</f>
        <v>32.543875975425003</v>
      </c>
      <c r="X209">
        <f t="shared" si="86"/>
        <v>35.836859087467921</v>
      </c>
      <c r="Y209" s="3">
        <f t="shared" ref="Y209:Z212" si="87">AVERAGE(D209,H209,N209)*5/2</f>
        <v>32.904070216049256</v>
      </c>
      <c r="Z209">
        <f t="shared" si="87"/>
        <v>36.19422608024675</v>
      </c>
      <c r="AA209" t="b">
        <f>ISNUMBER(F209)</f>
        <v>1</v>
      </c>
      <c r="AB209" t="b">
        <f>ISNUMBER(R209)</f>
        <v>0</v>
      </c>
      <c r="AC209" s="4">
        <f>IF(AA209,AVERAGE(B209,F209,T209,J209)*5/2,0)</f>
        <v>33.900101851851751</v>
      </c>
      <c r="AD209" s="5">
        <f>IF(AB209,AVERAGE(D209,R209,L209,N209)*5/2,0)</f>
        <v>0</v>
      </c>
      <c r="AE209" s="6" t="b">
        <f>ISNUMBER(P209)</f>
        <v>1</v>
      </c>
      <c r="AF209" s="7" t="b">
        <f>ISNUMBER(H209)</f>
        <v>1</v>
      </c>
      <c r="AH209">
        <f t="shared" ref="AH209:AI211" si="88">AC209-AC11</f>
        <v>33.900101851851751</v>
      </c>
      <c r="AI209">
        <f>Y209-AD11</f>
        <v>-3.8678187642138084</v>
      </c>
    </row>
    <row r="210" spans="1:35" x14ac:dyDescent="0.25">
      <c r="A210" t="s">
        <v>23</v>
      </c>
      <c r="B210">
        <v>7.0699384259259199</v>
      </c>
      <c r="C210">
        <v>7.3445782407407396</v>
      </c>
      <c r="D210">
        <v>6.8694041666666603</v>
      </c>
      <c r="E210">
        <v>7.0647231481481398</v>
      </c>
      <c r="H210">
        <v>12.1590861313868</v>
      </c>
      <c r="I210">
        <v>14.428650364963501</v>
      </c>
      <c r="J210">
        <v>15.6000574074074</v>
      </c>
      <c r="K210">
        <v>15.6000574074074</v>
      </c>
      <c r="L210">
        <v>19.110208333333301</v>
      </c>
      <c r="M210">
        <v>19.2816059523809</v>
      </c>
      <c r="N210">
        <v>16.863129629629601</v>
      </c>
      <c r="O210">
        <v>16.863129629629601</v>
      </c>
      <c r="P210">
        <v>13.2190731481481</v>
      </c>
      <c r="Q210">
        <v>15.6619694444444</v>
      </c>
      <c r="R210">
        <v>18.0849095238095</v>
      </c>
      <c r="S210">
        <v>18.0849095238095</v>
      </c>
      <c r="V210" t="str">
        <f>A210</f>
        <v>low</v>
      </c>
      <c r="W210" s="1">
        <f t="shared" si="86"/>
        <v>29.90755748456785</v>
      </c>
      <c r="X210">
        <f t="shared" si="86"/>
        <v>32.172170910493783</v>
      </c>
      <c r="Y210" s="3">
        <f t="shared" si="87"/>
        <v>29.90968327306922</v>
      </c>
      <c r="Z210">
        <f t="shared" si="87"/>
        <v>31.963752618951041</v>
      </c>
      <c r="AA210" t="b">
        <f>ISNUMBER(F210)</f>
        <v>0</v>
      </c>
      <c r="AB210" t="b">
        <f>ISNUMBER(R210)</f>
        <v>1</v>
      </c>
      <c r="AC210" s="4">
        <f>IF(AA210,AVERAGE(B210,F210,T210,J210)*5/2,0)</f>
        <v>0</v>
      </c>
      <c r="AD210" s="5">
        <f>IF(AB210,AVERAGE(D210,R210,L210,N210)*5/2,0)</f>
        <v>38.07978228339941</v>
      </c>
      <c r="AE210" s="6" t="b">
        <f>ISNUMBER(P210)</f>
        <v>1</v>
      </c>
      <c r="AF210" s="7" t="b">
        <f>ISNUMBER(H210)</f>
        <v>1</v>
      </c>
      <c r="AH210">
        <f>W210-AC12</f>
        <v>-1.2537334328296446</v>
      </c>
      <c r="AI210">
        <f t="shared" si="88"/>
        <v>5.5221976331479468</v>
      </c>
    </row>
    <row r="211" spans="1:35" x14ac:dyDescent="0.25">
      <c r="A211" t="s">
        <v>24</v>
      </c>
      <c r="B211">
        <v>14.0272560185185</v>
      </c>
      <c r="C211">
        <v>14.0272560185185</v>
      </c>
      <c r="D211">
        <v>13.7646634259259</v>
      </c>
      <c r="E211">
        <v>13.7964249999999</v>
      </c>
      <c r="F211">
        <v>19.2862652173913</v>
      </c>
      <c r="G211">
        <v>19.2862652173913</v>
      </c>
      <c r="J211">
        <v>15.2175361111111</v>
      </c>
      <c r="K211">
        <v>15.2175361111111</v>
      </c>
      <c r="L211">
        <v>19.126427314814801</v>
      </c>
      <c r="M211">
        <v>19.126427314814801</v>
      </c>
      <c r="N211">
        <v>19.069618518518499</v>
      </c>
      <c r="O211">
        <v>19.069618518518499</v>
      </c>
      <c r="P211">
        <v>13.837011173184299</v>
      </c>
      <c r="Q211">
        <v>16.832074860335101</v>
      </c>
      <c r="R211">
        <v>17.431906481481398</v>
      </c>
      <c r="S211">
        <v>17.431906481481398</v>
      </c>
      <c r="T211">
        <v>11.8526155555555</v>
      </c>
      <c r="U211">
        <v>15.3805311111111</v>
      </c>
      <c r="V211" t="str">
        <f>A211</f>
        <v>mid</v>
      </c>
      <c r="W211" s="1">
        <f t="shared" si="86"/>
        <v>35.901502752344918</v>
      </c>
      <c r="X211">
        <f t="shared" si="86"/>
        <v>38.397389158303916</v>
      </c>
      <c r="Y211" s="3">
        <f t="shared" si="87"/>
        <v>41.042852430555499</v>
      </c>
      <c r="Z211">
        <f t="shared" si="87"/>
        <v>41.082554398147991</v>
      </c>
      <c r="AA211" t="b">
        <f>ISNUMBER(F211)</f>
        <v>1</v>
      </c>
      <c r="AB211" t="b">
        <f>ISNUMBER(R211)</f>
        <v>1</v>
      </c>
      <c r="AC211" s="4">
        <f>IF(AA211,AVERAGE(B211,F211,T211,J211)*5/2,0)</f>
        <v>37.739795564110253</v>
      </c>
      <c r="AD211" s="5">
        <f>IF(AB211,AVERAGE(D211,R211,L211,N211)*5/2,0)</f>
        <v>43.370384837962874</v>
      </c>
      <c r="AE211" s="6" t="b">
        <f>ISNUMBER(P211)</f>
        <v>1</v>
      </c>
      <c r="AF211" s="7" t="b">
        <f>ISNUMBER(H211)</f>
        <v>0</v>
      </c>
      <c r="AH211">
        <f t="shared" si="88"/>
        <v>12.585045564602353</v>
      </c>
      <c r="AI211">
        <f t="shared" si="88"/>
        <v>14.045133183022507</v>
      </c>
    </row>
    <row r="212" spans="1:35" x14ac:dyDescent="0.25">
      <c r="A212" t="s">
        <v>20</v>
      </c>
      <c r="B212">
        <v>13.411670370370301</v>
      </c>
      <c r="C212">
        <v>13.411670370370301</v>
      </c>
      <c r="D212">
        <v>13.027387037037</v>
      </c>
      <c r="E212">
        <v>13.059582407407399</v>
      </c>
      <c r="F212">
        <v>19.151715463917501</v>
      </c>
      <c r="G212">
        <v>19.151715463917501</v>
      </c>
      <c r="J212">
        <v>14.631649074074</v>
      </c>
      <c r="K212">
        <v>14.631649074074</v>
      </c>
      <c r="L212">
        <v>18.945743518518501</v>
      </c>
      <c r="M212">
        <v>18.945743518518501</v>
      </c>
      <c r="N212">
        <v>18.8016199074074</v>
      </c>
      <c r="O212">
        <v>18.8016199074074</v>
      </c>
      <c r="P212">
        <v>11.2700428571428</v>
      </c>
      <c r="Q212">
        <v>14.584023999999999</v>
      </c>
      <c r="R212">
        <v>16.8484648148148</v>
      </c>
      <c r="S212">
        <v>16.8484648148148</v>
      </c>
      <c r="T212">
        <v>9.3982343434343392</v>
      </c>
      <c r="U212">
        <v>13.0786979797979</v>
      </c>
      <c r="V212" t="str">
        <f>A212</f>
        <v>hig</v>
      </c>
      <c r="W212" s="1">
        <f t="shared" si="86"/>
        <v>32.761135251322585</v>
      </c>
      <c r="X212">
        <f t="shared" si="86"/>
        <v>35.522786203703582</v>
      </c>
      <c r="Y212" s="3">
        <f t="shared" si="87"/>
        <v>39.786258680555505</v>
      </c>
      <c r="Z212">
        <f t="shared" si="87"/>
        <v>39.826502893518494</v>
      </c>
      <c r="AA212" t="b">
        <f>ISNUMBER(F212)</f>
        <v>1</v>
      </c>
      <c r="AB212" t="b">
        <f>ISNUMBER(R212)</f>
        <v>1</v>
      </c>
      <c r="AC212" s="4">
        <f>IF(AA212,AVERAGE(B212,F212,T212,J212)*5/2,0)</f>
        <v>35.370793282372588</v>
      </c>
      <c r="AD212" s="5">
        <f>IF(AB212,AVERAGE(D212,R212,L212,N212)*5/2,0)</f>
        <v>42.264509548611066</v>
      </c>
      <c r="AE212" s="6" t="b">
        <f>ISNUMBER(P212)</f>
        <v>1</v>
      </c>
      <c r="AF212" s="7" t="b">
        <f>ISNUMBER(H212)</f>
        <v>0</v>
      </c>
      <c r="AH212">
        <f t="shared" ref="AH212:AI212" si="89">AC212-AC14</f>
        <v>6.9178356204590479</v>
      </c>
      <c r="AI212">
        <f t="shared" si="89"/>
        <v>9.9408372893977131</v>
      </c>
    </row>
    <row r="213" spans="1:35" x14ac:dyDescent="0.25">
      <c r="A213" t="s">
        <v>20</v>
      </c>
      <c r="B213">
        <v>69080</v>
      </c>
    </row>
    <row r="214" spans="1:35" x14ac:dyDescent="0.25">
      <c r="A214" t="s">
        <v>21</v>
      </c>
      <c r="B214">
        <v>6996</v>
      </c>
    </row>
    <row r="215" spans="1:35" x14ac:dyDescent="0.25">
      <c r="A215" t="s">
        <v>23</v>
      </c>
      <c r="B215">
        <v>20209</v>
      </c>
    </row>
    <row r="216" spans="1:35" x14ac:dyDescent="0.25">
      <c r="A216" t="s">
        <v>24</v>
      </c>
      <c r="B216">
        <v>41176</v>
      </c>
    </row>
    <row r="217" spans="1:35" x14ac:dyDescent="0.25">
      <c r="A217" t="s">
        <v>36</v>
      </c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  <c r="K217" t="s">
        <v>9</v>
      </c>
      <c r="L217" t="s">
        <v>10</v>
      </c>
      <c r="M217" t="s">
        <v>11</v>
      </c>
      <c r="N217" t="s">
        <v>12</v>
      </c>
      <c r="O217" t="s">
        <v>13</v>
      </c>
      <c r="P217" t="s">
        <v>14</v>
      </c>
      <c r="Q217" t="s">
        <v>15</v>
      </c>
      <c r="R217" t="s">
        <v>16</v>
      </c>
      <c r="S217" t="s">
        <v>17</v>
      </c>
      <c r="T217" t="s">
        <v>18</v>
      </c>
      <c r="U217" t="s">
        <v>19</v>
      </c>
      <c r="V217" t="str">
        <f>A217</f>
        <v>ARCHETYPE_AGGRESSIVE</v>
      </c>
      <c r="W217" s="1" t="s">
        <v>46</v>
      </c>
      <c r="X217" t="s">
        <v>47</v>
      </c>
      <c r="Y217" s="3" t="s">
        <v>48</v>
      </c>
      <c r="Z217" t="s">
        <v>49</v>
      </c>
      <c r="AA217" t="s">
        <v>50</v>
      </c>
      <c r="AB217" t="s">
        <v>51</v>
      </c>
      <c r="AC217" s="4" t="s">
        <v>63</v>
      </c>
      <c r="AD217" s="5" t="s">
        <v>64</v>
      </c>
      <c r="AE217" s="6" t="s">
        <v>62</v>
      </c>
      <c r="AF217" s="7" t="s">
        <v>61</v>
      </c>
    </row>
    <row r="218" spans="1:35" x14ac:dyDescent="0.25">
      <c r="A218" t="s">
        <v>21</v>
      </c>
      <c r="B218">
        <v>13.116077314814801</v>
      </c>
      <c r="C218">
        <v>15.8543953703703</v>
      </c>
      <c r="D218">
        <v>13.5140833333333</v>
      </c>
      <c r="E218">
        <v>16.498171759259201</v>
      </c>
      <c r="H218">
        <v>14.9184555555555</v>
      </c>
      <c r="I218">
        <v>18.6792703703703</v>
      </c>
      <c r="J218">
        <v>19.8977819444444</v>
      </c>
      <c r="K218">
        <v>19.8977819444444</v>
      </c>
      <c r="N218">
        <v>19.858245370370302</v>
      </c>
      <c r="O218">
        <v>19.858245370370302</v>
      </c>
      <c r="P218">
        <v>14.944186111111099</v>
      </c>
      <c r="Q218">
        <v>18.8239421296296</v>
      </c>
      <c r="V218" t="str">
        <f>A218</f>
        <v>loe</v>
      </c>
      <c r="W218" s="1">
        <f t="shared" ref="W218:X221" si="90">AVERAGE(B218,P218,J218)*5/2</f>
        <v>39.965037808641917</v>
      </c>
      <c r="X218">
        <f t="shared" si="90"/>
        <v>45.480099537036914</v>
      </c>
      <c r="Y218" s="3">
        <f t="shared" ref="Y218:Z221" si="91">AVERAGE(D218,H218,N218)*5/2</f>
        <v>40.242320216049244</v>
      </c>
      <c r="Z218">
        <f t="shared" si="91"/>
        <v>45.863072916666496</v>
      </c>
      <c r="AA218" t="b">
        <f>ISNUMBER(F218)</f>
        <v>0</v>
      </c>
      <c r="AB218" t="b">
        <f>ISNUMBER(R218)</f>
        <v>0</v>
      </c>
      <c r="AC218" s="4">
        <f>IF(AA218,AVERAGE(B218,F218,T218,J218)*5/2,0)</f>
        <v>0</v>
      </c>
      <c r="AD218" s="5">
        <f>IF(AB218,AVERAGE(D218,R218,L218,N218)*5/2,0)</f>
        <v>0</v>
      </c>
      <c r="AE218" s="6" t="b">
        <f>ISNUMBER(P218)</f>
        <v>1</v>
      </c>
      <c r="AF218" s="7" t="b">
        <f>ISNUMBER(H218)</f>
        <v>1</v>
      </c>
      <c r="AH218">
        <f>W218-AC20</f>
        <v>-1.3154753492527149</v>
      </c>
      <c r="AI218">
        <f>Z218-AD20</f>
        <v>4.4119495614035031</v>
      </c>
    </row>
    <row r="219" spans="1:35" x14ac:dyDescent="0.25">
      <c r="A219" t="s">
        <v>23</v>
      </c>
      <c r="B219">
        <v>17.839281944444402</v>
      </c>
      <c r="C219">
        <v>17.839281944444402</v>
      </c>
      <c r="D219">
        <v>17.648300462962901</v>
      </c>
      <c r="E219">
        <v>17.689024999999901</v>
      </c>
      <c r="J219">
        <v>22.618232870370299</v>
      </c>
      <c r="K219">
        <v>22.618232870370299</v>
      </c>
      <c r="L219">
        <v>29.870718981481399</v>
      </c>
      <c r="M219">
        <v>29.870718981481399</v>
      </c>
      <c r="N219">
        <v>29.921824537037001</v>
      </c>
      <c r="O219">
        <v>29.921824537037001</v>
      </c>
      <c r="P219">
        <v>21.977981018518499</v>
      </c>
      <c r="Q219">
        <v>26.960794444444399</v>
      </c>
      <c r="R219">
        <v>24.1558652777777</v>
      </c>
      <c r="S219">
        <v>24.1558652777777</v>
      </c>
      <c r="V219" t="str">
        <f>A219</f>
        <v>low</v>
      </c>
      <c r="W219" s="1">
        <f t="shared" si="90"/>
        <v>52.029579861111003</v>
      </c>
      <c r="X219">
        <f t="shared" si="90"/>
        <v>56.18192438271592</v>
      </c>
      <c r="Y219" s="3">
        <f t="shared" si="91"/>
        <v>59.462656249999881</v>
      </c>
      <c r="Z219">
        <f t="shared" si="91"/>
        <v>59.513561921296123</v>
      </c>
      <c r="AA219" t="b">
        <f>ISNUMBER(F219)</f>
        <v>0</v>
      </c>
      <c r="AB219" t="b">
        <f>ISNUMBER(R219)</f>
        <v>1</v>
      </c>
      <c r="AC219" s="4">
        <f>IF(AA219,AVERAGE(B219,F219,T219,J219)*5/2,0)</f>
        <v>0</v>
      </c>
      <c r="AD219" s="5">
        <f>IF(AB219,AVERAGE(D219,R219,L219,N219)*5/2,0)</f>
        <v>63.497943287036875</v>
      </c>
      <c r="AE219" s="6" t="b">
        <f>ISNUMBER(P219)</f>
        <v>1</v>
      </c>
      <c r="AF219" s="7" t="b">
        <f>ISNUMBER(H219)</f>
        <v>0</v>
      </c>
      <c r="AH219">
        <f>W219-AC21</f>
        <v>16.011844663742693</v>
      </c>
      <c r="AI219">
        <f t="shared" ref="AI219" si="92">AD219-AD21</f>
        <v>24.83647447124752</v>
      </c>
    </row>
    <row r="220" spans="1:35" x14ac:dyDescent="0.25">
      <c r="A220" t="s">
        <v>24</v>
      </c>
      <c r="B220">
        <v>0.81503518518518503</v>
      </c>
      <c r="C220">
        <v>0.84341157407407397</v>
      </c>
      <c r="D220">
        <v>1.02099305555555</v>
      </c>
      <c r="E220">
        <v>1.0516624999999999</v>
      </c>
      <c r="F220">
        <v>16.220451515151499</v>
      </c>
      <c r="G220">
        <v>16.220451515151499</v>
      </c>
      <c r="H220">
        <v>13.1800530232558</v>
      </c>
      <c r="I220">
        <v>16.900738139534798</v>
      </c>
      <c r="J220">
        <v>19.637507407407298</v>
      </c>
      <c r="K220">
        <v>19.637507407407298</v>
      </c>
      <c r="L220">
        <v>15.7461130434782</v>
      </c>
      <c r="M220">
        <v>20.560086956521701</v>
      </c>
      <c r="N220">
        <v>20.113369444444398</v>
      </c>
      <c r="O220">
        <v>20.113369444444398</v>
      </c>
      <c r="P220">
        <v>10.119631924882601</v>
      </c>
      <c r="Q220">
        <v>14.8072737089201</v>
      </c>
      <c r="R220">
        <v>20.3126217391304</v>
      </c>
      <c r="S220">
        <v>20.3126217391304</v>
      </c>
      <c r="T220">
        <v>6.3970728571428497</v>
      </c>
      <c r="U220">
        <v>16.390432857142802</v>
      </c>
      <c r="V220" t="str">
        <f>A220</f>
        <v>mid</v>
      </c>
      <c r="W220" s="1">
        <f t="shared" si="90"/>
        <v>25.476812097895905</v>
      </c>
      <c r="X220">
        <f t="shared" si="90"/>
        <v>29.406827242001228</v>
      </c>
      <c r="Y220" s="3">
        <f t="shared" si="91"/>
        <v>28.595346269379789</v>
      </c>
      <c r="Z220">
        <f t="shared" si="91"/>
        <v>31.721475069982663</v>
      </c>
      <c r="AA220" t="b">
        <f>ISNUMBER(F220)</f>
        <v>1</v>
      </c>
      <c r="AB220" t="b">
        <f>ISNUMBER(R220)</f>
        <v>1</v>
      </c>
      <c r="AC220" s="4">
        <f>IF(AA220,AVERAGE(B220,F220,T220,J220)*5/2,0)</f>
        <v>26.918791853054273</v>
      </c>
      <c r="AD220" s="5">
        <f>IF(AB220,AVERAGE(D220,R220,L220,N220)*5/2,0)</f>
        <v>35.745685801630344</v>
      </c>
      <c r="AE220" s="6" t="b">
        <f>ISNUMBER(P220)</f>
        <v>1</v>
      </c>
      <c r="AF220" s="7" t="b">
        <f>ISNUMBER(H220)</f>
        <v>1</v>
      </c>
      <c r="AH220">
        <f t="shared" ref="AH220:AI221" si="93">AC220-AC22</f>
        <v>-4.1140019928886566</v>
      </c>
      <c r="AI220">
        <f>Y220-AD22</f>
        <v>-5.1812250916398739</v>
      </c>
    </row>
    <row r="221" spans="1:35" x14ac:dyDescent="0.25">
      <c r="A221" t="s">
        <v>20</v>
      </c>
      <c r="B221">
        <v>0.78022546296296202</v>
      </c>
      <c r="C221">
        <v>0.79693518518518502</v>
      </c>
      <c r="D221">
        <v>0.71528749999999897</v>
      </c>
      <c r="E221">
        <v>0.73172499999999896</v>
      </c>
      <c r="F221">
        <v>15.811859199999899</v>
      </c>
      <c r="G221">
        <v>15.811859199999899</v>
      </c>
      <c r="H221">
        <v>12.9820518518518</v>
      </c>
      <c r="I221">
        <v>16.980210185185101</v>
      </c>
      <c r="J221">
        <v>19.503323148148102</v>
      </c>
      <c r="K221">
        <v>19.503323148148102</v>
      </c>
      <c r="L221">
        <v>12.4604444444444</v>
      </c>
      <c r="M221">
        <v>18.060555555555499</v>
      </c>
      <c r="N221">
        <v>20.047495833333301</v>
      </c>
      <c r="O221">
        <v>20.047495833333301</v>
      </c>
      <c r="P221">
        <v>8.4578354679802903</v>
      </c>
      <c r="Q221">
        <v>13.281735467980299</v>
      </c>
      <c r="R221">
        <v>19.513727272727198</v>
      </c>
      <c r="S221">
        <v>19.513727272727198</v>
      </c>
      <c r="T221">
        <v>5.5489007575757601</v>
      </c>
      <c r="U221">
        <v>13.645276515151499</v>
      </c>
      <c r="V221" t="str">
        <f>A221</f>
        <v>hig</v>
      </c>
      <c r="W221" s="1">
        <f t="shared" si="90"/>
        <v>23.951153399242795</v>
      </c>
      <c r="X221">
        <f t="shared" si="90"/>
        <v>27.984994834427987</v>
      </c>
      <c r="Y221" s="3">
        <f t="shared" si="91"/>
        <v>28.120695987654244</v>
      </c>
      <c r="Z221">
        <f t="shared" si="91"/>
        <v>31.466192515431999</v>
      </c>
      <c r="AA221" t="b">
        <f>ISNUMBER(F221)</f>
        <v>1</v>
      </c>
      <c r="AB221" t="b">
        <f>ISNUMBER(R221)</f>
        <v>1</v>
      </c>
      <c r="AC221" s="4">
        <f>IF(AA221,AVERAGE(B221,F221,T221,J221)*5/2,0)</f>
        <v>26.027692855429201</v>
      </c>
      <c r="AD221" s="5">
        <f>IF(AB221,AVERAGE(D221,R221,L221,N221)*5/2,0)</f>
        <v>32.960596906565563</v>
      </c>
      <c r="AE221" s="6" t="b">
        <f>ISNUMBER(P221)</f>
        <v>1</v>
      </c>
      <c r="AF221" s="7" t="b">
        <f>ISNUMBER(H221)</f>
        <v>1</v>
      </c>
      <c r="AH221">
        <f t="shared" si="93"/>
        <v>-1.6414778231109253</v>
      </c>
      <c r="AI221">
        <f t="shared" si="93"/>
        <v>-0.53823796185546513</v>
      </c>
    </row>
    <row r="222" spans="1:35" x14ac:dyDescent="0.25">
      <c r="A222" t="s">
        <v>20</v>
      </c>
      <c r="B222">
        <v>3756</v>
      </c>
    </row>
    <row r="223" spans="1:35" x14ac:dyDescent="0.25">
      <c r="A223" t="s">
        <v>21</v>
      </c>
      <c r="B223">
        <v>1232</v>
      </c>
    </row>
    <row r="224" spans="1:35" x14ac:dyDescent="0.25">
      <c r="A224" t="s">
        <v>23</v>
      </c>
      <c r="B224">
        <v>7365</v>
      </c>
    </row>
    <row r="225" spans="1:35" x14ac:dyDescent="0.25">
      <c r="A225" t="s">
        <v>24</v>
      </c>
      <c r="B225">
        <v>3612</v>
      </c>
    </row>
    <row r="226" spans="1:35" x14ac:dyDescent="0.25">
      <c r="A226" t="s">
        <v>37</v>
      </c>
      <c r="B226" t="s">
        <v>0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 t="s">
        <v>6</v>
      </c>
      <c r="I226" t="s">
        <v>7</v>
      </c>
      <c r="J226" t="s">
        <v>8</v>
      </c>
      <c r="K226" t="s">
        <v>9</v>
      </c>
      <c r="L226" t="s">
        <v>10</v>
      </c>
      <c r="M226" t="s">
        <v>11</v>
      </c>
      <c r="N226" t="s">
        <v>12</v>
      </c>
      <c r="O226" t="s">
        <v>13</v>
      </c>
      <c r="P226" t="s">
        <v>14</v>
      </c>
      <c r="Q226" t="s">
        <v>15</v>
      </c>
      <c r="R226" t="s">
        <v>16</v>
      </c>
      <c r="S226" t="s">
        <v>17</v>
      </c>
      <c r="T226" t="s">
        <v>18</v>
      </c>
      <c r="U226" t="s">
        <v>19</v>
      </c>
      <c r="V226" t="str">
        <f>A226</f>
        <v>ARCHETYPE_TIRED</v>
      </c>
      <c r="W226" s="1" t="s">
        <v>46</v>
      </c>
      <c r="X226" t="s">
        <v>47</v>
      </c>
      <c r="Y226" s="3" t="s">
        <v>48</v>
      </c>
      <c r="Z226" t="s">
        <v>49</v>
      </c>
      <c r="AA226" t="s">
        <v>50</v>
      </c>
      <c r="AB226" t="s">
        <v>51</v>
      </c>
      <c r="AC226" s="4" t="s">
        <v>63</v>
      </c>
      <c r="AD226" s="5" t="s">
        <v>64</v>
      </c>
      <c r="AE226" s="6" t="s">
        <v>62</v>
      </c>
      <c r="AF226" s="7" t="s">
        <v>61</v>
      </c>
    </row>
    <row r="227" spans="1:35" x14ac:dyDescent="0.25">
      <c r="A227" t="s">
        <v>21</v>
      </c>
      <c r="B227">
        <v>10.7487856481481</v>
      </c>
      <c r="C227">
        <v>12.591931944444401</v>
      </c>
      <c r="D227">
        <v>10.823781481481401</v>
      </c>
      <c r="E227">
        <v>12.7956194444444</v>
      </c>
      <c r="H227">
        <v>12.486312499999899</v>
      </c>
      <c r="I227">
        <v>14.1917324074074</v>
      </c>
      <c r="J227">
        <v>14.6255717592592</v>
      </c>
      <c r="K227">
        <v>14.6255717592592</v>
      </c>
      <c r="N227">
        <v>14.8313458333333</v>
      </c>
      <c r="O227">
        <v>14.8313458333333</v>
      </c>
      <c r="P227">
        <v>12.4339759259259</v>
      </c>
      <c r="Q227">
        <v>14.215869444444399</v>
      </c>
      <c r="V227" t="str">
        <f>A227</f>
        <v>loe</v>
      </c>
      <c r="W227" s="1">
        <f t="shared" ref="W227:X230" si="94">AVERAGE(B227,P227,J227)*5/2</f>
        <v>31.506944444444333</v>
      </c>
      <c r="X227">
        <f t="shared" si="94"/>
        <v>34.527810956789999</v>
      </c>
      <c r="Y227" s="3">
        <f t="shared" ref="Y227:Z230" si="95">AVERAGE(D227,H227,N227)*5/2</f>
        <v>31.784533179012172</v>
      </c>
      <c r="Z227">
        <f t="shared" si="95"/>
        <v>34.848914737654248</v>
      </c>
      <c r="AA227" t="b">
        <f>ISNUMBER(F227)</f>
        <v>0</v>
      </c>
      <c r="AB227" t="b">
        <f>ISNUMBER(R227)</f>
        <v>0</v>
      </c>
      <c r="AC227" s="4">
        <f>IF(AA227,AVERAGE(B227,F227,T227,J227)*5/2,0)</f>
        <v>0</v>
      </c>
      <c r="AD227" s="5">
        <f>IF(AB227,AVERAGE(D227,R227,L227,N227)*5/2,0)</f>
        <v>0</v>
      </c>
      <c r="AE227" s="6" t="b">
        <f>ISNUMBER(P227)</f>
        <v>1</v>
      </c>
      <c r="AF227" s="7" t="b">
        <f>ISNUMBER(H227)</f>
        <v>1</v>
      </c>
      <c r="AH227">
        <f>W227-AC29</f>
        <v>-3.0012792397663191E-2</v>
      </c>
      <c r="AI227">
        <f>Y227-AD29</f>
        <v>-0.23308622888245623</v>
      </c>
    </row>
    <row r="228" spans="1:35" x14ac:dyDescent="0.25">
      <c r="A228" t="s">
        <v>23</v>
      </c>
      <c r="B228">
        <v>14.134269444444399</v>
      </c>
      <c r="C228">
        <v>14.134269444444399</v>
      </c>
      <c r="D228">
        <v>13.993249537037</v>
      </c>
      <c r="E228">
        <v>14.0222689814814</v>
      </c>
      <c r="F228">
        <v>17.749949999999998</v>
      </c>
      <c r="G228">
        <v>17.749949999999998</v>
      </c>
      <c r="J228">
        <v>15.5756129629629</v>
      </c>
      <c r="K228">
        <v>15.5756129629629</v>
      </c>
      <c r="L228">
        <v>17.702902777777702</v>
      </c>
      <c r="M228">
        <v>17.702902777777702</v>
      </c>
      <c r="N228">
        <v>17.764642592592502</v>
      </c>
      <c r="O228">
        <v>17.764642592592502</v>
      </c>
      <c r="P228">
        <v>14.270721428571401</v>
      </c>
      <c r="Q228">
        <v>16.532810476190399</v>
      </c>
      <c r="R228">
        <v>16.8428402777777</v>
      </c>
      <c r="S228">
        <v>16.8428402777777</v>
      </c>
      <c r="T228">
        <v>13.010362499999999</v>
      </c>
      <c r="U228">
        <v>15.9213375</v>
      </c>
      <c r="V228" t="str">
        <f>A228</f>
        <v>low</v>
      </c>
      <c r="W228" s="1">
        <f t="shared" si="94"/>
        <v>36.650503196648913</v>
      </c>
      <c r="X228">
        <f t="shared" si="94"/>
        <v>38.535577402998079</v>
      </c>
      <c r="Y228" s="3">
        <f t="shared" si="95"/>
        <v>39.697365162036881</v>
      </c>
      <c r="Z228">
        <f t="shared" si="95"/>
        <v>39.733639467592376</v>
      </c>
      <c r="AA228" t="b">
        <f>ISNUMBER(F228)</f>
        <v>1</v>
      </c>
      <c r="AB228" t="b">
        <f>ISNUMBER(R228)</f>
        <v>1</v>
      </c>
      <c r="AC228" s="4">
        <f>IF(AA228,AVERAGE(B228,F228,T228,J228)*5/2,0)</f>
        <v>37.793871817129563</v>
      </c>
      <c r="AD228" s="5">
        <f>IF(AB228,AVERAGE(D228,R228,L228,N228)*5/2,0)</f>
        <v>41.439771990740567</v>
      </c>
      <c r="AE228" s="6" t="b">
        <f>ISNUMBER(P228)</f>
        <v>1</v>
      </c>
      <c r="AF228" s="7" t="b">
        <f>ISNUMBER(H228)</f>
        <v>0</v>
      </c>
      <c r="AH228">
        <f t="shared" ref="AH228:AI230" si="96">AC228-AC30</f>
        <v>6.1990602641586889</v>
      </c>
      <c r="AI228">
        <f t="shared" si="96"/>
        <v>8.0790990137669851</v>
      </c>
    </row>
    <row r="229" spans="1:35" x14ac:dyDescent="0.25">
      <c r="A229" t="s">
        <v>24</v>
      </c>
      <c r="B229">
        <v>13.745952314814801</v>
      </c>
      <c r="C229">
        <v>13.745952314814801</v>
      </c>
      <c r="D229">
        <v>13.4522550925925</v>
      </c>
      <c r="E229">
        <v>13.485310185185099</v>
      </c>
      <c r="F229">
        <v>17.744020930232502</v>
      </c>
      <c r="G229">
        <v>17.744020930232502</v>
      </c>
      <c r="J229">
        <v>14.898839814814799</v>
      </c>
      <c r="K229">
        <v>14.898839814814799</v>
      </c>
      <c r="L229">
        <v>17.660077314814799</v>
      </c>
      <c r="M229">
        <v>17.660077314814799</v>
      </c>
      <c r="N229">
        <v>17.753778703703698</v>
      </c>
      <c r="O229">
        <v>17.753778703703698</v>
      </c>
      <c r="P229">
        <v>12.936821081081</v>
      </c>
      <c r="Q229">
        <v>15.5981956756756</v>
      </c>
      <c r="R229">
        <v>16.303354629629599</v>
      </c>
      <c r="S229">
        <v>16.303354629629599</v>
      </c>
      <c r="T229">
        <v>11.1586422222222</v>
      </c>
      <c r="U229">
        <v>14.3155933333333</v>
      </c>
      <c r="V229" t="str">
        <f>A229</f>
        <v>mid</v>
      </c>
      <c r="W229" s="1">
        <f t="shared" si="94"/>
        <v>34.651344342258831</v>
      </c>
      <c r="X229">
        <f t="shared" si="94"/>
        <v>36.869156504420999</v>
      </c>
      <c r="Y229" s="3">
        <f t="shared" si="95"/>
        <v>39.007542245370246</v>
      </c>
      <c r="Z229">
        <f t="shared" si="95"/>
        <v>39.048861111110995</v>
      </c>
      <c r="AA229" t="b">
        <f>ISNUMBER(F229)</f>
        <v>1</v>
      </c>
      <c r="AB229" t="b">
        <f>ISNUMBER(R229)</f>
        <v>1</v>
      </c>
      <c r="AC229" s="4">
        <f>IF(AA229,AVERAGE(B229,F229,T229,J229)*5/2,0)</f>
        <v>35.967159551302686</v>
      </c>
      <c r="AD229" s="5">
        <f>IF(AB229,AVERAGE(D229,R229,L229,N229)*5/2,0)</f>
        <v>40.730916087962868</v>
      </c>
      <c r="AE229" s="6" t="b">
        <f>ISNUMBER(P229)</f>
        <v>1</v>
      </c>
      <c r="AF229" s="7" t="b">
        <f>ISNUMBER(H229)</f>
        <v>0</v>
      </c>
      <c r="AH229">
        <f t="shared" si="96"/>
        <v>11.358377234402731</v>
      </c>
      <c r="AI229">
        <f t="shared" si="96"/>
        <v>12.392246976349277</v>
      </c>
    </row>
    <row r="230" spans="1:35" x14ac:dyDescent="0.25">
      <c r="A230" t="s">
        <v>20</v>
      </c>
      <c r="B230">
        <v>13.198815277777699</v>
      </c>
      <c r="C230">
        <v>13.198815277777699</v>
      </c>
      <c r="D230">
        <v>12.690231481481399</v>
      </c>
      <c r="E230">
        <v>12.722949074074</v>
      </c>
      <c r="F230">
        <v>17.726324999999999</v>
      </c>
      <c r="G230">
        <v>17.726324999999999</v>
      </c>
      <c r="J230">
        <v>14.4415907407407</v>
      </c>
      <c r="K230">
        <v>14.4415907407407</v>
      </c>
      <c r="L230">
        <v>17.634626388888801</v>
      </c>
      <c r="M230">
        <v>17.634626388888801</v>
      </c>
      <c r="N230">
        <v>17.7434680555555</v>
      </c>
      <c r="O230">
        <v>17.7434680555555</v>
      </c>
      <c r="P230">
        <v>10.6127951871657</v>
      </c>
      <c r="Q230">
        <v>13.7978032085561</v>
      </c>
      <c r="R230">
        <v>15.7860805555555</v>
      </c>
      <c r="S230">
        <v>15.7860805555555</v>
      </c>
      <c r="T230">
        <v>8.7515818181818101</v>
      </c>
      <c r="U230">
        <v>12.1337909090909</v>
      </c>
      <c r="V230" t="str">
        <f>A230</f>
        <v>hig</v>
      </c>
      <c r="W230" s="1">
        <f t="shared" si="94"/>
        <v>31.877667671403419</v>
      </c>
      <c r="X230">
        <f t="shared" si="94"/>
        <v>34.531841022562084</v>
      </c>
      <c r="Y230" s="3">
        <f t="shared" si="95"/>
        <v>38.042124421296123</v>
      </c>
      <c r="Z230">
        <f t="shared" si="95"/>
        <v>38.083021412036871</v>
      </c>
      <c r="AA230" t="b">
        <f>ISNUMBER(F230)</f>
        <v>1</v>
      </c>
      <c r="AB230" t="b">
        <f>ISNUMBER(R230)</f>
        <v>1</v>
      </c>
      <c r="AC230" s="4">
        <f>IF(AA230,AVERAGE(B230,F230,T230,J230)*5/2,0)</f>
        <v>33.823945522937635</v>
      </c>
      <c r="AD230" s="5">
        <f>IF(AB230,AVERAGE(D230,R230,L230,N230)*5/2,0)</f>
        <v>39.909004050925745</v>
      </c>
      <c r="AE230" s="6" t="b">
        <f>ISNUMBER(P230)</f>
        <v>1</v>
      </c>
      <c r="AF230" s="7" t="b">
        <f>ISNUMBER(H230)</f>
        <v>0</v>
      </c>
      <c r="AH230">
        <f t="shared" si="96"/>
        <v>7.0290905103519563</v>
      </c>
      <c r="AI230">
        <f t="shared" si="96"/>
        <v>8.9251180996141208</v>
      </c>
    </row>
    <row r="231" spans="1:35" x14ac:dyDescent="0.25">
      <c r="A231" t="s">
        <v>20</v>
      </c>
      <c r="B231">
        <v>33302</v>
      </c>
    </row>
    <row r="232" spans="1:35" x14ac:dyDescent="0.25">
      <c r="A232" t="s">
        <v>21</v>
      </c>
      <c r="B232">
        <v>2122</v>
      </c>
    </row>
    <row r="233" spans="1:35" x14ac:dyDescent="0.25">
      <c r="A233" t="s">
        <v>23</v>
      </c>
      <c r="B233">
        <v>8048</v>
      </c>
    </row>
    <row r="234" spans="1:35" x14ac:dyDescent="0.25">
      <c r="A234" t="s">
        <v>24</v>
      </c>
      <c r="B234">
        <v>19543</v>
      </c>
    </row>
    <row r="235" spans="1:35" x14ac:dyDescent="0.25">
      <c r="A235" t="s">
        <v>38</v>
      </c>
      <c r="B235" t="s">
        <v>0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tr">
        <f>A235</f>
        <v>ARCHETYPE_NORMAL</v>
      </c>
      <c r="W235" s="1" t="s">
        <v>46</v>
      </c>
      <c r="X235" t="s">
        <v>47</v>
      </c>
      <c r="Y235" s="3" t="s">
        <v>48</v>
      </c>
      <c r="Z235" t="s">
        <v>49</v>
      </c>
      <c r="AA235" t="s">
        <v>50</v>
      </c>
      <c r="AB235" t="s">
        <v>51</v>
      </c>
      <c r="AC235" s="4" t="s">
        <v>63</v>
      </c>
      <c r="AD235" s="5" t="s">
        <v>64</v>
      </c>
      <c r="AE235" s="6" t="s">
        <v>62</v>
      </c>
      <c r="AF235" s="7" t="s">
        <v>61</v>
      </c>
    </row>
    <row r="236" spans="1:35" x14ac:dyDescent="0.25">
      <c r="A236" t="s">
        <v>21</v>
      </c>
      <c r="B236">
        <v>11.414978703703699</v>
      </c>
      <c r="C236">
        <v>13.5655236111111</v>
      </c>
      <c r="D236">
        <v>11.6944166666666</v>
      </c>
      <c r="E236">
        <v>14.013714351851799</v>
      </c>
      <c r="H236">
        <v>13.416025462962899</v>
      </c>
      <c r="I236">
        <v>15.5869587962962</v>
      </c>
      <c r="J236">
        <v>15.9357101851851</v>
      </c>
      <c r="K236">
        <v>15.9357101851851</v>
      </c>
      <c r="N236">
        <v>16.2046699074074</v>
      </c>
      <c r="O236">
        <v>16.2046699074074</v>
      </c>
      <c r="P236">
        <v>12.887144444444401</v>
      </c>
      <c r="Q236">
        <v>15.4709162037037</v>
      </c>
      <c r="V236" t="str">
        <f>A236</f>
        <v>loe</v>
      </c>
      <c r="W236" s="1">
        <f t="shared" ref="W236:X239" si="97">AVERAGE(B236,P236,J236)*5/2</f>
        <v>33.531527777777669</v>
      </c>
      <c r="X236">
        <f t="shared" si="97"/>
        <v>37.476791666666585</v>
      </c>
      <c r="Y236" s="3">
        <f t="shared" ref="Y236:Z239" si="98">AVERAGE(D236,H236,N236)*5/2</f>
        <v>34.429260030864079</v>
      </c>
      <c r="Z236">
        <f t="shared" si="98"/>
        <v>38.171119212962829</v>
      </c>
      <c r="AA236" t="b">
        <f>ISNUMBER(F236)</f>
        <v>0</v>
      </c>
      <c r="AB236" t="b">
        <f>ISNUMBER(R236)</f>
        <v>0</v>
      </c>
      <c r="AC236" s="4">
        <f>IF(AA236,AVERAGE(B236,F236,T236,J236)*5/2,0)</f>
        <v>0</v>
      </c>
      <c r="AD236" s="5">
        <f>IF(AB236,AVERAGE(D236,R236,L236,N236)*5/2,0)</f>
        <v>0</v>
      </c>
      <c r="AE236" s="6" t="b">
        <f>ISNUMBER(P236)</f>
        <v>1</v>
      </c>
      <c r="AF236" s="7" t="b">
        <f>ISNUMBER(H236)</f>
        <v>1</v>
      </c>
      <c r="AH236">
        <f>W236-AC38</f>
        <v>-4.9477335709063368</v>
      </c>
      <c r="AI236">
        <f>Y236-AD38</f>
        <v>-4.779555100714667</v>
      </c>
    </row>
    <row r="237" spans="1:35" x14ac:dyDescent="0.25">
      <c r="A237" t="s">
        <v>23</v>
      </c>
      <c r="B237">
        <v>15.377333333333301</v>
      </c>
      <c r="C237">
        <v>15.377333333333301</v>
      </c>
      <c r="D237">
        <v>15.2411726851851</v>
      </c>
      <c r="E237">
        <v>15.2712458333333</v>
      </c>
      <c r="J237">
        <v>17.530766666666601</v>
      </c>
      <c r="K237">
        <v>17.530766666666601</v>
      </c>
      <c r="L237">
        <v>20.695566203703699</v>
      </c>
      <c r="M237">
        <v>20.695566203703699</v>
      </c>
      <c r="N237">
        <v>20.792201388888799</v>
      </c>
      <c r="O237">
        <v>20.792201388888799</v>
      </c>
      <c r="P237">
        <v>16.1990861111111</v>
      </c>
      <c r="Q237">
        <v>19.146637037036999</v>
      </c>
      <c r="R237">
        <v>19.366331481481399</v>
      </c>
      <c r="S237">
        <v>19.366331481481399</v>
      </c>
      <c r="V237" t="str">
        <f>A237</f>
        <v>low</v>
      </c>
      <c r="W237" s="1">
        <f t="shared" si="97"/>
        <v>40.9226550925925</v>
      </c>
      <c r="X237">
        <f t="shared" si="97"/>
        <v>43.378947530864089</v>
      </c>
      <c r="Y237" s="3">
        <f t="shared" si="98"/>
        <v>45.04171759259237</v>
      </c>
      <c r="Z237">
        <f t="shared" si="98"/>
        <v>45.079309027777619</v>
      </c>
      <c r="AA237" t="b">
        <f>ISNUMBER(F237)</f>
        <v>0</v>
      </c>
      <c r="AB237" t="b">
        <f>ISNUMBER(R237)</f>
        <v>1</v>
      </c>
      <c r="AC237" s="4">
        <f>IF(AA237,AVERAGE(B237,F237,T237,J237)*5/2,0)</f>
        <v>0</v>
      </c>
      <c r="AD237" s="5">
        <f>IF(AB237,AVERAGE(D237,R237,L237,N237)*5/2,0)</f>
        <v>47.55954484953687</v>
      </c>
      <c r="AE237" s="6" t="b">
        <f>ISNUMBER(P237)</f>
        <v>1</v>
      </c>
      <c r="AF237" s="7" t="b">
        <f>ISNUMBER(H237)</f>
        <v>0</v>
      </c>
      <c r="AH237">
        <f>W237-AC39</f>
        <v>6.2681179779309204</v>
      </c>
      <c r="AI237">
        <f t="shared" ref="AH237:AI239" si="99">AD237-AD39</f>
        <v>11.423992530457994</v>
      </c>
    </row>
    <row r="238" spans="1:35" x14ac:dyDescent="0.25">
      <c r="A238" t="s">
        <v>24</v>
      </c>
      <c r="B238">
        <v>15.086245833333299</v>
      </c>
      <c r="C238">
        <v>15.086245833333299</v>
      </c>
      <c r="D238">
        <v>14.8588458333333</v>
      </c>
      <c r="E238">
        <v>14.893949074073999</v>
      </c>
      <c r="F238">
        <v>20.770074999999999</v>
      </c>
      <c r="G238">
        <v>20.770074999999999</v>
      </c>
      <c r="J238">
        <v>16.613693981481401</v>
      </c>
      <c r="K238">
        <v>16.613693981481401</v>
      </c>
      <c r="L238">
        <v>20.612724537037</v>
      </c>
      <c r="M238">
        <v>20.612724537037</v>
      </c>
      <c r="N238">
        <v>20.771419444444401</v>
      </c>
      <c r="O238">
        <v>20.771419444444401</v>
      </c>
      <c r="P238">
        <v>14.586977297297199</v>
      </c>
      <c r="Q238">
        <v>17.976461081080998</v>
      </c>
      <c r="R238">
        <v>18.689097222222198</v>
      </c>
      <c r="S238">
        <v>18.689097222222198</v>
      </c>
      <c r="T238">
        <v>12.23907</v>
      </c>
      <c r="U238">
        <v>16.46218</v>
      </c>
      <c r="V238" t="str">
        <f>A238</f>
        <v>mid</v>
      </c>
      <c r="W238" s="1">
        <f t="shared" si="97"/>
        <v>38.572430926759914</v>
      </c>
      <c r="X238">
        <f t="shared" si="97"/>
        <v>41.397000746579742</v>
      </c>
      <c r="Y238" s="3">
        <f t="shared" si="98"/>
        <v>44.53783159722213</v>
      </c>
      <c r="Z238">
        <f t="shared" si="98"/>
        <v>44.581710648147997</v>
      </c>
      <c r="AA238" t="b">
        <f>ISNUMBER(F238)</f>
        <v>1</v>
      </c>
      <c r="AB238" t="b">
        <f>ISNUMBER(R238)</f>
        <v>1</v>
      </c>
      <c r="AC238" s="4">
        <f>IF(AA238,AVERAGE(B238,F238,T238,J238)*5/2,0)</f>
        <v>40.443178009259185</v>
      </c>
      <c r="AD238" s="5">
        <f>IF(AB238,AVERAGE(D238,R238,L238,N238)*5/2,0)</f>
        <v>46.832554398148069</v>
      </c>
      <c r="AE238" s="6" t="b">
        <f>ISNUMBER(P238)</f>
        <v>1</v>
      </c>
      <c r="AF238" s="7" t="b">
        <f>ISNUMBER(H238)</f>
        <v>0</v>
      </c>
      <c r="AH238">
        <f t="shared" si="99"/>
        <v>14.43880468887555</v>
      </c>
      <c r="AI238">
        <f t="shared" si="99"/>
        <v>15.70537651837536</v>
      </c>
    </row>
    <row r="239" spans="1:35" x14ac:dyDescent="0.25">
      <c r="A239" t="s">
        <v>20</v>
      </c>
      <c r="B239">
        <v>14.826607870370299</v>
      </c>
      <c r="C239">
        <v>14.826607870370299</v>
      </c>
      <c r="D239">
        <v>14.4841342592592</v>
      </c>
      <c r="E239">
        <v>14.5214731481481</v>
      </c>
      <c r="F239">
        <v>20.7737564705882</v>
      </c>
      <c r="G239">
        <v>20.7737564705882</v>
      </c>
      <c r="J239">
        <v>15.9824819444444</v>
      </c>
      <c r="K239">
        <v>15.9824819444444</v>
      </c>
      <c r="L239">
        <v>20.5394953703703</v>
      </c>
      <c r="M239">
        <v>20.5394953703703</v>
      </c>
      <c r="N239">
        <v>20.751398148148098</v>
      </c>
      <c r="O239">
        <v>20.751398148148098</v>
      </c>
      <c r="P239">
        <v>11.9386095505618</v>
      </c>
      <c r="Q239">
        <v>15.669692134831401</v>
      </c>
      <c r="R239">
        <v>18.001039351851801</v>
      </c>
      <c r="S239">
        <v>18.001039351851801</v>
      </c>
      <c r="T239">
        <v>9.6754781609195408</v>
      </c>
      <c r="U239">
        <v>14.000578160919501</v>
      </c>
      <c r="V239" t="str">
        <f>A239</f>
        <v>hig</v>
      </c>
      <c r="W239" s="1">
        <f t="shared" si="97"/>
        <v>35.623082804480418</v>
      </c>
      <c r="X239">
        <f t="shared" si="97"/>
        <v>38.732318291371747</v>
      </c>
      <c r="Y239" s="3">
        <f t="shared" si="98"/>
        <v>44.044415509259125</v>
      </c>
      <c r="Z239">
        <f t="shared" si="98"/>
        <v>44.091089120370256</v>
      </c>
      <c r="AA239" t="b">
        <f>ISNUMBER(F239)</f>
        <v>1</v>
      </c>
      <c r="AB239" t="b">
        <f>ISNUMBER(R239)</f>
        <v>1</v>
      </c>
      <c r="AC239" s="4">
        <f>IF(AA239,AVERAGE(B239,F239,T239,J239)*5/2,0)</f>
        <v>38.286452778951528</v>
      </c>
      <c r="AD239" s="5">
        <f>IF(AB239,AVERAGE(D239,R239,L239,N239)*5/2,0)</f>
        <v>46.110041956018371</v>
      </c>
      <c r="AE239" s="6" t="b">
        <f>ISNUMBER(P239)</f>
        <v>1</v>
      </c>
      <c r="AF239" s="7" t="b">
        <f>ISNUMBER(H239)</f>
        <v>0</v>
      </c>
      <c r="AH239">
        <f t="shared" si="99"/>
        <v>12.374546202949659</v>
      </c>
      <c r="AI239">
        <f t="shared" si="99"/>
        <v>14.447549857208784</v>
      </c>
    </row>
    <row r="240" spans="1:35" x14ac:dyDescent="0.25">
      <c r="A240" t="s">
        <v>20</v>
      </c>
      <c r="B240">
        <v>16717</v>
      </c>
    </row>
    <row r="241" spans="1:35" x14ac:dyDescent="0.25">
      <c r="A241" t="s">
        <v>21</v>
      </c>
      <c r="B241">
        <v>697</v>
      </c>
    </row>
    <row r="242" spans="1:35" x14ac:dyDescent="0.25">
      <c r="A242" t="s">
        <v>23</v>
      </c>
      <c r="B242">
        <v>3689</v>
      </c>
    </row>
    <row r="243" spans="1:35" x14ac:dyDescent="0.25">
      <c r="A243" t="s">
        <v>24</v>
      </c>
      <c r="B243">
        <v>9130</v>
      </c>
    </row>
    <row r="244" spans="1:35" x14ac:dyDescent="0.25">
      <c r="A244" t="s">
        <v>39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 t="s">
        <v>6</v>
      </c>
      <c r="I244" t="s">
        <v>7</v>
      </c>
      <c r="J244" t="s">
        <v>8</v>
      </c>
      <c r="K244" t="s">
        <v>9</v>
      </c>
      <c r="L244" t="s">
        <v>10</v>
      </c>
      <c r="M244" t="s">
        <v>11</v>
      </c>
      <c r="N244" t="s">
        <v>12</v>
      </c>
      <c r="O244" t="s">
        <v>13</v>
      </c>
      <c r="P244" t="s">
        <v>14</v>
      </c>
      <c r="Q244" t="s">
        <v>15</v>
      </c>
      <c r="R244" t="s">
        <v>16</v>
      </c>
      <c r="S244" t="s">
        <v>17</v>
      </c>
      <c r="T244" t="s">
        <v>18</v>
      </c>
      <c r="U244" t="s">
        <v>19</v>
      </c>
      <c r="V244" t="str">
        <f>A244</f>
        <v>ARCHETYPE_SUNDAY</v>
      </c>
      <c r="W244" s="1" t="s">
        <v>46</v>
      </c>
      <c r="X244" t="s">
        <v>47</v>
      </c>
      <c r="Y244" s="3" t="s">
        <v>48</v>
      </c>
      <c r="Z244" t="s">
        <v>49</v>
      </c>
      <c r="AA244" t="s">
        <v>50</v>
      </c>
      <c r="AB244" t="s">
        <v>51</v>
      </c>
      <c r="AC244" s="4" t="s">
        <v>63</v>
      </c>
      <c r="AD244" s="5" t="s">
        <v>64</v>
      </c>
      <c r="AE244" s="6" t="s">
        <v>62</v>
      </c>
      <c r="AF244" s="7" t="s">
        <v>61</v>
      </c>
    </row>
    <row r="245" spans="1:35" x14ac:dyDescent="0.25">
      <c r="A245" t="s">
        <v>21</v>
      </c>
      <c r="B245">
        <v>10.641185185185099</v>
      </c>
      <c r="C245">
        <v>11.347123611111099</v>
      </c>
      <c r="D245">
        <v>10.8333893518518</v>
      </c>
      <c r="E245">
        <v>11.651024999999899</v>
      </c>
      <c r="F245">
        <v>12.624499999999999</v>
      </c>
      <c r="G245">
        <v>12.640750000000001</v>
      </c>
      <c r="H245">
        <v>11.17442</v>
      </c>
      <c r="I245">
        <v>12.652607272727201</v>
      </c>
      <c r="J245">
        <v>13.3544314814814</v>
      </c>
      <c r="K245">
        <v>13.3544314814814</v>
      </c>
      <c r="L245">
        <v>14.733362616822401</v>
      </c>
      <c r="M245">
        <v>14.7371233644859</v>
      </c>
      <c r="N245">
        <v>13.882112037037</v>
      </c>
      <c r="O245">
        <v>13.882112037037</v>
      </c>
      <c r="P245">
        <v>12.105652314814799</v>
      </c>
      <c r="Q245">
        <v>13.481193055555501</v>
      </c>
      <c r="R245">
        <v>14.428951401869099</v>
      </c>
      <c r="S245">
        <v>14.428951401869099</v>
      </c>
      <c r="T245">
        <v>11.17445</v>
      </c>
      <c r="U245">
        <v>13.722200000000001</v>
      </c>
      <c r="V245" t="str">
        <f>A245</f>
        <v>loe</v>
      </c>
      <c r="W245" s="1">
        <f t="shared" ref="W245:X248" si="100">AVERAGE(B245,P245,J245)*5/2</f>
        <v>30.084390817901081</v>
      </c>
      <c r="X245">
        <f t="shared" si="100"/>
        <v>31.818956790123334</v>
      </c>
      <c r="Y245" s="3">
        <f t="shared" ref="Y245:Z248" si="101">AVERAGE(D245,H245,N245)*5/2</f>
        <v>29.908267824073995</v>
      </c>
      <c r="Z245">
        <f t="shared" si="101"/>
        <v>31.821453591470089</v>
      </c>
      <c r="AA245" t="b">
        <f>ISNUMBER(F245)</f>
        <v>1</v>
      </c>
      <c r="AB245" t="b">
        <f>ISNUMBER(R245)</f>
        <v>1</v>
      </c>
      <c r="AC245" s="4">
        <f>IF(AA245,AVERAGE(B245,F245,T245,J245)*5/2,0)</f>
        <v>29.871604166666561</v>
      </c>
      <c r="AD245" s="5">
        <f>IF(AB245,AVERAGE(D245,R245,L245,N245)*5/2,0)</f>
        <v>33.673634629737691</v>
      </c>
      <c r="AE245" s="6" t="b">
        <f>ISNUMBER(P245)</f>
        <v>1</v>
      </c>
      <c r="AF245" s="7" t="b">
        <f>ISNUMBER(H245)</f>
        <v>1</v>
      </c>
      <c r="AH245">
        <f>W245-AC47</f>
        <v>-2.7110168940922108E-2</v>
      </c>
      <c r="AI245">
        <f t="shared" ref="AH245:AI247" si="102">AD245-AD47</f>
        <v>3.0810915376325667</v>
      </c>
    </row>
    <row r="246" spans="1:35" x14ac:dyDescent="0.25">
      <c r="A246" t="s">
        <v>23</v>
      </c>
      <c r="B246">
        <v>10.956174537037001</v>
      </c>
      <c r="C246">
        <v>10.956174537037001</v>
      </c>
      <c r="D246">
        <v>10.8326601851851</v>
      </c>
      <c r="E246">
        <v>10.853792592592599</v>
      </c>
      <c r="F246">
        <v>14.715540000000001</v>
      </c>
      <c r="G246">
        <v>14.715540000000001</v>
      </c>
      <c r="J246">
        <v>13.4037518518518</v>
      </c>
      <c r="K246">
        <v>13.4037518518518</v>
      </c>
      <c r="L246">
        <v>14.727503240740701</v>
      </c>
      <c r="M246">
        <v>14.727503240740701</v>
      </c>
      <c r="N246">
        <v>14.759161574074</v>
      </c>
      <c r="O246">
        <v>14.759161574074</v>
      </c>
      <c r="P246">
        <v>12.0280643192488</v>
      </c>
      <c r="Q246">
        <v>13.7709948356807</v>
      </c>
      <c r="R246">
        <v>14.0729037037037</v>
      </c>
      <c r="S246">
        <v>14.0729037037037</v>
      </c>
      <c r="T246">
        <v>11.3976399999999</v>
      </c>
      <c r="U246">
        <v>13.631039999999899</v>
      </c>
      <c r="V246" t="str">
        <f>A246</f>
        <v>low</v>
      </c>
      <c r="W246" s="1">
        <f t="shared" si="100"/>
        <v>30.323325590114667</v>
      </c>
      <c r="X246">
        <f t="shared" si="100"/>
        <v>31.775767687141251</v>
      </c>
      <c r="Y246" s="3">
        <f t="shared" si="101"/>
        <v>31.98977719907387</v>
      </c>
      <c r="Z246">
        <f t="shared" si="101"/>
        <v>32.01619270833325</v>
      </c>
      <c r="AA246" t="b">
        <f>ISNUMBER(F246)</f>
        <v>1</v>
      </c>
      <c r="AB246" t="b">
        <f>ISNUMBER(R246)</f>
        <v>1</v>
      </c>
      <c r="AC246" s="4">
        <f>IF(AA246,AVERAGE(B246,F246,T246,J246)*5/2,0)</f>
        <v>31.54569149305544</v>
      </c>
      <c r="AD246" s="5">
        <f>IF(AB246,AVERAGE(D246,R246,L246,N246)*5/2,0)</f>
        <v>33.995142939814691</v>
      </c>
      <c r="AE246" s="6" t="b">
        <f>ISNUMBER(P246)</f>
        <v>1</v>
      </c>
      <c r="AF246" s="7" t="b">
        <f>ISNUMBER(H246)</f>
        <v>0</v>
      </c>
      <c r="AH246">
        <f t="shared" si="102"/>
        <v>2.6611293631212973</v>
      </c>
      <c r="AI246">
        <f t="shared" si="102"/>
        <v>4.3440729605044837</v>
      </c>
    </row>
    <row r="247" spans="1:35" x14ac:dyDescent="0.25">
      <c r="A247" t="s">
        <v>24</v>
      </c>
      <c r="B247">
        <v>9.8343407407407302</v>
      </c>
      <c r="C247">
        <v>9.8343407407407302</v>
      </c>
      <c r="D247">
        <v>9.6511805555555501</v>
      </c>
      <c r="E247">
        <v>9.6736458333333299</v>
      </c>
      <c r="F247">
        <v>14.6222864864864</v>
      </c>
      <c r="G247">
        <v>14.6222864864864</v>
      </c>
      <c r="J247">
        <v>12.9443972222222</v>
      </c>
      <c r="K247">
        <v>12.9443972222222</v>
      </c>
      <c r="L247">
        <v>14.7123296296296</v>
      </c>
      <c r="M247">
        <v>14.7123296296296</v>
      </c>
      <c r="N247">
        <v>14.7536356481481</v>
      </c>
      <c r="O247">
        <v>14.7536356481481</v>
      </c>
      <c r="P247">
        <v>10.780408056872</v>
      </c>
      <c r="Q247">
        <v>12.9405630331753</v>
      </c>
      <c r="R247">
        <v>13.6924518518518</v>
      </c>
      <c r="S247">
        <v>13.6924518518518</v>
      </c>
      <c r="T247">
        <v>9.3368621621621593</v>
      </c>
      <c r="U247">
        <v>12.093975675675599</v>
      </c>
      <c r="V247" t="str">
        <f>A247</f>
        <v>mid</v>
      </c>
      <c r="W247" s="1">
        <f t="shared" si="100"/>
        <v>27.965955016529108</v>
      </c>
      <c r="X247">
        <f t="shared" si="100"/>
        <v>29.766084163448525</v>
      </c>
      <c r="Y247" s="3">
        <f t="shared" si="101"/>
        <v>30.506020254629561</v>
      </c>
      <c r="Z247">
        <f t="shared" si="101"/>
        <v>30.534101851851787</v>
      </c>
      <c r="AA247" t="b">
        <f>ISNUMBER(F247)</f>
        <v>1</v>
      </c>
      <c r="AB247" t="b">
        <f>ISNUMBER(R247)</f>
        <v>1</v>
      </c>
      <c r="AC247" s="4">
        <f>IF(AA247,AVERAGE(B247,F247,T247,J247)*5/2,0)</f>
        <v>29.211179132257183</v>
      </c>
      <c r="AD247" s="5">
        <f>IF(AB247,AVERAGE(D247,R247,L247,N247)*5/2,0)</f>
        <v>33.005998553240651</v>
      </c>
      <c r="AE247" s="6" t="b">
        <f>ISNUMBER(P247)</f>
        <v>1</v>
      </c>
      <c r="AF247" s="7" t="b">
        <f>ISNUMBER(H247)</f>
        <v>0</v>
      </c>
      <c r="AH247">
        <f t="shared" si="102"/>
        <v>7.2885336817828339</v>
      </c>
      <c r="AI247">
        <f t="shared" si="102"/>
        <v>8.5278982267735408</v>
      </c>
    </row>
    <row r="248" spans="1:35" x14ac:dyDescent="0.25">
      <c r="A248" t="s">
        <v>20</v>
      </c>
      <c r="B248">
        <v>8.8827550925925909</v>
      </c>
      <c r="C248">
        <v>8.8827550925925909</v>
      </c>
      <c r="D248">
        <v>8.6081037037036996</v>
      </c>
      <c r="E248">
        <v>8.6297967592592499</v>
      </c>
      <c r="F248">
        <v>14.469252985074601</v>
      </c>
      <c r="G248">
        <v>14.469252985074601</v>
      </c>
      <c r="J248">
        <v>12.683725462962901</v>
      </c>
      <c r="K248">
        <v>12.683725462962901</v>
      </c>
      <c r="L248">
        <v>14.701124999999999</v>
      </c>
      <c r="M248">
        <v>14.701124999999999</v>
      </c>
      <c r="N248">
        <v>14.7478504629629</v>
      </c>
      <c r="O248">
        <v>14.7478504629629</v>
      </c>
      <c r="P248">
        <v>8.5183291005290993</v>
      </c>
      <c r="Q248">
        <v>11.0224079365079</v>
      </c>
      <c r="R248">
        <v>13.3682629629629</v>
      </c>
      <c r="S248">
        <v>13.3682629629629</v>
      </c>
      <c r="T248">
        <v>7.4748610294117599</v>
      </c>
      <c r="U248">
        <v>10.3537742647058</v>
      </c>
      <c r="V248" t="str">
        <f>A248</f>
        <v>hig</v>
      </c>
      <c r="W248" s="1">
        <f t="shared" si="100"/>
        <v>25.070674713403825</v>
      </c>
      <c r="X248">
        <f t="shared" si="100"/>
        <v>27.157407076719494</v>
      </c>
      <c r="Y248" s="3">
        <f t="shared" si="101"/>
        <v>29.194942708333251</v>
      </c>
      <c r="Z248">
        <f t="shared" si="101"/>
        <v>29.222059027777689</v>
      </c>
      <c r="AA248" t="b">
        <f>ISNUMBER(F248)</f>
        <v>1</v>
      </c>
      <c r="AB248" t="b">
        <f>ISNUMBER(R248)</f>
        <v>1</v>
      </c>
      <c r="AC248" s="4">
        <f>IF(AA248,AVERAGE(B248,F248,T248,J248)*5/2,0)</f>
        <v>27.194121606276159</v>
      </c>
      <c r="AD248" s="5">
        <f>IF(AB248,AVERAGE(D248,R248,L248,N248)*5/2,0)</f>
        <v>32.140838831018435</v>
      </c>
      <c r="AE248" s="6" t="b">
        <f>ISNUMBER(P248)</f>
        <v>1</v>
      </c>
      <c r="AF248" s="7" t="b">
        <f>ISNUMBER(H248)</f>
        <v>0</v>
      </c>
      <c r="AH248">
        <f t="shared" ref="AH248:AI248" si="103">AC248-AC50</f>
        <v>5.9455714390756285</v>
      </c>
      <c r="AI248">
        <f t="shared" si="103"/>
        <v>6.8782038468990834</v>
      </c>
    </row>
    <row r="249" spans="1:35" x14ac:dyDescent="0.25">
      <c r="A249" t="s">
        <v>20</v>
      </c>
      <c r="B249">
        <v>28789</v>
      </c>
    </row>
    <row r="250" spans="1:35" x14ac:dyDescent="0.25">
      <c r="A250" t="s">
        <v>21</v>
      </c>
      <c r="B250">
        <v>1896</v>
      </c>
    </row>
    <row r="251" spans="1:35" x14ac:dyDescent="0.25">
      <c r="A251" t="s">
        <v>23</v>
      </c>
      <c r="B251">
        <v>7537</v>
      </c>
    </row>
    <row r="252" spans="1:35" x14ac:dyDescent="0.25">
      <c r="A252" t="s">
        <v>24</v>
      </c>
      <c r="B252">
        <v>16714</v>
      </c>
    </row>
    <row r="253" spans="1:35" x14ac:dyDescent="0.25">
      <c r="A253" t="s">
        <v>40</v>
      </c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I253" t="s">
        <v>7</v>
      </c>
      <c r="J253" t="s">
        <v>8</v>
      </c>
      <c r="K253" t="s">
        <v>9</v>
      </c>
      <c r="L253" t="s">
        <v>10</v>
      </c>
      <c r="M253" t="s">
        <v>11</v>
      </c>
      <c r="N253" t="s">
        <v>12</v>
      </c>
      <c r="O253" t="s">
        <v>13</v>
      </c>
      <c r="P253" t="s">
        <v>14</v>
      </c>
      <c r="Q253" t="s">
        <v>15</v>
      </c>
      <c r="R253" t="s">
        <v>16</v>
      </c>
      <c r="S253" t="s">
        <v>17</v>
      </c>
      <c r="T253" t="s">
        <v>18</v>
      </c>
      <c r="U253" t="s">
        <v>19</v>
      </c>
      <c r="V253" t="str">
        <f>A253</f>
        <v>ARCHETYPE_RANDOM</v>
      </c>
      <c r="W253" s="1" t="s">
        <v>46</v>
      </c>
      <c r="X253" t="s">
        <v>47</v>
      </c>
      <c r="Y253" s="3" t="s">
        <v>48</v>
      </c>
      <c r="Z253" t="s">
        <v>49</v>
      </c>
      <c r="AA253" t="s">
        <v>50</v>
      </c>
      <c r="AB253" t="s">
        <v>51</v>
      </c>
      <c r="AC253" s="4" t="s">
        <v>63</v>
      </c>
      <c r="AD253" s="5" t="s">
        <v>64</v>
      </c>
      <c r="AE253" s="6" t="s">
        <v>62</v>
      </c>
      <c r="AF253" s="7" t="s">
        <v>61</v>
      </c>
    </row>
    <row r="254" spans="1:35" x14ac:dyDescent="0.25">
      <c r="A254" t="s">
        <v>21</v>
      </c>
      <c r="B254">
        <v>15.3777046296296</v>
      </c>
      <c r="C254">
        <v>15.3777046296296</v>
      </c>
      <c r="D254">
        <v>15.2998824074074</v>
      </c>
      <c r="E254">
        <v>15.3215708333333</v>
      </c>
      <c r="J254">
        <v>18.4278805555555</v>
      </c>
      <c r="K254">
        <v>18.4278805555555</v>
      </c>
      <c r="L254">
        <v>20.749090740740701</v>
      </c>
      <c r="M254">
        <v>20.749090740740701</v>
      </c>
      <c r="N254">
        <v>20.811706481481401</v>
      </c>
      <c r="O254">
        <v>20.811706481481401</v>
      </c>
      <c r="P254">
        <v>17.912405555555502</v>
      </c>
      <c r="Q254">
        <v>19.998085648148098</v>
      </c>
      <c r="R254">
        <v>19.842845370370298</v>
      </c>
      <c r="S254">
        <v>19.842845370370298</v>
      </c>
      <c r="V254" t="str">
        <f>A254</f>
        <v>loe</v>
      </c>
      <c r="W254" s="1">
        <f t="shared" ref="W254:X257" si="104">AVERAGE(B254,P254,J254)*5/2</f>
        <v>43.098325617283841</v>
      </c>
      <c r="X254">
        <f t="shared" si="104"/>
        <v>44.836392361110995</v>
      </c>
      <c r="Y254" s="3">
        <f t="shared" ref="Y254:Z257" si="105">AVERAGE(D254,H254,N254)*5/2</f>
        <v>45.139486111111005</v>
      </c>
      <c r="Z254">
        <f t="shared" si="105"/>
        <v>45.166596643518382</v>
      </c>
      <c r="AA254" t="b">
        <f>ISNUMBER(F254)</f>
        <v>0</v>
      </c>
      <c r="AB254" t="b">
        <f>ISNUMBER(R254)</f>
        <v>1</v>
      </c>
      <c r="AC254" s="4">
        <f>IF(AA254,AVERAGE(B254,F254,T254,J254)*5/2,0)</f>
        <v>0</v>
      </c>
      <c r="AD254" s="5">
        <f>IF(AB254,AVERAGE(D254,R254,L254,N254)*5/2,0)</f>
        <v>47.93970312499988</v>
      </c>
      <c r="AE254" s="6" t="b">
        <f>ISNUMBER(P254)</f>
        <v>1</v>
      </c>
      <c r="AF254" s="7" t="b">
        <f>ISNUMBER(H254)</f>
        <v>0</v>
      </c>
      <c r="AH254">
        <f>W254-AC56</f>
        <v>4.376304017283843</v>
      </c>
      <c r="AI254">
        <f t="shared" ref="AH254:AI255" si="106">AD254-AD56</f>
        <v>9.9010363499998775</v>
      </c>
    </row>
    <row r="255" spans="1:35" x14ac:dyDescent="0.25">
      <c r="A255" t="s">
        <v>23</v>
      </c>
      <c r="B255">
        <v>13.4607986111111</v>
      </c>
      <c r="C255">
        <v>13.471465740740699</v>
      </c>
      <c r="D255">
        <v>13.281500462962899</v>
      </c>
      <c r="E255">
        <v>13.3154643518518</v>
      </c>
      <c r="F255">
        <v>20.459401369862999</v>
      </c>
      <c r="G255">
        <v>20.459401369862999</v>
      </c>
      <c r="H255">
        <v>12.559721739130399</v>
      </c>
      <c r="I255">
        <v>15.0230695652173</v>
      </c>
      <c r="J255">
        <v>16.5502</v>
      </c>
      <c r="K255">
        <v>16.5502</v>
      </c>
      <c r="L255">
        <v>20.177645641025599</v>
      </c>
      <c r="M255">
        <v>20.2182507692307</v>
      </c>
      <c r="N255">
        <v>19.766257407407402</v>
      </c>
      <c r="O255">
        <v>19.766257407407402</v>
      </c>
      <c r="P255">
        <v>15.199102758620599</v>
      </c>
      <c r="Q255">
        <v>18.014984827586201</v>
      </c>
      <c r="R255">
        <v>18.8112425641025</v>
      </c>
      <c r="S255">
        <v>18.8112425641025</v>
      </c>
      <c r="T255">
        <v>14.198168918918901</v>
      </c>
      <c r="U255">
        <v>17.837522972972899</v>
      </c>
      <c r="V255" t="str">
        <f>A255</f>
        <v>low</v>
      </c>
      <c r="W255" s="1">
        <f t="shared" si="104"/>
        <v>37.675084474776419</v>
      </c>
      <c r="X255">
        <f t="shared" si="104"/>
        <v>40.030542140272416</v>
      </c>
      <c r="Y255" s="3">
        <f t="shared" si="105"/>
        <v>38.006233007917253</v>
      </c>
      <c r="Z255">
        <f t="shared" si="105"/>
        <v>40.087326103730419</v>
      </c>
      <c r="AA255" t="b">
        <f>ISNUMBER(F255)</f>
        <v>1</v>
      </c>
      <c r="AB255" t="b">
        <f>ISNUMBER(R255)</f>
        <v>1</v>
      </c>
      <c r="AC255" s="4">
        <f>IF(AA255,AVERAGE(B255,F255,T255,J255)*5/2,0)</f>
        <v>40.417855562433125</v>
      </c>
      <c r="AD255" s="5">
        <f>IF(AB255,AVERAGE(D255,R255,L255,N255)*5/2,0)</f>
        <v>45.022903797186501</v>
      </c>
      <c r="AE255" s="6" t="b">
        <f>ISNUMBER(P255)</f>
        <v>1</v>
      </c>
      <c r="AF255" s="7" t="b">
        <f>ISNUMBER(H255)</f>
        <v>1</v>
      </c>
      <c r="AH255">
        <f t="shared" si="106"/>
        <v>7.3259418580581226</v>
      </c>
      <c r="AI255">
        <f t="shared" si="106"/>
        <v>11.002680895311499</v>
      </c>
    </row>
    <row r="256" spans="1:35" x14ac:dyDescent="0.25">
      <c r="A256" t="s">
        <v>24</v>
      </c>
      <c r="B256">
        <v>14.3709828703703</v>
      </c>
      <c r="C256">
        <v>14.3709828703703</v>
      </c>
      <c r="D256">
        <v>14.0495564814814</v>
      </c>
      <c r="E256">
        <v>14.081504166666599</v>
      </c>
      <c r="F256">
        <v>20.265291666666599</v>
      </c>
      <c r="G256">
        <v>20.265291666666599</v>
      </c>
      <c r="J256">
        <v>15.506304166666601</v>
      </c>
      <c r="K256">
        <v>15.506304166666601</v>
      </c>
      <c r="L256">
        <v>19.894605555555501</v>
      </c>
      <c r="M256">
        <v>19.894605555555501</v>
      </c>
      <c r="N256">
        <v>19.8501467592592</v>
      </c>
      <c r="O256">
        <v>19.8501467592592</v>
      </c>
      <c r="P256">
        <v>14.138467204301</v>
      </c>
      <c r="Q256">
        <v>17.428113440860201</v>
      </c>
      <c r="R256">
        <v>18.023999999999901</v>
      </c>
      <c r="S256">
        <v>18.023999999999901</v>
      </c>
      <c r="T256">
        <v>12.0511472222222</v>
      </c>
      <c r="U256">
        <v>16.064547222222199</v>
      </c>
      <c r="V256" t="str">
        <f>A256</f>
        <v>mid</v>
      </c>
      <c r="W256" s="1">
        <f t="shared" si="104"/>
        <v>36.679795201114921</v>
      </c>
      <c r="X256">
        <f t="shared" si="104"/>
        <v>39.42116706491425</v>
      </c>
      <c r="Y256" s="3">
        <f t="shared" si="105"/>
        <v>42.374629050925748</v>
      </c>
      <c r="Z256">
        <f t="shared" si="105"/>
        <v>42.41456365740725</v>
      </c>
      <c r="AA256" t="b">
        <f>ISNUMBER(F256)</f>
        <v>1</v>
      </c>
      <c r="AB256" t="b">
        <f>ISNUMBER(R256)</f>
        <v>1</v>
      </c>
      <c r="AC256" s="4">
        <f>IF(AA256,AVERAGE(B256,F256,T256,J256)*5/2,0)</f>
        <v>38.87107870370356</v>
      </c>
      <c r="AD256" s="5">
        <f>IF(AB256,AVERAGE(D256,R256,L256,N256)*5/2,0)</f>
        <v>44.886442997685009</v>
      </c>
      <c r="AE256" s="6" t="b">
        <f>ISNUMBER(P256)</f>
        <v>1</v>
      </c>
      <c r="AF256" s="7" t="b">
        <f>ISNUMBER(H256)</f>
        <v>0</v>
      </c>
      <c r="AH256">
        <f t="shared" ref="AH256:AI257" si="107">AC256-AC58</f>
        <v>14.864774987453558</v>
      </c>
      <c r="AI256">
        <f t="shared" si="107"/>
        <v>16.10873248268501</v>
      </c>
    </row>
    <row r="257" spans="1:35" x14ac:dyDescent="0.25">
      <c r="A257" t="s">
        <v>20</v>
      </c>
      <c r="B257">
        <v>13.7664152777777</v>
      </c>
      <c r="C257">
        <v>13.7664152777777</v>
      </c>
      <c r="D257">
        <v>13.285932870370299</v>
      </c>
      <c r="E257">
        <v>13.319485648148101</v>
      </c>
      <c r="F257">
        <v>19.906752173912999</v>
      </c>
      <c r="G257">
        <v>19.906752173912999</v>
      </c>
      <c r="J257">
        <v>14.840229629629601</v>
      </c>
      <c r="K257">
        <v>14.840229629629601</v>
      </c>
      <c r="L257">
        <v>19.602562962962899</v>
      </c>
      <c r="M257">
        <v>19.602562962962899</v>
      </c>
      <c r="N257">
        <v>19.5048629629629</v>
      </c>
      <c r="O257">
        <v>19.5048629629629</v>
      </c>
      <c r="P257">
        <v>11.3854189189189</v>
      </c>
      <c r="Q257">
        <v>14.876357297297201</v>
      </c>
      <c r="R257">
        <v>17.267349999999901</v>
      </c>
      <c r="S257">
        <v>17.267349999999901</v>
      </c>
      <c r="T257">
        <v>9.4768741935483796</v>
      </c>
      <c r="U257">
        <v>13.436732258064501</v>
      </c>
      <c r="V257" t="str">
        <f>A257</f>
        <v>hig</v>
      </c>
      <c r="W257" s="1">
        <f t="shared" si="104"/>
        <v>33.326719855271833</v>
      </c>
      <c r="X257">
        <f t="shared" si="104"/>
        <v>36.235835170587087</v>
      </c>
      <c r="Y257" s="3">
        <f t="shared" si="105"/>
        <v>40.988494791666497</v>
      </c>
      <c r="Z257">
        <f t="shared" si="105"/>
        <v>41.030435763888747</v>
      </c>
      <c r="AA257" t="b">
        <f>ISNUMBER(F257)</f>
        <v>1</v>
      </c>
      <c r="AB257" t="b">
        <f>ISNUMBER(R257)</f>
        <v>1</v>
      </c>
      <c r="AC257" s="4">
        <f>IF(AA257,AVERAGE(B257,F257,T257,J257)*5/2,0)</f>
        <v>36.243919546792931</v>
      </c>
      <c r="AD257" s="5">
        <f>IF(AB257,AVERAGE(D257,R257,L257,N257)*5/2,0)</f>
        <v>43.537942997685008</v>
      </c>
      <c r="AE257" s="6" t="b">
        <f>ISNUMBER(P257)</f>
        <v>1</v>
      </c>
      <c r="AF257" s="7" t="b">
        <f>ISNUMBER(H257)</f>
        <v>0</v>
      </c>
      <c r="AH257">
        <f t="shared" si="107"/>
        <v>7.5959706105429348</v>
      </c>
      <c r="AI257">
        <f t="shared" si="107"/>
        <v>10.422919319560009</v>
      </c>
    </row>
    <row r="258" spans="1:35" x14ac:dyDescent="0.25">
      <c r="A258" t="s">
        <v>20</v>
      </c>
      <c r="B258">
        <v>84451</v>
      </c>
    </row>
    <row r="259" spans="1:35" x14ac:dyDescent="0.25">
      <c r="A259" t="s">
        <v>21</v>
      </c>
      <c r="B259">
        <v>6777</v>
      </c>
    </row>
    <row r="260" spans="1:35" x14ac:dyDescent="0.25">
      <c r="A260" t="s">
        <v>23</v>
      </c>
      <c r="B260">
        <v>24615</v>
      </c>
    </row>
    <row r="261" spans="1:35" x14ac:dyDescent="0.25">
      <c r="A261" t="s">
        <v>24</v>
      </c>
      <c r="B261">
        <v>50268</v>
      </c>
    </row>
    <row r="262" spans="1:35" x14ac:dyDescent="0.25">
      <c r="A262" t="s">
        <v>27</v>
      </c>
      <c r="B262" t="s">
        <v>0</v>
      </c>
      <c r="C262" t="s">
        <v>1</v>
      </c>
      <c r="D262" t="s">
        <v>2</v>
      </c>
      <c r="E262" t="s">
        <v>3</v>
      </c>
      <c r="F262" t="s">
        <v>4</v>
      </c>
      <c r="G262" t="s">
        <v>5</v>
      </c>
      <c r="H262" t="s">
        <v>6</v>
      </c>
      <c r="I262" t="s">
        <v>7</v>
      </c>
      <c r="J262" t="s">
        <v>8</v>
      </c>
      <c r="K262" t="s">
        <v>9</v>
      </c>
      <c r="L262" t="s">
        <v>10</v>
      </c>
      <c r="M262" t="s">
        <v>11</v>
      </c>
      <c r="N262" t="s">
        <v>12</v>
      </c>
      <c r="O262" t="s">
        <v>13</v>
      </c>
      <c r="P262" t="s">
        <v>14</v>
      </c>
      <c r="Q262" t="s">
        <v>15</v>
      </c>
      <c r="R262" t="s">
        <v>16</v>
      </c>
      <c r="S262" t="s">
        <v>17</v>
      </c>
      <c r="T262" t="s">
        <v>18</v>
      </c>
      <c r="U262" t="s">
        <v>19</v>
      </c>
      <c r="V262" t="str">
        <f>A262</f>
        <v>NO_ARCHETYPE_BLOCKED_LANE</v>
      </c>
      <c r="W262" s="1" t="s">
        <v>46</v>
      </c>
      <c r="X262" t="s">
        <v>47</v>
      </c>
      <c r="Y262" s="3" t="s">
        <v>48</v>
      </c>
      <c r="Z262" t="s">
        <v>49</v>
      </c>
      <c r="AA262" t="s">
        <v>50</v>
      </c>
      <c r="AB262" t="s">
        <v>51</v>
      </c>
      <c r="AC262" s="4" t="s">
        <v>63</v>
      </c>
      <c r="AD262" s="5" t="s">
        <v>64</v>
      </c>
      <c r="AE262" s="6" t="s">
        <v>62</v>
      </c>
      <c r="AF262" s="7" t="s">
        <v>61</v>
      </c>
      <c r="AG262" t="str">
        <f>V262</f>
        <v>NO_ARCHETYPE_BLOCKED_LANE</v>
      </c>
    </row>
    <row r="263" spans="1:35" x14ac:dyDescent="0.25">
      <c r="A263" t="s">
        <v>21</v>
      </c>
      <c r="B263">
        <v>12.0833291666666</v>
      </c>
      <c r="C263">
        <v>13.701645370370301</v>
      </c>
      <c r="D263">
        <v>12.248700462962899</v>
      </c>
      <c r="E263">
        <v>13.9128462962962</v>
      </c>
      <c r="F263">
        <v>14.844636842105199</v>
      </c>
      <c r="G263">
        <v>14.844636842105199</v>
      </c>
      <c r="H263">
        <v>13.016974545454501</v>
      </c>
      <c r="I263">
        <v>15.0111133333333</v>
      </c>
      <c r="J263">
        <v>15.9779847222222</v>
      </c>
      <c r="K263">
        <v>15.9779847222222</v>
      </c>
      <c r="L263">
        <v>19.5979596153846</v>
      </c>
      <c r="M263">
        <v>19.6700903846153</v>
      </c>
      <c r="N263">
        <v>16.626706018518501</v>
      </c>
      <c r="O263">
        <v>16.626706018518501</v>
      </c>
      <c r="P263">
        <v>14.0915477386934</v>
      </c>
      <c r="Q263">
        <v>16.097719095477299</v>
      </c>
      <c r="R263">
        <v>19.0275942307692</v>
      </c>
      <c r="S263">
        <v>19.0275942307692</v>
      </c>
      <c r="T263">
        <v>14.254594736842099</v>
      </c>
      <c r="U263">
        <v>16.749026315789401</v>
      </c>
      <c r="V263" t="str">
        <f>A263</f>
        <v>loe</v>
      </c>
      <c r="W263" s="1">
        <f t="shared" ref="W263:X266" si="108">AVERAGE(B263,P263,J263)*5/2</f>
        <v>35.127384689651834</v>
      </c>
      <c r="X263">
        <f t="shared" si="108"/>
        <v>38.147790990058169</v>
      </c>
      <c r="Y263" s="3">
        <f t="shared" ref="Y263:Z266" si="109">AVERAGE(D263,H263,N263)*5/2</f>
        <v>34.910317522446583</v>
      </c>
      <c r="Z263">
        <f t="shared" si="109"/>
        <v>37.958888040123334</v>
      </c>
      <c r="AA263" t="b">
        <f>ISNUMBER(F263)</f>
        <v>1</v>
      </c>
      <c r="AB263" t="b">
        <f>ISNUMBER(R263)</f>
        <v>1</v>
      </c>
      <c r="AC263" s="4">
        <f>IF(AA263,AVERAGE(B263,F263,T263,J263)*5/2,0)</f>
        <v>35.72534091739756</v>
      </c>
      <c r="AD263" s="5">
        <f>IF(AB263,AVERAGE(D263,R263,L263,N263)*5/2,0)</f>
        <v>42.188100204771999</v>
      </c>
      <c r="AE263" s="6" t="b">
        <f>ISNUMBER(P263)</f>
        <v>1</v>
      </c>
      <c r="AF263" s="7" t="b">
        <f>ISNUMBER(H263)</f>
        <v>1</v>
      </c>
      <c r="AG263" t="str">
        <f t="shared" ref="AG263:AG320" si="110">V263</f>
        <v>loe</v>
      </c>
      <c r="AH263">
        <f t="shared" ref="AH263:AH320" si="111">AC263-AC65</f>
        <v>-1.6697122076023732</v>
      </c>
      <c r="AI263">
        <f t="shared" ref="AI263:AI320" si="112">AD263-AD65</f>
        <v>3.397242310035189</v>
      </c>
    </row>
    <row r="264" spans="1:35" x14ac:dyDescent="0.25">
      <c r="A264" t="s">
        <v>20</v>
      </c>
      <c r="B264">
        <v>15.035882870370299</v>
      </c>
      <c r="C264">
        <v>15.035882870370299</v>
      </c>
      <c r="D264">
        <v>14.718728240740701</v>
      </c>
      <c r="E264">
        <v>14.7592134259259</v>
      </c>
      <c r="F264">
        <v>19.7101351063829</v>
      </c>
      <c r="G264">
        <v>19.7101351063829</v>
      </c>
      <c r="J264">
        <v>15.299110648148099</v>
      </c>
      <c r="K264">
        <v>15.299110648148099</v>
      </c>
      <c r="L264">
        <v>19.459562037036999</v>
      </c>
      <c r="M264">
        <v>19.459562037036999</v>
      </c>
      <c r="N264">
        <v>19.685162037036999</v>
      </c>
      <c r="O264">
        <v>19.685162037036999</v>
      </c>
      <c r="P264">
        <v>11.1802744680851</v>
      </c>
      <c r="Q264">
        <v>14.561347340425501</v>
      </c>
      <c r="R264">
        <v>17.097913888888801</v>
      </c>
      <c r="S264">
        <v>17.097913888888801</v>
      </c>
      <c r="T264">
        <v>8.97451134020619</v>
      </c>
      <c r="U264">
        <v>13.016621649484501</v>
      </c>
      <c r="V264" t="str">
        <f>A264</f>
        <v>hig</v>
      </c>
      <c r="W264" s="1">
        <f t="shared" si="108"/>
        <v>34.596056655502913</v>
      </c>
      <c r="X264">
        <f t="shared" si="108"/>
        <v>37.413617382453253</v>
      </c>
      <c r="Y264" s="3">
        <f t="shared" si="109"/>
        <v>43.004862847222121</v>
      </c>
      <c r="Z264">
        <f t="shared" si="109"/>
        <v>43.055469328703623</v>
      </c>
      <c r="AA264" t="b">
        <f>ISNUMBER(F264)</f>
        <v>1</v>
      </c>
      <c r="AB264" t="b">
        <f>ISNUMBER(R264)</f>
        <v>1</v>
      </c>
      <c r="AC264" s="4">
        <f>IF(AA264,AVERAGE(B264,F264,T264,J264)*5/2,0)</f>
        <v>36.887274978192181</v>
      </c>
      <c r="AD264" s="5">
        <f>IF(AB264,AVERAGE(D264,R264,L264,N264)*5/2,0)</f>
        <v>44.350853877314691</v>
      </c>
      <c r="AE264" s="6" t="b">
        <f>ISNUMBER(P264)</f>
        <v>1</v>
      </c>
      <c r="AF264" s="7" t="b">
        <f>ISNUMBER(H264)</f>
        <v>0</v>
      </c>
      <c r="AG264" t="str">
        <f t="shared" si="110"/>
        <v>hig</v>
      </c>
      <c r="AH264">
        <f t="shared" si="111"/>
        <v>-1.2971482928308191</v>
      </c>
      <c r="AI264">
        <f t="shared" si="112"/>
        <v>3.9985320900340682</v>
      </c>
    </row>
    <row r="265" spans="1:35" x14ac:dyDescent="0.25">
      <c r="A265" t="s">
        <v>23</v>
      </c>
      <c r="B265">
        <v>15.2089810185185</v>
      </c>
      <c r="C265">
        <v>15.2089810185185</v>
      </c>
      <c r="D265">
        <v>15.0563</v>
      </c>
      <c r="E265">
        <v>15.090387499999901</v>
      </c>
      <c r="F265">
        <v>19.725391666666599</v>
      </c>
      <c r="G265">
        <v>19.725391666666599</v>
      </c>
      <c r="J265">
        <v>16.680125462962899</v>
      </c>
      <c r="K265">
        <v>16.680125462962899</v>
      </c>
      <c r="L265">
        <v>19.6260805555555</v>
      </c>
      <c r="M265">
        <v>19.6260805555555</v>
      </c>
      <c r="N265">
        <v>19.730309722222199</v>
      </c>
      <c r="O265">
        <v>19.730309722222199</v>
      </c>
      <c r="P265">
        <v>15.377773786407699</v>
      </c>
      <c r="Q265">
        <v>18.137890291262099</v>
      </c>
      <c r="R265">
        <v>18.336274537036999</v>
      </c>
      <c r="S265">
        <v>18.336274537036999</v>
      </c>
      <c r="T265">
        <v>13.758891666666599</v>
      </c>
      <c r="U265">
        <v>17.377158333333298</v>
      </c>
      <c r="V265" t="str">
        <f>A265</f>
        <v>low</v>
      </c>
      <c r="W265" s="1">
        <f t="shared" si="108"/>
        <v>39.389066889907582</v>
      </c>
      <c r="X265">
        <f t="shared" si="108"/>
        <v>41.689163977286242</v>
      </c>
      <c r="Y265" s="3">
        <f t="shared" si="109"/>
        <v>43.483262152777741</v>
      </c>
      <c r="Z265">
        <f t="shared" si="109"/>
        <v>43.525871527777625</v>
      </c>
      <c r="AA265" t="b">
        <f>ISNUMBER(F265)</f>
        <v>1</v>
      </c>
      <c r="AB265" t="b">
        <f>ISNUMBER(R265)</f>
        <v>1</v>
      </c>
      <c r="AC265" s="4">
        <f>IF(AA265,AVERAGE(B265,F265,T265,J265)*5/2,0)</f>
        <v>40.858368634259122</v>
      </c>
      <c r="AD265" s="5">
        <f>IF(AB265,AVERAGE(D265,R265,L265,N265)*5/2,0)</f>
        <v>45.468103009259188</v>
      </c>
      <c r="AE265" s="6" t="b">
        <f>ISNUMBER(P265)</f>
        <v>1</v>
      </c>
      <c r="AF265" s="7" t="b">
        <f>ISNUMBER(H265)</f>
        <v>0</v>
      </c>
      <c r="AG265" t="str">
        <f t="shared" si="110"/>
        <v>low</v>
      </c>
      <c r="AH265">
        <f t="shared" si="111"/>
        <v>5.9268606897907219</v>
      </c>
      <c r="AI265">
        <f t="shared" si="112"/>
        <v>7.3859111993644717</v>
      </c>
    </row>
    <row r="266" spans="1:35" x14ac:dyDescent="0.25">
      <c r="A266" t="s">
        <v>24</v>
      </c>
      <c r="B266">
        <v>15.1164930555555</v>
      </c>
      <c r="C266">
        <v>15.1164930555555</v>
      </c>
      <c r="D266">
        <v>14.883474537036999</v>
      </c>
      <c r="E266">
        <v>14.9218078703703</v>
      </c>
      <c r="F266">
        <v>19.7200315789473</v>
      </c>
      <c r="G266">
        <v>19.7200315789473</v>
      </c>
      <c r="J266">
        <v>15.8671384259259</v>
      </c>
      <c r="K266">
        <v>15.8671384259259</v>
      </c>
      <c r="L266">
        <v>19.558714814814799</v>
      </c>
      <c r="M266">
        <v>19.558714814814799</v>
      </c>
      <c r="N266">
        <v>19.713585185185099</v>
      </c>
      <c r="O266">
        <v>19.713585185185099</v>
      </c>
      <c r="P266">
        <v>13.9968915422885</v>
      </c>
      <c r="Q266">
        <v>17.180910945273599</v>
      </c>
      <c r="R266">
        <v>17.6994884259259</v>
      </c>
      <c r="S266">
        <v>17.6994884259259</v>
      </c>
      <c r="T266">
        <v>11.520574999999999</v>
      </c>
      <c r="U266">
        <v>15.657279999999901</v>
      </c>
      <c r="V266" t="str">
        <f>A266</f>
        <v>mid</v>
      </c>
      <c r="W266" s="1">
        <f t="shared" si="108"/>
        <v>37.483769186474916</v>
      </c>
      <c r="X266">
        <f t="shared" si="108"/>
        <v>40.137118688962502</v>
      </c>
      <c r="Y266" s="3">
        <f t="shared" si="109"/>
        <v>43.246324652777623</v>
      </c>
      <c r="Z266">
        <f t="shared" si="109"/>
        <v>43.294241319444247</v>
      </c>
      <c r="AA266" t="b">
        <f>ISNUMBER(F266)</f>
        <v>1</v>
      </c>
      <c r="AB266" t="b">
        <f>ISNUMBER(R266)</f>
        <v>1</v>
      </c>
      <c r="AC266" s="4">
        <f>IF(AA266,AVERAGE(B266,F266,T266,J266)*5/2,0)</f>
        <v>38.890148787767941</v>
      </c>
      <c r="AD266" s="5">
        <f>IF(AB266,AVERAGE(D266,R266,L266,N266)*5/2,0)</f>
        <v>44.909539351851748</v>
      </c>
      <c r="AE266" s="6" t="b">
        <f>ISNUMBER(P266)</f>
        <v>1</v>
      </c>
      <c r="AF266" s="7" t="b">
        <f>ISNUMBER(H266)</f>
        <v>0</v>
      </c>
      <c r="AG266" t="str">
        <f t="shared" si="110"/>
        <v>mid</v>
      </c>
      <c r="AH266">
        <f t="shared" si="111"/>
        <v>5.0519353114254102</v>
      </c>
      <c r="AI266">
        <f t="shared" si="112"/>
        <v>9.6765468810916033</v>
      </c>
    </row>
    <row r="267" spans="1:35" x14ac:dyDescent="0.25">
      <c r="A267" t="s">
        <v>20</v>
      </c>
      <c r="B267">
        <v>17831</v>
      </c>
    </row>
    <row r="268" spans="1:35" x14ac:dyDescent="0.25">
      <c r="A268" t="s">
        <v>21</v>
      </c>
      <c r="B268">
        <v>2855</v>
      </c>
    </row>
    <row r="269" spans="1:35" x14ac:dyDescent="0.25">
      <c r="A269" t="s">
        <v>23</v>
      </c>
      <c r="B269">
        <v>5655</v>
      </c>
    </row>
    <row r="270" spans="1:35" x14ac:dyDescent="0.25">
      <c r="A270" t="s">
        <v>24</v>
      </c>
      <c r="B270">
        <v>10740</v>
      </c>
    </row>
    <row r="271" spans="1:35" x14ac:dyDescent="0.25">
      <c r="A271" t="s">
        <v>28</v>
      </c>
      <c r="B271" t="s">
        <v>0</v>
      </c>
      <c r="C271" t="s">
        <v>1</v>
      </c>
      <c r="D271" t="s">
        <v>2</v>
      </c>
      <c r="E271" t="s">
        <v>3</v>
      </c>
      <c r="F271" t="s">
        <v>4</v>
      </c>
      <c r="G271" t="s">
        <v>5</v>
      </c>
      <c r="H271" t="s">
        <v>6</v>
      </c>
      <c r="I271" t="s">
        <v>7</v>
      </c>
      <c r="J271" t="s">
        <v>8</v>
      </c>
      <c r="K271" t="s">
        <v>9</v>
      </c>
      <c r="L271" t="s">
        <v>10</v>
      </c>
      <c r="M271" t="s">
        <v>11</v>
      </c>
      <c r="N271" t="s">
        <v>12</v>
      </c>
      <c r="O271" t="s">
        <v>13</v>
      </c>
      <c r="P271" t="s">
        <v>14</v>
      </c>
      <c r="Q271" t="s">
        <v>15</v>
      </c>
      <c r="R271" t="s">
        <v>16</v>
      </c>
      <c r="S271" t="s">
        <v>17</v>
      </c>
      <c r="T271" t="s">
        <v>18</v>
      </c>
      <c r="U271" t="s">
        <v>19</v>
      </c>
      <c r="V271" t="str">
        <f>A271</f>
        <v>ARCHETYPE_BLOCKED_LANE</v>
      </c>
      <c r="W271" s="1" t="s">
        <v>46</v>
      </c>
      <c r="X271" t="s">
        <v>47</v>
      </c>
      <c r="Y271" s="3" t="s">
        <v>48</v>
      </c>
      <c r="Z271" t="s">
        <v>49</v>
      </c>
      <c r="AA271" t="s">
        <v>50</v>
      </c>
      <c r="AB271" t="s">
        <v>51</v>
      </c>
      <c r="AC271" s="4" t="s">
        <v>63</v>
      </c>
      <c r="AD271" s="5" t="s">
        <v>64</v>
      </c>
      <c r="AE271" s="6" t="s">
        <v>62</v>
      </c>
      <c r="AF271" s="7" t="s">
        <v>61</v>
      </c>
      <c r="AG271" t="str">
        <f t="shared" si="110"/>
        <v>ARCHETYPE_BLOCKED_LANE</v>
      </c>
    </row>
    <row r="272" spans="1:35" x14ac:dyDescent="0.25">
      <c r="A272" t="s">
        <v>21</v>
      </c>
      <c r="B272">
        <v>14.9918754629629</v>
      </c>
      <c r="C272">
        <v>14.9918754629629</v>
      </c>
      <c r="D272">
        <v>14.9486277777777</v>
      </c>
      <c r="E272">
        <v>14.969541666666601</v>
      </c>
      <c r="F272">
        <v>19.794129629629602</v>
      </c>
      <c r="G272">
        <v>19.794129629629602</v>
      </c>
      <c r="J272">
        <v>17.758565277777699</v>
      </c>
      <c r="K272">
        <v>17.758565277777699</v>
      </c>
      <c r="L272">
        <v>19.8916212962963</v>
      </c>
      <c r="M272">
        <v>19.8916212962963</v>
      </c>
      <c r="N272">
        <v>19.894531018518499</v>
      </c>
      <c r="O272">
        <v>19.894531018518499</v>
      </c>
      <c r="R272">
        <v>19.089041203703701</v>
      </c>
      <c r="S272">
        <v>19.089041203703701</v>
      </c>
      <c r="T272">
        <v>15.825013425925899</v>
      </c>
      <c r="U272">
        <v>18.631479629629599</v>
      </c>
      <c r="V272" t="str">
        <f>A272</f>
        <v>loe</v>
      </c>
      <c r="W272" s="1">
        <f t="shared" ref="W272:X275" si="113">AVERAGE(B272,P272,J272)*5/2</f>
        <v>40.938050925925751</v>
      </c>
      <c r="X272">
        <f t="shared" si="113"/>
        <v>40.938050925925751</v>
      </c>
      <c r="Y272" s="3">
        <f t="shared" ref="Y272:Z275" si="114">AVERAGE(D272,H272,N272)*5/2</f>
        <v>43.55394849537025</v>
      </c>
      <c r="Z272">
        <f t="shared" si="114"/>
        <v>43.580090856481377</v>
      </c>
      <c r="AA272" t="b">
        <f>ISNUMBER(F272)</f>
        <v>1</v>
      </c>
      <c r="AB272" t="b">
        <f>ISNUMBER(R272)</f>
        <v>1</v>
      </c>
      <c r="AC272" s="4">
        <f>IF(AA272,AVERAGE(B272,F272,T272,J272)*5/2,0)</f>
        <v>42.730989872685058</v>
      </c>
      <c r="AD272" s="5">
        <f>IF(AB272,AVERAGE(D272,R272,L272,N272)*5/2,0)</f>
        <v>46.139888310185128</v>
      </c>
      <c r="AE272" s="6" t="b">
        <f>ISNUMBER(P272)</f>
        <v>0</v>
      </c>
      <c r="AF272" s="7" t="b">
        <f>ISNUMBER(H272)</f>
        <v>0</v>
      </c>
      <c r="AG272" t="str">
        <f t="shared" si="110"/>
        <v>loe</v>
      </c>
      <c r="AH272">
        <f t="shared" si="111"/>
        <v>2.8385261391324903</v>
      </c>
      <c r="AI272">
        <f t="shared" si="112"/>
        <v>4.2790258775335701</v>
      </c>
    </row>
    <row r="273" spans="1:35" x14ac:dyDescent="0.25">
      <c r="A273" t="s">
        <v>23</v>
      </c>
      <c r="B273">
        <v>14.5366185185185</v>
      </c>
      <c r="C273">
        <v>14.5366185185185</v>
      </c>
      <c r="D273">
        <v>14.3658787037037</v>
      </c>
      <c r="E273">
        <v>14.3942337962962</v>
      </c>
      <c r="F273">
        <v>19.501625757575699</v>
      </c>
      <c r="G273">
        <v>19.501625757575699</v>
      </c>
      <c r="J273">
        <v>16.3701356481481</v>
      </c>
      <c r="K273">
        <v>16.3701356481481</v>
      </c>
      <c r="L273">
        <v>19.428886111111101</v>
      </c>
      <c r="M273">
        <v>19.428886111111101</v>
      </c>
      <c r="N273">
        <v>19.417541666666601</v>
      </c>
      <c r="O273">
        <v>19.417541666666601</v>
      </c>
      <c r="P273">
        <v>9.6996862068965406</v>
      </c>
      <c r="Q273">
        <v>10.588586206896499</v>
      </c>
      <c r="R273">
        <v>18.222637962962899</v>
      </c>
      <c r="S273">
        <v>18.222637962962899</v>
      </c>
      <c r="T273">
        <v>13.7344494949495</v>
      </c>
      <c r="U273">
        <v>17.162133838383799</v>
      </c>
      <c r="V273" t="str">
        <f>A273</f>
        <v>low</v>
      </c>
      <c r="W273" s="1">
        <f t="shared" si="113"/>
        <v>33.838700311302617</v>
      </c>
      <c r="X273">
        <f t="shared" si="113"/>
        <v>34.57945031130258</v>
      </c>
      <c r="Y273" s="3">
        <f t="shared" si="114"/>
        <v>42.229275462962875</v>
      </c>
      <c r="Z273">
        <f t="shared" si="114"/>
        <v>42.264719328703499</v>
      </c>
      <c r="AA273" t="b">
        <f>ISNUMBER(F273)</f>
        <v>1</v>
      </c>
      <c r="AB273" t="b">
        <f>ISNUMBER(R273)</f>
        <v>1</v>
      </c>
      <c r="AC273" s="4">
        <f>IF(AA273,AVERAGE(B273,F273,T273,J273)*5/2,0)</f>
        <v>40.089268386994874</v>
      </c>
      <c r="AD273" s="5">
        <f>IF(AB273,AVERAGE(D273,R273,L273,N273)*5/2,0)</f>
        <v>44.646840277777699</v>
      </c>
      <c r="AE273" s="6" t="b">
        <f>ISNUMBER(P273)</f>
        <v>1</v>
      </c>
      <c r="AF273" s="7" t="b">
        <f>ISNUMBER(H273)</f>
        <v>0</v>
      </c>
      <c r="AG273" t="str">
        <f t="shared" si="110"/>
        <v>low</v>
      </c>
      <c r="AH273">
        <f t="shared" si="111"/>
        <v>0.39050606579812097</v>
      </c>
      <c r="AI273">
        <f t="shared" si="112"/>
        <v>0.99634833698831926</v>
      </c>
    </row>
    <row r="274" spans="1:35" x14ac:dyDescent="0.25">
      <c r="A274" t="s">
        <v>24</v>
      </c>
      <c r="B274">
        <v>14.0280736111111</v>
      </c>
      <c r="C274">
        <v>14.0280736111111</v>
      </c>
      <c r="D274">
        <v>13.7679416666666</v>
      </c>
      <c r="E274">
        <v>13.801164351851799</v>
      </c>
      <c r="F274">
        <v>19.312904950495</v>
      </c>
      <c r="G274">
        <v>19.312904950495</v>
      </c>
      <c r="J274">
        <v>15.2410282407407</v>
      </c>
      <c r="K274">
        <v>15.2410282407407</v>
      </c>
      <c r="L274">
        <v>19.139893518518502</v>
      </c>
      <c r="M274">
        <v>19.139893518518502</v>
      </c>
      <c r="N274">
        <v>19.071958796296201</v>
      </c>
      <c r="O274">
        <v>19.071958796296201</v>
      </c>
      <c r="P274">
        <v>8.3019901960784299</v>
      </c>
      <c r="Q274">
        <v>9.1887784313725493</v>
      </c>
      <c r="R274">
        <v>17.455556481481398</v>
      </c>
      <c r="S274">
        <v>17.455556481481398</v>
      </c>
      <c r="T274">
        <v>11.4919561576354</v>
      </c>
      <c r="U274">
        <v>15.2634931034482</v>
      </c>
      <c r="V274" t="str">
        <f>A274</f>
        <v>mid</v>
      </c>
      <c r="W274" s="1">
        <f t="shared" si="113"/>
        <v>31.309243373275194</v>
      </c>
      <c r="X274">
        <f t="shared" si="113"/>
        <v>32.048233569353627</v>
      </c>
      <c r="Y274" s="3">
        <f t="shared" si="114"/>
        <v>41.049875578703507</v>
      </c>
      <c r="Z274">
        <f t="shared" si="114"/>
        <v>41.091403935184999</v>
      </c>
      <c r="AA274" t="b">
        <f>ISNUMBER(F274)</f>
        <v>1</v>
      </c>
      <c r="AB274" t="b">
        <f>ISNUMBER(R274)</f>
        <v>1</v>
      </c>
      <c r="AC274" s="4">
        <f>IF(AA274,AVERAGE(B274,F274,T274,J274)*5/2,0)</f>
        <v>37.546226849988869</v>
      </c>
      <c r="AD274" s="5">
        <f>IF(AB274,AVERAGE(D274,R274,L274,N274)*5/2,0)</f>
        <v>43.397094039351686</v>
      </c>
      <c r="AE274" s="6" t="b">
        <f>ISNUMBER(P274)</f>
        <v>1</v>
      </c>
      <c r="AF274" s="7" t="b">
        <f>ISNUMBER(H274)</f>
        <v>0</v>
      </c>
      <c r="AG274" t="str">
        <f t="shared" si="110"/>
        <v>mid</v>
      </c>
      <c r="AH274">
        <f t="shared" si="111"/>
        <v>0.65489587138981165</v>
      </c>
      <c r="AI274">
        <f t="shared" si="112"/>
        <v>2.4944733156675625</v>
      </c>
    </row>
    <row r="275" spans="1:35" x14ac:dyDescent="0.25">
      <c r="A275" t="s">
        <v>20</v>
      </c>
      <c r="B275">
        <v>13.4001708333333</v>
      </c>
      <c r="C275">
        <v>13.4001708333333</v>
      </c>
      <c r="D275">
        <v>12.9695263888888</v>
      </c>
      <c r="E275">
        <v>13.003169907407401</v>
      </c>
      <c r="F275">
        <v>19.120870731707299</v>
      </c>
      <c r="G275">
        <v>19.120870731707299</v>
      </c>
      <c r="J275">
        <v>14.6637555555555</v>
      </c>
      <c r="K275">
        <v>14.6637555555555</v>
      </c>
      <c r="L275">
        <v>18.8964402777777</v>
      </c>
      <c r="M275">
        <v>18.8964402777777</v>
      </c>
      <c r="N275">
        <v>18.769524537037</v>
      </c>
      <c r="O275">
        <v>18.769524537037</v>
      </c>
      <c r="P275">
        <v>6.4642582608695598</v>
      </c>
      <c r="Q275">
        <v>7.4166113043478203</v>
      </c>
      <c r="R275">
        <v>16.707692592592501</v>
      </c>
      <c r="S275">
        <v>16.707692592592501</v>
      </c>
      <c r="T275">
        <v>9.0276990196078408</v>
      </c>
      <c r="U275">
        <v>12.7894259803921</v>
      </c>
      <c r="V275" t="str">
        <f>A275</f>
        <v>hig</v>
      </c>
      <c r="W275" s="1">
        <f t="shared" si="113"/>
        <v>28.773487208131968</v>
      </c>
      <c r="X275">
        <f t="shared" si="113"/>
        <v>29.567114744363852</v>
      </c>
      <c r="Y275" s="3">
        <f t="shared" si="114"/>
        <v>39.673813657407251</v>
      </c>
      <c r="Z275">
        <f t="shared" si="114"/>
        <v>39.715868055555504</v>
      </c>
      <c r="AA275" t="b">
        <f>ISNUMBER(F275)</f>
        <v>1</v>
      </c>
      <c r="AB275" t="b">
        <f>ISNUMBER(R275)</f>
        <v>1</v>
      </c>
      <c r="AC275" s="4">
        <f>IF(AA275,AVERAGE(B275,F275,T275,J275)*5/2,0)</f>
        <v>35.132810087627462</v>
      </c>
      <c r="AD275" s="5">
        <f>IF(AB275,AVERAGE(D275,R275,L275,N275)*5/2,0)</f>
        <v>42.089489872685</v>
      </c>
      <c r="AE275" s="6" t="b">
        <f>ISNUMBER(P275)</f>
        <v>1</v>
      </c>
      <c r="AF275" s="7" t="b">
        <f>ISNUMBER(H275)</f>
        <v>0</v>
      </c>
      <c r="AG275" t="str">
        <f t="shared" si="110"/>
        <v>hig</v>
      </c>
      <c r="AH275">
        <f t="shared" si="111"/>
        <v>1.802670053722025</v>
      </c>
      <c r="AI275">
        <f t="shared" si="112"/>
        <v>6.818032964790298</v>
      </c>
    </row>
    <row r="276" spans="1:35" x14ac:dyDescent="0.25">
      <c r="A276" t="s">
        <v>20</v>
      </c>
      <c r="B276">
        <v>67360</v>
      </c>
    </row>
    <row r="277" spans="1:35" x14ac:dyDescent="0.25">
      <c r="A277" t="s">
        <v>21</v>
      </c>
      <c r="B277">
        <v>6021</v>
      </c>
    </row>
    <row r="278" spans="1:35" x14ac:dyDescent="0.25">
      <c r="A278" t="s">
        <v>23</v>
      </c>
      <c r="B278">
        <v>19349</v>
      </c>
    </row>
    <row r="279" spans="1:35" x14ac:dyDescent="0.25">
      <c r="A279" t="s">
        <v>24</v>
      </c>
      <c r="B279">
        <v>40095</v>
      </c>
    </row>
    <row r="280" spans="1:35" x14ac:dyDescent="0.25">
      <c r="A280" t="s">
        <v>29</v>
      </c>
      <c r="B280" t="s">
        <v>0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 t="s">
        <v>6</v>
      </c>
      <c r="I280" t="s">
        <v>7</v>
      </c>
      <c r="J280" t="s">
        <v>8</v>
      </c>
      <c r="K280" t="s">
        <v>9</v>
      </c>
      <c r="L280" t="s">
        <v>10</v>
      </c>
      <c r="M280" t="s">
        <v>11</v>
      </c>
      <c r="N280" t="s">
        <v>12</v>
      </c>
      <c r="O280" t="s">
        <v>13</v>
      </c>
      <c r="P280" t="s">
        <v>14</v>
      </c>
      <c r="Q280" t="s">
        <v>15</v>
      </c>
      <c r="R280" t="s">
        <v>16</v>
      </c>
      <c r="S280" t="s">
        <v>17</v>
      </c>
      <c r="T280" t="s">
        <v>18</v>
      </c>
      <c r="U280" t="s">
        <v>19</v>
      </c>
      <c r="V280" t="str">
        <f>A280</f>
        <v>ARCHETYPE_AGGRESSIVE_BLOCKED_LANE</v>
      </c>
      <c r="W280" s="1" t="s">
        <v>46</v>
      </c>
      <c r="X280" t="s">
        <v>47</v>
      </c>
      <c r="Y280" s="3" t="s">
        <v>48</v>
      </c>
      <c r="Z280" t="s">
        <v>49</v>
      </c>
      <c r="AA280" t="s">
        <v>50</v>
      </c>
      <c r="AB280" t="s">
        <v>51</v>
      </c>
      <c r="AC280" s="4" t="s">
        <v>63</v>
      </c>
      <c r="AD280" s="5" t="s">
        <v>64</v>
      </c>
      <c r="AE280" s="6" t="s">
        <v>62</v>
      </c>
      <c r="AF280" s="7" t="s">
        <v>61</v>
      </c>
      <c r="AG280" t="str">
        <f t="shared" si="110"/>
        <v>ARCHETYPE_AGGRESSIVE_BLOCKED_LANE</v>
      </c>
    </row>
    <row r="281" spans="1:35" x14ac:dyDescent="0.25">
      <c r="A281" t="s">
        <v>21</v>
      </c>
      <c r="B281">
        <v>18.185214814814799</v>
      </c>
      <c r="C281">
        <v>18.185214814814799</v>
      </c>
      <c r="D281">
        <v>18.075830555555498</v>
      </c>
      <c r="E281">
        <v>18.110145370370301</v>
      </c>
      <c r="J281">
        <v>24.0060347222222</v>
      </c>
      <c r="K281">
        <v>24.0060347222222</v>
      </c>
      <c r="L281">
        <v>29.8739518518518</v>
      </c>
      <c r="M281">
        <v>29.8739518518518</v>
      </c>
      <c r="N281">
        <v>29.922301388888801</v>
      </c>
      <c r="O281">
        <v>29.922301388888801</v>
      </c>
      <c r="P281">
        <v>13.322973611111101</v>
      </c>
      <c r="Q281">
        <v>14.195903703703699</v>
      </c>
      <c r="R281">
        <v>25.534693518518502</v>
      </c>
      <c r="S281">
        <v>25.534693518518502</v>
      </c>
      <c r="V281" t="str">
        <f>A281</f>
        <v>loe</v>
      </c>
      <c r="W281" s="1">
        <f t="shared" ref="W281:X284" si="115">AVERAGE(B281,P281,J281)*5/2</f>
        <v>46.261852623456754</v>
      </c>
      <c r="X281">
        <f t="shared" si="115"/>
        <v>46.989294367283918</v>
      </c>
      <c r="Y281" s="3">
        <f t="shared" ref="Y281:Z284" si="116">AVERAGE(D281,H281,N281)*5/2</f>
        <v>59.997664930555374</v>
      </c>
      <c r="Z281">
        <f t="shared" si="116"/>
        <v>60.040558449073878</v>
      </c>
      <c r="AA281" t="b">
        <f>ISNUMBER(F281)</f>
        <v>0</v>
      </c>
      <c r="AB281" t="b">
        <f>ISNUMBER(R281)</f>
        <v>1</v>
      </c>
      <c r="AC281" s="4">
        <f>IF(AA281,AVERAGE(B281,F281,T281,J281)*5/2,0)</f>
        <v>0</v>
      </c>
      <c r="AD281" s="5">
        <f>IF(AB281,AVERAGE(D281,R281,L281,N281)*5/2,0)</f>
        <v>64.629235821759124</v>
      </c>
      <c r="AE281" s="6" t="b">
        <f>ISNUMBER(P281)</f>
        <v>1</v>
      </c>
      <c r="AF281" s="7" t="b">
        <f>ISNUMBER(H281)</f>
        <v>0</v>
      </c>
      <c r="AG281" t="str">
        <f t="shared" si="110"/>
        <v>loe</v>
      </c>
      <c r="AI281">
        <f t="shared" si="112"/>
        <v>6.1559524570975626</v>
      </c>
    </row>
    <row r="282" spans="1:35" x14ac:dyDescent="0.25">
      <c r="A282" t="s">
        <v>23</v>
      </c>
      <c r="B282">
        <v>17.839281944444402</v>
      </c>
      <c r="C282">
        <v>17.839281944444402</v>
      </c>
      <c r="D282">
        <v>17.649411574074001</v>
      </c>
      <c r="E282">
        <v>17.690018518518499</v>
      </c>
      <c r="F282">
        <v>29.882405714285699</v>
      </c>
      <c r="G282">
        <v>29.882405714285699</v>
      </c>
      <c r="J282">
        <v>22.221606481481398</v>
      </c>
      <c r="K282">
        <v>22.221606481481398</v>
      </c>
      <c r="L282">
        <v>29.870721296296299</v>
      </c>
      <c r="M282">
        <v>29.870721296296299</v>
      </c>
      <c r="N282">
        <v>29.9218277777777</v>
      </c>
      <c r="O282">
        <v>29.9218277777777</v>
      </c>
      <c r="P282">
        <v>10.515000000000001</v>
      </c>
      <c r="Q282">
        <v>11.4202891891891</v>
      </c>
      <c r="R282">
        <v>24.163271759259199</v>
      </c>
      <c r="S282">
        <v>24.163271759259199</v>
      </c>
      <c r="T282">
        <v>18.927672857142799</v>
      </c>
      <c r="U282">
        <v>25.470302857142801</v>
      </c>
      <c r="V282" t="str">
        <f>A282</f>
        <v>low</v>
      </c>
      <c r="W282" s="1">
        <f t="shared" si="115"/>
        <v>42.146573688271502</v>
      </c>
      <c r="X282">
        <f t="shared" si="115"/>
        <v>42.90098134592909</v>
      </c>
      <c r="Y282" s="3">
        <f t="shared" si="116"/>
        <v>59.464049189814631</v>
      </c>
      <c r="Z282">
        <f t="shared" si="116"/>
        <v>59.514807870370248</v>
      </c>
      <c r="AA282" t="b">
        <f>ISNUMBER(F282)</f>
        <v>1</v>
      </c>
      <c r="AB282" t="b">
        <f>ISNUMBER(R282)</f>
        <v>1</v>
      </c>
      <c r="AC282" s="4">
        <f>IF(AA282,AVERAGE(B282,F282,T282,J282)*5/2,0)</f>
        <v>55.544354373346437</v>
      </c>
      <c r="AD282" s="5">
        <f>IF(AB282,AVERAGE(D282,R282,L282,N282)*5/2,0)</f>
        <v>63.503270254629491</v>
      </c>
      <c r="AE282" s="6" t="b">
        <f>ISNUMBER(P282)</f>
        <v>1</v>
      </c>
      <c r="AF282" s="7" t="b">
        <f>ISNUMBER(H282)</f>
        <v>0</v>
      </c>
      <c r="AG282" t="str">
        <f t="shared" si="110"/>
        <v>low</v>
      </c>
      <c r="AH282">
        <f t="shared" si="111"/>
        <v>-8.8665516681807333E-2</v>
      </c>
      <c r="AI282">
        <f t="shared" si="112"/>
        <v>0.27629993184998369</v>
      </c>
    </row>
    <row r="283" spans="1:35" x14ac:dyDescent="0.25">
      <c r="A283" t="s">
        <v>24</v>
      </c>
      <c r="B283">
        <v>17.541261574073999</v>
      </c>
      <c r="C283">
        <v>17.541261574073999</v>
      </c>
      <c r="D283">
        <v>17.242284722222202</v>
      </c>
      <c r="E283">
        <v>17.288252314814802</v>
      </c>
      <c r="F283">
        <v>29.880540277777701</v>
      </c>
      <c r="G283">
        <v>29.880540277777701</v>
      </c>
      <c r="J283">
        <v>21.110403240740698</v>
      </c>
      <c r="K283">
        <v>21.110403240740698</v>
      </c>
      <c r="L283">
        <v>29.855609722222201</v>
      </c>
      <c r="M283">
        <v>29.855609722222201</v>
      </c>
      <c r="N283">
        <v>29.922794444444399</v>
      </c>
      <c r="O283">
        <v>29.922794444444399</v>
      </c>
      <c r="R283">
        <v>22.9778712962963</v>
      </c>
      <c r="S283">
        <v>22.9778712962963</v>
      </c>
      <c r="T283">
        <v>16.778890277777698</v>
      </c>
      <c r="U283">
        <v>23.498781481481402</v>
      </c>
      <c r="V283" t="str">
        <f>A283</f>
        <v>mid</v>
      </c>
      <c r="W283" s="1">
        <f t="shared" si="115"/>
        <v>48.314581018518368</v>
      </c>
      <c r="X283">
        <f t="shared" si="115"/>
        <v>48.314581018518368</v>
      </c>
      <c r="Y283" s="3">
        <f t="shared" si="116"/>
        <v>58.956348958333251</v>
      </c>
      <c r="Z283">
        <f t="shared" si="116"/>
        <v>59.013808449074006</v>
      </c>
      <c r="AA283" t="b">
        <f>ISNUMBER(F283)</f>
        <v>1</v>
      </c>
      <c r="AB283" t="b">
        <f>ISNUMBER(R283)</f>
        <v>1</v>
      </c>
      <c r="AC283" s="4">
        <f>IF(AA283,AVERAGE(B283,F283,T283,J283)*5/2,0)</f>
        <v>53.319434606481309</v>
      </c>
      <c r="AD283" s="5">
        <f>IF(AB283,AVERAGE(D283,R283,L283,N283)*5/2,0)</f>
        <v>62.499100115740696</v>
      </c>
      <c r="AE283" s="6" t="b">
        <f>ISNUMBER(P283)</f>
        <v>0</v>
      </c>
      <c r="AF283" s="7" t="b">
        <f>ISNUMBER(H283)</f>
        <v>0</v>
      </c>
      <c r="AG283" t="str">
        <f t="shared" si="110"/>
        <v>mid</v>
      </c>
      <c r="AH283">
        <f t="shared" si="111"/>
        <v>0.78329495840286967</v>
      </c>
      <c r="AI283">
        <f t="shared" si="112"/>
        <v>1.2592853747868205</v>
      </c>
    </row>
    <row r="284" spans="1:35" x14ac:dyDescent="0.25">
      <c r="A284" t="s">
        <v>20</v>
      </c>
      <c r="B284">
        <v>17.311100462962902</v>
      </c>
      <c r="C284">
        <v>17.311100462962902</v>
      </c>
      <c r="D284">
        <v>16.871572222222198</v>
      </c>
      <c r="E284">
        <v>16.922999537037001</v>
      </c>
      <c r="F284">
        <v>29.877549999999999</v>
      </c>
      <c r="G284">
        <v>29.877549999999999</v>
      </c>
      <c r="J284">
        <v>20.1502074074074</v>
      </c>
      <c r="K284">
        <v>20.1502074074074</v>
      </c>
      <c r="L284">
        <v>29.851139351851799</v>
      </c>
      <c r="M284">
        <v>29.851139351851799</v>
      </c>
      <c r="N284">
        <v>29.923815277777699</v>
      </c>
      <c r="O284">
        <v>29.923815277777699</v>
      </c>
      <c r="P284">
        <v>8.8674764705882296</v>
      </c>
      <c r="Q284">
        <v>9.64820588235294</v>
      </c>
      <c r="R284">
        <v>21.595486574073998</v>
      </c>
      <c r="S284">
        <v>21.595486574073998</v>
      </c>
      <c r="T284">
        <v>15.2973685714285</v>
      </c>
      <c r="U284">
        <v>21.8305371428571</v>
      </c>
      <c r="V284" t="str">
        <f>A284</f>
        <v>hig</v>
      </c>
      <c r="W284" s="1">
        <f t="shared" si="115"/>
        <v>38.607320284132115</v>
      </c>
      <c r="X284">
        <f t="shared" si="115"/>
        <v>39.257928127269373</v>
      </c>
      <c r="Y284" s="3">
        <f t="shared" si="116"/>
        <v>58.49423437499987</v>
      </c>
      <c r="Z284">
        <f t="shared" si="116"/>
        <v>58.558518518518376</v>
      </c>
      <c r="AA284" t="b">
        <f>ISNUMBER(F284)</f>
        <v>1</v>
      </c>
      <c r="AB284" t="b">
        <f>ISNUMBER(R284)</f>
        <v>1</v>
      </c>
      <c r="AC284" s="4">
        <f>IF(AA284,AVERAGE(B284,F284,T284,J284)*5/2,0)</f>
        <v>51.647641526124247</v>
      </c>
      <c r="AD284" s="5">
        <f>IF(AB284,AVERAGE(D284,R284,L284,N284)*5/2,0)</f>
        <v>61.401258391203569</v>
      </c>
      <c r="AE284" s="6" t="b">
        <f>ISNUMBER(P284)</f>
        <v>1</v>
      </c>
      <c r="AF284" s="7" t="b">
        <f>ISNUMBER(H284)</f>
        <v>0</v>
      </c>
      <c r="AG284" t="str">
        <f t="shared" si="110"/>
        <v>hig</v>
      </c>
      <c r="AH284">
        <f t="shared" si="111"/>
        <v>1.5660881708611925</v>
      </c>
      <c r="AI284">
        <f t="shared" si="112"/>
        <v>4.5162051017300016</v>
      </c>
    </row>
    <row r="285" spans="1:35" x14ac:dyDescent="0.25">
      <c r="A285" t="s">
        <v>20</v>
      </c>
      <c r="B285">
        <v>44328</v>
      </c>
    </row>
    <row r="286" spans="1:35" x14ac:dyDescent="0.25">
      <c r="A286" t="s">
        <v>21</v>
      </c>
      <c r="B286">
        <v>2411</v>
      </c>
    </row>
    <row r="287" spans="1:35" x14ac:dyDescent="0.25">
      <c r="A287" t="s">
        <v>23</v>
      </c>
      <c r="B287">
        <v>9604</v>
      </c>
    </row>
    <row r="288" spans="1:35" x14ac:dyDescent="0.25">
      <c r="A288" t="s">
        <v>24</v>
      </c>
      <c r="B288">
        <v>23421</v>
      </c>
    </row>
    <row r="289" spans="1:35" x14ac:dyDescent="0.25">
      <c r="A289" t="s">
        <v>31</v>
      </c>
      <c r="B289" t="s">
        <v>0</v>
      </c>
      <c r="C289" t="s">
        <v>1</v>
      </c>
      <c r="D289" t="s">
        <v>2</v>
      </c>
      <c r="E289" t="s">
        <v>3</v>
      </c>
      <c r="F289" t="s">
        <v>4</v>
      </c>
      <c r="G289" t="s">
        <v>5</v>
      </c>
      <c r="H289" t="s">
        <v>6</v>
      </c>
      <c r="I289" t="s">
        <v>7</v>
      </c>
      <c r="J289" t="s">
        <v>8</v>
      </c>
      <c r="K289" t="s">
        <v>9</v>
      </c>
      <c r="L289" t="s">
        <v>10</v>
      </c>
      <c r="M289" t="s">
        <v>11</v>
      </c>
      <c r="N289" t="s">
        <v>12</v>
      </c>
      <c r="O289" t="s">
        <v>13</v>
      </c>
      <c r="P289" t="s">
        <v>14</v>
      </c>
      <c r="Q289" t="s">
        <v>15</v>
      </c>
      <c r="R289" t="s">
        <v>16</v>
      </c>
      <c r="S289" t="s">
        <v>17</v>
      </c>
      <c r="T289" t="s">
        <v>18</v>
      </c>
      <c r="U289" t="s">
        <v>19</v>
      </c>
      <c r="V289" t="str">
        <f>A289</f>
        <v>ARCHETYPE_TIRED_BLOCKED_LANE</v>
      </c>
      <c r="W289" s="1" t="s">
        <v>46</v>
      </c>
      <c r="X289" t="s">
        <v>47</v>
      </c>
      <c r="Y289" s="3" t="s">
        <v>48</v>
      </c>
      <c r="Z289" t="s">
        <v>49</v>
      </c>
      <c r="AA289" t="s">
        <v>50</v>
      </c>
      <c r="AB289" t="s">
        <v>51</v>
      </c>
      <c r="AC289" s="4" t="s">
        <v>63</v>
      </c>
      <c r="AD289" s="5" t="s">
        <v>64</v>
      </c>
      <c r="AE289" s="6" t="s">
        <v>62</v>
      </c>
      <c r="AF289" s="7" t="s">
        <v>61</v>
      </c>
      <c r="AG289" t="str">
        <f t="shared" si="110"/>
        <v>ARCHETYPE_TIRED_BLOCKED_LANE</v>
      </c>
    </row>
    <row r="290" spans="1:35" x14ac:dyDescent="0.25">
      <c r="A290" t="s">
        <v>21</v>
      </c>
      <c r="B290">
        <v>14.338839814814801</v>
      </c>
      <c r="C290">
        <v>14.338839814814801</v>
      </c>
      <c r="D290">
        <v>14.292426851851801</v>
      </c>
      <c r="E290">
        <v>14.3123166666666</v>
      </c>
      <c r="J290">
        <v>16.448442129629601</v>
      </c>
      <c r="K290">
        <v>16.448442129629601</v>
      </c>
      <c r="L290">
        <v>17.736848148148098</v>
      </c>
      <c r="M290">
        <v>17.736848148148098</v>
      </c>
      <c r="N290">
        <v>17.770714351851801</v>
      </c>
      <c r="O290">
        <v>17.770714351851801</v>
      </c>
      <c r="P290">
        <v>13.300414351851799</v>
      </c>
      <c r="Q290">
        <v>14.389524074074</v>
      </c>
      <c r="R290">
        <v>17.293000462962901</v>
      </c>
      <c r="S290">
        <v>17.293000462962901</v>
      </c>
      <c r="V290" t="str">
        <f>A290</f>
        <v>loe</v>
      </c>
      <c r="W290" s="1">
        <f t="shared" ref="W290:X293" si="117">AVERAGE(B290,P290,J290)*5/2</f>
        <v>36.73974691358017</v>
      </c>
      <c r="X290">
        <f t="shared" si="117"/>
        <v>37.647338348765338</v>
      </c>
      <c r="Y290" s="3">
        <f t="shared" ref="Y290:Z293" si="118">AVERAGE(D290,H290,N290)*5/2</f>
        <v>40.0789265046295</v>
      </c>
      <c r="Z290">
        <f t="shared" si="118"/>
        <v>40.103788773147997</v>
      </c>
      <c r="AA290" t="b">
        <f>ISNUMBER(F290)</f>
        <v>0</v>
      </c>
      <c r="AB290" t="b">
        <f>ISNUMBER(R290)</f>
        <v>1</v>
      </c>
      <c r="AC290" s="4">
        <f>IF(AA290,AVERAGE(B290,F290,T290,J290)*5/2,0)</f>
        <v>0</v>
      </c>
      <c r="AD290" s="5">
        <f>IF(AB290,AVERAGE(D290,R290,L290,N290)*5/2,0)</f>
        <v>41.933118634259124</v>
      </c>
      <c r="AE290" s="6" t="b">
        <f>ISNUMBER(P290)</f>
        <v>1</v>
      </c>
      <c r="AF290" s="7" t="b">
        <f>ISNUMBER(H290)</f>
        <v>0</v>
      </c>
      <c r="AG290" t="str">
        <f t="shared" si="110"/>
        <v>loe</v>
      </c>
      <c r="AI290">
        <f t="shared" si="112"/>
        <v>2.640575213206624</v>
      </c>
    </row>
    <row r="291" spans="1:35" x14ac:dyDescent="0.25">
      <c r="A291" t="s">
        <v>23</v>
      </c>
      <c r="B291">
        <v>14.1213657407407</v>
      </c>
      <c r="C291">
        <v>14.1213657407407</v>
      </c>
      <c r="D291">
        <v>14.0031685185185</v>
      </c>
      <c r="E291">
        <v>14.0315467592592</v>
      </c>
      <c r="F291">
        <v>17.746797938144301</v>
      </c>
      <c r="G291">
        <v>17.746797938144301</v>
      </c>
      <c r="J291">
        <v>15.6230643518518</v>
      </c>
      <c r="K291">
        <v>15.6230643518518</v>
      </c>
      <c r="L291">
        <v>17.700115277777702</v>
      </c>
      <c r="M291">
        <v>17.700115277777702</v>
      </c>
      <c r="N291">
        <v>17.762771759259198</v>
      </c>
      <c r="O291">
        <v>17.762771759259198</v>
      </c>
      <c r="P291">
        <v>11.022316260162601</v>
      </c>
      <c r="Q291">
        <v>12.2400382113821</v>
      </c>
      <c r="R291">
        <v>16.850697222222198</v>
      </c>
      <c r="S291">
        <v>16.850697222222198</v>
      </c>
      <c r="T291">
        <v>12.8958206185566</v>
      </c>
      <c r="U291">
        <v>15.8892268041237</v>
      </c>
      <c r="V291" t="str">
        <f>A291</f>
        <v>low</v>
      </c>
      <c r="W291" s="1">
        <f t="shared" si="117"/>
        <v>33.972288627295917</v>
      </c>
      <c r="X291">
        <f t="shared" si="117"/>
        <v>34.987056919978833</v>
      </c>
      <c r="Y291" s="3">
        <f t="shared" si="118"/>
        <v>39.70742534722212</v>
      </c>
      <c r="Z291">
        <f t="shared" si="118"/>
        <v>39.742898148148001</v>
      </c>
      <c r="AA291" t="b">
        <f>ISNUMBER(F291)</f>
        <v>1</v>
      </c>
      <c r="AB291" t="b">
        <f>ISNUMBER(R291)</f>
        <v>1</v>
      </c>
      <c r="AC291" s="4">
        <f>IF(AA291,AVERAGE(B291,F291,T291,J291)*5/2,0)</f>
        <v>37.741905405808382</v>
      </c>
      <c r="AD291" s="5">
        <f>IF(AB291,AVERAGE(D291,R291,L291,N291)*5/2,0)</f>
        <v>41.447970486110997</v>
      </c>
      <c r="AE291" s="6" t="b">
        <f>ISNUMBER(P291)</f>
        <v>1</v>
      </c>
      <c r="AF291" s="7" t="b">
        <f>ISNUMBER(H291)</f>
        <v>0</v>
      </c>
      <c r="AG291" t="str">
        <f t="shared" si="110"/>
        <v>low</v>
      </c>
      <c r="AH291">
        <f t="shared" si="111"/>
        <v>8.1565816627152579</v>
      </c>
      <c r="AI291">
        <f t="shared" si="112"/>
        <v>7.3423061111110357</v>
      </c>
    </row>
    <row r="292" spans="1:35" x14ac:dyDescent="0.25">
      <c r="A292" t="s">
        <v>24</v>
      </c>
      <c r="B292">
        <v>13.7086532407407</v>
      </c>
      <c r="C292">
        <v>13.7086532407407</v>
      </c>
      <c r="D292">
        <v>13.5052898148148</v>
      </c>
      <c r="E292">
        <v>13.5394624999999</v>
      </c>
      <c r="F292">
        <v>17.7457437125748</v>
      </c>
      <c r="G292">
        <v>17.7457437125748</v>
      </c>
      <c r="J292">
        <v>14.9482268518518</v>
      </c>
      <c r="K292">
        <v>14.9482268518518</v>
      </c>
      <c r="L292">
        <v>17.650406944444399</v>
      </c>
      <c r="M292">
        <v>17.650406944444399</v>
      </c>
      <c r="N292">
        <v>17.754158333333301</v>
      </c>
      <c r="O292">
        <v>17.754158333333301</v>
      </c>
      <c r="P292">
        <v>8.8531010204081593</v>
      </c>
      <c r="Q292">
        <v>9.9900632653061106</v>
      </c>
      <c r="R292">
        <v>16.2930416666666</v>
      </c>
      <c r="S292">
        <v>16.2930416666666</v>
      </c>
      <c r="T292">
        <v>11.129948214285699</v>
      </c>
      <c r="U292">
        <v>14.576024404761901</v>
      </c>
      <c r="V292" t="str">
        <f>A292</f>
        <v>mid</v>
      </c>
      <c r="W292" s="1">
        <f t="shared" si="117"/>
        <v>31.258317594167217</v>
      </c>
      <c r="X292">
        <f t="shared" si="117"/>
        <v>32.205786131582173</v>
      </c>
      <c r="Y292" s="3">
        <f t="shared" si="118"/>
        <v>39.074310185185126</v>
      </c>
      <c r="Z292">
        <f t="shared" si="118"/>
        <v>39.117026041666499</v>
      </c>
      <c r="AA292" t="b">
        <f>ISNUMBER(F292)</f>
        <v>1</v>
      </c>
      <c r="AB292" t="b">
        <f>ISNUMBER(R292)</f>
        <v>1</v>
      </c>
      <c r="AC292" s="4">
        <f>IF(AA292,AVERAGE(B292,F292,T292,J292)*5/2,0)</f>
        <v>35.957857512158128</v>
      </c>
      <c r="AD292" s="5">
        <f>IF(AB292,AVERAGE(D292,R292,L292,N292)*5/2,0)</f>
        <v>40.751810474536931</v>
      </c>
      <c r="AE292" s="6" t="b">
        <f>ISNUMBER(P292)</f>
        <v>1</v>
      </c>
      <c r="AF292" s="7" t="b">
        <f>ISNUMBER(H292)</f>
        <v>0</v>
      </c>
      <c r="AG292" t="str">
        <f t="shared" si="110"/>
        <v>mid</v>
      </c>
      <c r="AH292">
        <f t="shared" si="111"/>
        <v>9.3947556731686532</v>
      </c>
      <c r="AI292">
        <f t="shared" si="112"/>
        <v>8.9771360202549815</v>
      </c>
    </row>
    <row r="293" spans="1:35" x14ac:dyDescent="0.25">
      <c r="A293" t="s">
        <v>20</v>
      </c>
      <c r="B293">
        <v>13.217206944444399</v>
      </c>
      <c r="C293">
        <v>13.217206944444399</v>
      </c>
      <c r="D293">
        <v>12.727603703703601</v>
      </c>
      <c r="E293">
        <v>12.7601680555555</v>
      </c>
      <c r="F293">
        <v>17.741753225806399</v>
      </c>
      <c r="G293">
        <v>17.741753225806399</v>
      </c>
      <c r="J293">
        <v>14.533827314814699</v>
      </c>
      <c r="K293">
        <v>14.533827314814699</v>
      </c>
      <c r="L293">
        <v>17.6330013888888</v>
      </c>
      <c r="M293">
        <v>17.6330013888888</v>
      </c>
      <c r="N293">
        <v>17.746263888888802</v>
      </c>
      <c r="O293">
        <v>17.746263888888802</v>
      </c>
      <c r="P293">
        <v>6.4156092857142797</v>
      </c>
      <c r="Q293">
        <v>7.47008214285714</v>
      </c>
      <c r="R293">
        <v>15.778999537037</v>
      </c>
      <c r="S293">
        <v>15.778999537037</v>
      </c>
      <c r="T293">
        <v>8.5769365079365105</v>
      </c>
      <c r="U293">
        <v>12.1776428571428</v>
      </c>
      <c r="V293" t="str">
        <f>A293</f>
        <v>hig</v>
      </c>
      <c r="W293" s="1">
        <f t="shared" si="117"/>
        <v>28.472202954144482</v>
      </c>
      <c r="X293">
        <f t="shared" si="117"/>
        <v>29.350930335096862</v>
      </c>
      <c r="Y293" s="3">
        <f t="shared" si="118"/>
        <v>38.092334490740505</v>
      </c>
      <c r="Z293">
        <f t="shared" si="118"/>
        <v>38.133039930555377</v>
      </c>
      <c r="AA293" t="b">
        <f>ISNUMBER(F293)</f>
        <v>1</v>
      </c>
      <c r="AB293" t="b">
        <f>ISNUMBER(R293)</f>
        <v>1</v>
      </c>
      <c r="AC293" s="4">
        <f>IF(AA293,AVERAGE(B293,F293,T293,J293)*5/2,0)</f>
        <v>33.793577495626252</v>
      </c>
      <c r="AD293" s="5">
        <f>IF(AB293,AVERAGE(D293,R293,L293,N293)*5/2,0)</f>
        <v>39.928667824073884</v>
      </c>
      <c r="AE293" s="6" t="b">
        <f>ISNUMBER(P293)</f>
        <v>1</v>
      </c>
      <c r="AF293" s="7" t="b">
        <f>ISNUMBER(H293)</f>
        <v>0</v>
      </c>
      <c r="AG293" t="str">
        <f t="shared" si="110"/>
        <v>hig</v>
      </c>
      <c r="AH293">
        <f t="shared" si="111"/>
        <v>8.194438924343828</v>
      </c>
      <c r="AI293">
        <f t="shared" si="112"/>
        <v>8.3497890083947226</v>
      </c>
    </row>
    <row r="294" spans="1:35" x14ac:dyDescent="0.25">
      <c r="A294" t="s">
        <v>20</v>
      </c>
      <c r="B294">
        <v>38368</v>
      </c>
    </row>
    <row r="295" spans="1:35" x14ac:dyDescent="0.25">
      <c r="A295" t="s">
        <v>21</v>
      </c>
      <c r="B295">
        <v>3405</v>
      </c>
    </row>
    <row r="296" spans="1:35" x14ac:dyDescent="0.25">
      <c r="A296" t="s">
        <v>23</v>
      </c>
      <c r="B296">
        <v>9835</v>
      </c>
    </row>
    <row r="297" spans="1:35" x14ac:dyDescent="0.25">
      <c r="A297" t="s">
        <v>24</v>
      </c>
      <c r="B297">
        <v>20758</v>
      </c>
    </row>
    <row r="298" spans="1:35" x14ac:dyDescent="0.25">
      <c r="A298" t="s">
        <v>30</v>
      </c>
      <c r="B298" t="s">
        <v>0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 t="s">
        <v>6</v>
      </c>
      <c r="I298" t="s">
        <v>7</v>
      </c>
      <c r="J298" t="s">
        <v>8</v>
      </c>
      <c r="K298" t="s">
        <v>9</v>
      </c>
      <c r="L298" t="s">
        <v>10</v>
      </c>
      <c r="M298" t="s">
        <v>11</v>
      </c>
      <c r="N298" t="s">
        <v>12</v>
      </c>
      <c r="O298" t="s">
        <v>13</v>
      </c>
      <c r="P298" t="s">
        <v>14</v>
      </c>
      <c r="Q298" t="s">
        <v>15</v>
      </c>
      <c r="R298" t="s">
        <v>16</v>
      </c>
      <c r="S298" t="s">
        <v>17</v>
      </c>
      <c r="T298" t="s">
        <v>18</v>
      </c>
      <c r="U298" t="s">
        <v>19</v>
      </c>
      <c r="V298" t="str">
        <f>A298</f>
        <v>ARCHETYPE_NORMAL_BLOCKED_LANE</v>
      </c>
      <c r="W298" s="1" t="s">
        <v>46</v>
      </c>
      <c r="X298" t="s">
        <v>47</v>
      </c>
      <c r="Y298" s="3" t="s">
        <v>48</v>
      </c>
      <c r="Z298" t="s">
        <v>49</v>
      </c>
      <c r="AA298" t="s">
        <v>50</v>
      </c>
      <c r="AB298" t="s">
        <v>51</v>
      </c>
      <c r="AC298" s="4" t="s">
        <v>63</v>
      </c>
      <c r="AD298" s="5" t="s">
        <v>64</v>
      </c>
      <c r="AE298" s="6" t="s">
        <v>62</v>
      </c>
      <c r="AF298" s="7" t="s">
        <v>61</v>
      </c>
      <c r="AG298" t="str">
        <f t="shared" si="110"/>
        <v>ARCHETYPE_NORMAL_BLOCKED_LANE</v>
      </c>
    </row>
    <row r="299" spans="1:35" x14ac:dyDescent="0.25">
      <c r="A299" t="s">
        <v>21</v>
      </c>
      <c r="B299">
        <v>15.6356791666666</v>
      </c>
      <c r="C299">
        <v>15.6356791666666</v>
      </c>
      <c r="D299">
        <v>15.5696097222222</v>
      </c>
      <c r="E299">
        <v>15.5918810185185</v>
      </c>
      <c r="F299">
        <v>20.7764634259259</v>
      </c>
      <c r="G299">
        <v>20.7764634259259</v>
      </c>
      <c r="J299">
        <v>18.758754166666598</v>
      </c>
      <c r="K299">
        <v>18.758754166666598</v>
      </c>
      <c r="L299">
        <v>20.747332407407399</v>
      </c>
      <c r="M299">
        <v>20.747332407407399</v>
      </c>
      <c r="N299">
        <v>20.8002874999999</v>
      </c>
      <c r="O299">
        <v>20.8002874999999</v>
      </c>
      <c r="R299">
        <v>19.993353240740699</v>
      </c>
      <c r="S299">
        <v>19.993353240740699</v>
      </c>
      <c r="T299">
        <v>16.526518981481399</v>
      </c>
      <c r="U299">
        <v>19.593032407407399</v>
      </c>
      <c r="V299" t="str">
        <f>A299</f>
        <v>loe</v>
      </c>
      <c r="W299" s="1">
        <f t="shared" ref="W299:X302" si="119">AVERAGE(B299,P299,J299)*5/2</f>
        <v>42.9930416666665</v>
      </c>
      <c r="X299">
        <f t="shared" si="119"/>
        <v>42.9930416666665</v>
      </c>
      <c r="Y299" s="3">
        <f t="shared" ref="Y299:Z302" si="120">AVERAGE(D299,H299,N299)*5/2</f>
        <v>45.462371527777627</v>
      </c>
      <c r="Z299">
        <f t="shared" si="120"/>
        <v>45.490210648148008</v>
      </c>
      <c r="AA299" t="b">
        <f>ISNUMBER(F299)</f>
        <v>1</v>
      </c>
      <c r="AB299" t="b">
        <f>ISNUMBER(R299)</f>
        <v>1</v>
      </c>
      <c r="AC299" s="4">
        <f>IF(AA299,AVERAGE(B299,F299,T299,J299)*5/2,0)</f>
        <v>44.81088483796281</v>
      </c>
      <c r="AD299" s="5">
        <f>IF(AB299,AVERAGE(D299,R299,L299,N299)*5/2,0)</f>
        <v>48.194114293981372</v>
      </c>
      <c r="AE299" s="6" t="b">
        <f t="shared" ref="AE299:AE320" si="121">ISNUMBER(P299)</f>
        <v>0</v>
      </c>
      <c r="AF299" s="7" t="b">
        <f t="shared" ref="AF299:AF320" si="122">ISNUMBER(H299)</f>
        <v>0</v>
      </c>
      <c r="AG299" t="str">
        <f t="shared" si="110"/>
        <v>loe</v>
      </c>
      <c r="AH299">
        <f t="shared" si="111"/>
        <v>8.6724798215155658</v>
      </c>
      <c r="AI299">
        <f t="shared" si="112"/>
        <v>10.356971674737999</v>
      </c>
    </row>
    <row r="300" spans="1:35" x14ac:dyDescent="0.25">
      <c r="A300" t="s">
        <v>23</v>
      </c>
      <c r="B300">
        <v>15.3705972222222</v>
      </c>
      <c r="C300">
        <v>15.3705972222222</v>
      </c>
      <c r="D300">
        <v>15.2356578703703</v>
      </c>
      <c r="E300">
        <v>15.267184722222201</v>
      </c>
      <c r="F300">
        <v>20.776056018518499</v>
      </c>
      <c r="G300">
        <v>20.776056018518499</v>
      </c>
      <c r="J300">
        <v>17.582498148148101</v>
      </c>
      <c r="K300">
        <v>17.582498148148101</v>
      </c>
      <c r="L300">
        <v>20.6959666666666</v>
      </c>
      <c r="M300">
        <v>20.6959666666666</v>
      </c>
      <c r="N300">
        <v>20.792153240740699</v>
      </c>
      <c r="O300">
        <v>20.792153240740699</v>
      </c>
      <c r="P300">
        <v>9.6157000000000004</v>
      </c>
      <c r="Q300">
        <v>10.632899999999999</v>
      </c>
      <c r="R300">
        <v>19.3432439814814</v>
      </c>
      <c r="S300">
        <v>19.3432439814814</v>
      </c>
      <c r="T300">
        <v>14.490599537036999</v>
      </c>
      <c r="U300">
        <v>18.3338976851851</v>
      </c>
      <c r="V300" t="str">
        <f>A300</f>
        <v>low</v>
      </c>
      <c r="W300" s="1">
        <f t="shared" si="119"/>
        <v>35.473996141975249</v>
      </c>
      <c r="X300">
        <f t="shared" si="119"/>
        <v>36.321662808641918</v>
      </c>
      <c r="Y300" s="3">
        <f t="shared" si="120"/>
        <v>45.034763888888747</v>
      </c>
      <c r="Z300">
        <f t="shared" si="120"/>
        <v>45.074172453703625</v>
      </c>
      <c r="AA300" t="b">
        <f>ISNUMBER(F300)</f>
        <v>1</v>
      </c>
      <c r="AB300" t="b">
        <f>ISNUMBER(R300)</f>
        <v>1</v>
      </c>
      <c r="AC300" s="4">
        <f>IF(AA300,AVERAGE(B300,F300,T300,J300)*5/2,0)</f>
        <v>42.63734432870362</v>
      </c>
      <c r="AD300" s="5">
        <f>IF(AB300,AVERAGE(D300,R300,L300,N300)*5/2,0)</f>
        <v>47.541888599536868</v>
      </c>
      <c r="AE300" s="6" t="b">
        <f t="shared" si="121"/>
        <v>1</v>
      </c>
      <c r="AF300" s="7" t="b">
        <f t="shared" si="122"/>
        <v>0</v>
      </c>
      <c r="AG300" t="str">
        <f t="shared" si="110"/>
        <v>low</v>
      </c>
      <c r="AH300">
        <f t="shared" si="111"/>
        <v>5.7513890754338703</v>
      </c>
      <c r="AI300">
        <f t="shared" si="112"/>
        <v>9.1285680174828698</v>
      </c>
    </row>
    <row r="301" spans="1:35" x14ac:dyDescent="0.25">
      <c r="A301" t="s">
        <v>24</v>
      </c>
      <c r="B301">
        <v>15.0802523148148</v>
      </c>
      <c r="C301">
        <v>15.0802523148148</v>
      </c>
      <c r="D301">
        <v>14.862174999999899</v>
      </c>
      <c r="E301">
        <v>14.898738425925901</v>
      </c>
      <c r="F301">
        <v>20.776979802955601</v>
      </c>
      <c r="G301">
        <v>20.776979802955601</v>
      </c>
      <c r="J301">
        <v>16.633669907407398</v>
      </c>
      <c r="K301">
        <v>16.633669907407398</v>
      </c>
      <c r="L301">
        <v>20.617598611111099</v>
      </c>
      <c r="M301">
        <v>20.617598611111099</v>
      </c>
      <c r="N301">
        <v>20.776894444444402</v>
      </c>
      <c r="O301">
        <v>20.776894444444402</v>
      </c>
      <c r="P301">
        <v>8.3697926829268301</v>
      </c>
      <c r="Q301">
        <v>9.3299439024390196</v>
      </c>
      <c r="R301">
        <v>18.641046296296299</v>
      </c>
      <c r="S301">
        <v>18.641046296296299</v>
      </c>
      <c r="T301">
        <v>12.5196477832512</v>
      </c>
      <c r="U301">
        <v>16.766120197044302</v>
      </c>
      <c r="V301" t="str">
        <f>A301</f>
        <v>mid</v>
      </c>
      <c r="W301" s="1">
        <f t="shared" si="119"/>
        <v>33.403095754290852</v>
      </c>
      <c r="X301">
        <f t="shared" si="119"/>
        <v>34.203221770551018</v>
      </c>
      <c r="Y301" s="3">
        <f t="shared" si="120"/>
        <v>44.548836805555382</v>
      </c>
      <c r="Z301">
        <f t="shared" si="120"/>
        <v>44.594541087962874</v>
      </c>
      <c r="AA301" t="b">
        <f>ISNUMBER(F301)</f>
        <v>1</v>
      </c>
      <c r="AB301" t="b">
        <f>ISNUMBER(R301)</f>
        <v>1</v>
      </c>
      <c r="AC301" s="4">
        <f>IF(AA301,AVERAGE(B301,F301,T301,J301)*5/2,0)</f>
        <v>40.631593630268128</v>
      </c>
      <c r="AD301" s="5">
        <f>IF(AB301,AVERAGE(D301,R301,L301,N301)*5/2,0)</f>
        <v>46.811071469907318</v>
      </c>
      <c r="AE301" s="6" t="b">
        <f t="shared" si="121"/>
        <v>1</v>
      </c>
      <c r="AF301" s="7" t="b">
        <f t="shared" si="122"/>
        <v>0</v>
      </c>
      <c r="AG301" t="str">
        <f t="shared" si="110"/>
        <v>mid</v>
      </c>
      <c r="AH301">
        <f t="shared" si="111"/>
        <v>6.7188920438571813</v>
      </c>
      <c r="AI301">
        <f t="shared" si="112"/>
        <v>9.7762776019241926</v>
      </c>
    </row>
    <row r="302" spans="1:35" x14ac:dyDescent="0.25">
      <c r="A302" t="s">
        <v>20</v>
      </c>
      <c r="B302">
        <v>14.8277351851851</v>
      </c>
      <c r="C302">
        <v>14.8277351851851</v>
      </c>
      <c r="D302">
        <v>14.5104958333333</v>
      </c>
      <c r="E302">
        <v>14.547787037037001</v>
      </c>
      <c r="F302">
        <v>20.778004455445501</v>
      </c>
      <c r="G302">
        <v>20.778004455445501</v>
      </c>
      <c r="J302">
        <v>16.072155555555501</v>
      </c>
      <c r="K302">
        <v>16.072155555555501</v>
      </c>
      <c r="L302">
        <v>20.5614509259259</v>
      </c>
      <c r="M302">
        <v>20.5614509259259</v>
      </c>
      <c r="N302">
        <v>20.754110648148099</v>
      </c>
      <c r="O302">
        <v>20.754110648148099</v>
      </c>
      <c r="P302">
        <v>6.14281176470588</v>
      </c>
      <c r="Q302">
        <v>7.0623915966386503</v>
      </c>
      <c r="R302">
        <v>18.036378703703701</v>
      </c>
      <c r="S302">
        <v>18.036378703703701</v>
      </c>
      <c r="T302">
        <v>9.23306157635467</v>
      </c>
      <c r="U302">
        <v>13.703712807881701</v>
      </c>
      <c r="V302" t="str">
        <f>A302</f>
        <v>hig</v>
      </c>
      <c r="W302" s="1">
        <f t="shared" si="119"/>
        <v>30.86891875453874</v>
      </c>
      <c r="X302">
        <f t="shared" si="119"/>
        <v>31.635235281149377</v>
      </c>
      <c r="Y302" s="3">
        <f t="shared" si="120"/>
        <v>44.08075810185175</v>
      </c>
      <c r="Z302">
        <f t="shared" si="120"/>
        <v>44.127372106481374</v>
      </c>
      <c r="AA302" t="b">
        <f>ISNUMBER(F302)</f>
        <v>1</v>
      </c>
      <c r="AB302" t="b">
        <f>ISNUMBER(R302)</f>
        <v>1</v>
      </c>
      <c r="AC302" s="4">
        <f>IF(AA302,AVERAGE(B302,F302,T302,J302)*5/2,0)</f>
        <v>38.069347982837982</v>
      </c>
      <c r="AD302" s="5">
        <f>IF(AB302,AVERAGE(D302,R302,L302,N302)*5/2,0)</f>
        <v>46.16402256944437</v>
      </c>
      <c r="AE302" s="6" t="b">
        <f t="shared" si="121"/>
        <v>1</v>
      </c>
      <c r="AF302" s="7" t="b">
        <f t="shared" si="122"/>
        <v>0</v>
      </c>
      <c r="AG302" t="str">
        <f t="shared" si="110"/>
        <v>hig</v>
      </c>
      <c r="AH302">
        <f t="shared" si="111"/>
        <v>6.8181222752250221</v>
      </c>
      <c r="AI302">
        <f t="shared" si="112"/>
        <v>13.630411220760323</v>
      </c>
    </row>
    <row r="303" spans="1:35" x14ac:dyDescent="0.25">
      <c r="A303" t="s">
        <v>20</v>
      </c>
      <c r="B303">
        <v>17744</v>
      </c>
    </row>
    <row r="304" spans="1:35" x14ac:dyDescent="0.25">
      <c r="A304" t="s">
        <v>21</v>
      </c>
      <c r="B304">
        <v>1180</v>
      </c>
    </row>
    <row r="305" spans="1:35" x14ac:dyDescent="0.25">
      <c r="A305" t="s">
        <v>23</v>
      </c>
      <c r="B305">
        <v>4446</v>
      </c>
    </row>
    <row r="306" spans="1:35" x14ac:dyDescent="0.25">
      <c r="A306" t="s">
        <v>24</v>
      </c>
      <c r="B306">
        <v>9877</v>
      </c>
    </row>
    <row r="307" spans="1:35" x14ac:dyDescent="0.25">
      <c r="A307" t="s">
        <v>32</v>
      </c>
      <c r="B307" t="s">
        <v>0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 t="s">
        <v>6</v>
      </c>
      <c r="I307" t="s">
        <v>7</v>
      </c>
      <c r="J307" t="s">
        <v>8</v>
      </c>
      <c r="K307" t="s">
        <v>9</v>
      </c>
      <c r="L307" t="s">
        <v>10</v>
      </c>
      <c r="M307" t="s">
        <v>11</v>
      </c>
      <c r="N307" t="s">
        <v>12</v>
      </c>
      <c r="O307" t="s">
        <v>13</v>
      </c>
      <c r="P307" t="s">
        <v>14</v>
      </c>
      <c r="Q307" t="s">
        <v>15</v>
      </c>
      <c r="R307" t="s">
        <v>16</v>
      </c>
      <c r="S307" t="s">
        <v>17</v>
      </c>
      <c r="T307" t="s">
        <v>18</v>
      </c>
      <c r="U307" t="s">
        <v>19</v>
      </c>
      <c r="V307" t="str">
        <f>A307</f>
        <v>ARCHETYPE_SUNDAY_BLOCKED_LANE</v>
      </c>
      <c r="W307" s="1" t="s">
        <v>46</v>
      </c>
      <c r="X307" t="s">
        <v>47</v>
      </c>
      <c r="Y307" s="3" t="s">
        <v>48</v>
      </c>
      <c r="Z307" t="s">
        <v>49</v>
      </c>
      <c r="AA307" t="s">
        <v>50</v>
      </c>
      <c r="AB307" t="s">
        <v>51</v>
      </c>
      <c r="AC307" s="4" t="s">
        <v>63</v>
      </c>
      <c r="AD307" s="5" t="s">
        <v>64</v>
      </c>
      <c r="AE307" s="6" t="s">
        <v>62</v>
      </c>
      <c r="AF307" s="7" t="s">
        <v>61</v>
      </c>
      <c r="AG307" t="str">
        <f t="shared" si="110"/>
        <v>ARCHETYPE_SUNDAY_BLOCKED_LANE</v>
      </c>
    </row>
    <row r="308" spans="1:35" x14ac:dyDescent="0.25">
      <c r="A308" t="s">
        <v>21</v>
      </c>
      <c r="B308">
        <v>11.9502768518518</v>
      </c>
      <c r="C308">
        <v>11.9502768518518</v>
      </c>
      <c r="D308">
        <v>11.919196296296301</v>
      </c>
      <c r="E308">
        <v>11.9358226851851</v>
      </c>
      <c r="F308">
        <v>14.727037931034401</v>
      </c>
      <c r="G308">
        <v>14.727037931034401</v>
      </c>
      <c r="J308">
        <v>13.9271759259259</v>
      </c>
      <c r="K308">
        <v>13.9271759259259</v>
      </c>
      <c r="L308">
        <v>14.7382430555555</v>
      </c>
      <c r="M308">
        <v>14.7382430555555</v>
      </c>
      <c r="N308">
        <v>14.761254629629599</v>
      </c>
      <c r="O308">
        <v>14.761254629629599</v>
      </c>
      <c r="P308">
        <v>10.8770188481675</v>
      </c>
      <c r="Q308">
        <v>11.7083429319371</v>
      </c>
      <c r="R308">
        <v>14.4234837962962</v>
      </c>
      <c r="S308">
        <v>14.4234837962962</v>
      </c>
      <c r="T308">
        <v>12.223741379310299</v>
      </c>
      <c r="U308">
        <v>14.059296551724101</v>
      </c>
      <c r="V308" t="str">
        <f>A308</f>
        <v>loe</v>
      </c>
      <c r="W308" s="1">
        <f t="shared" ref="W308:X311" si="123">AVERAGE(B308,P308,J308)*5/2</f>
        <v>30.628726354954331</v>
      </c>
      <c r="X308">
        <f t="shared" si="123"/>
        <v>31.321496424762337</v>
      </c>
      <c r="Y308" s="3">
        <f t="shared" ref="Y308:Z311" si="124">AVERAGE(D308,H308,N308)*5/2</f>
        <v>33.350563657407378</v>
      </c>
      <c r="Z308">
        <f t="shared" si="124"/>
        <v>33.371346643518372</v>
      </c>
      <c r="AA308" t="b">
        <f>ISNUMBER(F308)</f>
        <v>1</v>
      </c>
      <c r="AB308" t="b">
        <f>ISNUMBER(R308)</f>
        <v>1</v>
      </c>
      <c r="AC308" s="4">
        <f>IF(AA308,AVERAGE(B308,F308,T308,J308)*5/2,0)</f>
        <v>33.0176450550765</v>
      </c>
      <c r="AD308" s="5">
        <f>IF(AB308,AVERAGE(D308,R308,L308,N308)*5/2,0)</f>
        <v>34.901361111111001</v>
      </c>
      <c r="AE308" s="6" t="b">
        <f t="shared" si="121"/>
        <v>1</v>
      </c>
      <c r="AF308" s="7" t="b">
        <f t="shared" si="122"/>
        <v>0</v>
      </c>
      <c r="AG308" t="str">
        <f t="shared" si="110"/>
        <v>loe</v>
      </c>
      <c r="AH308">
        <f t="shared" si="111"/>
        <v>-2.3017421708005656</v>
      </c>
      <c r="AI308">
        <f t="shared" si="112"/>
        <v>1.6477371405401868</v>
      </c>
    </row>
    <row r="309" spans="1:35" x14ac:dyDescent="0.25">
      <c r="A309" t="s">
        <v>23</v>
      </c>
      <c r="B309">
        <v>10.9490652777777</v>
      </c>
      <c r="C309">
        <v>10.9490652777777</v>
      </c>
      <c r="D309">
        <v>10.823212037037001</v>
      </c>
      <c r="E309">
        <v>10.843783333333301</v>
      </c>
      <c r="F309">
        <v>14.6997720338983</v>
      </c>
      <c r="G309">
        <v>14.6997720338983</v>
      </c>
      <c r="J309">
        <v>13.4111754629629</v>
      </c>
      <c r="K309">
        <v>13.4111754629629</v>
      </c>
      <c r="L309">
        <v>14.7240504629629</v>
      </c>
      <c r="M309">
        <v>14.7240504629629</v>
      </c>
      <c r="N309">
        <v>14.7570361111111</v>
      </c>
      <c r="O309">
        <v>14.7570361111111</v>
      </c>
      <c r="P309">
        <v>8.7017103448275801</v>
      </c>
      <c r="Q309">
        <v>9.5526758620689591</v>
      </c>
      <c r="R309">
        <v>14.0727041666666</v>
      </c>
      <c r="S309">
        <v>14.0727041666666</v>
      </c>
      <c r="T309">
        <v>10.6134289256198</v>
      </c>
      <c r="U309">
        <v>13.1666421487603</v>
      </c>
      <c r="V309" t="str">
        <f>A309</f>
        <v>low</v>
      </c>
      <c r="W309" s="1">
        <f t="shared" si="123"/>
        <v>27.551625904640154</v>
      </c>
      <c r="X309">
        <f t="shared" si="123"/>
        <v>28.260763835674631</v>
      </c>
      <c r="Y309" s="3">
        <f t="shared" si="124"/>
        <v>31.975310185185126</v>
      </c>
      <c r="Z309">
        <f t="shared" si="124"/>
        <v>32.001024305555504</v>
      </c>
      <c r="AA309" t="b">
        <f>ISNUMBER(F309)</f>
        <v>1</v>
      </c>
      <c r="AB309" t="b">
        <f>ISNUMBER(R309)</f>
        <v>1</v>
      </c>
      <c r="AC309" s="4">
        <f>IF(AA309,AVERAGE(B309,F309,T309,J309)*5/2,0)</f>
        <v>31.045901062661692</v>
      </c>
      <c r="AD309" s="5">
        <f>IF(AB309,AVERAGE(D309,R309,L309,N309)*5/2,0)</f>
        <v>33.985626736111001</v>
      </c>
      <c r="AE309" s="6" t="b">
        <f t="shared" si="121"/>
        <v>1</v>
      </c>
      <c r="AF309" s="7" t="b">
        <f t="shared" si="122"/>
        <v>0</v>
      </c>
      <c r="AG309" t="str">
        <f t="shared" si="110"/>
        <v>low</v>
      </c>
      <c r="AH309">
        <f t="shared" si="111"/>
        <v>0.44374049568357066</v>
      </c>
      <c r="AI309">
        <f t="shared" si="112"/>
        <v>1.9472336440058484</v>
      </c>
    </row>
    <row r="310" spans="1:35" x14ac:dyDescent="0.25">
      <c r="A310" t="s">
        <v>24</v>
      </c>
      <c r="B310">
        <v>9.8286027777777694</v>
      </c>
      <c r="C310">
        <v>9.8286027777777694</v>
      </c>
      <c r="D310">
        <v>9.6471652777777699</v>
      </c>
      <c r="E310">
        <v>9.6696782407407298</v>
      </c>
      <c r="F310">
        <v>14.607415048543601</v>
      </c>
      <c r="G310">
        <v>14.607415048543601</v>
      </c>
      <c r="J310">
        <v>12.993043518518499</v>
      </c>
      <c r="K310">
        <v>12.993043518518499</v>
      </c>
      <c r="L310">
        <v>14.711073148148101</v>
      </c>
      <c r="M310">
        <v>14.711073148148101</v>
      </c>
      <c r="N310">
        <v>14.751684722222199</v>
      </c>
      <c r="O310">
        <v>14.751684722222199</v>
      </c>
      <c r="P310">
        <v>7.3966951871657702</v>
      </c>
      <c r="Q310">
        <v>8.2786903743315392</v>
      </c>
      <c r="R310">
        <v>13.674389351851801</v>
      </c>
      <c r="S310">
        <v>13.674389351851801</v>
      </c>
      <c r="T310">
        <v>9.0801287081339694</v>
      </c>
      <c r="U310">
        <v>12.043082296650701</v>
      </c>
      <c r="V310" t="str">
        <f>A310</f>
        <v>mid</v>
      </c>
      <c r="W310" s="1">
        <f t="shared" si="123"/>
        <v>25.181951236218367</v>
      </c>
      <c r="X310">
        <f t="shared" si="123"/>
        <v>25.91694722552317</v>
      </c>
      <c r="Y310" s="3">
        <f t="shared" si="124"/>
        <v>30.498562499999959</v>
      </c>
      <c r="Z310">
        <f t="shared" si="124"/>
        <v>30.526703703703664</v>
      </c>
      <c r="AA310" t="b">
        <f>ISNUMBER(F310)</f>
        <v>1</v>
      </c>
      <c r="AB310" t="b">
        <f>ISNUMBER(R310)</f>
        <v>1</v>
      </c>
      <c r="AC310" s="4">
        <f>IF(AA310,AVERAGE(B310,F310,T310,J310)*5/2,0)</f>
        <v>29.068243783108649</v>
      </c>
      <c r="AD310" s="5">
        <f>IF(AB310,AVERAGE(D310,R310,L310,N310)*5/2,0)</f>
        <v>32.990195312499921</v>
      </c>
      <c r="AE310" s="6" t="b">
        <f t="shared" si="121"/>
        <v>1</v>
      </c>
      <c r="AF310" s="7" t="b">
        <f t="shared" si="122"/>
        <v>0</v>
      </c>
      <c r="AG310" t="str">
        <f t="shared" si="110"/>
        <v>mid</v>
      </c>
      <c r="AH310">
        <f t="shared" si="111"/>
        <v>0.52766633982797728</v>
      </c>
      <c r="AI310">
        <f t="shared" si="112"/>
        <v>2.2831087993421235</v>
      </c>
    </row>
    <row r="311" spans="1:35" x14ac:dyDescent="0.25">
      <c r="A311" t="s">
        <v>20</v>
      </c>
      <c r="B311">
        <v>8.8596638888888801</v>
      </c>
      <c r="C311">
        <v>8.8596638888888801</v>
      </c>
      <c r="D311">
        <v>8.67937916666666</v>
      </c>
      <c r="E311">
        <v>8.7010550925925898</v>
      </c>
      <c r="F311">
        <v>14.4747382513661</v>
      </c>
      <c r="G311">
        <v>14.4747382513661</v>
      </c>
      <c r="J311">
        <v>12.733028240740699</v>
      </c>
      <c r="K311">
        <v>12.733028240740699</v>
      </c>
      <c r="L311">
        <v>14.700556944444401</v>
      </c>
      <c r="M311">
        <v>14.700556944444401</v>
      </c>
      <c r="N311">
        <v>14.7471763888888</v>
      </c>
      <c r="O311">
        <v>14.7471763888888</v>
      </c>
      <c r="P311">
        <v>5.4936559006211096</v>
      </c>
      <c r="Q311">
        <v>6.2341652173912996</v>
      </c>
      <c r="R311">
        <v>13.3851731481481</v>
      </c>
      <c r="S311">
        <v>13.3851731481481</v>
      </c>
      <c r="T311">
        <v>7.12462582417582</v>
      </c>
      <c r="U311">
        <v>10.027921978021901</v>
      </c>
      <c r="V311" t="str">
        <f>A311</f>
        <v>hig</v>
      </c>
      <c r="W311" s="1">
        <f t="shared" si="123"/>
        <v>22.571956691875577</v>
      </c>
      <c r="X311">
        <f t="shared" si="123"/>
        <v>23.189047789184066</v>
      </c>
      <c r="Y311" s="3">
        <f t="shared" si="124"/>
        <v>29.283194444444327</v>
      </c>
      <c r="Z311">
        <f t="shared" si="124"/>
        <v>29.310289351851736</v>
      </c>
      <c r="AA311" t="b">
        <f>ISNUMBER(F311)</f>
        <v>1</v>
      </c>
      <c r="AB311" t="b">
        <f>ISNUMBER(R311)</f>
        <v>1</v>
      </c>
      <c r="AC311" s="4">
        <f>IF(AA311,AVERAGE(B311,F311,T311,J311)*5/2,0)</f>
        <v>26.995035128232185</v>
      </c>
      <c r="AD311" s="5">
        <f>IF(AB311,AVERAGE(D311,R311,L311,N311)*5/2,0)</f>
        <v>32.195178530092477</v>
      </c>
      <c r="AE311" s="6" t="b">
        <f t="shared" si="121"/>
        <v>1</v>
      </c>
      <c r="AF311" s="7" t="b">
        <f t="shared" si="122"/>
        <v>0</v>
      </c>
      <c r="AG311" t="str">
        <f t="shared" si="110"/>
        <v>hig</v>
      </c>
      <c r="AH311">
        <f t="shared" si="111"/>
        <v>2.0964139176038294</v>
      </c>
      <c r="AI311">
        <f t="shared" si="112"/>
        <v>3.4728679489522136</v>
      </c>
    </row>
    <row r="312" spans="1:35" x14ac:dyDescent="0.25">
      <c r="A312" t="s">
        <v>20</v>
      </c>
      <c r="B312">
        <v>32486</v>
      </c>
    </row>
    <row r="313" spans="1:35" x14ac:dyDescent="0.25">
      <c r="A313" t="s">
        <v>21</v>
      </c>
      <c r="B313">
        <v>2795</v>
      </c>
    </row>
    <row r="314" spans="1:35" x14ac:dyDescent="0.25">
      <c r="A314" t="s">
        <v>23</v>
      </c>
      <c r="B314">
        <v>8904</v>
      </c>
    </row>
    <row r="315" spans="1:35" x14ac:dyDescent="0.25">
      <c r="A315" t="s">
        <v>24</v>
      </c>
      <c r="B315">
        <v>18644</v>
      </c>
    </row>
    <row r="316" spans="1:35" x14ac:dyDescent="0.25">
      <c r="A316" t="s">
        <v>33</v>
      </c>
      <c r="B316" t="s">
        <v>0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 t="s">
        <v>6</v>
      </c>
      <c r="I316" t="s">
        <v>7</v>
      </c>
      <c r="J316" t="s">
        <v>8</v>
      </c>
      <c r="K316" t="s">
        <v>9</v>
      </c>
      <c r="L316" t="s">
        <v>10</v>
      </c>
      <c r="M316" t="s">
        <v>11</v>
      </c>
      <c r="N316" t="s">
        <v>12</v>
      </c>
      <c r="O316" t="s">
        <v>13</v>
      </c>
      <c r="P316" t="s">
        <v>14</v>
      </c>
      <c r="Q316" t="s">
        <v>15</v>
      </c>
      <c r="R316" t="s">
        <v>16</v>
      </c>
      <c r="S316" t="s">
        <v>17</v>
      </c>
      <c r="T316" t="s">
        <v>18</v>
      </c>
      <c r="U316" t="s">
        <v>19</v>
      </c>
      <c r="V316" t="str">
        <f>A316</f>
        <v>ARCHETYPE_RANDOM_BLOCKED_LANE</v>
      </c>
      <c r="W316" s="1" t="s">
        <v>46</v>
      </c>
      <c r="X316" t="s">
        <v>47</v>
      </c>
      <c r="Y316" s="3" t="s">
        <v>48</v>
      </c>
      <c r="Z316" t="s">
        <v>49</v>
      </c>
      <c r="AA316" t="s">
        <v>50</v>
      </c>
      <c r="AB316" t="s">
        <v>51</v>
      </c>
      <c r="AC316" s="4" t="s">
        <v>63</v>
      </c>
      <c r="AD316" s="5" t="s">
        <v>64</v>
      </c>
      <c r="AE316" s="6" t="s">
        <v>62</v>
      </c>
      <c r="AF316" s="7" t="s">
        <v>61</v>
      </c>
      <c r="AG316" t="str">
        <f t="shared" si="110"/>
        <v>ARCHETYPE_RANDOM_BLOCKED_LANE</v>
      </c>
    </row>
    <row r="317" spans="1:35" x14ac:dyDescent="0.25">
      <c r="A317" t="s">
        <v>21</v>
      </c>
      <c r="B317">
        <v>15.3500712962962</v>
      </c>
      <c r="C317">
        <v>15.3500712962962</v>
      </c>
      <c r="D317">
        <v>15.298887499999999</v>
      </c>
      <c r="E317">
        <v>15.3203935185185</v>
      </c>
      <c r="F317">
        <v>20.632092753623201</v>
      </c>
      <c r="G317">
        <v>20.632092753623201</v>
      </c>
      <c r="J317">
        <v>18.3850319444444</v>
      </c>
      <c r="K317">
        <v>18.3850319444444</v>
      </c>
      <c r="L317">
        <v>20.709979629629601</v>
      </c>
      <c r="M317">
        <v>20.709979629629601</v>
      </c>
      <c r="N317">
        <v>20.762168055555499</v>
      </c>
      <c r="O317">
        <v>20.762168055555499</v>
      </c>
      <c r="P317">
        <v>12.40690625</v>
      </c>
      <c r="Q317">
        <v>13.3028599999999</v>
      </c>
      <c r="R317">
        <v>19.802062499999899</v>
      </c>
      <c r="S317">
        <v>19.802062499999899</v>
      </c>
      <c r="T317">
        <v>16.344821739130399</v>
      </c>
      <c r="U317">
        <v>19.3521949275362</v>
      </c>
      <c r="V317" t="str">
        <f>A317</f>
        <v>loe</v>
      </c>
      <c r="W317" s="1">
        <f t="shared" ref="W317:X320" si="125">AVERAGE(B317,P317,J317)*5/2</f>
        <v>38.451674575617162</v>
      </c>
      <c r="X317">
        <f t="shared" si="125"/>
        <v>39.198302700617077</v>
      </c>
      <c r="Y317" s="3">
        <f t="shared" ref="Y317:Z320" si="126">AVERAGE(D317,H317,N317)*5/2</f>
        <v>45.076319444444373</v>
      </c>
      <c r="Z317">
        <f t="shared" si="126"/>
        <v>45.103201967592497</v>
      </c>
      <c r="AA317" t="b">
        <f>ISNUMBER(F317)</f>
        <v>1</v>
      </c>
      <c r="AB317" t="b">
        <f>ISNUMBER(R317)</f>
        <v>1</v>
      </c>
      <c r="AC317" s="4">
        <f>IF(AA317,AVERAGE(B317,F317,T317,J317)*5/2,0)</f>
        <v>44.195011083433883</v>
      </c>
      <c r="AD317" s="5">
        <f>IF(AB317,AVERAGE(D317,R317,L317,N317)*5/2,0)</f>
        <v>47.858186053240615</v>
      </c>
      <c r="AE317" s="6" t="b">
        <f t="shared" si="121"/>
        <v>1</v>
      </c>
      <c r="AF317" s="7" t="b">
        <f t="shared" si="122"/>
        <v>0</v>
      </c>
      <c r="AG317" t="str">
        <f t="shared" si="110"/>
        <v>loe</v>
      </c>
      <c r="AH317">
        <f t="shared" si="111"/>
        <v>4.5375643729076316</v>
      </c>
      <c r="AI317">
        <f t="shared" si="112"/>
        <v>5.1448457878763563</v>
      </c>
    </row>
    <row r="318" spans="1:35" x14ac:dyDescent="0.25">
      <c r="A318" t="s">
        <v>23</v>
      </c>
      <c r="B318">
        <v>14.9234601851851</v>
      </c>
      <c r="C318">
        <v>14.9234601851851</v>
      </c>
      <c r="D318">
        <v>14.7373629629629</v>
      </c>
      <c r="E318">
        <v>14.7677263888888</v>
      </c>
      <c r="F318">
        <v>20.426287700534701</v>
      </c>
      <c r="G318">
        <v>20.426287700534701</v>
      </c>
      <c r="J318">
        <v>16.778075925925901</v>
      </c>
      <c r="K318">
        <v>16.778075925925901</v>
      </c>
      <c r="L318">
        <v>20.265474074074</v>
      </c>
      <c r="M318">
        <v>20.265474074074</v>
      </c>
      <c r="N318">
        <v>20.311859722222199</v>
      </c>
      <c r="O318">
        <v>20.311859722222199</v>
      </c>
      <c r="P318">
        <v>9.6279714285714206</v>
      </c>
      <c r="Q318">
        <v>10.603631428571401</v>
      </c>
      <c r="R318">
        <v>18.8299273148148</v>
      </c>
      <c r="S318">
        <v>18.8299273148148</v>
      </c>
      <c r="T318">
        <v>14.115004812834201</v>
      </c>
      <c r="U318">
        <v>17.804125133689801</v>
      </c>
      <c r="V318" t="str">
        <f>A318</f>
        <v>low</v>
      </c>
      <c r="W318" s="1">
        <f t="shared" si="125"/>
        <v>34.441256283068689</v>
      </c>
      <c r="X318">
        <f t="shared" si="125"/>
        <v>35.254306283068665</v>
      </c>
      <c r="Y318" s="3">
        <f t="shared" si="126"/>
        <v>43.811528356481375</v>
      </c>
      <c r="Z318">
        <f t="shared" si="126"/>
        <v>43.849482638888745</v>
      </c>
      <c r="AA318" t="b">
        <f>ISNUMBER(F318)</f>
        <v>1</v>
      </c>
      <c r="AB318" t="b">
        <f>ISNUMBER(R318)</f>
        <v>1</v>
      </c>
      <c r="AC318" s="4">
        <f>IF(AA318,AVERAGE(B318,F318,T318,J318)*5/2,0)</f>
        <v>41.401767890299936</v>
      </c>
      <c r="AD318" s="5">
        <f>IF(AB318,AVERAGE(D318,R318,L318,N318)*5/2,0)</f>
        <v>46.340390046296193</v>
      </c>
      <c r="AE318" s="6" t="b">
        <f t="shared" si="121"/>
        <v>1</v>
      </c>
      <c r="AF318" s="7" t="b">
        <f t="shared" si="122"/>
        <v>0</v>
      </c>
      <c r="AG318" t="str">
        <f t="shared" si="110"/>
        <v>low</v>
      </c>
      <c r="AH318">
        <f t="shared" si="111"/>
        <v>0.7089556567367481</v>
      </c>
      <c r="AI318">
        <f t="shared" si="112"/>
        <v>1.0250618342220008</v>
      </c>
    </row>
    <row r="319" spans="1:35" x14ac:dyDescent="0.25">
      <c r="A319" t="s">
        <v>24</v>
      </c>
      <c r="B319">
        <v>14.3626212962963</v>
      </c>
      <c r="C319">
        <v>14.3626212962963</v>
      </c>
      <c r="D319">
        <v>14.094481481481401</v>
      </c>
      <c r="E319">
        <v>14.126948148148101</v>
      </c>
      <c r="F319">
        <v>20.2754345360824</v>
      </c>
      <c r="G319">
        <v>20.2754345360824</v>
      </c>
      <c r="J319">
        <v>15.613580555555499</v>
      </c>
      <c r="K319">
        <v>15.613580555555499</v>
      </c>
      <c r="L319">
        <v>19.916702777777701</v>
      </c>
      <c r="M319">
        <v>19.916702777777701</v>
      </c>
      <c r="N319">
        <v>19.865980555555499</v>
      </c>
      <c r="O319">
        <v>19.865980555555499</v>
      </c>
      <c r="P319">
        <v>8.6300386666666604</v>
      </c>
      <c r="Q319">
        <v>9.5785546666666601</v>
      </c>
      <c r="R319">
        <v>18.0342657407407</v>
      </c>
      <c r="S319">
        <v>18.0342657407407</v>
      </c>
      <c r="T319">
        <v>11.6724892307692</v>
      </c>
      <c r="U319">
        <v>15.7647282051282</v>
      </c>
      <c r="V319" t="str">
        <f>A319</f>
        <v>mid</v>
      </c>
      <c r="W319" s="1">
        <f t="shared" si="125"/>
        <v>32.171867098765382</v>
      </c>
      <c r="X319">
        <f t="shared" si="125"/>
        <v>32.962297098765383</v>
      </c>
      <c r="Y319" s="3">
        <f t="shared" si="126"/>
        <v>42.450577546296124</v>
      </c>
      <c r="Z319">
        <f t="shared" si="126"/>
        <v>42.491160879629497</v>
      </c>
      <c r="AA319" t="b">
        <f>ISNUMBER(F319)</f>
        <v>1</v>
      </c>
      <c r="AB319" t="b">
        <f>ISNUMBER(R319)</f>
        <v>1</v>
      </c>
      <c r="AC319" s="4">
        <f>IF(AA319,AVERAGE(B319,F319,T319,J319)*5/2,0)</f>
        <v>38.702578511689623</v>
      </c>
      <c r="AD319" s="5">
        <f>IF(AB319,AVERAGE(D319,R319,L319,N319)*5/2,0)</f>
        <v>44.94464409722206</v>
      </c>
      <c r="AE319" s="6" t="b">
        <f t="shared" si="121"/>
        <v>1</v>
      </c>
      <c r="AF319" s="7" t="b">
        <f t="shared" si="122"/>
        <v>0</v>
      </c>
      <c r="AG319" t="str">
        <f t="shared" si="110"/>
        <v>mid</v>
      </c>
      <c r="AH319">
        <f t="shared" si="111"/>
        <v>0.86215411689074983</v>
      </c>
      <c r="AI319">
        <f t="shared" si="112"/>
        <v>2.3141230445906231</v>
      </c>
    </row>
    <row r="320" spans="1:35" x14ac:dyDescent="0.25">
      <c r="A320" t="s">
        <v>20</v>
      </c>
      <c r="B320">
        <v>13.7632773148148</v>
      </c>
      <c r="C320">
        <v>13.7632773148148</v>
      </c>
      <c r="D320">
        <v>13.3371722222222</v>
      </c>
      <c r="E320">
        <v>13.371028240740699</v>
      </c>
      <c r="F320">
        <v>20.014388541666602</v>
      </c>
      <c r="G320">
        <v>20.014388541666602</v>
      </c>
      <c r="J320">
        <v>14.9290513888888</v>
      </c>
      <c r="K320">
        <v>14.9290513888888</v>
      </c>
      <c r="L320">
        <v>19.645775462962899</v>
      </c>
      <c r="M320">
        <v>19.645775462962899</v>
      </c>
      <c r="N320">
        <v>19.577539814814799</v>
      </c>
      <c r="O320">
        <v>19.577539814814799</v>
      </c>
      <c r="P320">
        <v>6.4051531468531397</v>
      </c>
      <c r="Q320">
        <v>7.4588209790209801</v>
      </c>
      <c r="R320">
        <v>17.294814351851802</v>
      </c>
      <c r="S320">
        <v>17.294814351851802</v>
      </c>
      <c r="T320">
        <v>8.7511760416666604</v>
      </c>
      <c r="U320">
        <v>12.6861729166666</v>
      </c>
      <c r="V320" t="str">
        <f>A320</f>
        <v>hig</v>
      </c>
      <c r="W320" s="1">
        <f t="shared" si="125"/>
        <v>29.247901542130617</v>
      </c>
      <c r="X320">
        <f t="shared" si="125"/>
        <v>30.125958068937152</v>
      </c>
      <c r="Y320" s="3">
        <f t="shared" si="126"/>
        <v>41.143390046296247</v>
      </c>
      <c r="Z320">
        <f t="shared" si="126"/>
        <v>41.185710069444369</v>
      </c>
      <c r="AA320" t="b">
        <f>ISNUMBER(F320)</f>
        <v>1</v>
      </c>
      <c r="AB320" t="b">
        <f>ISNUMBER(R320)</f>
        <v>1</v>
      </c>
      <c r="AC320" s="4">
        <f>IF(AA320,AVERAGE(B320,F320,T320,J320)*5/2,0)</f>
        <v>35.911183304398044</v>
      </c>
      <c r="AD320" s="5">
        <f>IF(AB320,AVERAGE(D320,R320,L320,N320)*5/2,0)</f>
        <v>43.659563657407304</v>
      </c>
      <c r="AE320" s="6" t="b">
        <f t="shared" si="121"/>
        <v>1</v>
      </c>
      <c r="AF320" s="7" t="b">
        <f t="shared" si="122"/>
        <v>0</v>
      </c>
      <c r="AG320" t="str">
        <f t="shared" si="110"/>
        <v>hig</v>
      </c>
      <c r="AH320">
        <f t="shared" si="111"/>
        <v>1.6556981160798401</v>
      </c>
      <c r="AI320">
        <f t="shared" si="112"/>
        <v>7.2754070784600415</v>
      </c>
    </row>
    <row r="321" spans="1:21" x14ac:dyDescent="0.25">
      <c r="A321" t="s">
        <v>20</v>
      </c>
      <c r="B321">
        <v>79166</v>
      </c>
    </row>
    <row r="322" spans="1:21" x14ac:dyDescent="0.25">
      <c r="A322" t="s">
        <v>21</v>
      </c>
      <c r="B322">
        <v>5632</v>
      </c>
    </row>
    <row r="323" spans="1:21" x14ac:dyDescent="0.25">
      <c r="A323" t="s">
        <v>23</v>
      </c>
      <c r="B323">
        <v>20743</v>
      </c>
    </row>
    <row r="324" spans="1:21" x14ac:dyDescent="0.25">
      <c r="A324" t="s">
        <v>24</v>
      </c>
      <c r="B324">
        <v>45069</v>
      </c>
    </row>
    <row r="329" spans="1:21" s="9" customFormat="1" x14ac:dyDescent="0.25">
      <c r="A329" s="9" t="s">
        <v>65</v>
      </c>
      <c r="B329" s="9" t="s">
        <v>65</v>
      </c>
      <c r="C329" s="9" t="s">
        <v>65</v>
      </c>
      <c r="D329" s="9" t="s">
        <v>65</v>
      </c>
      <c r="E329" s="9" t="s">
        <v>65</v>
      </c>
      <c r="F329" s="9" t="s">
        <v>65</v>
      </c>
      <c r="G329" s="9" t="s">
        <v>65</v>
      </c>
      <c r="H329" s="9" t="s">
        <v>65</v>
      </c>
      <c r="I329" s="9" t="s">
        <v>65</v>
      </c>
      <c r="J329" s="9" t="s">
        <v>65</v>
      </c>
      <c r="K329" s="9" t="s">
        <v>65</v>
      </c>
      <c r="L329" s="9" t="s">
        <v>65</v>
      </c>
      <c r="M329" s="9" t="s">
        <v>65</v>
      </c>
      <c r="N329" s="9" t="s">
        <v>65</v>
      </c>
      <c r="O329" s="9" t="s">
        <v>65</v>
      </c>
      <c r="P329" s="9" t="s">
        <v>65</v>
      </c>
      <c r="Q329" s="9" t="s">
        <v>65</v>
      </c>
      <c r="R329" s="9" t="s">
        <v>65</v>
      </c>
      <c r="S329" s="9" t="s">
        <v>65</v>
      </c>
      <c r="T329" s="9" t="s">
        <v>65</v>
      </c>
    </row>
    <row r="332" spans="1:21" x14ac:dyDescent="0.25">
      <c r="A332" t="s">
        <v>34</v>
      </c>
      <c r="B332" t="s">
        <v>0</v>
      </c>
      <c r="C332" t="s">
        <v>1</v>
      </c>
      <c r="D332" t="s">
        <v>2</v>
      </c>
      <c r="E332" t="s">
        <v>3</v>
      </c>
      <c r="F332" t="s">
        <v>4</v>
      </c>
      <c r="G332" t="s">
        <v>5</v>
      </c>
      <c r="H332" t="s">
        <v>6</v>
      </c>
      <c r="I332" t="s">
        <v>7</v>
      </c>
      <c r="J332" t="s">
        <v>8</v>
      </c>
      <c r="K332" t="s">
        <v>9</v>
      </c>
      <c r="L332" t="s">
        <v>10</v>
      </c>
      <c r="M332" t="s">
        <v>11</v>
      </c>
      <c r="N332" t="s">
        <v>12</v>
      </c>
      <c r="O332" t="s">
        <v>13</v>
      </c>
      <c r="P332" t="s">
        <v>14</v>
      </c>
      <c r="Q332" t="s">
        <v>15</v>
      </c>
      <c r="R332" t="s">
        <v>16</v>
      </c>
      <c r="S332" t="s">
        <v>17</v>
      </c>
      <c r="T332" t="s">
        <v>18</v>
      </c>
      <c r="U332" t="s">
        <v>19</v>
      </c>
    </row>
    <row r="333" spans="1:21" x14ac:dyDescent="0.25">
      <c r="A333" t="s">
        <v>21</v>
      </c>
      <c r="B333">
        <v>13.8192972222222</v>
      </c>
      <c r="C333">
        <v>14.5672805555555</v>
      </c>
      <c r="D333">
        <v>13.7947583333333</v>
      </c>
      <c r="E333">
        <v>14.605327777777701</v>
      </c>
      <c r="F333">
        <v>14.8808142857142</v>
      </c>
      <c r="G333">
        <v>14.8808142857142</v>
      </c>
      <c r="H333">
        <v>12.135573750000001</v>
      </c>
      <c r="I333">
        <v>14.6846737499999</v>
      </c>
      <c r="J333">
        <v>16.8557328703703</v>
      </c>
      <c r="K333">
        <v>16.8557328703703</v>
      </c>
      <c r="L333">
        <v>19.6719086956521</v>
      </c>
      <c r="M333">
        <v>19.683105797101401</v>
      </c>
      <c r="N333">
        <v>18.230824537037002</v>
      </c>
      <c r="O333">
        <v>18.230824537037002</v>
      </c>
      <c r="P333">
        <v>15.4370938388625</v>
      </c>
      <c r="Q333">
        <v>17.558969194312802</v>
      </c>
      <c r="R333">
        <v>18.777504347826</v>
      </c>
      <c r="S333">
        <v>18.777504347826</v>
      </c>
      <c r="T333">
        <v>12.846985714285699</v>
      </c>
      <c r="U333">
        <v>16.750271428571399</v>
      </c>
    </row>
    <row r="334" spans="1:21" x14ac:dyDescent="0.25">
      <c r="A334" t="s">
        <v>23</v>
      </c>
      <c r="B334">
        <v>15.209442129629601</v>
      </c>
      <c r="C334">
        <v>15.209442129629601</v>
      </c>
      <c r="D334">
        <v>15.010528703703701</v>
      </c>
      <c r="E334">
        <v>15.0537754629629</v>
      </c>
      <c r="F334">
        <v>19.718595161290299</v>
      </c>
      <c r="G334">
        <v>19.718595161290299</v>
      </c>
      <c r="J334">
        <v>16.574848611111101</v>
      </c>
      <c r="K334">
        <v>16.574848611111101</v>
      </c>
      <c r="L334">
        <v>19.635768055555499</v>
      </c>
      <c r="M334">
        <v>19.635768055555499</v>
      </c>
      <c r="N334">
        <v>19.7284685185185</v>
      </c>
      <c r="O334">
        <v>19.7284685185185</v>
      </c>
      <c r="P334">
        <v>15.2085386075949</v>
      </c>
      <c r="Q334">
        <v>18.033932911392402</v>
      </c>
      <c r="R334">
        <v>18.112353240740699</v>
      </c>
      <c r="S334">
        <v>18.112353240740699</v>
      </c>
      <c r="T334">
        <v>13.769235483870901</v>
      </c>
      <c r="U334">
        <v>17.343635483870901</v>
      </c>
    </row>
    <row r="335" spans="1:21" x14ac:dyDescent="0.25">
      <c r="A335" t="s">
        <v>24</v>
      </c>
      <c r="B335">
        <v>15.1143814814814</v>
      </c>
      <c r="C335">
        <v>15.1143814814814</v>
      </c>
      <c r="D335">
        <v>14.8623675925925</v>
      </c>
      <c r="E335">
        <v>14.9058958333333</v>
      </c>
      <c r="F335">
        <v>19.720803999999902</v>
      </c>
      <c r="G335">
        <v>19.720803999999902</v>
      </c>
      <c r="J335">
        <v>15.8672824074074</v>
      </c>
      <c r="K335">
        <v>15.8672824074074</v>
      </c>
      <c r="L335">
        <v>19.544366203703699</v>
      </c>
      <c r="M335">
        <v>19.544366203703699</v>
      </c>
      <c r="N335">
        <v>19.707720833333301</v>
      </c>
      <c r="O335">
        <v>19.707720833333301</v>
      </c>
      <c r="P335">
        <v>13.900925628140699</v>
      </c>
      <c r="Q335">
        <v>17.120746733668302</v>
      </c>
      <c r="R335">
        <v>17.606987037037001</v>
      </c>
      <c r="S335">
        <v>17.606987037037001</v>
      </c>
      <c r="T335">
        <v>11.992535999999999</v>
      </c>
      <c r="U335">
        <v>15.904332</v>
      </c>
    </row>
    <row r="336" spans="1:21" x14ac:dyDescent="0.25">
      <c r="A336" t="s">
        <v>20</v>
      </c>
      <c r="B336">
        <v>15.0408282407407</v>
      </c>
      <c r="C336">
        <v>15.0408282407407</v>
      </c>
      <c r="D336">
        <v>14.7397435185185</v>
      </c>
      <c r="E336">
        <v>14.7801361111111</v>
      </c>
      <c r="F336">
        <v>19.7191827160493</v>
      </c>
      <c r="G336">
        <v>19.7191827160493</v>
      </c>
      <c r="J336">
        <v>15.3913393518518</v>
      </c>
      <c r="K336">
        <v>15.3913393518518</v>
      </c>
      <c r="L336">
        <v>19.4654722222222</v>
      </c>
      <c r="M336">
        <v>19.4654722222222</v>
      </c>
      <c r="N336">
        <v>19.694374537037</v>
      </c>
      <c r="O336">
        <v>19.694374537037</v>
      </c>
      <c r="P336">
        <v>11.976001714285699</v>
      </c>
      <c r="Q336">
        <v>15.4111354285714</v>
      </c>
      <c r="R336">
        <v>17.2119574074074</v>
      </c>
      <c r="S336">
        <v>17.2119574074074</v>
      </c>
      <c r="T336">
        <v>9.7232132530120392</v>
      </c>
      <c r="U336">
        <v>13.6558240963855</v>
      </c>
    </row>
    <row r="337" spans="1:21" x14ac:dyDescent="0.25">
      <c r="A337" t="s">
        <v>20</v>
      </c>
      <c r="B337">
        <v>15694</v>
      </c>
    </row>
    <row r="338" spans="1:21" x14ac:dyDescent="0.25">
      <c r="A338" t="s">
        <v>21</v>
      </c>
      <c r="B338">
        <v>1319</v>
      </c>
    </row>
    <row r="339" spans="1:21" x14ac:dyDescent="0.25">
      <c r="A339" t="s">
        <v>23</v>
      </c>
      <c r="B339">
        <v>4009</v>
      </c>
    </row>
    <row r="340" spans="1:21" x14ac:dyDescent="0.25">
      <c r="A340" t="s">
        <v>24</v>
      </c>
      <c r="B340">
        <v>8976</v>
      </c>
    </row>
    <row r="341" spans="1:21" x14ac:dyDescent="0.25">
      <c r="A341" t="s">
        <v>35</v>
      </c>
      <c r="B341" t="s">
        <v>0</v>
      </c>
      <c r="C341" t="s">
        <v>1</v>
      </c>
      <c r="D341" t="s">
        <v>2</v>
      </c>
      <c r="E341" t="s">
        <v>3</v>
      </c>
      <c r="F341" t="s">
        <v>4</v>
      </c>
      <c r="G341" t="s">
        <v>5</v>
      </c>
      <c r="H341" t="s">
        <v>6</v>
      </c>
      <c r="I341" t="s">
        <v>7</v>
      </c>
      <c r="J341" t="s">
        <v>8</v>
      </c>
      <c r="K341" t="s">
        <v>9</v>
      </c>
      <c r="L341" t="s">
        <v>10</v>
      </c>
      <c r="M341" t="s">
        <v>11</v>
      </c>
      <c r="N341" t="s">
        <v>12</v>
      </c>
      <c r="O341" t="s">
        <v>13</v>
      </c>
      <c r="P341" t="s">
        <v>14</v>
      </c>
      <c r="Q341" t="s">
        <v>15</v>
      </c>
      <c r="R341" t="s">
        <v>16</v>
      </c>
      <c r="S341" t="s">
        <v>17</v>
      </c>
      <c r="T341" t="s">
        <v>18</v>
      </c>
      <c r="U341" t="s">
        <v>19</v>
      </c>
    </row>
    <row r="342" spans="1:21" x14ac:dyDescent="0.25">
      <c r="A342" t="s">
        <v>21</v>
      </c>
      <c r="B342">
        <v>11.119457407407401</v>
      </c>
      <c r="C342">
        <v>13.128814814814801</v>
      </c>
      <c r="D342">
        <v>11.263497222222201</v>
      </c>
      <c r="E342">
        <v>13.360459722222201</v>
      </c>
      <c r="H342">
        <v>12.681884259259199</v>
      </c>
      <c r="I342">
        <v>14.7268981481481</v>
      </c>
      <c r="J342">
        <v>15.2575319444444</v>
      </c>
      <c r="K342">
        <v>15.2575319444444</v>
      </c>
      <c r="N342">
        <v>15.3765314814814</v>
      </c>
      <c r="O342">
        <v>15.3765314814814</v>
      </c>
      <c r="P342">
        <v>12.794203703703699</v>
      </c>
      <c r="Q342">
        <v>14.8135254629629</v>
      </c>
    </row>
    <row r="343" spans="1:21" x14ac:dyDescent="0.25">
      <c r="A343" t="s">
        <v>23</v>
      </c>
      <c r="B343">
        <v>14.5564976851851</v>
      </c>
      <c r="C343">
        <v>14.5564976851851</v>
      </c>
      <c r="D343">
        <v>14.3761356481481</v>
      </c>
      <c r="E343">
        <v>14.4122398148148</v>
      </c>
      <c r="J343">
        <v>16.177651851851799</v>
      </c>
      <c r="K343">
        <v>16.177651851851799</v>
      </c>
      <c r="L343">
        <v>19.472768055555498</v>
      </c>
      <c r="M343">
        <v>19.472768055555498</v>
      </c>
      <c r="N343">
        <v>19.480233333333299</v>
      </c>
      <c r="O343">
        <v>19.480233333333299</v>
      </c>
      <c r="P343">
        <v>15.3194736111111</v>
      </c>
      <c r="Q343">
        <v>17.966333796296201</v>
      </c>
      <c r="R343">
        <v>18.113827777777701</v>
      </c>
      <c r="S343">
        <v>18.113827777777701</v>
      </c>
    </row>
    <row r="344" spans="1:21" x14ac:dyDescent="0.25">
      <c r="A344" t="s">
        <v>24</v>
      </c>
      <c r="B344">
        <v>14.025060185185099</v>
      </c>
      <c r="C344">
        <v>14.025060185185099</v>
      </c>
      <c r="D344">
        <v>13.7467611111111</v>
      </c>
      <c r="E344">
        <v>13.7825356481481</v>
      </c>
      <c r="F344">
        <v>19.280255555555499</v>
      </c>
      <c r="G344">
        <v>19.280255555555499</v>
      </c>
      <c r="J344">
        <v>15.2034513888888</v>
      </c>
      <c r="K344">
        <v>15.2034513888888</v>
      </c>
      <c r="L344">
        <v>19.105083333333301</v>
      </c>
      <c r="M344">
        <v>19.105083333333301</v>
      </c>
      <c r="N344">
        <v>19.0322787037037</v>
      </c>
      <c r="O344">
        <v>19.0322787037037</v>
      </c>
      <c r="P344">
        <v>13.787509900990001</v>
      </c>
      <c r="Q344">
        <v>16.8045782178217</v>
      </c>
      <c r="R344">
        <v>17.3694587962962</v>
      </c>
      <c r="S344">
        <v>17.3694587962962</v>
      </c>
      <c r="T344">
        <v>12.5807611111111</v>
      </c>
      <c r="U344">
        <v>16.004850000000001</v>
      </c>
    </row>
    <row r="345" spans="1:21" x14ac:dyDescent="0.25">
      <c r="A345" t="s">
        <v>20</v>
      </c>
      <c r="B345">
        <v>13.447753240740701</v>
      </c>
      <c r="C345">
        <v>13.447753240740701</v>
      </c>
      <c r="D345">
        <v>13.0333592592592</v>
      </c>
      <c r="E345">
        <v>13.0668537037037</v>
      </c>
      <c r="F345">
        <v>19.257749253731301</v>
      </c>
      <c r="G345">
        <v>19.257749253731301</v>
      </c>
      <c r="J345">
        <v>14.628793518518499</v>
      </c>
      <c r="K345">
        <v>14.628793518518499</v>
      </c>
      <c r="L345">
        <v>18.842807870370301</v>
      </c>
      <c r="M345">
        <v>18.842807870370301</v>
      </c>
      <c r="N345">
        <v>18.698791203703699</v>
      </c>
      <c r="O345">
        <v>18.698791203703699</v>
      </c>
      <c r="P345">
        <v>11.9948727272727</v>
      </c>
      <c r="Q345">
        <v>15.219367045454501</v>
      </c>
      <c r="R345">
        <v>16.867833796296299</v>
      </c>
      <c r="S345">
        <v>16.867833796296299</v>
      </c>
      <c r="T345">
        <v>10.020020289854999</v>
      </c>
      <c r="U345">
        <v>13.525179710144901</v>
      </c>
    </row>
    <row r="346" spans="1:21" x14ac:dyDescent="0.25">
      <c r="A346" t="s">
        <v>20</v>
      </c>
      <c r="B346">
        <v>69827</v>
      </c>
    </row>
    <row r="347" spans="1:21" x14ac:dyDescent="0.25">
      <c r="A347" t="s">
        <v>21</v>
      </c>
      <c r="B347">
        <v>7062</v>
      </c>
    </row>
    <row r="348" spans="1:21" x14ac:dyDescent="0.25">
      <c r="A348" t="s">
        <v>23</v>
      </c>
      <c r="B348">
        <v>20470</v>
      </c>
    </row>
    <row r="349" spans="1:21" x14ac:dyDescent="0.25">
      <c r="A349" t="s">
        <v>24</v>
      </c>
      <c r="B349">
        <v>41537</v>
      </c>
    </row>
    <row r="350" spans="1:21" x14ac:dyDescent="0.25">
      <c r="B350" t="s">
        <v>0</v>
      </c>
      <c r="C350" t="s">
        <v>1</v>
      </c>
      <c r="D350" t="s">
        <v>2</v>
      </c>
      <c r="E350" t="s">
        <v>3</v>
      </c>
      <c r="F350" t="s">
        <v>4</v>
      </c>
      <c r="G350" t="s">
        <v>5</v>
      </c>
      <c r="H350" t="s">
        <v>6</v>
      </c>
      <c r="I350" t="s">
        <v>7</v>
      </c>
      <c r="J350" t="s">
        <v>8</v>
      </c>
      <c r="K350" t="s">
        <v>9</v>
      </c>
      <c r="L350" t="s">
        <v>10</v>
      </c>
      <c r="M350" t="s">
        <v>11</v>
      </c>
      <c r="N350" t="s">
        <v>12</v>
      </c>
      <c r="O350" t="s">
        <v>13</v>
      </c>
      <c r="P350" t="s">
        <v>14</v>
      </c>
      <c r="Q350" t="s">
        <v>15</v>
      </c>
      <c r="R350" t="s">
        <v>16</v>
      </c>
      <c r="S350" t="s">
        <v>17</v>
      </c>
      <c r="T350" t="s">
        <v>18</v>
      </c>
      <c r="U350" t="s">
        <v>19</v>
      </c>
    </row>
    <row r="351" spans="1:21" x14ac:dyDescent="0.25">
      <c r="A351" t="s">
        <v>21</v>
      </c>
      <c r="B351">
        <v>13.0900231481481</v>
      </c>
      <c r="C351">
        <v>15.8325518518518</v>
      </c>
      <c r="D351">
        <v>13.5322648148148</v>
      </c>
      <c r="E351">
        <v>16.4916398148148</v>
      </c>
      <c r="H351">
        <v>14.4352912037037</v>
      </c>
      <c r="I351">
        <v>18.4775416666666</v>
      </c>
      <c r="J351">
        <v>19.5947550925925</v>
      </c>
      <c r="K351">
        <v>19.5947550925925</v>
      </c>
      <c r="N351">
        <v>19.838152777777701</v>
      </c>
      <c r="O351">
        <v>19.838152777777701</v>
      </c>
      <c r="P351">
        <v>14.4454384259259</v>
      </c>
      <c r="Q351">
        <v>18.570731481481399</v>
      </c>
    </row>
    <row r="352" spans="1:21" x14ac:dyDescent="0.25">
      <c r="A352" t="s">
        <v>23</v>
      </c>
      <c r="B352">
        <v>9.2649004629629594</v>
      </c>
      <c r="C352">
        <v>11.535271759259199</v>
      </c>
      <c r="D352">
        <v>9.60688148148148</v>
      </c>
      <c r="E352">
        <v>12.033962499999999</v>
      </c>
      <c r="H352">
        <v>13.7772898148148</v>
      </c>
      <c r="I352">
        <v>17.5943583333333</v>
      </c>
      <c r="J352">
        <v>19.691068055555501</v>
      </c>
      <c r="K352">
        <v>19.691068055555501</v>
      </c>
      <c r="N352">
        <v>19.858793981481401</v>
      </c>
      <c r="O352">
        <v>19.858793981481401</v>
      </c>
      <c r="P352">
        <v>13.928183796296301</v>
      </c>
      <c r="Q352">
        <v>17.660837037036998</v>
      </c>
    </row>
    <row r="353" spans="1:21" x14ac:dyDescent="0.25">
      <c r="A353" t="s">
        <v>24</v>
      </c>
      <c r="B353">
        <v>0.73100231481481404</v>
      </c>
      <c r="C353">
        <v>0.74566111111111</v>
      </c>
      <c r="D353">
        <v>0.73246898148148099</v>
      </c>
      <c r="E353">
        <v>0.74847731481481405</v>
      </c>
      <c r="F353">
        <v>16.374607692307599</v>
      </c>
      <c r="G353">
        <v>16.374607692307599</v>
      </c>
      <c r="H353">
        <v>13.0884421296296</v>
      </c>
      <c r="I353">
        <v>16.8403611111111</v>
      </c>
      <c r="J353">
        <v>19.707765740740701</v>
      </c>
      <c r="K353">
        <v>19.707765740740701</v>
      </c>
      <c r="L353">
        <v>13.9093285714285</v>
      </c>
      <c r="M353">
        <v>19.240928571428501</v>
      </c>
      <c r="N353">
        <v>20.004858333333299</v>
      </c>
      <c r="O353">
        <v>20.004858333333299</v>
      </c>
      <c r="P353">
        <v>10.4798580487804</v>
      </c>
      <c r="Q353">
        <v>15.087701951219501</v>
      </c>
      <c r="R353">
        <v>20.646699999999999</v>
      </c>
      <c r="S353">
        <v>20.646699999999999</v>
      </c>
      <c r="T353">
        <v>7.3570365853658499</v>
      </c>
      <c r="U353">
        <v>16.616953658536499</v>
      </c>
    </row>
    <row r="354" spans="1:21" x14ac:dyDescent="0.25">
      <c r="A354" t="s">
        <v>20</v>
      </c>
      <c r="B354">
        <v>17.311100462962902</v>
      </c>
      <c r="C354">
        <v>17.311100462962902</v>
      </c>
      <c r="D354">
        <v>16.907917129629599</v>
      </c>
      <c r="E354">
        <v>16.954769444444398</v>
      </c>
      <c r="F354">
        <v>29.878719310344799</v>
      </c>
      <c r="G354">
        <v>29.878719310344799</v>
      </c>
      <c r="J354">
        <v>20.6750379629629</v>
      </c>
      <c r="K354">
        <v>20.6750379629629</v>
      </c>
      <c r="L354">
        <v>29.861299537036999</v>
      </c>
      <c r="M354">
        <v>29.861299537036999</v>
      </c>
      <c r="N354">
        <v>29.923580092592498</v>
      </c>
      <c r="O354">
        <v>29.923580092592498</v>
      </c>
      <c r="P354">
        <v>18.5961346666666</v>
      </c>
      <c r="Q354">
        <v>24.051334666666602</v>
      </c>
      <c r="R354">
        <v>22.299089814814799</v>
      </c>
      <c r="S354">
        <v>22.299089814814799</v>
      </c>
      <c r="T354">
        <v>16.548524827586199</v>
      </c>
      <c r="U354">
        <v>22.7698786206896</v>
      </c>
    </row>
    <row r="355" spans="1:21" x14ac:dyDescent="0.25">
      <c r="A355" t="s">
        <v>20</v>
      </c>
      <c r="B355">
        <v>29483</v>
      </c>
    </row>
    <row r="356" spans="1:21" x14ac:dyDescent="0.25">
      <c r="A356" t="s">
        <v>21</v>
      </c>
      <c r="B356">
        <v>1223</v>
      </c>
    </row>
    <row r="357" spans="1:21" x14ac:dyDescent="0.25">
      <c r="A357" t="s">
        <v>23</v>
      </c>
      <c r="B357">
        <v>4755</v>
      </c>
    </row>
    <row r="358" spans="1:21" x14ac:dyDescent="0.25">
      <c r="A358" t="s">
        <v>24</v>
      </c>
      <c r="B358">
        <v>8832</v>
      </c>
    </row>
    <row r="359" spans="1:21" x14ac:dyDescent="0.25">
      <c r="B359" t="s">
        <v>0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 t="s">
        <v>6</v>
      </c>
      <c r="I359" t="s">
        <v>7</v>
      </c>
      <c r="J359" t="s">
        <v>8</v>
      </c>
      <c r="K359" t="s">
        <v>9</v>
      </c>
      <c r="L359" t="s">
        <v>10</v>
      </c>
      <c r="M359" t="s">
        <v>11</v>
      </c>
      <c r="N359" t="s">
        <v>12</v>
      </c>
      <c r="O359" t="s">
        <v>13</v>
      </c>
      <c r="P359" t="s">
        <v>14</v>
      </c>
      <c r="Q359" t="s">
        <v>15</v>
      </c>
      <c r="R359" t="s">
        <v>16</v>
      </c>
      <c r="S359" t="s">
        <v>17</v>
      </c>
      <c r="T359" t="s">
        <v>18</v>
      </c>
      <c r="U359" t="s">
        <v>19</v>
      </c>
    </row>
    <row r="360" spans="1:21" x14ac:dyDescent="0.25">
      <c r="A360" t="s">
        <v>21</v>
      </c>
      <c r="B360">
        <v>11.915215740740701</v>
      </c>
      <c r="C360">
        <v>13.1722185185185</v>
      </c>
      <c r="D360">
        <v>12.038072222222199</v>
      </c>
      <c r="E360">
        <v>13.332721296296199</v>
      </c>
      <c r="H360">
        <v>12.506291095890401</v>
      </c>
      <c r="I360">
        <v>14.1307253424657</v>
      </c>
      <c r="J360">
        <v>15.137004629629599</v>
      </c>
      <c r="K360">
        <v>15.137004629629599</v>
      </c>
      <c r="L360">
        <v>17.730378873239399</v>
      </c>
      <c r="M360">
        <v>17.730378873239399</v>
      </c>
      <c r="N360">
        <v>15.722801388888801</v>
      </c>
      <c r="O360">
        <v>15.722801388888801</v>
      </c>
      <c r="P360">
        <v>13.266127777777699</v>
      </c>
      <c r="Q360">
        <v>15.0531356481481</v>
      </c>
      <c r="R360">
        <v>17.151157746478798</v>
      </c>
      <c r="S360">
        <v>17.151157746478798</v>
      </c>
    </row>
    <row r="361" spans="1:21" x14ac:dyDescent="0.25">
      <c r="A361" t="s">
        <v>23</v>
      </c>
      <c r="B361">
        <v>14.1193013888889</v>
      </c>
      <c r="C361">
        <v>14.1193013888889</v>
      </c>
      <c r="D361">
        <v>13.9604263888889</v>
      </c>
      <c r="E361">
        <v>13.9986555555555</v>
      </c>
      <c r="F361">
        <v>17.747590909090899</v>
      </c>
      <c r="G361">
        <v>17.747590909090899</v>
      </c>
      <c r="J361">
        <v>15.4759282407407</v>
      </c>
      <c r="K361">
        <v>15.4759282407407</v>
      </c>
      <c r="L361">
        <v>17.693510648148099</v>
      </c>
      <c r="M361">
        <v>17.693510648148099</v>
      </c>
      <c r="N361">
        <v>17.762495833333301</v>
      </c>
      <c r="O361">
        <v>17.762495833333301</v>
      </c>
      <c r="P361">
        <v>14.1366681081081</v>
      </c>
      <c r="Q361">
        <v>16.461077837837799</v>
      </c>
      <c r="R361">
        <v>16.645185185185099</v>
      </c>
      <c r="S361">
        <v>16.645185185185099</v>
      </c>
      <c r="T361">
        <v>12.521109090909</v>
      </c>
      <c r="U361">
        <v>15.7516</v>
      </c>
    </row>
    <row r="362" spans="1:21" x14ac:dyDescent="0.25">
      <c r="A362" t="s">
        <v>24</v>
      </c>
      <c r="B362">
        <v>13.723337037037</v>
      </c>
      <c r="C362">
        <v>13.723337037037</v>
      </c>
      <c r="D362">
        <v>13.521824074074001</v>
      </c>
      <c r="E362">
        <v>13.557704629629599</v>
      </c>
      <c r="F362">
        <v>17.7480409090909</v>
      </c>
      <c r="G362">
        <v>17.7480409090909</v>
      </c>
      <c r="J362">
        <v>14.924674537036999</v>
      </c>
      <c r="K362">
        <v>14.924674537036999</v>
      </c>
      <c r="L362">
        <v>17.655028240740702</v>
      </c>
      <c r="M362">
        <v>17.655028240740702</v>
      </c>
      <c r="N362">
        <v>17.748301388888802</v>
      </c>
      <c r="O362">
        <v>17.748301388888802</v>
      </c>
      <c r="P362">
        <v>12.9281902912621</v>
      </c>
      <c r="Q362">
        <v>15.6409830097087</v>
      </c>
      <c r="R362">
        <v>16.2919421296296</v>
      </c>
      <c r="S362">
        <v>16.2919421296296</v>
      </c>
      <c r="T362">
        <v>10.2251782608695</v>
      </c>
      <c r="U362">
        <v>13.815504347826</v>
      </c>
    </row>
    <row r="363" spans="1:21" x14ac:dyDescent="0.25">
      <c r="A363" t="s">
        <v>20</v>
      </c>
      <c r="B363">
        <v>13.2228763888888</v>
      </c>
      <c r="C363">
        <v>13.2228763888888</v>
      </c>
      <c r="D363">
        <v>12.761674537037001</v>
      </c>
      <c r="E363">
        <v>12.7960648148148</v>
      </c>
      <c r="F363">
        <v>17.738086419752999</v>
      </c>
      <c r="G363">
        <v>17.738086419752999</v>
      </c>
      <c r="J363">
        <v>14.5116050925925</v>
      </c>
      <c r="K363">
        <v>14.5116050925925</v>
      </c>
      <c r="L363">
        <v>17.643774999999899</v>
      </c>
      <c r="M363">
        <v>17.643774999999899</v>
      </c>
      <c r="N363">
        <v>17.7475194444444</v>
      </c>
      <c r="O363">
        <v>17.7475194444444</v>
      </c>
      <c r="P363">
        <v>11.2090982658959</v>
      </c>
      <c r="Q363">
        <v>14.137589017341</v>
      </c>
      <c r="R363">
        <v>15.8126921296296</v>
      </c>
      <c r="S363">
        <v>15.8126921296296</v>
      </c>
      <c r="T363">
        <v>9.1221753086419692</v>
      </c>
      <c r="U363">
        <v>12.6356320987654</v>
      </c>
    </row>
    <row r="364" spans="1:21" x14ac:dyDescent="0.25">
      <c r="A364" t="s">
        <v>20</v>
      </c>
      <c r="B364">
        <v>32379</v>
      </c>
    </row>
    <row r="365" spans="1:21" x14ac:dyDescent="0.25">
      <c r="A365" t="s">
        <v>21</v>
      </c>
      <c r="B365">
        <v>2171</v>
      </c>
    </row>
    <row r="366" spans="1:21" x14ac:dyDescent="0.25">
      <c r="A366" t="s">
        <v>23</v>
      </c>
      <c r="B366">
        <v>8164</v>
      </c>
    </row>
    <row r="367" spans="1:21" x14ac:dyDescent="0.25">
      <c r="A367" t="s">
        <v>24</v>
      </c>
      <c r="B367">
        <v>18356</v>
      </c>
    </row>
    <row r="368" spans="1:21" x14ac:dyDescent="0.25">
      <c r="B368" t="s">
        <v>0</v>
      </c>
      <c r="C368" t="s">
        <v>1</v>
      </c>
      <c r="D368" t="s">
        <v>2</v>
      </c>
      <c r="E368" t="s">
        <v>3</v>
      </c>
      <c r="F368" t="s">
        <v>4</v>
      </c>
      <c r="G368" t="s">
        <v>5</v>
      </c>
      <c r="H368" t="s">
        <v>6</v>
      </c>
      <c r="I368" t="s">
        <v>7</v>
      </c>
      <c r="J368" t="s">
        <v>8</v>
      </c>
      <c r="K368" t="s">
        <v>9</v>
      </c>
      <c r="L368" t="s">
        <v>10</v>
      </c>
      <c r="M368" t="s">
        <v>11</v>
      </c>
      <c r="N368" t="s">
        <v>12</v>
      </c>
      <c r="O368" t="s">
        <v>13</v>
      </c>
      <c r="P368" t="s">
        <v>14</v>
      </c>
      <c r="Q368" t="s">
        <v>15</v>
      </c>
      <c r="R368" t="s">
        <v>16</v>
      </c>
      <c r="S368" t="s">
        <v>17</v>
      </c>
      <c r="T368" t="s">
        <v>18</v>
      </c>
      <c r="U368" t="s">
        <v>19</v>
      </c>
    </row>
    <row r="369" spans="1:21" x14ac:dyDescent="0.25">
      <c r="A369" t="s">
        <v>21</v>
      </c>
      <c r="B369">
        <v>11.492831481481399</v>
      </c>
      <c r="C369">
        <v>13.621336574074</v>
      </c>
      <c r="D369">
        <v>11.765516666666599</v>
      </c>
      <c r="E369">
        <v>14.0437537037037</v>
      </c>
      <c r="H369">
        <v>12.9751828703703</v>
      </c>
      <c r="I369">
        <v>15.4210916666666</v>
      </c>
      <c r="J369">
        <v>15.9746768518518</v>
      </c>
      <c r="K369">
        <v>15.9746768518518</v>
      </c>
      <c r="N369">
        <v>16.1806444444444</v>
      </c>
      <c r="O369">
        <v>16.1806444444444</v>
      </c>
      <c r="P369">
        <v>12.9243351851851</v>
      </c>
      <c r="Q369">
        <v>15.4317259259259</v>
      </c>
    </row>
    <row r="370" spans="1:21" x14ac:dyDescent="0.25">
      <c r="A370" t="s">
        <v>23</v>
      </c>
      <c r="B370">
        <v>15.3702777777777</v>
      </c>
      <c r="C370">
        <v>15.3702777777777</v>
      </c>
      <c r="D370">
        <v>15.200236111111099</v>
      </c>
      <c r="E370">
        <v>15.2394398148148</v>
      </c>
      <c r="J370">
        <v>17.531803703703702</v>
      </c>
      <c r="K370">
        <v>17.531803703703702</v>
      </c>
      <c r="L370">
        <v>20.678405092592602</v>
      </c>
      <c r="M370">
        <v>20.678405092592602</v>
      </c>
      <c r="N370">
        <v>20.787485185185101</v>
      </c>
      <c r="O370">
        <v>20.787485185185101</v>
      </c>
      <c r="P370">
        <v>16.274873611111101</v>
      </c>
      <c r="Q370">
        <v>19.191368518518502</v>
      </c>
      <c r="R370">
        <v>19.116135185185101</v>
      </c>
      <c r="S370">
        <v>19.116135185185101</v>
      </c>
    </row>
    <row r="371" spans="1:21" x14ac:dyDescent="0.25">
      <c r="A371" t="s">
        <v>24</v>
      </c>
      <c r="B371">
        <v>15.083927777777699</v>
      </c>
      <c r="C371">
        <v>15.083927777777699</v>
      </c>
      <c r="D371">
        <v>14.849114351851799</v>
      </c>
      <c r="E371">
        <v>14.8890087962963</v>
      </c>
      <c r="F371">
        <v>20.7797492537313</v>
      </c>
      <c r="G371">
        <v>20.7797492537313</v>
      </c>
      <c r="J371">
        <v>16.624500000000001</v>
      </c>
      <c r="K371">
        <v>16.624500000000001</v>
      </c>
      <c r="L371">
        <v>20.622961111111099</v>
      </c>
      <c r="M371">
        <v>20.622961111111099</v>
      </c>
      <c r="N371">
        <v>20.760998148148101</v>
      </c>
      <c r="O371">
        <v>20.760998148148101</v>
      </c>
      <c r="P371">
        <v>14.702284905660299</v>
      </c>
      <c r="Q371">
        <v>18.091884276729498</v>
      </c>
      <c r="R371">
        <v>18.5831680555555</v>
      </c>
      <c r="S371">
        <v>18.5831680555555</v>
      </c>
      <c r="T371">
        <v>12.4917808823529</v>
      </c>
      <c r="U371">
        <v>16.892898529411699</v>
      </c>
    </row>
    <row r="372" spans="1:21" x14ac:dyDescent="0.25">
      <c r="A372" t="s">
        <v>20</v>
      </c>
      <c r="B372">
        <v>14.819039351851799</v>
      </c>
      <c r="C372">
        <v>14.819039351851799</v>
      </c>
      <c r="D372">
        <v>14.515337962962899</v>
      </c>
      <c r="E372">
        <v>14.5524356481481</v>
      </c>
      <c r="F372">
        <v>20.7767219780219</v>
      </c>
      <c r="G372">
        <v>20.7767219780219</v>
      </c>
      <c r="J372">
        <v>16.0801916666666</v>
      </c>
      <c r="K372">
        <v>16.0801916666666</v>
      </c>
      <c r="L372">
        <v>20.549732870370299</v>
      </c>
      <c r="M372">
        <v>20.549732870370299</v>
      </c>
      <c r="N372">
        <v>20.756164351851801</v>
      </c>
      <c r="O372">
        <v>20.756164351851801</v>
      </c>
      <c r="P372">
        <v>12.782681935483801</v>
      </c>
      <c r="Q372">
        <v>16.456514193548301</v>
      </c>
      <c r="R372">
        <v>18.0980194444444</v>
      </c>
      <c r="S372">
        <v>18.0980194444444</v>
      </c>
      <c r="T372">
        <v>10.4830010638297</v>
      </c>
      <c r="U372">
        <v>14.4433882978723</v>
      </c>
    </row>
    <row r="373" spans="1:21" x14ac:dyDescent="0.25">
      <c r="A373" t="s">
        <v>20</v>
      </c>
      <c r="B373">
        <v>16461</v>
      </c>
    </row>
    <row r="374" spans="1:21" x14ac:dyDescent="0.25">
      <c r="A374" t="s">
        <v>21</v>
      </c>
      <c r="B374">
        <v>614</v>
      </c>
    </row>
    <row r="375" spans="1:21" x14ac:dyDescent="0.25">
      <c r="A375" t="s">
        <v>23</v>
      </c>
      <c r="B375">
        <v>3458</v>
      </c>
    </row>
    <row r="376" spans="1:21" x14ac:dyDescent="0.25">
      <c r="A376" t="s">
        <v>24</v>
      </c>
      <c r="B376">
        <v>8840</v>
      </c>
    </row>
    <row r="377" spans="1:21" x14ac:dyDescent="0.25">
      <c r="B377" t="s">
        <v>0</v>
      </c>
      <c r="C377" t="s">
        <v>1</v>
      </c>
      <c r="D377" t="s">
        <v>2</v>
      </c>
      <c r="E377" t="s">
        <v>3</v>
      </c>
      <c r="F377" t="s">
        <v>4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13</v>
      </c>
      <c r="P377" t="s">
        <v>14</v>
      </c>
      <c r="Q377" t="s">
        <v>15</v>
      </c>
      <c r="R377" t="s">
        <v>16</v>
      </c>
      <c r="S377" t="s">
        <v>17</v>
      </c>
      <c r="T377" t="s">
        <v>18</v>
      </c>
      <c r="U377" t="s">
        <v>19</v>
      </c>
    </row>
    <row r="378" spans="1:21" x14ac:dyDescent="0.25">
      <c r="A378" t="s">
        <v>21</v>
      </c>
      <c r="B378">
        <v>11.957593055555501</v>
      </c>
      <c r="C378">
        <v>11.957593055555501</v>
      </c>
      <c r="D378">
        <v>11.897786574074001</v>
      </c>
      <c r="E378">
        <v>11.9270333333333</v>
      </c>
      <c r="F378">
        <v>14.722249999999899</v>
      </c>
      <c r="G378">
        <v>14.722249999999899</v>
      </c>
      <c r="J378">
        <v>13.8170800925925</v>
      </c>
      <c r="K378">
        <v>13.8170800925925</v>
      </c>
      <c r="L378">
        <v>14.736333333333301</v>
      </c>
      <c r="M378">
        <v>14.736333333333301</v>
      </c>
      <c r="N378">
        <v>14.760287037036999</v>
      </c>
      <c r="O378">
        <v>14.760287037036999</v>
      </c>
      <c r="P378">
        <v>12.9373827102803</v>
      </c>
      <c r="Q378">
        <v>14.279586915887799</v>
      </c>
      <c r="R378">
        <v>14.314860185185101</v>
      </c>
      <c r="S378">
        <v>14.314860185185101</v>
      </c>
      <c r="T378">
        <v>13.046625000000001</v>
      </c>
      <c r="U378">
        <v>14.210100000000001</v>
      </c>
    </row>
    <row r="379" spans="1:21" x14ac:dyDescent="0.25">
      <c r="A379" t="s">
        <v>23</v>
      </c>
      <c r="B379">
        <v>10.971484259259199</v>
      </c>
      <c r="C379">
        <v>10.971484259259199</v>
      </c>
      <c r="D379">
        <v>10.7628611111111</v>
      </c>
      <c r="E379">
        <v>10.789255555555499</v>
      </c>
      <c r="F379">
        <v>14.7386</v>
      </c>
      <c r="G379">
        <v>14.7386</v>
      </c>
      <c r="J379">
        <v>13.3919203703703</v>
      </c>
      <c r="K379">
        <v>13.3919203703703</v>
      </c>
      <c r="L379">
        <v>14.724812037036999</v>
      </c>
      <c r="M379">
        <v>14.724812037036999</v>
      </c>
      <c r="N379">
        <v>14.7586606481481</v>
      </c>
      <c r="O379">
        <v>14.7586606481481</v>
      </c>
      <c r="P379">
        <v>12.057131018518501</v>
      </c>
      <c r="Q379">
        <v>13.775956018518499</v>
      </c>
      <c r="R379">
        <v>14.0132833333333</v>
      </c>
      <c r="S379">
        <v>14.0132833333333</v>
      </c>
      <c r="T379">
        <v>10.425149999999901</v>
      </c>
      <c r="U379">
        <v>13.527149999999899</v>
      </c>
    </row>
    <row r="380" spans="1:21" x14ac:dyDescent="0.25">
      <c r="A380" t="s">
        <v>24</v>
      </c>
      <c r="B380">
        <v>9.8218018518518502</v>
      </c>
      <c r="C380">
        <v>9.8218018518518502</v>
      </c>
      <c r="D380">
        <v>9.6455916666666592</v>
      </c>
      <c r="E380">
        <v>9.6692120370370294</v>
      </c>
      <c r="F380">
        <v>14.6043424242424</v>
      </c>
      <c r="G380">
        <v>14.6043424242424</v>
      </c>
      <c r="J380">
        <v>13.0054212962962</v>
      </c>
      <c r="K380">
        <v>13.0054212962962</v>
      </c>
      <c r="L380">
        <v>14.7156574074074</v>
      </c>
      <c r="M380">
        <v>14.7156574074074</v>
      </c>
      <c r="N380">
        <v>14.753374074073999</v>
      </c>
      <c r="O380">
        <v>14.753374074073999</v>
      </c>
      <c r="P380">
        <v>10.9991066985645</v>
      </c>
      <c r="Q380">
        <v>13.051271291866</v>
      </c>
      <c r="R380">
        <v>13.721961111111099</v>
      </c>
      <c r="S380">
        <v>13.721961111111099</v>
      </c>
      <c r="T380">
        <v>9.1402285714285707</v>
      </c>
      <c r="U380">
        <v>11.775679999999999</v>
      </c>
    </row>
    <row r="381" spans="1:21" x14ac:dyDescent="0.25">
      <c r="A381" t="s">
        <v>20</v>
      </c>
      <c r="B381">
        <v>8.8702180555555508</v>
      </c>
      <c r="C381">
        <v>8.8702180555555508</v>
      </c>
      <c r="D381">
        <v>8.6732574074073998</v>
      </c>
      <c r="E381">
        <v>8.6953592592592504</v>
      </c>
      <c r="F381">
        <v>14.488785074626801</v>
      </c>
      <c r="G381">
        <v>14.488785074626801</v>
      </c>
      <c r="J381">
        <v>12.7388833333333</v>
      </c>
      <c r="K381">
        <v>12.7388833333333</v>
      </c>
      <c r="L381">
        <v>14.6995976851851</v>
      </c>
      <c r="M381">
        <v>14.6995976851851</v>
      </c>
      <c r="N381">
        <v>14.7490217592592</v>
      </c>
      <c r="O381">
        <v>14.7490217592592</v>
      </c>
      <c r="P381">
        <v>9.7292338095237998</v>
      </c>
      <c r="Q381">
        <v>11.9559704761904</v>
      </c>
      <c r="R381">
        <v>13.473338425925901</v>
      </c>
      <c r="S381">
        <v>13.473338425925901</v>
      </c>
      <c r="T381">
        <v>8.15282089552238</v>
      </c>
      <c r="U381">
        <v>10.9727298507462</v>
      </c>
    </row>
    <row r="382" spans="1:21" x14ac:dyDescent="0.25">
      <c r="A382" t="s">
        <v>20</v>
      </c>
      <c r="B382">
        <v>29292</v>
      </c>
    </row>
    <row r="383" spans="1:21" x14ac:dyDescent="0.25">
      <c r="A383" t="s">
        <v>21</v>
      </c>
      <c r="B383">
        <v>2529</v>
      </c>
    </row>
    <row r="384" spans="1:21" x14ac:dyDescent="0.25">
      <c r="A384" t="s">
        <v>23</v>
      </c>
      <c r="B384">
        <v>8259</v>
      </c>
    </row>
    <row r="385" spans="1:21" x14ac:dyDescent="0.25">
      <c r="A385" t="s">
        <v>24</v>
      </c>
      <c r="B385">
        <v>17351</v>
      </c>
    </row>
    <row r="386" spans="1:21" x14ac:dyDescent="0.25">
      <c r="B386" t="s">
        <v>0</v>
      </c>
      <c r="C386" t="s">
        <v>1</v>
      </c>
      <c r="D386" t="s">
        <v>2</v>
      </c>
      <c r="E386" t="s">
        <v>3</v>
      </c>
      <c r="F386" t="s">
        <v>4</v>
      </c>
      <c r="G386" t="s">
        <v>5</v>
      </c>
      <c r="H386" t="s">
        <v>6</v>
      </c>
      <c r="I386" t="s">
        <v>7</v>
      </c>
      <c r="J386" t="s">
        <v>8</v>
      </c>
      <c r="K386" t="s">
        <v>9</v>
      </c>
      <c r="L386" t="s">
        <v>10</v>
      </c>
      <c r="M386" t="s">
        <v>11</v>
      </c>
      <c r="N386" t="s">
        <v>12</v>
      </c>
      <c r="O386" t="s">
        <v>13</v>
      </c>
      <c r="P386" t="s">
        <v>14</v>
      </c>
      <c r="Q386" t="s">
        <v>15</v>
      </c>
      <c r="R386" t="s">
        <v>16</v>
      </c>
      <c r="S386" t="s">
        <v>17</v>
      </c>
      <c r="T386" t="s">
        <v>18</v>
      </c>
      <c r="U386" t="s">
        <v>19</v>
      </c>
    </row>
    <row r="387" spans="1:21" x14ac:dyDescent="0.25">
      <c r="A387" t="s">
        <v>21</v>
      </c>
      <c r="B387">
        <v>11.3265763888888</v>
      </c>
      <c r="C387">
        <v>13.421074999999901</v>
      </c>
      <c r="D387">
        <v>11.468250462962899</v>
      </c>
      <c r="E387">
        <v>13.652473148148101</v>
      </c>
      <c r="H387">
        <v>12.9144388888888</v>
      </c>
      <c r="I387">
        <v>15.1201949074074</v>
      </c>
      <c r="J387">
        <v>15.6186296296296</v>
      </c>
      <c r="K387">
        <v>15.6186296296296</v>
      </c>
      <c r="N387">
        <v>15.7094925925925</v>
      </c>
      <c r="O387">
        <v>15.7094925925925</v>
      </c>
      <c r="P387">
        <v>12.689185185185099</v>
      </c>
      <c r="Q387">
        <v>15.140705555555501</v>
      </c>
    </row>
    <row r="388" spans="1:21" x14ac:dyDescent="0.25">
      <c r="A388" t="s">
        <v>23</v>
      </c>
      <c r="B388">
        <v>14.924037037036999</v>
      </c>
      <c r="C388">
        <v>14.924037037036999</v>
      </c>
      <c r="D388">
        <v>14.678684722222201</v>
      </c>
      <c r="E388">
        <v>14.715654629629601</v>
      </c>
      <c r="J388">
        <v>16.616970833333301</v>
      </c>
      <c r="K388">
        <v>16.616970833333301</v>
      </c>
      <c r="L388">
        <v>20.250985185185101</v>
      </c>
      <c r="M388">
        <v>20.250985185185101</v>
      </c>
      <c r="N388">
        <v>20.3249055555555</v>
      </c>
      <c r="O388">
        <v>20.3249055555555</v>
      </c>
      <c r="P388">
        <v>15.878463888888801</v>
      </c>
      <c r="Q388">
        <v>18.7282601851851</v>
      </c>
      <c r="R388">
        <v>18.716936574074001</v>
      </c>
      <c r="S388">
        <v>18.716936574074001</v>
      </c>
    </row>
    <row r="389" spans="1:21" x14ac:dyDescent="0.25">
      <c r="A389" t="s">
        <v>24</v>
      </c>
      <c r="B389">
        <v>14.3582208333333</v>
      </c>
      <c r="C389">
        <v>14.3582208333333</v>
      </c>
      <c r="D389">
        <v>14.0729898148148</v>
      </c>
      <c r="E389">
        <v>14.109350462962899</v>
      </c>
      <c r="F389">
        <v>20.070277999999899</v>
      </c>
      <c r="G389">
        <v>20.070277999999899</v>
      </c>
      <c r="J389">
        <v>15.489862499999999</v>
      </c>
      <c r="K389">
        <v>15.489862499999999</v>
      </c>
      <c r="L389">
        <v>19.934283333333301</v>
      </c>
      <c r="M389">
        <v>19.934283333333301</v>
      </c>
      <c r="N389">
        <v>19.932626851851801</v>
      </c>
      <c r="O389">
        <v>19.932626851851801</v>
      </c>
      <c r="P389">
        <v>14.1481047058823</v>
      </c>
      <c r="Q389">
        <v>17.399418823529398</v>
      </c>
      <c r="R389">
        <v>18.0455717592592</v>
      </c>
      <c r="S389">
        <v>18.0455717592592</v>
      </c>
      <c r="T389">
        <v>11.7785019999999</v>
      </c>
      <c r="U389">
        <v>15.738681999999899</v>
      </c>
    </row>
    <row r="390" spans="1:21" x14ac:dyDescent="0.25">
      <c r="A390" t="s">
        <v>20</v>
      </c>
      <c r="B390">
        <v>13.834585648148099</v>
      </c>
      <c r="C390">
        <v>13.834585648148099</v>
      </c>
      <c r="D390">
        <v>13.281042592592501</v>
      </c>
      <c r="E390">
        <v>13.3154819444444</v>
      </c>
      <c r="F390">
        <v>20.122851282051201</v>
      </c>
      <c r="G390">
        <v>20.122851282051201</v>
      </c>
      <c r="J390">
        <v>14.8849449074074</v>
      </c>
      <c r="K390">
        <v>14.8849449074074</v>
      </c>
      <c r="L390">
        <v>19.6413648148148</v>
      </c>
      <c r="M390">
        <v>19.6413648148148</v>
      </c>
      <c r="N390">
        <v>19.514025</v>
      </c>
      <c r="O390">
        <v>19.514025</v>
      </c>
      <c r="P390">
        <v>12.5758864321608</v>
      </c>
      <c r="Q390">
        <v>15.939982412060299</v>
      </c>
      <c r="R390">
        <v>17.341749537037</v>
      </c>
      <c r="S390">
        <v>17.341749537037</v>
      </c>
      <c r="T390">
        <v>9.2193476190476105</v>
      </c>
      <c r="U390">
        <v>12.8850928571428</v>
      </c>
    </row>
    <row r="391" spans="1:21" x14ac:dyDescent="0.25">
      <c r="A391" t="s">
        <v>20</v>
      </c>
      <c r="B391">
        <v>86592</v>
      </c>
    </row>
    <row r="392" spans="1:21" x14ac:dyDescent="0.25">
      <c r="A392" t="s">
        <v>21</v>
      </c>
      <c r="B392">
        <v>9174</v>
      </c>
    </row>
    <row r="393" spans="1:21" x14ac:dyDescent="0.25">
      <c r="A393" t="s">
        <v>23</v>
      </c>
      <c r="B393">
        <v>24556</v>
      </c>
    </row>
    <row r="394" spans="1:21" x14ac:dyDescent="0.25">
      <c r="A394" t="s">
        <v>24</v>
      </c>
      <c r="B394">
        <v>51600</v>
      </c>
    </row>
    <row r="395" spans="1:21" x14ac:dyDescent="0.25">
      <c r="A395" t="s">
        <v>27</v>
      </c>
      <c r="B395" t="s">
        <v>0</v>
      </c>
      <c r="C395" t="s">
        <v>1</v>
      </c>
      <c r="D395" t="s">
        <v>2</v>
      </c>
      <c r="E395" t="s">
        <v>3</v>
      </c>
      <c r="F395" t="s">
        <v>4</v>
      </c>
      <c r="G395" t="s">
        <v>5</v>
      </c>
      <c r="H395" t="s">
        <v>6</v>
      </c>
      <c r="I395" t="s">
        <v>7</v>
      </c>
      <c r="J395" t="s">
        <v>8</v>
      </c>
      <c r="K395" t="s">
        <v>9</v>
      </c>
      <c r="L395" t="s">
        <v>10</v>
      </c>
      <c r="M395" t="s">
        <v>11</v>
      </c>
      <c r="N395" t="s">
        <v>12</v>
      </c>
      <c r="O395" t="s">
        <v>13</v>
      </c>
      <c r="P395" t="s">
        <v>14</v>
      </c>
      <c r="Q395" t="s">
        <v>15</v>
      </c>
      <c r="R395" t="s">
        <v>16</v>
      </c>
      <c r="S395" t="s">
        <v>17</v>
      </c>
      <c r="T395" t="s">
        <v>18</v>
      </c>
      <c r="U395" t="s">
        <v>19</v>
      </c>
    </row>
    <row r="396" spans="1:21" x14ac:dyDescent="0.25">
      <c r="A396" t="s">
        <v>21</v>
      </c>
      <c r="B396">
        <v>15.297435648148101</v>
      </c>
      <c r="C396">
        <v>15.297435648148101</v>
      </c>
      <c r="D396">
        <v>15.1782472222222</v>
      </c>
      <c r="E396">
        <v>15.2181134259259</v>
      </c>
      <c r="F396">
        <v>19.718372549019598</v>
      </c>
      <c r="G396">
        <v>19.718372549019598</v>
      </c>
      <c r="J396">
        <v>17.6534884259259</v>
      </c>
      <c r="K396">
        <v>17.6534884259259</v>
      </c>
      <c r="L396">
        <v>19.6878699074074</v>
      </c>
      <c r="M396">
        <v>19.6878699074074</v>
      </c>
      <c r="N396">
        <v>19.739966203703698</v>
      </c>
      <c r="O396">
        <v>19.739966203703698</v>
      </c>
      <c r="P396">
        <v>14.048641566264999</v>
      </c>
      <c r="Q396">
        <v>15.472746987951799</v>
      </c>
      <c r="R396">
        <v>18.740131481481399</v>
      </c>
      <c r="S396">
        <v>18.740131481481399</v>
      </c>
      <c r="T396">
        <v>15.4688803921568</v>
      </c>
      <c r="U396">
        <v>18.500421568627399</v>
      </c>
    </row>
    <row r="397" spans="1:21" x14ac:dyDescent="0.25">
      <c r="A397" t="s">
        <v>23</v>
      </c>
      <c r="B397">
        <v>15.208251388888799</v>
      </c>
      <c r="C397">
        <v>15.208251388888799</v>
      </c>
      <c r="D397">
        <v>15.0069504629629</v>
      </c>
      <c r="E397">
        <v>15.0492564814814</v>
      </c>
      <c r="F397">
        <v>19.723903225806399</v>
      </c>
      <c r="G397">
        <v>19.723903225806399</v>
      </c>
      <c r="J397">
        <v>16.598695833333299</v>
      </c>
      <c r="K397">
        <v>16.598695833333299</v>
      </c>
      <c r="L397">
        <v>19.624593055555501</v>
      </c>
      <c r="M397">
        <v>19.624593055555501</v>
      </c>
      <c r="N397">
        <v>19.727874074073998</v>
      </c>
      <c r="O397">
        <v>19.727874074073998</v>
      </c>
      <c r="P397">
        <v>11.794656684491899</v>
      </c>
      <c r="Q397">
        <v>13.2738620320855</v>
      </c>
      <c r="R397">
        <v>18.106292129629601</v>
      </c>
      <c r="S397">
        <v>18.106292129629601</v>
      </c>
      <c r="T397">
        <v>13.248312500000001</v>
      </c>
      <c r="U397">
        <v>17.023215624999999</v>
      </c>
    </row>
    <row r="398" spans="1:21" x14ac:dyDescent="0.25">
      <c r="A398" t="s">
        <v>24</v>
      </c>
      <c r="B398">
        <v>15.1174819444444</v>
      </c>
      <c r="C398">
        <v>15.1174819444444</v>
      </c>
      <c r="D398">
        <v>14.8623476851851</v>
      </c>
      <c r="E398">
        <v>14.904316666666601</v>
      </c>
      <c r="F398">
        <v>19.719295614035001</v>
      </c>
      <c r="G398">
        <v>19.719295614035001</v>
      </c>
      <c r="J398">
        <v>15.9357347222222</v>
      </c>
      <c r="K398">
        <v>15.9357347222222</v>
      </c>
      <c r="L398">
        <v>19.529830555555499</v>
      </c>
      <c r="M398">
        <v>19.529830555555499</v>
      </c>
      <c r="N398">
        <v>19.7098231481481</v>
      </c>
      <c r="O398">
        <v>19.7098231481481</v>
      </c>
      <c r="P398">
        <v>9.7089639097744307</v>
      </c>
      <c r="Q398">
        <v>11.030629323308199</v>
      </c>
      <c r="R398">
        <v>17.627531944444399</v>
      </c>
      <c r="S398">
        <v>17.627531944444399</v>
      </c>
      <c r="T398">
        <v>11.7455974358974</v>
      </c>
      <c r="U398">
        <v>15.8247196581196</v>
      </c>
    </row>
    <row r="399" spans="1:21" x14ac:dyDescent="0.25">
      <c r="A399" t="s">
        <v>20</v>
      </c>
      <c r="B399">
        <v>15.0389787037036</v>
      </c>
      <c r="C399">
        <v>15.0389787037036</v>
      </c>
      <c r="D399">
        <v>14.713781944444399</v>
      </c>
      <c r="E399">
        <v>14.7556222222222</v>
      </c>
      <c r="F399">
        <v>19.718182978723299</v>
      </c>
      <c r="G399">
        <v>19.718182978723299</v>
      </c>
      <c r="J399">
        <v>15.468049537037</v>
      </c>
      <c r="K399">
        <v>15.468049537037</v>
      </c>
      <c r="L399">
        <v>19.464826388888799</v>
      </c>
      <c r="M399">
        <v>19.464826388888799</v>
      </c>
      <c r="N399">
        <v>19.684037962962901</v>
      </c>
      <c r="O399">
        <v>19.684037962962901</v>
      </c>
      <c r="P399">
        <v>7.4163576923076802</v>
      </c>
      <c r="Q399">
        <v>8.7257038461538396</v>
      </c>
      <c r="R399">
        <v>17.1376439814814</v>
      </c>
      <c r="S399">
        <v>17.1376439814814</v>
      </c>
      <c r="T399">
        <v>10.0799851063829</v>
      </c>
      <c r="U399">
        <v>14.028686702127599</v>
      </c>
    </row>
    <row r="400" spans="1:21" x14ac:dyDescent="0.25">
      <c r="A400" t="s">
        <v>20</v>
      </c>
      <c r="B400">
        <v>18053</v>
      </c>
    </row>
    <row r="401" spans="1:21" x14ac:dyDescent="0.25">
      <c r="A401" t="s">
        <v>21</v>
      </c>
      <c r="B401">
        <v>1190</v>
      </c>
    </row>
    <row r="402" spans="1:21" x14ac:dyDescent="0.25">
      <c r="A402" t="s">
        <v>23</v>
      </c>
      <c r="B402">
        <v>4368</v>
      </c>
    </row>
    <row r="403" spans="1:21" x14ac:dyDescent="0.25">
      <c r="A403" t="s">
        <v>24</v>
      </c>
      <c r="B403">
        <v>9651</v>
      </c>
    </row>
    <row r="404" spans="1:21" x14ac:dyDescent="0.25">
      <c r="B404" t="s">
        <v>0</v>
      </c>
      <c r="C404" t="s">
        <v>1</v>
      </c>
      <c r="D404" t="s">
        <v>2</v>
      </c>
      <c r="E404" t="s">
        <v>3</v>
      </c>
      <c r="F404" t="s">
        <v>4</v>
      </c>
      <c r="G404" t="s">
        <v>5</v>
      </c>
      <c r="H404" t="s">
        <v>6</v>
      </c>
      <c r="I404" t="s">
        <v>7</v>
      </c>
      <c r="J404" t="s">
        <v>8</v>
      </c>
      <c r="K404" t="s">
        <v>9</v>
      </c>
      <c r="L404" t="s">
        <v>10</v>
      </c>
      <c r="M404" t="s">
        <v>11</v>
      </c>
      <c r="N404" t="s">
        <v>12</v>
      </c>
      <c r="O404" t="s">
        <v>13</v>
      </c>
      <c r="P404" t="s">
        <v>14</v>
      </c>
      <c r="Q404" t="s">
        <v>15</v>
      </c>
      <c r="R404" t="s">
        <v>16</v>
      </c>
      <c r="S404" t="s">
        <v>17</v>
      </c>
      <c r="T404" t="s">
        <v>18</v>
      </c>
      <c r="U404" t="s">
        <v>19</v>
      </c>
    </row>
    <row r="405" spans="1:21" x14ac:dyDescent="0.25">
      <c r="A405" t="s">
        <v>21</v>
      </c>
      <c r="B405">
        <v>14.9888486111111</v>
      </c>
      <c r="C405">
        <v>14.9888486111111</v>
      </c>
      <c r="D405">
        <v>14.909718981481401</v>
      </c>
      <c r="E405">
        <v>14.9399680555555</v>
      </c>
      <c r="F405">
        <v>19.752815625</v>
      </c>
      <c r="G405">
        <v>19.752815625</v>
      </c>
      <c r="J405">
        <v>17.687249999999999</v>
      </c>
      <c r="K405">
        <v>17.687249999999999</v>
      </c>
      <c r="L405">
        <v>19.835102314814801</v>
      </c>
      <c r="M405">
        <v>19.835102314814801</v>
      </c>
      <c r="N405">
        <v>19.877306944444399</v>
      </c>
      <c r="O405">
        <v>19.877306944444399</v>
      </c>
      <c r="P405">
        <v>11.507984615384601</v>
      </c>
      <c r="Q405">
        <v>12.510234615384601</v>
      </c>
      <c r="R405">
        <v>18.889598148148099</v>
      </c>
      <c r="S405">
        <v>18.889598148148099</v>
      </c>
      <c r="T405">
        <v>15.7411567708333</v>
      </c>
      <c r="U405">
        <v>18.5986203125</v>
      </c>
    </row>
    <row r="406" spans="1:21" x14ac:dyDescent="0.25">
      <c r="A406" t="s">
        <v>23</v>
      </c>
      <c r="B406">
        <v>14.5369939814814</v>
      </c>
      <c r="C406">
        <v>14.5369939814814</v>
      </c>
      <c r="D406">
        <v>14.3646342592592</v>
      </c>
      <c r="E406">
        <v>14.400182407407399</v>
      </c>
      <c r="F406">
        <v>19.514659444444401</v>
      </c>
      <c r="G406">
        <v>19.514659444444401</v>
      </c>
      <c r="J406">
        <v>16.232572222222199</v>
      </c>
      <c r="K406">
        <v>16.232572222222199</v>
      </c>
      <c r="L406">
        <v>19.423019907407401</v>
      </c>
      <c r="M406">
        <v>19.423019907407401</v>
      </c>
      <c r="N406">
        <v>19.4444231481481</v>
      </c>
      <c r="O406">
        <v>19.4444231481481</v>
      </c>
      <c r="P406">
        <v>9.4169913043478193</v>
      </c>
      <c r="Q406">
        <v>10.317647826086899</v>
      </c>
      <c r="R406">
        <v>18.1264592592592</v>
      </c>
      <c r="S406">
        <v>18.1264592592592</v>
      </c>
      <c r="T406">
        <v>13.4789783333333</v>
      </c>
      <c r="U406">
        <v>17.046340555555499</v>
      </c>
    </row>
    <row r="407" spans="1:21" x14ac:dyDescent="0.25">
      <c r="A407" t="s">
        <v>24</v>
      </c>
      <c r="B407">
        <v>14.0205800925925</v>
      </c>
      <c r="C407">
        <v>14.0205800925925</v>
      </c>
      <c r="D407">
        <v>13.7441</v>
      </c>
      <c r="E407">
        <v>13.781500925925901</v>
      </c>
      <c r="F407">
        <v>19.343810101010099</v>
      </c>
      <c r="G407">
        <v>19.343810101010099</v>
      </c>
      <c r="J407">
        <v>15.333554629629599</v>
      </c>
      <c r="K407">
        <v>15.333554629629599</v>
      </c>
      <c r="L407">
        <v>19.133157870370301</v>
      </c>
      <c r="M407">
        <v>19.133157870370301</v>
      </c>
      <c r="N407">
        <v>19.090455555555501</v>
      </c>
      <c r="O407">
        <v>19.090455555555501</v>
      </c>
      <c r="P407">
        <v>8.2708102564102504</v>
      </c>
      <c r="Q407">
        <v>9.1931474358974299</v>
      </c>
      <c r="R407">
        <v>17.3691361111111</v>
      </c>
      <c r="S407">
        <v>17.3691361111111</v>
      </c>
      <c r="T407">
        <v>11.7810405</v>
      </c>
      <c r="U407">
        <v>15.522072999999899</v>
      </c>
    </row>
    <row r="408" spans="1:21" x14ac:dyDescent="0.25">
      <c r="A408" t="s">
        <v>20</v>
      </c>
      <c r="B408">
        <v>13.481316666666601</v>
      </c>
      <c r="C408">
        <v>13.481316666666601</v>
      </c>
      <c r="D408">
        <v>13.050601388888801</v>
      </c>
      <c r="E408">
        <v>13.0857754629629</v>
      </c>
      <c r="F408">
        <v>19.166336407766899</v>
      </c>
      <c r="G408">
        <v>19.166336407766899</v>
      </c>
      <c r="J408">
        <v>14.7964092592592</v>
      </c>
      <c r="K408">
        <v>14.7964092592592</v>
      </c>
      <c r="L408">
        <v>18.860262037037</v>
      </c>
      <c r="M408">
        <v>18.860262037037</v>
      </c>
      <c r="N408">
        <v>18.718160185185098</v>
      </c>
      <c r="O408">
        <v>18.718160185185098</v>
      </c>
      <c r="P408">
        <v>6.6284203252032503</v>
      </c>
      <c r="Q408">
        <v>7.67136910569105</v>
      </c>
      <c r="R408">
        <v>16.816405555555502</v>
      </c>
      <c r="S408">
        <v>16.816405555555502</v>
      </c>
      <c r="T408">
        <v>9.6834570048309097</v>
      </c>
      <c r="U408">
        <v>13.6012096618357</v>
      </c>
    </row>
    <row r="409" spans="1:21" x14ac:dyDescent="0.25">
      <c r="A409" t="s">
        <v>20</v>
      </c>
      <c r="B409">
        <v>67189</v>
      </c>
    </row>
    <row r="410" spans="1:21" x14ac:dyDescent="0.25">
      <c r="A410" t="s">
        <v>21</v>
      </c>
      <c r="B410">
        <v>6020</v>
      </c>
    </row>
    <row r="411" spans="1:21" x14ac:dyDescent="0.25">
      <c r="A411" t="s">
        <v>23</v>
      </c>
      <c r="B411">
        <v>19275</v>
      </c>
    </row>
    <row r="412" spans="1:21" x14ac:dyDescent="0.25">
      <c r="A412" t="s">
        <v>24</v>
      </c>
      <c r="B412">
        <v>39889</v>
      </c>
    </row>
    <row r="413" spans="1:21" x14ac:dyDescent="0.25">
      <c r="B413" t="s">
        <v>0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 t="s">
        <v>6</v>
      </c>
      <c r="I413" t="s">
        <v>7</v>
      </c>
      <c r="J413" t="s">
        <v>8</v>
      </c>
      <c r="K413" t="s">
        <v>9</v>
      </c>
      <c r="L413" t="s">
        <v>10</v>
      </c>
      <c r="M413" t="s">
        <v>11</v>
      </c>
      <c r="N413" t="s">
        <v>12</v>
      </c>
      <c r="O413" t="s">
        <v>13</v>
      </c>
      <c r="P413" t="s">
        <v>14</v>
      </c>
      <c r="Q413" t="s">
        <v>15</v>
      </c>
      <c r="R413" t="s">
        <v>16</v>
      </c>
      <c r="S413" t="s">
        <v>17</v>
      </c>
      <c r="T413" t="s">
        <v>18</v>
      </c>
      <c r="U413" t="s">
        <v>19</v>
      </c>
    </row>
    <row r="414" spans="1:21" x14ac:dyDescent="0.25">
      <c r="A414" t="s">
        <v>21</v>
      </c>
      <c r="B414">
        <v>18.185214814814799</v>
      </c>
      <c r="C414">
        <v>18.185214814814799</v>
      </c>
      <c r="D414">
        <v>18.081399537037001</v>
      </c>
      <c r="E414">
        <v>18.113805555555501</v>
      </c>
      <c r="F414">
        <v>29.884959722222199</v>
      </c>
      <c r="G414">
        <v>29.884959722222199</v>
      </c>
      <c r="J414">
        <v>25.7846310185185</v>
      </c>
      <c r="K414">
        <v>25.7846310185185</v>
      </c>
      <c r="L414">
        <v>29.873708796296199</v>
      </c>
      <c r="M414">
        <v>29.873708796296199</v>
      </c>
      <c r="N414">
        <v>29.922328703703599</v>
      </c>
      <c r="O414">
        <v>29.922328703703599</v>
      </c>
      <c r="R414">
        <v>25.760460185185099</v>
      </c>
      <c r="S414">
        <v>25.760460185185099</v>
      </c>
      <c r="T414">
        <v>23.364490740740699</v>
      </c>
      <c r="U414">
        <v>28.033689351851802</v>
      </c>
    </row>
    <row r="415" spans="1:21" x14ac:dyDescent="0.25">
      <c r="A415" t="s">
        <v>23</v>
      </c>
      <c r="B415">
        <v>17.839281944444402</v>
      </c>
      <c r="C415">
        <v>17.839281944444402</v>
      </c>
      <c r="D415">
        <v>17.658170833333301</v>
      </c>
      <c r="E415">
        <v>17.695541203703701</v>
      </c>
      <c r="F415">
        <v>29.8827472222222</v>
      </c>
      <c r="G415">
        <v>29.8827472222222</v>
      </c>
      <c r="J415">
        <v>23.3873282407407</v>
      </c>
      <c r="K415">
        <v>23.3873282407407</v>
      </c>
      <c r="L415">
        <v>29.870243981481401</v>
      </c>
      <c r="M415">
        <v>29.870243981481401</v>
      </c>
      <c r="N415">
        <v>29.922042129629599</v>
      </c>
      <c r="O415">
        <v>29.922042129629599</v>
      </c>
      <c r="R415">
        <v>24.6247152777777</v>
      </c>
      <c r="S415">
        <v>24.6247152777777</v>
      </c>
      <c r="T415">
        <v>19.768893981481401</v>
      </c>
      <c r="U415">
        <v>25.928892129629599</v>
      </c>
    </row>
    <row r="416" spans="1:21" x14ac:dyDescent="0.25">
      <c r="A416" t="s">
        <v>24</v>
      </c>
      <c r="B416">
        <v>17.541261574073999</v>
      </c>
      <c r="C416">
        <v>17.541261574073999</v>
      </c>
      <c r="D416">
        <v>17.256687500000002</v>
      </c>
      <c r="E416">
        <v>17.2973976851851</v>
      </c>
      <c r="F416">
        <v>29.880540277777701</v>
      </c>
      <c r="G416">
        <v>29.880540277777701</v>
      </c>
      <c r="J416">
        <v>22.047294907407402</v>
      </c>
      <c r="K416">
        <v>22.047294907407402</v>
      </c>
      <c r="L416">
        <v>29.850195833333299</v>
      </c>
      <c r="M416">
        <v>29.850195833333299</v>
      </c>
      <c r="N416">
        <v>29.923880092592501</v>
      </c>
      <c r="O416">
        <v>29.923880092592501</v>
      </c>
      <c r="R416">
        <v>23.675300462962898</v>
      </c>
      <c r="S416">
        <v>23.675300462962898</v>
      </c>
      <c r="T416">
        <v>18.045543981481401</v>
      </c>
      <c r="U416">
        <v>24.3137537037036</v>
      </c>
    </row>
    <row r="417" spans="1:21" x14ac:dyDescent="0.25">
      <c r="A417" t="s">
        <v>20</v>
      </c>
      <c r="B417">
        <v>17.311100462962902</v>
      </c>
      <c r="C417">
        <v>17.311100462962902</v>
      </c>
      <c r="D417">
        <v>16.925160185185099</v>
      </c>
      <c r="E417">
        <v>16.969393981481399</v>
      </c>
      <c r="F417">
        <v>29.878711538461499</v>
      </c>
      <c r="G417">
        <v>29.878711538461499</v>
      </c>
      <c r="J417">
        <v>21.005503703703699</v>
      </c>
      <c r="K417">
        <v>21.005503703703699</v>
      </c>
      <c r="L417">
        <v>29.859765740740698</v>
      </c>
      <c r="M417">
        <v>29.859765740740698</v>
      </c>
      <c r="N417">
        <v>29.9239787037036</v>
      </c>
      <c r="O417">
        <v>29.9239787037036</v>
      </c>
      <c r="P417">
        <v>8.9127333333333301</v>
      </c>
      <c r="Q417">
        <v>9.7797999999999998</v>
      </c>
      <c r="R417">
        <v>22.639287037037001</v>
      </c>
      <c r="S417">
        <v>22.639287037037001</v>
      </c>
      <c r="T417">
        <v>16.674524038461499</v>
      </c>
      <c r="U417">
        <v>22.884319711538399</v>
      </c>
    </row>
    <row r="418" spans="1:21" x14ac:dyDescent="0.25">
      <c r="A418" t="s">
        <v>20</v>
      </c>
      <c r="B418">
        <v>44352</v>
      </c>
    </row>
    <row r="419" spans="1:21" x14ac:dyDescent="0.25">
      <c r="A419" t="s">
        <v>21</v>
      </c>
      <c r="B419">
        <v>2378</v>
      </c>
    </row>
    <row r="420" spans="1:21" x14ac:dyDescent="0.25">
      <c r="A420" t="s">
        <v>23</v>
      </c>
      <c r="B420">
        <v>9695</v>
      </c>
    </row>
    <row r="421" spans="1:21" x14ac:dyDescent="0.25">
      <c r="A421" t="s">
        <v>24</v>
      </c>
      <c r="B421">
        <v>23424</v>
      </c>
    </row>
    <row r="422" spans="1:21" x14ac:dyDescent="0.25">
      <c r="B422" t="s">
        <v>0</v>
      </c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 t="s">
        <v>6</v>
      </c>
      <c r="I422" t="s">
        <v>7</v>
      </c>
      <c r="J422" t="s">
        <v>8</v>
      </c>
      <c r="K422" t="s">
        <v>9</v>
      </c>
      <c r="L422" t="s">
        <v>10</v>
      </c>
      <c r="M422" t="s">
        <v>11</v>
      </c>
      <c r="N422" t="s">
        <v>12</v>
      </c>
      <c r="O422" t="s">
        <v>13</v>
      </c>
      <c r="P422" t="s">
        <v>14</v>
      </c>
      <c r="Q422" t="s">
        <v>15</v>
      </c>
      <c r="R422" t="s">
        <v>16</v>
      </c>
      <c r="S422" t="s">
        <v>17</v>
      </c>
      <c r="T422" t="s">
        <v>18</v>
      </c>
      <c r="U422" t="s">
        <v>19</v>
      </c>
    </row>
    <row r="423" spans="1:21" x14ac:dyDescent="0.25">
      <c r="A423" t="s">
        <v>21</v>
      </c>
      <c r="B423">
        <v>14.356586574074001</v>
      </c>
      <c r="C423">
        <v>14.356586574074001</v>
      </c>
      <c r="D423">
        <v>14.2526439814814</v>
      </c>
      <c r="E423">
        <v>14.286454629629601</v>
      </c>
      <c r="J423">
        <v>16.326425</v>
      </c>
      <c r="K423">
        <v>16.326425</v>
      </c>
      <c r="L423">
        <v>17.726245833333302</v>
      </c>
      <c r="M423">
        <v>17.726245833333302</v>
      </c>
      <c r="N423">
        <v>17.770864351851799</v>
      </c>
      <c r="O423">
        <v>17.770864351851799</v>
      </c>
      <c r="P423">
        <v>13.145623148148101</v>
      </c>
      <c r="Q423">
        <v>14.334452777777701</v>
      </c>
      <c r="R423">
        <v>17.077009722222201</v>
      </c>
      <c r="S423">
        <v>17.077009722222201</v>
      </c>
    </row>
    <row r="424" spans="1:21" x14ac:dyDescent="0.25">
      <c r="A424" t="s">
        <v>23</v>
      </c>
      <c r="B424">
        <v>14.132567129629599</v>
      </c>
      <c r="C424">
        <v>14.132567129629599</v>
      </c>
      <c r="D424">
        <v>13.9593722222222</v>
      </c>
      <c r="E424">
        <v>13.9983879629629</v>
      </c>
      <c r="F424">
        <v>17.748377777777701</v>
      </c>
      <c r="G424">
        <v>17.748377777777701</v>
      </c>
      <c r="J424">
        <v>15.5533430555555</v>
      </c>
      <c r="K424">
        <v>15.5533430555555</v>
      </c>
      <c r="L424">
        <v>17.694035185185101</v>
      </c>
      <c r="M424">
        <v>17.694035185185101</v>
      </c>
      <c r="N424">
        <v>17.763032407407401</v>
      </c>
      <c r="O424">
        <v>17.763032407407401</v>
      </c>
      <c r="P424">
        <v>10.9817775862068</v>
      </c>
      <c r="Q424">
        <v>12.2273853448275</v>
      </c>
      <c r="R424">
        <v>16.652425462962899</v>
      </c>
      <c r="S424">
        <v>16.652425462962899</v>
      </c>
      <c r="T424">
        <v>12.529019444444399</v>
      </c>
      <c r="U424">
        <v>15.765721296296199</v>
      </c>
    </row>
    <row r="425" spans="1:21" x14ac:dyDescent="0.25">
      <c r="A425" t="s">
        <v>24</v>
      </c>
      <c r="B425">
        <v>13.7473930555555</v>
      </c>
      <c r="C425">
        <v>13.7473930555555</v>
      </c>
      <c r="D425">
        <v>13.5218583333333</v>
      </c>
      <c r="E425">
        <v>13.5593787037037</v>
      </c>
      <c r="F425">
        <v>17.743259146341401</v>
      </c>
      <c r="G425">
        <v>17.743259146341401</v>
      </c>
      <c r="J425">
        <v>14.9801560185185</v>
      </c>
      <c r="K425">
        <v>14.9801560185185</v>
      </c>
      <c r="L425">
        <v>17.6566560185185</v>
      </c>
      <c r="M425">
        <v>17.6566560185185</v>
      </c>
      <c r="N425">
        <v>17.7521777777777</v>
      </c>
      <c r="O425">
        <v>17.7521777777777</v>
      </c>
      <c r="P425">
        <v>9.2602343999999999</v>
      </c>
      <c r="Q425">
        <v>10.3752456</v>
      </c>
      <c r="R425">
        <v>16.241045833333299</v>
      </c>
      <c r="S425">
        <v>16.241045833333299</v>
      </c>
      <c r="T425">
        <v>11.054738554216801</v>
      </c>
      <c r="U425">
        <v>14.509372891566199</v>
      </c>
    </row>
    <row r="426" spans="1:21" x14ac:dyDescent="0.25">
      <c r="A426" t="s">
        <v>20</v>
      </c>
      <c r="B426">
        <v>13.215712499999899</v>
      </c>
      <c r="C426">
        <v>13.215712499999899</v>
      </c>
      <c r="D426">
        <v>12.7630861111111</v>
      </c>
      <c r="E426">
        <v>12.797327777777699</v>
      </c>
      <c r="F426">
        <v>17.7380978021977</v>
      </c>
      <c r="G426">
        <v>17.7380978021977</v>
      </c>
      <c r="J426">
        <v>14.636947222222201</v>
      </c>
      <c r="K426">
        <v>14.636947222222201</v>
      </c>
      <c r="L426">
        <v>17.644975462962901</v>
      </c>
      <c r="M426">
        <v>17.644975462962901</v>
      </c>
      <c r="N426">
        <v>17.749579629629601</v>
      </c>
      <c r="O426">
        <v>17.749579629629601</v>
      </c>
      <c r="P426">
        <v>6.97710281690141</v>
      </c>
      <c r="Q426">
        <v>8.0488598591549305</v>
      </c>
      <c r="R426">
        <v>15.826204166666599</v>
      </c>
      <c r="S426">
        <v>15.826204166666599</v>
      </c>
      <c r="T426">
        <v>9.2846285714285699</v>
      </c>
      <c r="U426">
        <v>12.999154945054901</v>
      </c>
    </row>
    <row r="427" spans="1:21" x14ac:dyDescent="0.25">
      <c r="A427" t="s">
        <v>20</v>
      </c>
      <c r="B427">
        <v>37613</v>
      </c>
    </row>
    <row r="428" spans="1:21" x14ac:dyDescent="0.25">
      <c r="A428" t="s">
        <v>21</v>
      </c>
      <c r="B428">
        <v>3155</v>
      </c>
    </row>
    <row r="429" spans="1:21" x14ac:dyDescent="0.25">
      <c r="A429" t="s">
        <v>23</v>
      </c>
      <c r="B429">
        <v>9758</v>
      </c>
    </row>
    <row r="430" spans="1:21" x14ac:dyDescent="0.25">
      <c r="A430" t="s">
        <v>24</v>
      </c>
      <c r="B430">
        <v>20515</v>
      </c>
    </row>
    <row r="431" spans="1:21" x14ac:dyDescent="0.25">
      <c r="B431" t="s">
        <v>0</v>
      </c>
      <c r="C431" t="s">
        <v>1</v>
      </c>
      <c r="D431" t="s">
        <v>2</v>
      </c>
      <c r="E431" t="s">
        <v>3</v>
      </c>
      <c r="F431" t="s">
        <v>4</v>
      </c>
      <c r="G431" t="s">
        <v>5</v>
      </c>
      <c r="H431" t="s">
        <v>6</v>
      </c>
      <c r="I431" t="s">
        <v>7</v>
      </c>
      <c r="J431" t="s">
        <v>8</v>
      </c>
      <c r="K431" t="s">
        <v>9</v>
      </c>
      <c r="L431" t="s">
        <v>10</v>
      </c>
      <c r="M431" t="s">
        <v>11</v>
      </c>
      <c r="N431" t="s">
        <v>12</v>
      </c>
      <c r="O431" t="s">
        <v>13</v>
      </c>
      <c r="P431" t="s">
        <v>14</v>
      </c>
      <c r="Q431" t="s">
        <v>15</v>
      </c>
      <c r="R431" t="s">
        <v>16</v>
      </c>
      <c r="S431" t="s">
        <v>17</v>
      </c>
      <c r="T431" t="s">
        <v>18</v>
      </c>
      <c r="U431" t="s">
        <v>19</v>
      </c>
    </row>
    <row r="432" spans="1:21" x14ac:dyDescent="0.25">
      <c r="A432" t="s">
        <v>21</v>
      </c>
      <c r="B432">
        <v>15.6458148148148</v>
      </c>
      <c r="C432">
        <v>15.6458148148148</v>
      </c>
      <c r="D432">
        <v>15.5433564814814</v>
      </c>
      <c r="E432">
        <v>15.573987962962899</v>
      </c>
      <c r="F432">
        <v>20.775803888888799</v>
      </c>
      <c r="G432">
        <v>20.775803888888799</v>
      </c>
      <c r="J432">
        <v>18.685820370370301</v>
      </c>
      <c r="K432">
        <v>18.685820370370301</v>
      </c>
      <c r="L432">
        <v>20.7519800925926</v>
      </c>
      <c r="M432">
        <v>20.7519800925926</v>
      </c>
      <c r="N432">
        <v>20.8044782407407</v>
      </c>
      <c r="O432">
        <v>20.8044782407407</v>
      </c>
      <c r="P432">
        <v>12.2566459459459</v>
      </c>
      <c r="Q432">
        <v>13.1725972972972</v>
      </c>
      <c r="R432">
        <v>19.871063888888798</v>
      </c>
      <c r="S432">
        <v>19.871063888888798</v>
      </c>
      <c r="T432">
        <v>16.435782222222201</v>
      </c>
      <c r="U432">
        <v>19.539718333333301</v>
      </c>
    </row>
    <row r="433" spans="1:21" x14ac:dyDescent="0.25">
      <c r="A433" t="s">
        <v>23</v>
      </c>
      <c r="B433">
        <v>15.374361574073999</v>
      </c>
      <c r="C433">
        <v>15.374361574073999</v>
      </c>
      <c r="D433">
        <v>15.201155092592501</v>
      </c>
      <c r="E433">
        <v>15.239436574074</v>
      </c>
      <c r="F433">
        <v>20.776838709677399</v>
      </c>
      <c r="G433">
        <v>20.776838709677399</v>
      </c>
      <c r="J433">
        <v>17.503824074074</v>
      </c>
      <c r="K433">
        <v>17.503824074074</v>
      </c>
      <c r="L433">
        <v>20.693627777777699</v>
      </c>
      <c r="M433">
        <v>20.693627777777699</v>
      </c>
      <c r="N433">
        <v>20.7902643518518</v>
      </c>
      <c r="O433">
        <v>20.7902643518518</v>
      </c>
      <c r="P433">
        <v>9.6140771428571306</v>
      </c>
      <c r="Q433">
        <v>10.4658228571428</v>
      </c>
      <c r="R433">
        <v>19.1803509259259</v>
      </c>
      <c r="S433">
        <v>19.1803509259259</v>
      </c>
      <c r="T433">
        <v>14.196961538461499</v>
      </c>
      <c r="U433">
        <v>18.1534621794871</v>
      </c>
    </row>
    <row r="434" spans="1:21" x14ac:dyDescent="0.25">
      <c r="A434" t="s">
        <v>24</v>
      </c>
      <c r="B434">
        <v>15.0879263888888</v>
      </c>
      <c r="C434">
        <v>15.0879263888888</v>
      </c>
      <c r="D434">
        <v>14.8263157407407</v>
      </c>
      <c r="E434">
        <v>14.866488425925899</v>
      </c>
      <c r="F434">
        <v>20.7772310679611</v>
      </c>
      <c r="G434">
        <v>20.7772310679611</v>
      </c>
      <c r="J434">
        <v>16.701062037037001</v>
      </c>
      <c r="K434">
        <v>16.701062037037001</v>
      </c>
      <c r="L434">
        <v>20.6354898148148</v>
      </c>
      <c r="M434">
        <v>20.6354898148148</v>
      </c>
      <c r="N434">
        <v>20.7620143518518</v>
      </c>
      <c r="O434">
        <v>20.7620143518518</v>
      </c>
      <c r="P434">
        <v>7.8467599999999997</v>
      </c>
      <c r="Q434">
        <v>8.9282800000000009</v>
      </c>
      <c r="R434">
        <v>18.5275</v>
      </c>
      <c r="S434">
        <v>18.5275</v>
      </c>
      <c r="T434">
        <v>12.7223208737864</v>
      </c>
      <c r="U434">
        <v>16.922878155339799</v>
      </c>
    </row>
    <row r="435" spans="1:21" x14ac:dyDescent="0.25">
      <c r="A435" t="s">
        <v>20</v>
      </c>
      <c r="B435">
        <v>14.823112037036999</v>
      </c>
      <c r="C435">
        <v>14.823112037036999</v>
      </c>
      <c r="D435">
        <v>14.498931481481399</v>
      </c>
      <c r="E435">
        <v>14.5367023148148</v>
      </c>
      <c r="F435">
        <v>20.775014009661799</v>
      </c>
      <c r="G435">
        <v>20.775014009661799</v>
      </c>
      <c r="J435">
        <v>16.144707407407399</v>
      </c>
      <c r="K435">
        <v>16.144707407407399</v>
      </c>
      <c r="L435">
        <v>20.5418398148148</v>
      </c>
      <c r="M435">
        <v>20.5418398148148</v>
      </c>
      <c r="N435">
        <v>20.745764814814802</v>
      </c>
      <c r="O435">
        <v>20.745764814814802</v>
      </c>
      <c r="P435">
        <v>6.8433940594059397</v>
      </c>
      <c r="Q435">
        <v>7.8864227722772204</v>
      </c>
      <c r="R435">
        <v>18.038906481481401</v>
      </c>
      <c r="S435">
        <v>18.038906481481401</v>
      </c>
      <c r="T435">
        <v>10.171223076923001</v>
      </c>
      <c r="U435">
        <v>14.5104283653846</v>
      </c>
    </row>
    <row r="436" spans="1:21" x14ac:dyDescent="0.25">
      <c r="A436" t="s">
        <v>20</v>
      </c>
      <c r="B436">
        <v>17867</v>
      </c>
    </row>
    <row r="437" spans="1:21" x14ac:dyDescent="0.25">
      <c r="A437" t="s">
        <v>21</v>
      </c>
      <c r="B437">
        <v>1167</v>
      </c>
    </row>
    <row r="438" spans="1:21" x14ac:dyDescent="0.25">
      <c r="A438" t="s">
        <v>23</v>
      </c>
      <c r="B438">
        <v>4486</v>
      </c>
    </row>
    <row r="439" spans="1:21" x14ac:dyDescent="0.25">
      <c r="A439" t="s">
        <v>24</v>
      </c>
      <c r="B439">
        <v>10093</v>
      </c>
    </row>
    <row r="440" spans="1:21" x14ac:dyDescent="0.25">
      <c r="B440" t="s">
        <v>0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 t="s">
        <v>6</v>
      </c>
      <c r="I440" t="s">
        <v>7</v>
      </c>
      <c r="J440" t="s">
        <v>8</v>
      </c>
      <c r="K440" t="s">
        <v>9</v>
      </c>
      <c r="L440" t="s">
        <v>10</v>
      </c>
      <c r="M440" t="s">
        <v>11</v>
      </c>
      <c r="N440" t="s">
        <v>12</v>
      </c>
      <c r="O440" t="s">
        <v>13</v>
      </c>
      <c r="P440" t="s">
        <v>14</v>
      </c>
      <c r="Q440" t="s">
        <v>15</v>
      </c>
      <c r="R440" t="s">
        <v>16</v>
      </c>
      <c r="S440" t="s">
        <v>17</v>
      </c>
      <c r="T440" t="s">
        <v>18</v>
      </c>
      <c r="U440" t="s">
        <v>19</v>
      </c>
    </row>
    <row r="441" spans="1:21" x14ac:dyDescent="0.25">
      <c r="A441" t="s">
        <v>21</v>
      </c>
      <c r="B441">
        <v>11.9885902777777</v>
      </c>
      <c r="C441">
        <v>11.9885902777777</v>
      </c>
      <c r="D441">
        <v>11.877823148148099</v>
      </c>
      <c r="E441">
        <v>11.9066916666666</v>
      </c>
      <c r="F441">
        <v>14.703471428571399</v>
      </c>
      <c r="G441">
        <v>14.703471428571399</v>
      </c>
      <c r="J441">
        <v>13.844129166666599</v>
      </c>
      <c r="K441">
        <v>13.844129166666599</v>
      </c>
      <c r="L441">
        <v>14.732700462962899</v>
      </c>
      <c r="M441">
        <v>14.732700462962899</v>
      </c>
      <c r="N441">
        <v>14.7611824074074</v>
      </c>
      <c r="O441">
        <v>14.7611824074074</v>
      </c>
      <c r="P441">
        <v>10.7697234741784</v>
      </c>
      <c r="Q441">
        <v>11.676033333333301</v>
      </c>
      <c r="R441">
        <v>14.309595833333301</v>
      </c>
      <c r="S441">
        <v>14.309595833333301</v>
      </c>
      <c r="T441">
        <v>12.0788857142857</v>
      </c>
      <c r="U441">
        <v>13.964399999999999</v>
      </c>
    </row>
    <row r="442" spans="1:21" x14ac:dyDescent="0.25">
      <c r="A442" t="s">
        <v>23</v>
      </c>
      <c r="B442">
        <v>10.950727314814801</v>
      </c>
      <c r="C442">
        <v>10.950727314814801</v>
      </c>
      <c r="D442">
        <v>10.764795370370299</v>
      </c>
      <c r="E442">
        <v>10.792261574074001</v>
      </c>
      <c r="F442">
        <v>14.6898352564102</v>
      </c>
      <c r="G442">
        <v>14.6898352564102</v>
      </c>
      <c r="J442">
        <v>13.4008712962962</v>
      </c>
      <c r="K442">
        <v>13.4008712962962</v>
      </c>
      <c r="L442">
        <v>14.7227138888888</v>
      </c>
      <c r="M442">
        <v>14.7227138888888</v>
      </c>
      <c r="N442">
        <v>14.757793981481401</v>
      </c>
      <c r="O442">
        <v>14.757793981481401</v>
      </c>
      <c r="P442">
        <v>8.6228999999999996</v>
      </c>
      <c r="Q442">
        <v>9.5329207547169794</v>
      </c>
      <c r="R442">
        <v>13.9804935185185</v>
      </c>
      <c r="S442">
        <v>13.9804935185185</v>
      </c>
      <c r="T442">
        <v>10.6107369426751</v>
      </c>
      <c r="U442">
        <v>13.103801273885299</v>
      </c>
    </row>
    <row r="443" spans="1:21" x14ac:dyDescent="0.25">
      <c r="A443" t="s">
        <v>24</v>
      </c>
      <c r="B443">
        <v>9.8458611111111107</v>
      </c>
      <c r="C443">
        <v>9.8458611111111107</v>
      </c>
      <c r="D443">
        <v>9.6175865740740694</v>
      </c>
      <c r="E443">
        <v>9.6414925925925896</v>
      </c>
      <c r="F443">
        <v>14.6048386138613</v>
      </c>
      <c r="G443">
        <v>14.6048386138613</v>
      </c>
      <c r="J443">
        <v>13.0426087962963</v>
      </c>
      <c r="K443">
        <v>13.0426087962963</v>
      </c>
      <c r="L443">
        <v>14.712400000000001</v>
      </c>
      <c r="M443">
        <v>14.712400000000001</v>
      </c>
      <c r="N443">
        <v>14.750651851851799</v>
      </c>
      <c r="O443">
        <v>14.750651851851799</v>
      </c>
      <c r="P443">
        <v>7.3024180790960402</v>
      </c>
      <c r="Q443">
        <v>8.2978305084745703</v>
      </c>
      <c r="R443">
        <v>13.6917064814814</v>
      </c>
      <c r="S443">
        <v>13.6917064814814</v>
      </c>
      <c r="T443">
        <v>9.4339955665024604</v>
      </c>
      <c r="U443">
        <v>12.329234482758601</v>
      </c>
    </row>
    <row r="444" spans="1:21" x14ac:dyDescent="0.25">
      <c r="A444" t="s">
        <v>20</v>
      </c>
      <c r="B444">
        <v>8.8975319444444398</v>
      </c>
      <c r="C444">
        <v>8.8975319444444398</v>
      </c>
      <c r="D444">
        <v>8.6406759259259207</v>
      </c>
      <c r="E444">
        <v>8.6629300925925907</v>
      </c>
      <c r="F444">
        <v>14.4869327868852</v>
      </c>
      <c r="G444">
        <v>14.4869327868852</v>
      </c>
      <c r="J444">
        <v>12.839047685185101</v>
      </c>
      <c r="K444">
        <v>12.839047685185101</v>
      </c>
      <c r="L444">
        <v>14.703736574074</v>
      </c>
      <c r="M444">
        <v>14.703736574074</v>
      </c>
      <c r="N444">
        <v>14.745349999999901</v>
      </c>
      <c r="O444">
        <v>14.745349999999901</v>
      </c>
      <c r="P444">
        <v>6.0176679738562102</v>
      </c>
      <c r="Q444">
        <v>6.9366529411764697</v>
      </c>
      <c r="R444">
        <v>13.455500000000001</v>
      </c>
      <c r="S444">
        <v>13.455500000000001</v>
      </c>
      <c r="T444">
        <v>8.0424939890710299</v>
      </c>
      <c r="U444">
        <v>11.058208196721299</v>
      </c>
    </row>
    <row r="445" spans="1:21" x14ac:dyDescent="0.25">
      <c r="A445" t="s">
        <v>20</v>
      </c>
      <c r="B445">
        <v>32263</v>
      </c>
    </row>
    <row r="446" spans="1:21" x14ac:dyDescent="0.25">
      <c r="A446" t="s">
        <v>21</v>
      </c>
      <c r="B446">
        <v>2857</v>
      </c>
    </row>
    <row r="447" spans="1:21" x14ac:dyDescent="0.25">
      <c r="A447" t="s">
        <v>23</v>
      </c>
      <c r="B447">
        <v>8775</v>
      </c>
    </row>
    <row r="448" spans="1:21" x14ac:dyDescent="0.25">
      <c r="A448" t="s">
        <v>24</v>
      </c>
      <c r="B448">
        <v>18470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Pysiokot</dc:creator>
  <cp:lastModifiedBy>Pysiokot</cp:lastModifiedBy>
  <dcterms:created xsi:type="dcterms:W3CDTF">2020-08-30T14:04:02Z</dcterms:created>
  <dcterms:modified xsi:type="dcterms:W3CDTF">2020-09-13T18:40:06Z</dcterms:modified>
</cp:coreProperties>
</file>