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kyDrive\Qcfinance\vba\"/>
    </mc:Choice>
  </mc:AlternateContent>
  <bookViews>
    <workbookView xWindow="0" yWindow="45" windowWidth="19155" windowHeight="7995" activeTab="3"/>
  </bookViews>
  <sheets>
    <sheet name="MRegression" sheetId="1" r:id="rId1"/>
    <sheet name="ADDRESSmatch" sheetId="2" r:id="rId2"/>
    <sheet name="indirect" sheetId="3" r:id="rId3"/>
    <sheet name="Sheet1" sheetId="4" r:id="rId4"/>
  </sheets>
  <externalReferences>
    <externalReference r:id="rId5"/>
  </externalReferences>
  <definedNames>
    <definedName name="alpha">[1]Jumps!$B$8</definedName>
    <definedName name="jumpMean">[1]Jumps!$B$11</definedName>
    <definedName name="jumpProb">[1]Jumps!$B$10</definedName>
    <definedName name="jumpStdDev">[1]Jumps!$B$12</definedName>
    <definedName name="sigma">[1]Jumps!$B$9</definedName>
  </definedNames>
  <calcPr calcId="152511" iterateDelta="9.9999999999994451E-4"/>
</workbook>
</file>

<file path=xl/calcChain.xml><?xml version="1.0" encoding="utf-8"?>
<calcChain xmlns="http://schemas.openxmlformats.org/spreadsheetml/2006/main">
  <c r="C6" i="2" l="1"/>
  <c r="D2" i="1"/>
  <c r="D15" i="1" s="1"/>
  <c r="A15" i="4"/>
  <c r="O2" i="1"/>
  <c r="O44" i="1"/>
  <c r="N44" i="1"/>
  <c r="O43" i="1"/>
  <c r="N43" i="1"/>
  <c r="O42" i="1"/>
  <c r="F42" i="1"/>
  <c r="O41" i="1"/>
  <c r="K41" i="1"/>
  <c r="G41" i="1"/>
  <c r="O40" i="1"/>
  <c r="N40" i="1"/>
  <c r="O39" i="1"/>
  <c r="N39" i="1"/>
  <c r="O38" i="1"/>
  <c r="F38" i="1"/>
  <c r="O37" i="1"/>
  <c r="K37" i="1"/>
  <c r="G37" i="1"/>
  <c r="O36" i="1"/>
  <c r="N36" i="1"/>
  <c r="O35" i="1"/>
  <c r="N35" i="1"/>
  <c r="O34" i="1"/>
  <c r="F34" i="1"/>
  <c r="O33" i="1"/>
  <c r="K33" i="1"/>
  <c r="G33" i="1"/>
  <c r="O32" i="1"/>
  <c r="N32" i="1"/>
  <c r="O31" i="1"/>
  <c r="N31" i="1"/>
  <c r="O30" i="1"/>
  <c r="F30" i="1"/>
  <c r="O29" i="1"/>
  <c r="K29" i="1"/>
  <c r="G29" i="1"/>
  <c r="O28" i="1"/>
  <c r="N28" i="1"/>
  <c r="O27" i="1"/>
  <c r="N27" i="1"/>
  <c r="O26" i="1"/>
  <c r="F26" i="1"/>
  <c r="O25" i="1"/>
  <c r="K25" i="1"/>
  <c r="G25" i="1"/>
  <c r="O24" i="1"/>
  <c r="N24" i="1"/>
  <c r="O23" i="1"/>
  <c r="N23" i="1"/>
  <c r="O22" i="1"/>
  <c r="F22" i="1"/>
  <c r="O21" i="1"/>
  <c r="K21" i="1"/>
  <c r="G21" i="1"/>
  <c r="O20" i="1"/>
  <c r="N20" i="1"/>
  <c r="O19" i="1"/>
  <c r="N19" i="1"/>
  <c r="O18" i="1"/>
  <c r="F18" i="1"/>
  <c r="O17" i="1"/>
  <c r="K17" i="1"/>
  <c r="G17" i="1"/>
  <c r="O16" i="1"/>
  <c r="N16" i="1"/>
  <c r="O15" i="1"/>
  <c r="O14" i="1"/>
  <c r="H14" i="1"/>
  <c r="O13" i="1"/>
  <c r="O12" i="1"/>
  <c r="L12" i="1"/>
  <c r="D12" i="1"/>
  <c r="O11" i="1"/>
  <c r="O10" i="1"/>
  <c r="H10" i="1"/>
  <c r="O9" i="1"/>
  <c r="O8" i="1"/>
  <c r="L8" i="1"/>
  <c r="D8" i="1"/>
  <c r="O7" i="1"/>
  <c r="K7" i="1"/>
  <c r="G7" i="1"/>
  <c r="O6" i="1"/>
  <c r="N6" i="1"/>
  <c r="J6" i="1"/>
  <c r="F6" i="1"/>
  <c r="O5" i="1"/>
  <c r="N5" i="1"/>
  <c r="J5" i="1"/>
  <c r="F5" i="1"/>
  <c r="O4" i="1"/>
  <c r="D4" i="1"/>
  <c r="E2" i="1"/>
  <c r="E15" i="1" s="1"/>
  <c r="F2" i="1"/>
  <c r="G2" i="1"/>
  <c r="H2" i="1"/>
  <c r="H16" i="1" s="1"/>
  <c r="I2" i="1"/>
  <c r="J2" i="1"/>
  <c r="J42" i="1" s="1"/>
  <c r="K2" i="1"/>
  <c r="L2" i="1"/>
  <c r="L14" i="1" s="1"/>
  <c r="M2" i="1"/>
  <c r="M41" i="1" s="1"/>
  <c r="N2" i="1"/>
  <c r="E7" i="4" a="1"/>
  <c r="B7" i="3"/>
  <c r="A12" i="3"/>
  <c r="D16" i="1" l="1"/>
  <c r="D11" i="1"/>
  <c r="H7" i="4"/>
  <c r="G8" i="4"/>
  <c r="F9" i="4"/>
  <c r="E10" i="4"/>
  <c r="I10" i="4"/>
  <c r="H11" i="4"/>
  <c r="G12" i="4"/>
  <c r="F13" i="4"/>
  <c r="E14" i="4"/>
  <c r="I14" i="4"/>
  <c r="E7" i="4"/>
  <c r="I7" i="4"/>
  <c r="H8" i="4"/>
  <c r="G9" i="4"/>
  <c r="F10" i="4"/>
  <c r="E11" i="4"/>
  <c r="I11" i="4"/>
  <c r="H12" i="4"/>
  <c r="G13" i="4"/>
  <c r="F14" i="4"/>
  <c r="F7" i="4"/>
  <c r="E8" i="4"/>
  <c r="I8" i="4"/>
  <c r="H9" i="4"/>
  <c r="G10" i="4"/>
  <c r="F11" i="4"/>
  <c r="E12" i="4"/>
  <c r="I12" i="4"/>
  <c r="H13" i="4"/>
  <c r="G14" i="4"/>
  <c r="G7" i="4"/>
  <c r="F8" i="4"/>
  <c r="E9" i="4"/>
  <c r="I9" i="4"/>
  <c r="H10" i="4"/>
  <c r="G11" i="4"/>
  <c r="F12" i="4"/>
  <c r="E13" i="4"/>
  <c r="I13" i="4"/>
  <c r="H14" i="4"/>
  <c r="I42" i="1"/>
  <c r="I38" i="1"/>
  <c r="I34" i="1"/>
  <c r="I30" i="1"/>
  <c r="I26" i="1"/>
  <c r="I22" i="1"/>
  <c r="I18" i="1"/>
  <c r="I41" i="1"/>
  <c r="I37" i="1"/>
  <c r="I33" i="1"/>
  <c r="I29" i="1"/>
  <c r="I25" i="1"/>
  <c r="I21" i="1"/>
  <c r="I17" i="1"/>
  <c r="M4" i="1"/>
  <c r="E4" i="1"/>
  <c r="I5" i="1"/>
  <c r="E6" i="1"/>
  <c r="M6" i="1"/>
  <c r="E7" i="1"/>
  <c r="E9" i="1"/>
  <c r="M9" i="1"/>
  <c r="I11" i="1"/>
  <c r="E13" i="1"/>
  <c r="M13" i="1"/>
  <c r="M16" i="1"/>
  <c r="E18" i="1"/>
  <c r="M20" i="1"/>
  <c r="E22" i="1"/>
  <c r="M24" i="1"/>
  <c r="E26" i="1"/>
  <c r="M28" i="1"/>
  <c r="E30" i="1"/>
  <c r="M32" i="1"/>
  <c r="E34" i="1"/>
  <c r="M36" i="1"/>
  <c r="E38" i="1"/>
  <c r="M40" i="1"/>
  <c r="E42" i="1"/>
  <c r="M44" i="1"/>
  <c r="E8" i="1"/>
  <c r="H9" i="1"/>
  <c r="I10" i="1"/>
  <c r="L11" i="1"/>
  <c r="M12" i="1"/>
  <c r="H13" i="1"/>
  <c r="I14" i="1"/>
  <c r="L15" i="1"/>
  <c r="E16" i="1"/>
  <c r="E19" i="1"/>
  <c r="E27" i="1"/>
  <c r="E39" i="1"/>
  <c r="E43" i="1"/>
  <c r="D44" i="1"/>
  <c r="C45" i="1" s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K44" i="1"/>
  <c r="K40" i="1"/>
  <c r="K36" i="1"/>
  <c r="K32" i="1"/>
  <c r="K28" i="1"/>
  <c r="K24" i="1"/>
  <c r="K20" i="1"/>
  <c r="K16" i="1"/>
  <c r="K15" i="1"/>
  <c r="K14" i="1"/>
  <c r="K13" i="1"/>
  <c r="K12" i="1"/>
  <c r="K11" i="1"/>
  <c r="K10" i="1"/>
  <c r="K9" i="1"/>
  <c r="K8" i="1"/>
  <c r="K43" i="1"/>
  <c r="K39" i="1"/>
  <c r="K35" i="1"/>
  <c r="K31" i="1"/>
  <c r="K27" i="1"/>
  <c r="K23" i="1"/>
  <c r="K19" i="1"/>
  <c r="G43" i="1"/>
  <c r="G39" i="1"/>
  <c r="G35" i="1"/>
  <c r="G31" i="1"/>
  <c r="G27" i="1"/>
  <c r="G23" i="1"/>
  <c r="G19" i="1"/>
  <c r="G16" i="1"/>
  <c r="G15" i="1"/>
  <c r="G14" i="1"/>
  <c r="G13" i="1"/>
  <c r="G12" i="1"/>
  <c r="G11" i="1"/>
  <c r="G10" i="1"/>
  <c r="G9" i="1"/>
  <c r="G8" i="1"/>
  <c r="G42" i="1"/>
  <c r="G38" i="1"/>
  <c r="G34" i="1"/>
  <c r="G30" i="1"/>
  <c r="G26" i="1"/>
  <c r="G22" i="1"/>
  <c r="G18" i="1"/>
  <c r="K4" i="1"/>
  <c r="G4" i="1"/>
  <c r="G5" i="1"/>
  <c r="K5" i="1"/>
  <c r="K50" i="1" s="1"/>
  <c r="G6" i="1"/>
  <c r="K6" i="1"/>
  <c r="H7" i="1"/>
  <c r="M7" i="1"/>
  <c r="H8" i="1"/>
  <c r="I9" i="1"/>
  <c r="D10" i="1"/>
  <c r="L10" i="1"/>
  <c r="E11" i="1"/>
  <c r="M11" i="1"/>
  <c r="H12" i="1"/>
  <c r="I13" i="1"/>
  <c r="D14" i="1"/>
  <c r="M15" i="1"/>
  <c r="M17" i="1"/>
  <c r="J18" i="1"/>
  <c r="I19" i="1"/>
  <c r="G20" i="1"/>
  <c r="M21" i="1"/>
  <c r="J22" i="1"/>
  <c r="I23" i="1"/>
  <c r="G24" i="1"/>
  <c r="M25" i="1"/>
  <c r="J26" i="1"/>
  <c r="I27" i="1"/>
  <c r="G28" i="1"/>
  <c r="M29" i="1"/>
  <c r="J30" i="1"/>
  <c r="I31" i="1"/>
  <c r="G32" i="1"/>
  <c r="M33" i="1"/>
  <c r="J34" i="1"/>
  <c r="I35" i="1"/>
  <c r="G36" i="1"/>
  <c r="M37" i="1"/>
  <c r="J38" i="1"/>
  <c r="I39" i="1"/>
  <c r="G40" i="1"/>
  <c r="I43" i="1"/>
  <c r="G44" i="1"/>
  <c r="M43" i="1"/>
  <c r="M39" i="1"/>
  <c r="M35" i="1"/>
  <c r="M31" i="1"/>
  <c r="M27" i="1"/>
  <c r="M23" i="1"/>
  <c r="M19" i="1"/>
  <c r="M42" i="1"/>
  <c r="M38" i="1"/>
  <c r="M34" i="1"/>
  <c r="M30" i="1"/>
  <c r="M26" i="1"/>
  <c r="M22" i="1"/>
  <c r="M18" i="1"/>
  <c r="E41" i="1"/>
  <c r="E37" i="1"/>
  <c r="E33" i="1"/>
  <c r="E29" i="1"/>
  <c r="E25" i="1"/>
  <c r="E21" i="1"/>
  <c r="E17" i="1"/>
  <c r="E44" i="1"/>
  <c r="E40" i="1"/>
  <c r="E36" i="1"/>
  <c r="E32" i="1"/>
  <c r="E28" i="1"/>
  <c r="E24" i="1"/>
  <c r="E20" i="1"/>
  <c r="I4" i="1"/>
  <c r="E5" i="1"/>
  <c r="M5" i="1"/>
  <c r="I6" i="1"/>
  <c r="I50" i="1" s="1"/>
  <c r="I1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L4" i="1"/>
  <c r="H4" i="1"/>
  <c r="L7" i="1"/>
  <c r="M8" i="1"/>
  <c r="E12" i="1"/>
  <c r="E23" i="1"/>
  <c r="E31" i="1"/>
  <c r="E35" i="1"/>
  <c r="N42" i="1"/>
  <c r="N38" i="1"/>
  <c r="N34" i="1"/>
  <c r="N30" i="1"/>
  <c r="N26" i="1"/>
  <c r="N22" i="1"/>
  <c r="N18" i="1"/>
  <c r="N41" i="1"/>
  <c r="N37" i="1"/>
  <c r="N33" i="1"/>
  <c r="N29" i="1"/>
  <c r="N25" i="1"/>
  <c r="N21" i="1"/>
  <c r="N17" i="1"/>
  <c r="N15" i="1"/>
  <c r="N14" i="1"/>
  <c r="N13" i="1"/>
  <c r="N12" i="1"/>
  <c r="N11" i="1"/>
  <c r="N10" i="1"/>
  <c r="N9" i="1"/>
  <c r="N8" i="1"/>
  <c r="N7" i="1"/>
  <c r="J41" i="1"/>
  <c r="J37" i="1"/>
  <c r="J33" i="1"/>
  <c r="J29" i="1"/>
  <c r="J25" i="1"/>
  <c r="J21" i="1"/>
  <c r="J17" i="1"/>
  <c r="J44" i="1"/>
  <c r="J40" i="1"/>
  <c r="J36" i="1"/>
  <c r="J32" i="1"/>
  <c r="J28" i="1"/>
  <c r="J24" i="1"/>
  <c r="J20" i="1"/>
  <c r="J16" i="1"/>
  <c r="J15" i="1"/>
  <c r="J14" i="1"/>
  <c r="J13" i="1"/>
  <c r="J12" i="1"/>
  <c r="J11" i="1"/>
  <c r="J10" i="1"/>
  <c r="J9" i="1"/>
  <c r="J8" i="1"/>
  <c r="J7" i="1"/>
  <c r="J50" i="1" s="1"/>
  <c r="F44" i="1"/>
  <c r="F40" i="1"/>
  <c r="F36" i="1"/>
  <c r="F32" i="1"/>
  <c r="F28" i="1"/>
  <c r="F24" i="1"/>
  <c r="F20" i="1"/>
  <c r="F43" i="1"/>
  <c r="F39" i="1"/>
  <c r="F35" i="1"/>
  <c r="F31" i="1"/>
  <c r="F27" i="1"/>
  <c r="F23" i="1"/>
  <c r="F19" i="1"/>
  <c r="F16" i="1"/>
  <c r="F15" i="1"/>
  <c r="F14" i="1"/>
  <c r="F13" i="1"/>
  <c r="F12" i="1"/>
  <c r="F11" i="1"/>
  <c r="F10" i="1"/>
  <c r="F9" i="1"/>
  <c r="F8" i="1"/>
  <c r="F7" i="1"/>
  <c r="N4" i="1"/>
  <c r="J4" i="1"/>
  <c r="F4" i="1"/>
  <c r="D5" i="1"/>
  <c r="H5" i="1"/>
  <c r="L5" i="1"/>
  <c r="D6" i="1"/>
  <c r="H6" i="1"/>
  <c r="L6" i="1"/>
  <c r="D7" i="1"/>
  <c r="I7" i="1"/>
  <c r="I8" i="1"/>
  <c r="D9" i="1"/>
  <c r="L9" i="1"/>
  <c r="E10" i="1"/>
  <c r="M10" i="1"/>
  <c r="H11" i="1"/>
  <c r="I12" i="1"/>
  <c r="D13" i="1"/>
  <c r="L13" i="1"/>
  <c r="E14" i="1"/>
  <c r="M14" i="1"/>
  <c r="H15" i="1"/>
  <c r="I16" i="1"/>
  <c r="F17" i="1"/>
  <c r="K18" i="1"/>
  <c r="J19" i="1"/>
  <c r="I20" i="1"/>
  <c r="F21" i="1"/>
  <c r="K22" i="1"/>
  <c r="J23" i="1"/>
  <c r="I24" i="1"/>
  <c r="F25" i="1"/>
  <c r="K26" i="1"/>
  <c r="J27" i="1"/>
  <c r="I28" i="1"/>
  <c r="F29" i="1"/>
  <c r="K30" i="1"/>
  <c r="J31" i="1"/>
  <c r="I32" i="1"/>
  <c r="F33" i="1"/>
  <c r="K34" i="1"/>
  <c r="J35" i="1"/>
  <c r="I36" i="1"/>
  <c r="F37" i="1"/>
  <c r="K38" i="1"/>
  <c r="J39" i="1"/>
  <c r="I40" i="1"/>
  <c r="F41" i="1"/>
  <c r="K42" i="1"/>
  <c r="J43" i="1"/>
  <c r="I44" i="1"/>
  <c r="O50" i="1"/>
  <c r="E4" i="4" l="1"/>
  <c r="E5" i="4"/>
  <c r="E2" i="4"/>
  <c r="E3" i="4"/>
  <c r="L50" i="1"/>
  <c r="G50" i="1"/>
  <c r="H50" i="1"/>
  <c r="E50" i="1"/>
  <c r="M50" i="1"/>
  <c r="D50" i="1"/>
  <c r="C46" i="1"/>
  <c r="F50" i="1"/>
  <c r="N50" i="1"/>
  <c r="C60" i="1" l="1"/>
  <c r="C59" i="1"/>
  <c r="C52" i="1" a="1"/>
  <c r="C52" i="1" l="1"/>
  <c r="K52" i="1"/>
  <c r="F53" i="1"/>
  <c r="N53" i="1"/>
  <c r="I54" i="1"/>
  <c r="D55" i="1"/>
  <c r="L55" i="1"/>
  <c r="G56" i="1"/>
  <c r="O56" i="1"/>
  <c r="J52" i="1"/>
  <c r="E53" i="1"/>
  <c r="M53" i="1"/>
  <c r="H54" i="1"/>
  <c r="C55" i="1"/>
  <c r="K55" i="1"/>
  <c r="F56" i="1"/>
  <c r="N56" i="1"/>
  <c r="E52" i="1"/>
  <c r="M52" i="1"/>
  <c r="H53" i="1"/>
  <c r="C54" i="1"/>
  <c r="K54" i="1"/>
  <c r="F55" i="1"/>
  <c r="N55" i="1"/>
  <c r="I56" i="1"/>
  <c r="D52" i="1"/>
  <c r="L52" i="1"/>
  <c r="G53" i="1"/>
  <c r="O53" i="1"/>
  <c r="J54" i="1"/>
  <c r="E55" i="1"/>
  <c r="M55" i="1"/>
  <c r="H56" i="1"/>
  <c r="L53" i="1"/>
  <c r="O54" i="1"/>
  <c r="E56" i="1"/>
  <c r="H52" i="1"/>
  <c r="K53" i="1"/>
  <c r="N54" i="1"/>
  <c r="D56" i="1"/>
  <c r="G52" i="1"/>
  <c r="O52" i="1"/>
  <c r="J53" i="1"/>
  <c r="E54" i="1"/>
  <c r="M54" i="1"/>
  <c r="H55" i="1"/>
  <c r="C56" i="1"/>
  <c r="K56" i="1"/>
  <c r="F52" i="1"/>
  <c r="N52" i="1"/>
  <c r="I53" i="1"/>
  <c r="D54" i="1"/>
  <c r="L54" i="1"/>
  <c r="G55" i="1"/>
  <c r="O55" i="1"/>
  <c r="J56" i="1"/>
  <c r="I52" i="1"/>
  <c r="D53" i="1"/>
  <c r="G54" i="1"/>
  <c r="J55" i="1"/>
  <c r="M56" i="1"/>
  <c r="C53" i="1"/>
  <c r="F54" i="1"/>
  <c r="I55" i="1"/>
  <c r="L56" i="1"/>
</calcChain>
</file>

<file path=xl/sharedStrings.xml><?xml version="1.0" encoding="utf-8"?>
<sst xmlns="http://schemas.openxmlformats.org/spreadsheetml/2006/main" count="40" uniqueCount="38">
  <si>
    <t>Data point</t>
  </si>
  <si>
    <t>EV/EBITDA</t>
  </si>
  <si>
    <t>Margin</t>
  </si>
  <si>
    <t xml:space="preserve">Leverage </t>
  </si>
  <si>
    <t xml:space="preserve">Growth EBITDA </t>
  </si>
  <si>
    <t>Capex/CFO</t>
  </si>
  <si>
    <t>EPS Growth</t>
  </si>
  <si>
    <t>Cash/Assets</t>
  </si>
  <si>
    <t>VIX</t>
  </si>
  <si>
    <t>S&amp;P P/E</t>
  </si>
  <si>
    <t>GDP</t>
  </si>
  <si>
    <t>corr</t>
  </si>
  <si>
    <t>slope</t>
  </si>
  <si>
    <t>error sd</t>
  </si>
  <si>
    <t>F</t>
  </si>
  <si>
    <t>SS</t>
  </si>
  <si>
    <t>Growth Divident</t>
  </si>
  <si>
    <t>Return on Capital</t>
  </si>
  <si>
    <t>3M</t>
  </si>
  <si>
    <t>Std stock</t>
  </si>
  <si>
    <t>Scale</t>
  </si>
  <si>
    <t>count</t>
  </si>
  <si>
    <t>http://exceluser.com/formulas/dynname1.htm</t>
  </si>
  <si>
    <t>T/F</t>
  </si>
  <si>
    <t>http://www.cpearson.com/excel/indirect.htm</t>
  </si>
  <si>
    <t>y</t>
  </si>
  <si>
    <t>x1</t>
  </si>
  <si>
    <t>x2</t>
  </si>
  <si>
    <t>x3</t>
  </si>
  <si>
    <t>y =  x1 +  x2 + x3</t>
  </si>
  <si>
    <t>yhat</t>
  </si>
  <si>
    <t>Const</t>
  </si>
  <si>
    <t>b1</t>
  </si>
  <si>
    <t>b2</t>
  </si>
  <si>
    <t>b3</t>
  </si>
  <si>
    <t>columns</t>
  </si>
  <si>
    <t>Indirect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</si>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</sst>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0%"/>
    <numFmt numFmtId="166" formatCode="_(#,##0.0%_);_(\(#,##0.0%\)_);_(#,##0.0%_)"/>
    <numFmt numFmtId="167" formatCode="#,##0.0\x"/>
    <numFmt numFmtId="168" formatCode="#,##0.00\x"/>
    <numFmt numFmtId="169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2" fontId="0" fillId="0" borderId="0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7" xfId="0" applyBorder="1"/>
    <xf numFmtId="165" fontId="0" fillId="0" borderId="0" xfId="1" applyNumberFormat="1" applyFont="1" applyBorder="1"/>
    <xf numFmtId="0" fontId="0" fillId="0" borderId="8" xfId="0" applyBorder="1"/>
    <xf numFmtId="165" fontId="0" fillId="0" borderId="4" xfId="1" applyNumberFormat="1" applyFont="1" applyBorder="1"/>
    <xf numFmtId="165" fontId="0" fillId="0" borderId="0" xfId="1" applyNumberFormat="1" applyFont="1"/>
    <xf numFmtId="166" fontId="2" fillId="0" borderId="7" xfId="0" applyNumberFormat="1" applyFont="1" applyBorder="1" applyAlignment="1">
      <alignment horizontal="right" vertical="top" wrapText="1"/>
    </xf>
    <xf numFmtId="167" fontId="2" fillId="0" borderId="7" xfId="0" applyNumberFormat="1" applyFont="1" applyBorder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/>
    </xf>
    <xf numFmtId="167" fontId="2" fillId="0" borderId="0" xfId="0" applyNumberFormat="1" applyFont="1" applyAlignment="1">
      <alignment horizontal="right" vertical="top" wrapText="1"/>
    </xf>
    <xf numFmtId="168" fontId="2" fillId="0" borderId="0" xfId="0" applyNumberFormat="1" applyFont="1" applyAlignment="1">
      <alignment horizontal="right"/>
    </xf>
    <xf numFmtId="10" fontId="0" fillId="0" borderId="0" xfId="1" applyNumberFormat="1" applyFont="1" applyBorder="1"/>
    <xf numFmtId="169" fontId="0" fillId="0" borderId="0" xfId="1" applyNumberFormat="1" applyFont="1" applyBorder="1"/>
    <xf numFmtId="0" fontId="0" fillId="0" borderId="0" xfId="0" applyFill="1" applyBorder="1" applyAlignment="1">
      <alignment wrapText="1"/>
    </xf>
    <xf numFmtId="9" fontId="2" fillId="0" borderId="0" xfId="1" applyFont="1" applyAlignment="1">
      <alignment horizontal="left" vertical="top"/>
    </xf>
    <xf numFmtId="0" fontId="3" fillId="0" borderId="0" xfId="0" applyFont="1" applyBorder="1"/>
    <xf numFmtId="0" fontId="3" fillId="0" borderId="6" xfId="0" applyFont="1" applyBorder="1"/>
    <xf numFmtId="0" fontId="3" fillId="0" borderId="5" xfId="0" applyFont="1" applyBorder="1"/>
    <xf numFmtId="9" fontId="3" fillId="0" borderId="0" xfId="0" applyNumberFormat="1" applyFont="1" applyBorder="1"/>
    <xf numFmtId="9" fontId="3" fillId="0" borderId="6" xfId="0" applyNumberFormat="1" applyFont="1" applyBorder="1"/>
    <xf numFmtId="9" fontId="3" fillId="0" borderId="0" xfId="1" applyFont="1" applyBorder="1"/>
    <xf numFmtId="9" fontId="3" fillId="0" borderId="4" xfId="1" applyFont="1" applyBorder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4" fillId="0" borderId="0" xfId="2" applyAlignment="1" applyProtection="1"/>
    <xf numFmtId="0" fontId="0" fillId="4" borderId="0" xfId="0" applyFill="1"/>
    <xf numFmtId="0" fontId="5" fillId="0" borderId="0" xfId="0" applyFo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C%20framework%20v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Input"/>
      <sheetName val="Projection"/>
      <sheetName val="Residuals"/>
      <sheetName val="Paths"/>
      <sheetName val="De-seasonalization"/>
      <sheetName val="MRegression"/>
      <sheetName val="Jumps"/>
      <sheetName val="Mean_Reversion"/>
      <sheetName val="R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1.5363418112215665</v>
          </cell>
        </row>
        <row r="9">
          <cell r="B9">
            <v>0.26975837873632846</v>
          </cell>
        </row>
        <row r="10">
          <cell r="B10">
            <v>0.02</v>
          </cell>
        </row>
        <row r="11">
          <cell r="B11">
            <v>0</v>
          </cell>
        </row>
        <row r="12">
          <cell r="B12">
            <v>0.01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pearson.com/excel/indirect.htm" TargetMode="External"/><Relationship Id="rId1" Type="http://schemas.openxmlformats.org/officeDocument/2006/relationships/hyperlink" Target="http://exceluser.com/formulas/dynname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09"/>
  <sheetViews>
    <sheetView workbookViewId="0">
      <selection activeCell="F13" sqref="F13"/>
    </sheetView>
  </sheetViews>
  <sheetFormatPr defaultRowHeight="15" x14ac:dyDescent="0.25"/>
  <cols>
    <col min="3" max="3" width="12.42578125" customWidth="1"/>
    <col min="4" max="4" width="9.7109375" bestFit="1" customWidth="1"/>
    <col min="5" max="5" width="10.28515625" bestFit="1" customWidth="1"/>
    <col min="6" max="6" width="13.7109375" bestFit="1" customWidth="1"/>
    <col min="7" max="7" width="16.28515625" bestFit="1" customWidth="1"/>
    <col min="8" max="8" width="12.140625" bestFit="1" customWidth="1"/>
    <col min="9" max="9" width="12" bestFit="1" customWidth="1"/>
    <col min="10" max="15" width="9.42578125" bestFit="1" customWidth="1"/>
  </cols>
  <sheetData>
    <row r="1" spans="1:16" x14ac:dyDescent="0.25">
      <c r="A1" t="s">
        <v>18</v>
      </c>
    </row>
    <row r="2" spans="1:16" x14ac:dyDescent="0.25">
      <c r="B2" t="s">
        <v>23</v>
      </c>
      <c r="D2" s="43" t="b">
        <f>TRUE</f>
        <v>1</v>
      </c>
      <c r="E2" s="43" t="b">
        <f>TRUE</f>
        <v>1</v>
      </c>
      <c r="F2" s="43" t="b">
        <f>TRUE</f>
        <v>1</v>
      </c>
      <c r="G2" s="43" t="b">
        <f>TRUE</f>
        <v>1</v>
      </c>
      <c r="H2" s="43" t="b">
        <f>TRUE</f>
        <v>1</v>
      </c>
      <c r="I2" s="43" t="b">
        <f>TRUE</f>
        <v>1</v>
      </c>
      <c r="J2" s="43" t="b">
        <f>TRUE</f>
        <v>1</v>
      </c>
      <c r="K2" s="43" t="b">
        <f>TRUE</f>
        <v>1</v>
      </c>
      <c r="L2" s="43" t="b">
        <f>TRUE</f>
        <v>1</v>
      </c>
      <c r="M2" s="43" t="b">
        <f>TRUE</f>
        <v>1</v>
      </c>
      <c r="N2" s="43" t="b">
        <f>TRUE</f>
        <v>1</v>
      </c>
      <c r="O2" s="43" t="b">
        <f>TRUE</f>
        <v>1</v>
      </c>
    </row>
    <row r="3" spans="1:16" x14ac:dyDescent="0.25">
      <c r="B3" s="1"/>
      <c r="C3" s="2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3">
        <v>12</v>
      </c>
    </row>
    <row r="4" spans="1:16" ht="30" x14ac:dyDescent="0.25">
      <c r="B4" s="4" t="s">
        <v>0</v>
      </c>
      <c r="C4" s="5" t="s">
        <v>1</v>
      </c>
      <c r="D4" s="6" t="str">
        <f>IF(D$2=TRUE,D66,"")</f>
        <v>Margin</v>
      </c>
      <c r="E4" s="6" t="str">
        <f t="shared" ref="E4:O4" si="0">IF(E$2=TRUE,E66,"")</f>
        <v xml:space="preserve">Leverage </v>
      </c>
      <c r="F4" s="6" t="str">
        <f t="shared" si="0"/>
        <v xml:space="preserve">Growth EBITDA </v>
      </c>
      <c r="G4" s="6" t="str">
        <f t="shared" si="0"/>
        <v>Growth Divident</v>
      </c>
      <c r="H4" s="6" t="str">
        <f t="shared" si="0"/>
        <v>Return on Capital</v>
      </c>
      <c r="I4" s="6" t="str">
        <f t="shared" si="0"/>
        <v>Capex/CFO</v>
      </c>
      <c r="J4" s="6" t="str">
        <f t="shared" si="0"/>
        <v>EPS Growth</v>
      </c>
      <c r="K4" s="6" t="str">
        <f t="shared" si="0"/>
        <v>Scale</v>
      </c>
      <c r="L4" s="6" t="str">
        <f t="shared" si="0"/>
        <v>Cash/Assets</v>
      </c>
      <c r="M4" s="6" t="str">
        <f t="shared" si="0"/>
        <v>VIX</v>
      </c>
      <c r="N4" s="6" t="str">
        <f t="shared" si="0"/>
        <v>S&amp;P P/E</v>
      </c>
      <c r="O4" s="6" t="str">
        <f t="shared" si="0"/>
        <v>GDP</v>
      </c>
      <c r="P4" s="30" t="s">
        <v>19</v>
      </c>
    </row>
    <row r="5" spans="1:16" x14ac:dyDescent="0.25">
      <c r="B5" s="1">
        <v>1</v>
      </c>
      <c r="C5" s="27">
        <v>13.541129</v>
      </c>
      <c r="D5" s="23">
        <f t="shared" ref="D5:O5" si="1">IF(D$2=TRUE,D67,"")</f>
        <v>0.25201299999999999</v>
      </c>
      <c r="E5" s="24">
        <f t="shared" si="1"/>
        <v>0.63225399999999998</v>
      </c>
      <c r="F5" s="23">
        <f t="shared" si="1"/>
        <v>0.16340499999999999</v>
      </c>
      <c r="G5" s="23">
        <f t="shared" si="1"/>
        <v>0.184417</v>
      </c>
      <c r="H5" s="23">
        <f t="shared" si="1"/>
        <v>0.21782000000000001</v>
      </c>
      <c r="I5" s="31">
        <f t="shared" si="1"/>
        <v>0.20616113744075829</v>
      </c>
      <c r="J5" s="35">
        <f t="shared" si="1"/>
        <v>0.184417</v>
      </c>
      <c r="K5" s="32">
        <f t="shared" si="1"/>
        <v>3.6737579365495767</v>
      </c>
      <c r="L5" s="32">
        <f t="shared" si="1"/>
        <v>0.10431818181818182</v>
      </c>
      <c r="M5" s="10">
        <f t="shared" si="1"/>
        <v>0</v>
      </c>
      <c r="N5" s="10">
        <f t="shared" si="1"/>
        <v>0</v>
      </c>
      <c r="O5" s="10">
        <f t="shared" si="1"/>
        <v>0</v>
      </c>
    </row>
    <row r="6" spans="1:16" x14ac:dyDescent="0.25">
      <c r="B6" s="1">
        <v>2</v>
      </c>
      <c r="C6" s="27">
        <v>12.429964</v>
      </c>
      <c r="D6" s="25">
        <f t="shared" ref="D6:O6" si="2">IF(D$2=TRUE,D68,"")</f>
        <v>0.27718100000000001</v>
      </c>
      <c r="E6" s="26">
        <f t="shared" si="2"/>
        <v>0.51570499999999997</v>
      </c>
      <c r="F6" s="25">
        <f t="shared" si="2"/>
        <v>0.23555899999999999</v>
      </c>
      <c r="G6" s="25">
        <f t="shared" si="2"/>
        <v>0.42857099999999998</v>
      </c>
      <c r="H6" s="25">
        <f t="shared" si="2"/>
        <v>0.25331999999999999</v>
      </c>
      <c r="I6" s="31">
        <f t="shared" si="2"/>
        <v>0.16772823779193205</v>
      </c>
      <c r="J6" s="35">
        <f t="shared" si="2"/>
        <v>0.42857099999999998</v>
      </c>
      <c r="K6" s="32">
        <f t="shared" si="2"/>
        <v>3.6936390261615482</v>
      </c>
      <c r="L6" s="32">
        <f t="shared" si="2"/>
        <v>0.10112359550561797</v>
      </c>
      <c r="M6" s="10">
        <f t="shared" si="2"/>
        <v>0</v>
      </c>
      <c r="N6" s="10">
        <f t="shared" si="2"/>
        <v>0</v>
      </c>
      <c r="O6" s="10">
        <f t="shared" si="2"/>
        <v>0</v>
      </c>
    </row>
    <row r="7" spans="1:16" x14ac:dyDescent="0.25">
      <c r="B7" s="1">
        <v>3</v>
      </c>
      <c r="C7" s="27">
        <v>11.565756</v>
      </c>
      <c r="D7" s="25">
        <f t="shared" ref="D7:O7" si="3">IF(D$2=TRUE,D69,"")</f>
        <v>0.28551399999999999</v>
      </c>
      <c r="E7" s="26">
        <f t="shared" si="3"/>
        <v>0.46488499999999999</v>
      </c>
      <c r="F7" s="25">
        <f t="shared" si="3"/>
        <v>0.19150700000000001</v>
      </c>
      <c r="G7" s="25">
        <f t="shared" si="3"/>
        <v>0.243589</v>
      </c>
      <c r="H7" s="25">
        <f t="shared" si="3"/>
        <v>0.26901599999999998</v>
      </c>
      <c r="I7" s="31">
        <f t="shared" si="3"/>
        <v>0.16988416988416988</v>
      </c>
      <c r="J7" s="35">
        <f t="shared" si="3"/>
        <v>0.243589</v>
      </c>
      <c r="K7" s="32">
        <f t="shared" si="3"/>
        <v>3.7000110623221123</v>
      </c>
      <c r="L7" s="32">
        <f t="shared" si="3"/>
        <v>0.12602113059579567</v>
      </c>
      <c r="M7" s="10">
        <f t="shared" si="3"/>
        <v>0</v>
      </c>
      <c r="N7" s="10">
        <f t="shared" si="3"/>
        <v>0</v>
      </c>
      <c r="O7" s="10">
        <f t="shared" si="3"/>
        <v>0</v>
      </c>
    </row>
    <row r="8" spans="1:16" x14ac:dyDescent="0.25">
      <c r="B8" s="1">
        <v>4</v>
      </c>
      <c r="C8" s="27">
        <v>11.851706999999999</v>
      </c>
      <c r="D8" s="25">
        <f t="shared" ref="D8:O8" si="4">IF(D$2=TRUE,D70,"")</f>
        <v>0.28697899999999998</v>
      </c>
      <c r="E8" s="26">
        <f t="shared" si="4"/>
        <v>0.46651500000000001</v>
      </c>
      <c r="F8" s="25">
        <f t="shared" si="4"/>
        <v>0.121069</v>
      </c>
      <c r="G8" s="25">
        <f t="shared" si="4"/>
        <v>0.16867399999999999</v>
      </c>
      <c r="H8" s="25">
        <f t="shared" si="4"/>
        <v>0.26318000000000003</v>
      </c>
      <c r="I8" s="31">
        <f t="shared" si="4"/>
        <v>0.32548476454293629</v>
      </c>
      <c r="J8" s="35">
        <f t="shared" si="4"/>
        <v>0.16867399999999999</v>
      </c>
      <c r="K8" s="32">
        <f t="shared" si="4"/>
        <v>3.6962689967455327</v>
      </c>
      <c r="L8" s="32">
        <f t="shared" si="4"/>
        <v>0.12178919397697077</v>
      </c>
      <c r="M8" s="10">
        <f t="shared" si="4"/>
        <v>0</v>
      </c>
      <c r="N8" s="10">
        <f t="shared" si="4"/>
        <v>0</v>
      </c>
      <c r="O8" s="10">
        <f t="shared" si="4"/>
        <v>0</v>
      </c>
    </row>
    <row r="9" spans="1:16" x14ac:dyDescent="0.25">
      <c r="B9" s="1">
        <v>5</v>
      </c>
      <c r="C9" s="27">
        <v>10.657961999999999</v>
      </c>
      <c r="D9" s="25">
        <f t="shared" ref="D9:O9" si="5">IF(D$2=TRUE,D71,"")</f>
        <v>0.26536999999999999</v>
      </c>
      <c r="E9" s="26">
        <f t="shared" si="5"/>
        <v>0.53515900000000005</v>
      </c>
      <c r="F9" s="25">
        <f t="shared" si="5"/>
        <v>0.13624800000000001</v>
      </c>
      <c r="G9" s="25">
        <f t="shared" si="5"/>
        <v>0.18167700000000001</v>
      </c>
      <c r="H9" s="25">
        <f t="shared" si="5"/>
        <v>0.21945200000000001</v>
      </c>
      <c r="I9" s="31">
        <f t="shared" si="5"/>
        <v>0.24489795918367346</v>
      </c>
      <c r="J9" s="35">
        <f t="shared" si="5"/>
        <v>0.18167700000000001</v>
      </c>
      <c r="K9" s="32">
        <f t="shared" si="5"/>
        <v>3.706803097037338</v>
      </c>
      <c r="L9" s="32">
        <f t="shared" si="5"/>
        <v>0.13313695190264632</v>
      </c>
      <c r="M9" s="10">
        <f t="shared" si="5"/>
        <v>0</v>
      </c>
      <c r="N9" s="10">
        <f t="shared" si="5"/>
        <v>0</v>
      </c>
      <c r="O9" s="10">
        <f t="shared" si="5"/>
        <v>0</v>
      </c>
    </row>
    <row r="10" spans="1:16" x14ac:dyDescent="0.25">
      <c r="B10" s="1">
        <v>6</v>
      </c>
      <c r="C10" s="27">
        <v>9.7579910000000005</v>
      </c>
      <c r="D10" s="25">
        <f t="shared" ref="D10:O10" si="6">IF(D$2=TRUE,D72,"")</f>
        <v>0.270034</v>
      </c>
      <c r="E10" s="26">
        <f t="shared" si="6"/>
        <v>0.52114700000000003</v>
      </c>
      <c r="F10" s="25">
        <f t="shared" si="6"/>
        <v>1.8991000000000001E-2</v>
      </c>
      <c r="G10" s="25">
        <f t="shared" si="6"/>
        <v>7.7776999999999999E-2</v>
      </c>
      <c r="H10" s="25">
        <f t="shared" si="6"/>
        <v>0.21574399999999999</v>
      </c>
      <c r="I10" s="31">
        <f t="shared" si="6"/>
        <v>0.2420185375901133</v>
      </c>
      <c r="J10" s="35">
        <f t="shared" si="6"/>
        <v>7.7776999999999999E-2</v>
      </c>
      <c r="K10" s="32">
        <f t="shared" si="6"/>
        <v>3.7131544018372984</v>
      </c>
      <c r="L10" s="32">
        <f t="shared" si="6"/>
        <v>0.12859551915201156</v>
      </c>
      <c r="M10" s="10">
        <f t="shared" si="6"/>
        <v>0</v>
      </c>
      <c r="N10" s="10">
        <f t="shared" si="6"/>
        <v>0</v>
      </c>
      <c r="O10" s="10">
        <f t="shared" si="6"/>
        <v>0</v>
      </c>
    </row>
    <row r="11" spans="1:16" x14ac:dyDescent="0.25">
      <c r="B11" s="1">
        <v>7</v>
      </c>
      <c r="C11" s="27">
        <v>10.077302</v>
      </c>
      <c r="D11" s="25">
        <f t="shared" ref="D11:O11" si="7">IF(D$2=TRUE,D73,"")</f>
        <v>0.27975</v>
      </c>
      <c r="E11" s="26">
        <f t="shared" si="7"/>
        <v>0.30536799999999997</v>
      </c>
      <c r="F11" s="25">
        <f t="shared" si="7"/>
        <v>3.4939999999999999E-2</v>
      </c>
      <c r="G11" s="25">
        <f t="shared" si="7"/>
        <v>-1.031E-2</v>
      </c>
      <c r="H11" s="25">
        <f t="shared" si="7"/>
        <v>0.24773600000000001</v>
      </c>
      <c r="I11" s="31">
        <f t="shared" si="7"/>
        <v>0.18804159445407279</v>
      </c>
      <c r="J11" s="35">
        <f t="shared" si="7"/>
        <v>-1.031E-2</v>
      </c>
      <c r="K11" s="32">
        <f t="shared" si="7"/>
        <v>3.7237839369653294</v>
      </c>
      <c r="L11" s="32">
        <f t="shared" si="7"/>
        <v>9.0249015697704146E-2</v>
      </c>
      <c r="M11" s="10">
        <f t="shared" si="7"/>
        <v>0</v>
      </c>
      <c r="N11" s="10">
        <f t="shared" si="7"/>
        <v>0</v>
      </c>
      <c r="O11" s="10">
        <f t="shared" si="7"/>
        <v>0</v>
      </c>
    </row>
    <row r="12" spans="1:16" x14ac:dyDescent="0.25">
      <c r="B12" s="1">
        <v>8</v>
      </c>
      <c r="C12" s="27">
        <v>9.710934</v>
      </c>
      <c r="D12" s="25">
        <f t="shared" ref="D12:O12" si="8">IF(D$2=TRUE,D74,"")</f>
        <v>0.28279399999999999</v>
      </c>
      <c r="E12" s="26">
        <f t="shared" si="8"/>
        <v>0.53712199999999999</v>
      </c>
      <c r="F12" s="25">
        <f t="shared" si="8"/>
        <v>6.7321000000000006E-2</v>
      </c>
      <c r="G12" s="25">
        <f t="shared" si="8"/>
        <v>0.113402</v>
      </c>
      <c r="H12" s="25">
        <f t="shared" si="8"/>
        <v>0.24915200000000001</v>
      </c>
      <c r="I12" s="31">
        <f t="shared" si="8"/>
        <v>0.22782037239868566</v>
      </c>
      <c r="J12" s="35">
        <f t="shared" si="8"/>
        <v>0.113402</v>
      </c>
      <c r="K12" s="32">
        <f t="shared" si="8"/>
        <v>3.7309436934277356</v>
      </c>
      <c r="L12" s="32">
        <f t="shared" si="8"/>
        <v>8.6492558270148831E-2</v>
      </c>
      <c r="M12" s="10">
        <f t="shared" si="8"/>
        <v>0</v>
      </c>
      <c r="N12" s="10">
        <f t="shared" si="8"/>
        <v>0</v>
      </c>
      <c r="O12" s="10">
        <f t="shared" si="8"/>
        <v>0</v>
      </c>
    </row>
    <row r="13" spans="1:16" x14ac:dyDescent="0.25">
      <c r="B13" s="1">
        <v>9</v>
      </c>
      <c r="C13" s="27">
        <v>10.287356000000001</v>
      </c>
      <c r="D13" s="25">
        <f t="shared" ref="D13:O13" si="9">IF(D$2=TRUE,D75,"")</f>
        <v>0.27643099999999998</v>
      </c>
      <c r="E13" s="26">
        <f t="shared" si="9"/>
        <v>0.41440199999999999</v>
      </c>
      <c r="F13" s="25">
        <f t="shared" si="9"/>
        <v>8.9563000000000004E-2</v>
      </c>
      <c r="G13" s="25">
        <f t="shared" si="9"/>
        <v>0.12306300000000001</v>
      </c>
      <c r="H13" s="25">
        <f t="shared" si="9"/>
        <v>0.22878000000000001</v>
      </c>
      <c r="I13" s="31">
        <f t="shared" si="9"/>
        <v>0.24271012006861065</v>
      </c>
      <c r="J13" s="35">
        <f t="shared" si="9"/>
        <v>0.12306300000000001</v>
      </c>
      <c r="K13" s="32">
        <f t="shared" si="9"/>
        <v>3.7263196121107751</v>
      </c>
      <c r="L13" s="32">
        <f t="shared" si="9"/>
        <v>5.2188306314200864E-2</v>
      </c>
      <c r="M13" s="10">
        <f t="shared" si="9"/>
        <v>0</v>
      </c>
      <c r="N13" s="10">
        <f t="shared" si="9"/>
        <v>0</v>
      </c>
      <c r="O13" s="10">
        <f t="shared" si="9"/>
        <v>0</v>
      </c>
    </row>
    <row r="14" spans="1:16" x14ac:dyDescent="0.25">
      <c r="B14" s="1">
        <v>10</v>
      </c>
      <c r="C14" s="27">
        <v>8.9710640000000001</v>
      </c>
      <c r="D14" s="25">
        <f t="shared" ref="D14:O14" si="10">IF(D$2=TRUE,D76,"")</f>
        <v>0.28865000000000002</v>
      </c>
      <c r="E14" s="26">
        <f t="shared" si="10"/>
        <v>0.40773999999999999</v>
      </c>
      <c r="F14" s="25">
        <f t="shared" si="10"/>
        <v>0.15770600000000001</v>
      </c>
      <c r="G14" s="25">
        <f t="shared" si="10"/>
        <v>0.20618500000000001</v>
      </c>
      <c r="H14" s="25">
        <f t="shared" si="10"/>
        <v>0.25570399999999999</v>
      </c>
      <c r="I14" s="31">
        <f t="shared" si="10"/>
        <v>0.30744336569579289</v>
      </c>
      <c r="J14" s="35">
        <f t="shared" si="10"/>
        <v>0.20618500000000001</v>
      </c>
      <c r="K14" s="32">
        <f t="shared" si="10"/>
        <v>3.7478000908643687</v>
      </c>
      <c r="L14" s="32">
        <f t="shared" si="10"/>
        <v>5.9963910609355478E-2</v>
      </c>
      <c r="M14" s="10">
        <f t="shared" si="10"/>
        <v>0</v>
      </c>
      <c r="N14" s="10">
        <f t="shared" si="10"/>
        <v>0</v>
      </c>
      <c r="O14" s="10">
        <f t="shared" si="10"/>
        <v>0</v>
      </c>
    </row>
    <row r="15" spans="1:16" x14ac:dyDescent="0.25">
      <c r="B15" s="1">
        <v>11</v>
      </c>
      <c r="C15" s="27">
        <v>9.6794750000000001</v>
      </c>
      <c r="D15" s="25">
        <f t="shared" ref="D15:O15" si="11">IF(D$2=TRUE,D77,"")</f>
        <v>0.25457099999999999</v>
      </c>
      <c r="E15" s="26">
        <f t="shared" si="11"/>
        <v>0.468059</v>
      </c>
      <c r="F15" s="25">
        <f t="shared" si="11"/>
        <v>-2.2283000000000001E-2</v>
      </c>
      <c r="G15" s="25">
        <f t="shared" si="11"/>
        <v>0.19791600000000001</v>
      </c>
      <c r="H15" s="25">
        <f t="shared" si="11"/>
        <v>0.218084</v>
      </c>
      <c r="I15" s="31">
        <f t="shared" si="11"/>
        <v>0.32624999999999998</v>
      </c>
      <c r="J15" s="35">
        <f t="shared" si="11"/>
        <v>0.19791600000000001</v>
      </c>
      <c r="K15" s="32">
        <f t="shared" si="11"/>
        <v>3.7549595877217099</v>
      </c>
      <c r="L15" s="32">
        <f t="shared" si="11"/>
        <v>5.655153633186584E-2</v>
      </c>
      <c r="M15" s="10">
        <f t="shared" si="11"/>
        <v>0</v>
      </c>
      <c r="N15" s="10">
        <f t="shared" si="11"/>
        <v>0</v>
      </c>
      <c r="O15" s="10">
        <f t="shared" si="11"/>
        <v>0</v>
      </c>
    </row>
    <row r="16" spans="1:16" x14ac:dyDescent="0.25">
      <c r="B16" s="1">
        <v>12</v>
      </c>
      <c r="C16" s="27">
        <v>9.5776649999999997</v>
      </c>
      <c r="D16" s="25">
        <f t="shared" ref="D16:O16" si="12">IF(D$2=TRUE,D78,"")</f>
        <v>0.271594</v>
      </c>
      <c r="E16" s="26">
        <f t="shared" si="12"/>
        <v>0.597109</v>
      </c>
      <c r="F16" s="25">
        <f t="shared" si="12"/>
        <v>4.5335E-2</v>
      </c>
      <c r="G16" s="25">
        <f t="shared" si="12"/>
        <v>9.2591999999999994E-2</v>
      </c>
      <c r="H16" s="25">
        <f t="shared" si="12"/>
        <v>0.23124800000000001</v>
      </c>
      <c r="I16" s="31">
        <f t="shared" si="12"/>
        <v>0.28389444949954507</v>
      </c>
      <c r="J16" s="35">
        <f t="shared" si="12"/>
        <v>9.2591999999999994E-2</v>
      </c>
      <c r="K16" s="32">
        <f t="shared" si="12"/>
        <v>3.76774936734558</v>
      </c>
      <c r="L16" s="32">
        <f t="shared" si="12"/>
        <v>4.977295772164176E-2</v>
      </c>
      <c r="M16" s="10">
        <f t="shared" si="12"/>
        <v>0</v>
      </c>
      <c r="N16" s="10">
        <f t="shared" si="12"/>
        <v>0</v>
      </c>
      <c r="O16" s="10">
        <f t="shared" si="12"/>
        <v>0</v>
      </c>
    </row>
    <row r="17" spans="2:15" x14ac:dyDescent="0.25">
      <c r="B17" s="1">
        <v>13</v>
      </c>
      <c r="C17" s="27">
        <v>10.14432</v>
      </c>
      <c r="D17" s="25">
        <f t="shared" ref="D17:O17" si="13">IF(D$2=TRUE,D79,"")</f>
        <v>0.28104400000000002</v>
      </c>
      <c r="E17" s="26">
        <f t="shared" si="13"/>
        <v>0.55661499999999997</v>
      </c>
      <c r="F17" s="25">
        <f t="shared" si="13"/>
        <v>0.10394</v>
      </c>
      <c r="G17" s="25">
        <f t="shared" si="13"/>
        <v>0.53324000000000005</v>
      </c>
      <c r="H17" s="25">
        <f t="shared" si="13"/>
        <v>0.22242799999999999</v>
      </c>
      <c r="I17" s="31">
        <f t="shared" si="13"/>
        <v>0.30635400907715582</v>
      </c>
      <c r="J17" s="35">
        <f t="shared" si="13"/>
        <v>0.53324000000000005</v>
      </c>
      <c r="K17" s="32">
        <f t="shared" si="13"/>
        <v>3.7620780873346389</v>
      </c>
      <c r="L17" s="32">
        <f t="shared" si="13"/>
        <v>9.0072320841551617E-2</v>
      </c>
      <c r="M17" s="10">
        <f t="shared" si="13"/>
        <v>0</v>
      </c>
      <c r="N17" s="10">
        <f t="shared" si="13"/>
        <v>0</v>
      </c>
      <c r="O17" s="10">
        <f t="shared" si="13"/>
        <v>0</v>
      </c>
    </row>
    <row r="18" spans="2:15" x14ac:dyDescent="0.25">
      <c r="B18" s="1">
        <v>14</v>
      </c>
      <c r="C18" s="27">
        <v>10.545567999999999</v>
      </c>
      <c r="D18" s="25">
        <f t="shared" ref="D18:O18" si="14">IF(D$2=TRUE,D80,"")</f>
        <v>0.26629599999999998</v>
      </c>
      <c r="E18" s="26">
        <f t="shared" si="14"/>
        <v>0.72770400000000002</v>
      </c>
      <c r="F18" s="25">
        <f t="shared" si="14"/>
        <v>-2.1052999999999999E-2</v>
      </c>
      <c r="G18" s="25">
        <f t="shared" si="14"/>
        <v>0.58119600000000005</v>
      </c>
      <c r="H18" s="25">
        <f t="shared" si="14"/>
        <v>0.23271600000000001</v>
      </c>
      <c r="I18" s="31">
        <f t="shared" si="14"/>
        <v>0.52413793103448281</v>
      </c>
      <c r="J18" s="35">
        <f t="shared" si="14"/>
        <v>0.58119600000000005</v>
      </c>
      <c r="K18" s="32">
        <f t="shared" si="14"/>
        <v>3.7735670489260587</v>
      </c>
      <c r="L18" s="32">
        <f t="shared" si="14"/>
        <v>0.10053212542328159</v>
      </c>
      <c r="M18" s="10">
        <f t="shared" si="14"/>
        <v>0</v>
      </c>
      <c r="N18" s="10">
        <f t="shared" si="14"/>
        <v>0</v>
      </c>
      <c r="O18" s="10">
        <f t="shared" si="14"/>
        <v>0</v>
      </c>
    </row>
    <row r="19" spans="2:15" x14ac:dyDescent="0.25">
      <c r="B19" s="1">
        <v>15</v>
      </c>
      <c r="C19" s="27">
        <v>9.9726769999999991</v>
      </c>
      <c r="D19" s="25">
        <f t="shared" ref="D19:O19" si="15">IF(D$2=TRUE,D81,"")</f>
        <v>0.26180300000000001</v>
      </c>
      <c r="E19" s="26">
        <f t="shared" si="15"/>
        <v>0.68952100000000005</v>
      </c>
      <c r="F19" s="25">
        <f t="shared" si="15"/>
        <v>0.110497</v>
      </c>
      <c r="G19" s="25">
        <f t="shared" si="15"/>
        <v>8.6956000000000006E-2</v>
      </c>
      <c r="H19" s="25">
        <f t="shared" si="15"/>
        <v>0.22630400000000001</v>
      </c>
      <c r="I19" s="31">
        <f t="shared" si="15"/>
        <v>0.31521739130434784</v>
      </c>
      <c r="J19" s="35">
        <f t="shared" si="15"/>
        <v>8.6956000000000006E-2</v>
      </c>
      <c r="K19" s="32">
        <f t="shared" si="15"/>
        <v>3.78830981210705</v>
      </c>
      <c r="L19" s="32">
        <f t="shared" si="15"/>
        <v>8.2354488078541371E-2</v>
      </c>
      <c r="M19" s="10">
        <f t="shared" si="15"/>
        <v>0</v>
      </c>
      <c r="N19" s="10">
        <f t="shared" si="15"/>
        <v>0</v>
      </c>
      <c r="O19" s="10">
        <f t="shared" si="15"/>
        <v>0</v>
      </c>
    </row>
    <row r="20" spans="2:15" x14ac:dyDescent="0.25">
      <c r="B20" s="1">
        <v>16</v>
      </c>
      <c r="C20" s="27">
        <v>9.0340790000000002</v>
      </c>
      <c r="D20" s="25">
        <f t="shared" ref="D20:O20" si="16">IF(D$2=TRUE,D82,"")</f>
        <v>0.27327099999999999</v>
      </c>
      <c r="E20" s="26">
        <f t="shared" si="16"/>
        <v>0.77443700000000004</v>
      </c>
      <c r="F20" s="25">
        <f t="shared" si="16"/>
        <v>6.0967E-2</v>
      </c>
      <c r="G20" s="25">
        <f t="shared" si="16"/>
        <v>0.118644</v>
      </c>
      <c r="H20" s="25">
        <f t="shared" si="16"/>
        <v>0.23053599999999999</v>
      </c>
      <c r="I20" s="31">
        <f t="shared" si="16"/>
        <v>0.36618357487922704</v>
      </c>
      <c r="J20" s="35">
        <f t="shared" si="16"/>
        <v>0.118644</v>
      </c>
      <c r="K20" s="32">
        <f t="shared" si="16"/>
        <v>3.7907776013376937</v>
      </c>
      <c r="L20" s="32">
        <f t="shared" si="16"/>
        <v>0.11081913364812153</v>
      </c>
      <c r="M20" s="10">
        <f t="shared" si="16"/>
        <v>0</v>
      </c>
      <c r="N20" s="10">
        <f t="shared" si="16"/>
        <v>0</v>
      </c>
      <c r="O20" s="10">
        <f t="shared" si="16"/>
        <v>0</v>
      </c>
    </row>
    <row r="21" spans="2:15" x14ac:dyDescent="0.25">
      <c r="B21" s="1">
        <v>17</v>
      </c>
      <c r="C21" s="27">
        <v>8.6213309999999996</v>
      </c>
      <c r="D21" s="25">
        <f t="shared" ref="D21:O21" si="17">IF(D$2=TRUE,D83,"")</f>
        <v>0.26377600000000001</v>
      </c>
      <c r="E21" s="26">
        <f t="shared" si="17"/>
        <v>0.76191200000000003</v>
      </c>
      <c r="F21" s="25">
        <f t="shared" si="17"/>
        <v>7.3839999999999999E-3</v>
      </c>
      <c r="G21" s="25">
        <f t="shared" si="17"/>
        <v>-0.248697</v>
      </c>
      <c r="H21" s="25">
        <f t="shared" si="17"/>
        <v>0.2046</v>
      </c>
      <c r="I21" s="31">
        <f t="shared" si="17"/>
        <v>0.25128534704370181</v>
      </c>
      <c r="J21" s="35">
        <f t="shared" si="17"/>
        <v>-0.248697</v>
      </c>
      <c r="K21" s="32">
        <f t="shared" si="17"/>
        <v>3.7928117712481471</v>
      </c>
      <c r="L21" s="32">
        <f t="shared" si="17"/>
        <v>0.10022677573499636</v>
      </c>
      <c r="M21" s="10">
        <f t="shared" si="17"/>
        <v>0</v>
      </c>
      <c r="N21" s="10">
        <f t="shared" si="17"/>
        <v>0</v>
      </c>
      <c r="O21" s="10">
        <f t="shared" si="17"/>
        <v>0</v>
      </c>
    </row>
    <row r="22" spans="2:15" x14ac:dyDescent="0.25">
      <c r="B22" s="1">
        <v>18</v>
      </c>
      <c r="C22" s="27">
        <v>7.791849</v>
      </c>
      <c r="D22" s="25">
        <f t="shared" ref="D22:O22" si="18">IF(D$2=TRUE,D84,"")</f>
        <v>0.27371099999999998</v>
      </c>
      <c r="E22" s="26">
        <f t="shared" si="18"/>
        <v>0.87365700000000002</v>
      </c>
      <c r="F22" s="25">
        <f t="shared" si="18"/>
        <v>0.118912</v>
      </c>
      <c r="G22" s="25">
        <f t="shared" si="18"/>
        <v>-0.25405499999999998</v>
      </c>
      <c r="H22" s="25">
        <f t="shared" si="18"/>
        <v>0.21035200000000001</v>
      </c>
      <c r="I22" s="31">
        <f t="shared" si="18"/>
        <v>0.29889669007021064</v>
      </c>
      <c r="J22" s="35">
        <f t="shared" si="18"/>
        <v>-0.25405499999999998</v>
      </c>
      <c r="K22" s="32">
        <f t="shared" si="18"/>
        <v>3.8104341559226729</v>
      </c>
      <c r="L22" s="32">
        <f t="shared" si="18"/>
        <v>0.12305278493780118</v>
      </c>
      <c r="M22" s="10">
        <f t="shared" si="18"/>
        <v>0</v>
      </c>
      <c r="N22" s="10">
        <f t="shared" si="18"/>
        <v>0</v>
      </c>
      <c r="O22" s="10">
        <f t="shared" si="18"/>
        <v>0</v>
      </c>
    </row>
    <row r="23" spans="2:15" x14ac:dyDescent="0.25">
      <c r="B23" s="1">
        <v>19</v>
      </c>
      <c r="C23" s="27">
        <v>6.5936469999999998</v>
      </c>
      <c r="D23" s="25">
        <f t="shared" ref="D23:O23" si="19">IF(D$2=TRUE,D85,"")</f>
        <v>0.26354</v>
      </c>
      <c r="E23" s="26">
        <f t="shared" si="19"/>
        <v>0.84572099999999995</v>
      </c>
      <c r="F23" s="25">
        <f t="shared" si="19"/>
        <v>0.104477</v>
      </c>
      <c r="G23" s="25">
        <f t="shared" si="19"/>
        <v>6.4000000000000001E-2</v>
      </c>
      <c r="H23" s="25">
        <f t="shared" si="19"/>
        <v>0.20061599999999999</v>
      </c>
      <c r="I23" s="31">
        <f t="shared" si="19"/>
        <v>0.26870474658085275</v>
      </c>
      <c r="J23" s="35">
        <f t="shared" si="19"/>
        <v>6.4000000000000001E-2</v>
      </c>
      <c r="K23" s="32">
        <f t="shared" si="19"/>
        <v>3.8285954563717022</v>
      </c>
      <c r="L23" s="32">
        <f t="shared" si="19"/>
        <v>7.3177863878938515E-2</v>
      </c>
      <c r="M23" s="10">
        <f t="shared" si="19"/>
        <v>0</v>
      </c>
      <c r="N23" s="10">
        <f t="shared" si="19"/>
        <v>0</v>
      </c>
      <c r="O23" s="10">
        <f t="shared" si="19"/>
        <v>0</v>
      </c>
    </row>
    <row r="24" spans="2:15" x14ac:dyDescent="0.25">
      <c r="B24" s="1">
        <v>20</v>
      </c>
      <c r="C24" s="27">
        <v>5.917675</v>
      </c>
      <c r="D24" s="25">
        <f t="shared" ref="D24:O24" si="20">IF(D$2=TRUE,D86,"")</f>
        <v>0.27538800000000002</v>
      </c>
      <c r="E24" s="26">
        <f t="shared" si="20"/>
        <v>0.97397599999999995</v>
      </c>
      <c r="F24" s="25">
        <f t="shared" si="20"/>
        <v>6.9904999999999995E-2</v>
      </c>
      <c r="G24" s="25">
        <f t="shared" si="20"/>
        <v>6.8181000000000005E-2</v>
      </c>
      <c r="H24" s="25">
        <f t="shared" si="20"/>
        <v>0.200236</v>
      </c>
      <c r="I24" s="31">
        <f t="shared" si="20"/>
        <v>0.32191780821917809</v>
      </c>
      <c r="J24" s="35">
        <f t="shared" si="20"/>
        <v>6.8181000000000005E-2</v>
      </c>
      <c r="K24" s="32">
        <f t="shared" si="20"/>
        <v>3.8167714123333463</v>
      </c>
      <c r="L24" s="32">
        <f t="shared" si="20"/>
        <v>0.1074649570792133</v>
      </c>
      <c r="M24" s="10">
        <f t="shared" si="20"/>
        <v>0</v>
      </c>
      <c r="N24" s="10">
        <f t="shared" si="20"/>
        <v>0</v>
      </c>
      <c r="O24" s="10">
        <f t="shared" si="20"/>
        <v>0</v>
      </c>
    </row>
    <row r="25" spans="2:15" x14ac:dyDescent="0.25">
      <c r="B25" s="1">
        <v>21</v>
      </c>
      <c r="C25" s="27">
        <v>7.153346</v>
      </c>
      <c r="D25" s="25">
        <f t="shared" ref="D25:O25" si="21">IF(D$2=TRUE,D87,"")</f>
        <v>0.24487200000000001</v>
      </c>
      <c r="E25" s="26">
        <f t="shared" si="21"/>
        <v>1.2557450000000001</v>
      </c>
      <c r="F25" s="25">
        <f t="shared" si="21"/>
        <v>-0.17593200000000001</v>
      </c>
      <c r="G25" s="25">
        <f t="shared" si="21"/>
        <v>-0.34478599999999998</v>
      </c>
      <c r="H25" s="25">
        <f t="shared" si="21"/>
        <v>0.143456</v>
      </c>
      <c r="I25" s="31">
        <f t="shared" si="21"/>
        <v>0.41155555555555556</v>
      </c>
      <c r="J25" s="35">
        <f t="shared" si="21"/>
        <v>-0.34478599999999998</v>
      </c>
      <c r="K25" s="32">
        <f t="shared" si="21"/>
        <v>3.7410727723733213</v>
      </c>
      <c r="L25" s="32">
        <f t="shared" si="21"/>
        <v>8.6147404334509362E-2</v>
      </c>
      <c r="M25" s="10">
        <f t="shared" si="21"/>
        <v>0</v>
      </c>
      <c r="N25" s="10">
        <f t="shared" si="21"/>
        <v>0</v>
      </c>
      <c r="O25" s="10">
        <f t="shared" si="21"/>
        <v>0</v>
      </c>
    </row>
    <row r="26" spans="2:15" x14ac:dyDescent="0.25">
      <c r="B26" s="1">
        <v>22</v>
      </c>
      <c r="C26" s="27">
        <v>8.8258700000000001</v>
      </c>
      <c r="D26" s="25">
        <f t="shared" ref="D26:O26" si="22">IF(D$2=TRUE,D88,"")</f>
        <v>0.22420899999999999</v>
      </c>
      <c r="E26" s="26">
        <f t="shared" si="22"/>
        <v>1.3220860000000001</v>
      </c>
      <c r="F26" s="25">
        <f t="shared" si="22"/>
        <v>-0.35500300000000001</v>
      </c>
      <c r="G26" s="25">
        <f t="shared" si="22"/>
        <v>-0.46376899999999999</v>
      </c>
      <c r="H26" s="25">
        <f t="shared" si="22"/>
        <v>0.130804</v>
      </c>
      <c r="I26" s="31">
        <f t="shared" si="22"/>
        <v>0.3510791366906475</v>
      </c>
      <c r="J26" s="35">
        <f t="shared" si="22"/>
        <v>-0.46376899999999999</v>
      </c>
      <c r="K26" s="32">
        <f t="shared" si="22"/>
        <v>3.7066324508732946</v>
      </c>
      <c r="L26" s="32">
        <f t="shared" si="22"/>
        <v>7.7204371764319171E-2</v>
      </c>
      <c r="M26" s="10">
        <f t="shared" si="22"/>
        <v>0</v>
      </c>
      <c r="N26" s="10">
        <f t="shared" si="22"/>
        <v>0</v>
      </c>
      <c r="O26" s="10">
        <f t="shared" si="22"/>
        <v>0</v>
      </c>
    </row>
    <row r="27" spans="2:15" x14ac:dyDescent="0.25">
      <c r="B27" s="1">
        <v>23</v>
      </c>
      <c r="C27" s="27">
        <v>9.7849950000000003</v>
      </c>
      <c r="D27" s="25">
        <f t="shared" ref="D27:O27" si="23">IF(D$2=TRUE,D89,"")</f>
        <v>0.28064299999999998</v>
      </c>
      <c r="E27" s="26">
        <f t="shared" si="23"/>
        <v>0.94703999999999999</v>
      </c>
      <c r="F27" s="25">
        <f t="shared" si="23"/>
        <v>-9.6283999999999995E-2</v>
      </c>
      <c r="G27" s="25">
        <f t="shared" si="23"/>
        <v>-0.15789500000000001</v>
      </c>
      <c r="H27" s="25">
        <f t="shared" si="23"/>
        <v>0.195212</v>
      </c>
      <c r="I27" s="31">
        <f t="shared" si="23"/>
        <v>0.1432469304229195</v>
      </c>
      <c r="J27" s="35">
        <f t="shared" si="23"/>
        <v>-0.15789500000000001</v>
      </c>
      <c r="K27" s="32">
        <f t="shared" si="23"/>
        <v>3.7573200965466724</v>
      </c>
      <c r="L27" s="32">
        <f t="shared" si="23"/>
        <v>0.11396819314044836</v>
      </c>
      <c r="M27" s="10">
        <f t="shared" si="23"/>
        <v>0</v>
      </c>
      <c r="N27" s="10">
        <f t="shared" si="23"/>
        <v>0</v>
      </c>
      <c r="O27" s="10">
        <f t="shared" si="23"/>
        <v>0</v>
      </c>
    </row>
    <row r="28" spans="2:15" x14ac:dyDescent="0.25">
      <c r="B28" s="1">
        <v>24</v>
      </c>
      <c r="C28" s="27">
        <v>9.9233410000000006</v>
      </c>
      <c r="D28" s="25">
        <f t="shared" ref="D28:O28" si="24">IF(D$2=TRUE,D90,"")</f>
        <v>0.28968100000000002</v>
      </c>
      <c r="E28" s="26">
        <f t="shared" si="24"/>
        <v>0.85353999999999997</v>
      </c>
      <c r="F28" s="25">
        <f t="shared" si="24"/>
        <v>-6.6449999999999999E-3</v>
      </c>
      <c r="G28" s="25">
        <f t="shared" si="24"/>
        <v>-4.2554000000000002E-2</v>
      </c>
      <c r="H28" s="25">
        <f t="shared" si="24"/>
        <v>0.206904</v>
      </c>
      <c r="I28" s="31">
        <f t="shared" si="24"/>
        <v>0.10080645161290322</v>
      </c>
      <c r="J28" s="35">
        <f t="shared" si="24"/>
        <v>-4.2554000000000002E-2</v>
      </c>
      <c r="K28" s="32">
        <f t="shared" si="24"/>
        <v>3.7919010800095712</v>
      </c>
      <c r="L28" s="32">
        <f t="shared" si="24"/>
        <v>0.14247457749791914</v>
      </c>
      <c r="M28" s="10">
        <f t="shared" si="24"/>
        <v>0</v>
      </c>
      <c r="N28" s="10">
        <f t="shared" si="24"/>
        <v>0</v>
      </c>
      <c r="O28" s="10">
        <f t="shared" si="24"/>
        <v>0</v>
      </c>
    </row>
    <row r="29" spans="2:15" x14ac:dyDescent="0.25">
      <c r="B29" s="1">
        <v>25</v>
      </c>
      <c r="C29" s="27">
        <v>9.1645459999999996</v>
      </c>
      <c r="D29" s="25">
        <f t="shared" ref="D29:O29" si="25">IF(D$2=TRUE,D91,"")</f>
        <v>0.26788600000000001</v>
      </c>
      <c r="E29" s="26">
        <f t="shared" si="25"/>
        <v>0.88673800000000003</v>
      </c>
      <c r="F29" s="25">
        <f t="shared" si="25"/>
        <v>0.21571499999999999</v>
      </c>
      <c r="G29" s="25">
        <f t="shared" si="25"/>
        <v>0.69360999999999995</v>
      </c>
      <c r="H29" s="25">
        <f t="shared" si="25"/>
        <v>0.17582400000000001</v>
      </c>
      <c r="I29" s="31">
        <f t="shared" si="25"/>
        <v>0.26245210727969348</v>
      </c>
      <c r="J29" s="35">
        <f t="shared" si="25"/>
        <v>0.69360999999999995</v>
      </c>
      <c r="K29" s="32">
        <f t="shared" si="25"/>
        <v>3.7868933252613157</v>
      </c>
      <c r="L29" s="32">
        <f t="shared" si="25"/>
        <v>0.13886238532110093</v>
      </c>
      <c r="M29" s="10">
        <f t="shared" si="25"/>
        <v>0</v>
      </c>
      <c r="N29" s="10">
        <f t="shared" si="25"/>
        <v>0</v>
      </c>
      <c r="O29" s="10">
        <f t="shared" si="25"/>
        <v>0</v>
      </c>
    </row>
    <row r="30" spans="2:15" x14ac:dyDescent="0.25">
      <c r="B30" s="1">
        <v>26</v>
      </c>
      <c r="C30" s="27">
        <v>8.7202459999999995</v>
      </c>
      <c r="D30" s="25">
        <f t="shared" ref="D30:O30" si="26">IF(D$2=TRUE,D92,"")</f>
        <v>0.272841</v>
      </c>
      <c r="E30" s="26">
        <f t="shared" si="26"/>
        <v>0.83400700000000005</v>
      </c>
      <c r="F30" s="25">
        <f t="shared" si="26"/>
        <v>0.51796600000000004</v>
      </c>
      <c r="G30" s="25">
        <f t="shared" si="26"/>
        <v>0.74324299999999999</v>
      </c>
      <c r="H30" s="25">
        <f t="shared" si="26"/>
        <v>0.18645999999999999</v>
      </c>
      <c r="I30" s="31">
        <f t="shared" si="26"/>
        <v>0.14510166358595195</v>
      </c>
      <c r="J30" s="35">
        <f t="shared" si="26"/>
        <v>0.74324299999999999</v>
      </c>
      <c r="K30" s="32">
        <f t="shared" si="26"/>
        <v>3.8026369180828108</v>
      </c>
      <c r="L30" s="32">
        <f t="shared" si="26"/>
        <v>0.16440653772036257</v>
      </c>
      <c r="M30" s="10">
        <f t="shared" si="26"/>
        <v>0</v>
      </c>
      <c r="N30" s="10">
        <f t="shared" si="26"/>
        <v>0</v>
      </c>
      <c r="O30" s="10">
        <f t="shared" si="26"/>
        <v>0</v>
      </c>
    </row>
    <row r="31" spans="2:15" x14ac:dyDescent="0.25">
      <c r="B31" s="1">
        <v>27</v>
      </c>
      <c r="C31" s="27">
        <v>8.8157449999999997</v>
      </c>
      <c r="D31" s="25">
        <f t="shared" ref="D31:O31" si="27">IF(D$2=TRUE,D93,"")</f>
        <v>0.27752100000000002</v>
      </c>
      <c r="E31" s="26">
        <f t="shared" si="27"/>
        <v>0.75976999999999995</v>
      </c>
      <c r="F31" s="25">
        <f t="shared" si="27"/>
        <v>0.16386200000000001</v>
      </c>
      <c r="G31" s="25">
        <f t="shared" si="27"/>
        <v>0.375</v>
      </c>
      <c r="H31" s="25">
        <f t="shared" si="27"/>
        <v>0.20167199999999999</v>
      </c>
      <c r="I31" s="31">
        <f t="shared" si="27"/>
        <v>0.15817223198594024</v>
      </c>
      <c r="J31" s="35">
        <f t="shared" si="27"/>
        <v>0.375</v>
      </c>
      <c r="K31" s="32">
        <f t="shared" si="27"/>
        <v>3.828079590556746</v>
      </c>
      <c r="L31" s="32">
        <f t="shared" si="27"/>
        <v>0.17304183043234139</v>
      </c>
      <c r="M31" s="10">
        <f t="shared" si="27"/>
        <v>0</v>
      </c>
      <c r="N31" s="10">
        <f t="shared" si="27"/>
        <v>0</v>
      </c>
      <c r="O31" s="10">
        <f t="shared" si="27"/>
        <v>0</v>
      </c>
    </row>
    <row r="32" spans="2:15" x14ac:dyDescent="0.25">
      <c r="B32" s="1">
        <v>28</v>
      </c>
      <c r="C32" s="27">
        <v>9.2448490000000003</v>
      </c>
      <c r="D32" s="25">
        <f t="shared" ref="D32:O32" si="28">IF(D$2=TRUE,D94,"")</f>
        <v>0.26971099999999998</v>
      </c>
      <c r="E32" s="26">
        <f t="shared" si="28"/>
        <v>0.77642900000000004</v>
      </c>
      <c r="F32" s="25">
        <f t="shared" si="28"/>
        <v>3.3444000000000002E-2</v>
      </c>
      <c r="G32" s="25">
        <f t="shared" si="28"/>
        <v>0.13333300000000001</v>
      </c>
      <c r="H32" s="25">
        <f t="shared" si="28"/>
        <v>0.18973599999999999</v>
      </c>
      <c r="I32" s="31">
        <f t="shared" si="28"/>
        <v>0.17233560090702948</v>
      </c>
      <c r="J32" s="35">
        <f t="shared" si="28"/>
        <v>0.13333300000000001</v>
      </c>
      <c r="K32" s="32">
        <f t="shared" si="28"/>
        <v>3.8372095278012064</v>
      </c>
      <c r="L32" s="32">
        <f t="shared" si="28"/>
        <v>0.19467819723931482</v>
      </c>
      <c r="M32" s="10">
        <f t="shared" si="28"/>
        <v>0</v>
      </c>
      <c r="N32" s="10">
        <f t="shared" si="28"/>
        <v>0</v>
      </c>
      <c r="O32" s="10">
        <f t="shared" si="28"/>
        <v>0</v>
      </c>
    </row>
    <row r="33" spans="2:15" x14ac:dyDescent="0.25">
      <c r="B33" s="1">
        <v>29</v>
      </c>
      <c r="C33" s="27">
        <v>9.5623640000000005</v>
      </c>
      <c r="D33" s="25">
        <f t="shared" ref="D33:O33" si="29">IF(D$2=TRUE,D95,"")</f>
        <v>0.2361</v>
      </c>
      <c r="E33" s="26">
        <f t="shared" si="29"/>
        <v>0.87531599999999998</v>
      </c>
      <c r="F33" s="25">
        <f t="shared" si="29"/>
        <v>-3.4146999999999997E-2</v>
      </c>
      <c r="G33" s="25">
        <f t="shared" si="29"/>
        <v>-2.7535E-2</v>
      </c>
      <c r="H33" s="25">
        <f t="shared" si="29"/>
        <v>0.15073600000000001</v>
      </c>
      <c r="I33" s="31">
        <f t="shared" si="29"/>
        <v>0.32250153280196198</v>
      </c>
      <c r="J33" s="35">
        <f t="shared" si="29"/>
        <v>-2.7535E-2</v>
      </c>
      <c r="K33" s="32">
        <f t="shared" si="29"/>
        <v>3.8266577918758693</v>
      </c>
      <c r="L33" s="32">
        <f t="shared" si="29"/>
        <v>0.14849449529115266</v>
      </c>
      <c r="M33" s="10">
        <f t="shared" si="29"/>
        <v>0</v>
      </c>
      <c r="N33" s="10">
        <f t="shared" si="29"/>
        <v>0</v>
      </c>
      <c r="O33" s="10">
        <f t="shared" si="29"/>
        <v>0</v>
      </c>
    </row>
    <row r="34" spans="2:15" x14ac:dyDescent="0.25">
      <c r="B34" s="1">
        <v>30</v>
      </c>
      <c r="C34" s="27">
        <v>8.4546119999999991</v>
      </c>
      <c r="D34" s="25">
        <f t="shared" ref="D34:O34" si="30">IF(D$2=TRUE,D96,"")</f>
        <v>0.25536799999999998</v>
      </c>
      <c r="E34" s="26">
        <f t="shared" si="30"/>
        <v>0.75241000000000002</v>
      </c>
      <c r="F34" s="25">
        <f t="shared" si="30"/>
        <v>7.7943999999999999E-2</v>
      </c>
      <c r="G34" s="25">
        <f t="shared" si="30"/>
        <v>0.15503800000000001</v>
      </c>
      <c r="H34" s="25">
        <f t="shared" si="30"/>
        <v>0.179036</v>
      </c>
      <c r="I34" s="31">
        <f t="shared" si="30"/>
        <v>0.31514324693042289</v>
      </c>
      <c r="J34" s="35">
        <f t="shared" si="30"/>
        <v>0.15503800000000001</v>
      </c>
      <c r="K34" s="32">
        <f t="shared" si="30"/>
        <v>3.8639767839043868</v>
      </c>
      <c r="L34" s="32">
        <f t="shared" si="30"/>
        <v>0.12952552282437599</v>
      </c>
      <c r="M34" s="10">
        <f t="shared" si="30"/>
        <v>0</v>
      </c>
      <c r="N34" s="10">
        <f t="shared" si="30"/>
        <v>0</v>
      </c>
      <c r="O34" s="10">
        <f t="shared" si="30"/>
        <v>0</v>
      </c>
    </row>
    <row r="35" spans="2:15" x14ac:dyDescent="0.25">
      <c r="B35" s="1">
        <v>31</v>
      </c>
      <c r="C35" s="27">
        <v>7.8256189999999997</v>
      </c>
      <c r="D35" s="25">
        <f t="shared" ref="D35:O35" si="31">IF(D$2=TRUE,D97,"")</f>
        <v>0.25703100000000001</v>
      </c>
      <c r="E35" s="26">
        <f t="shared" si="31"/>
        <v>0.70921999999999996</v>
      </c>
      <c r="F35" s="25">
        <f t="shared" si="31"/>
        <v>5.6744999999999997E-2</v>
      </c>
      <c r="G35" s="25">
        <f t="shared" si="31"/>
        <v>3.8961000000000003E-2</v>
      </c>
      <c r="H35" s="25">
        <f t="shared" si="31"/>
        <v>0.18048400000000001</v>
      </c>
      <c r="I35" s="31">
        <f t="shared" si="31"/>
        <v>0.2033080634045486</v>
      </c>
      <c r="J35" s="35">
        <f t="shared" si="31"/>
        <v>3.8961000000000003E-2</v>
      </c>
      <c r="K35" s="32">
        <f t="shared" si="31"/>
        <v>3.8853612200315122</v>
      </c>
      <c r="L35" s="32">
        <f t="shared" si="31"/>
        <v>0.14014001610804783</v>
      </c>
      <c r="M35" s="10">
        <f t="shared" si="31"/>
        <v>0</v>
      </c>
      <c r="N35" s="10">
        <f t="shared" si="31"/>
        <v>0</v>
      </c>
      <c r="O35" s="10">
        <f t="shared" si="31"/>
        <v>0</v>
      </c>
    </row>
    <row r="36" spans="2:15" ht="16.5" customHeight="1" x14ac:dyDescent="0.25">
      <c r="B36" s="1">
        <v>32</v>
      </c>
      <c r="C36" s="27">
        <v>8.45167</v>
      </c>
      <c r="D36" s="25">
        <f t="shared" ref="D36:O36" si="32">IF(D$2=TRUE,D98,"")</f>
        <v>0.25122800000000001</v>
      </c>
      <c r="E36" s="26">
        <f t="shared" si="32"/>
        <v>0.81382100000000002</v>
      </c>
      <c r="F36" s="25">
        <f t="shared" si="32"/>
        <v>2.0496E-2</v>
      </c>
      <c r="G36" s="25">
        <f t="shared" si="32"/>
        <v>-6.5360000000000001E-3</v>
      </c>
      <c r="H36" s="25">
        <f t="shared" si="32"/>
        <v>0.16850000000000001</v>
      </c>
      <c r="I36" s="31">
        <f t="shared" si="32"/>
        <v>0.24669603524229075</v>
      </c>
      <c r="J36" s="35">
        <f t="shared" si="32"/>
        <v>-6.5360000000000001E-3</v>
      </c>
      <c r="K36" s="32">
        <f t="shared" si="32"/>
        <v>3.8768526476013436</v>
      </c>
      <c r="L36" s="32">
        <f t="shared" si="32"/>
        <v>0.15139342986143547</v>
      </c>
      <c r="M36" s="10">
        <f t="shared" si="32"/>
        <v>0</v>
      </c>
      <c r="N36" s="10">
        <f t="shared" si="32"/>
        <v>0</v>
      </c>
      <c r="O36" s="10">
        <f t="shared" si="32"/>
        <v>0</v>
      </c>
    </row>
    <row r="37" spans="2:15" x14ac:dyDescent="0.25">
      <c r="B37" s="1">
        <v>33</v>
      </c>
      <c r="C37" s="27">
        <v>8.2896099999999997</v>
      </c>
      <c r="D37" s="25">
        <f t="shared" ref="D37:O37" si="33">IF(D$2=TRUE,D99,"")</f>
        <v>0.237127</v>
      </c>
      <c r="E37" s="26">
        <f t="shared" si="33"/>
        <v>0.78004200000000001</v>
      </c>
      <c r="F37" s="25">
        <f t="shared" si="33"/>
        <v>6.1237E-2</v>
      </c>
      <c r="G37" s="25">
        <f t="shared" si="33"/>
        <v>6.0623999999999997E-2</v>
      </c>
      <c r="H37" s="25">
        <f t="shared" si="33"/>
        <v>0.152644</v>
      </c>
      <c r="I37" s="31">
        <f t="shared" si="33"/>
        <v>0.29746835443037972</v>
      </c>
      <c r="J37" s="35">
        <f t="shared" si="33"/>
        <v>6.0623999999999997E-2</v>
      </c>
      <c r="K37" s="32">
        <f t="shared" si="33"/>
        <v>3.8505849763520312</v>
      </c>
      <c r="L37" s="32">
        <f t="shared" si="33"/>
        <v>0.11639676113360324</v>
      </c>
      <c r="M37" s="10">
        <f t="shared" si="33"/>
        <v>0</v>
      </c>
      <c r="N37" s="10">
        <f t="shared" si="33"/>
        <v>0</v>
      </c>
      <c r="O37" s="10">
        <f t="shared" si="33"/>
        <v>0</v>
      </c>
    </row>
    <row r="38" spans="2:15" x14ac:dyDescent="0.25">
      <c r="B38" s="1">
        <v>34</v>
      </c>
      <c r="C38" s="27">
        <v>8.6250739999999997</v>
      </c>
      <c r="D38" s="25">
        <f t="shared" ref="D38:O38" si="34">IF(D$2=TRUE,D100,"")</f>
        <v>0.26008500000000001</v>
      </c>
      <c r="E38" s="26">
        <f t="shared" si="34"/>
        <v>0.66435500000000003</v>
      </c>
      <c r="F38" s="25">
        <f t="shared" si="34"/>
        <v>4.2848999999999998E-2</v>
      </c>
      <c r="G38" s="25">
        <f t="shared" si="34"/>
        <v>6.7113999999999993E-2</v>
      </c>
      <c r="H38" s="25">
        <f t="shared" si="34"/>
        <v>0.19044</v>
      </c>
      <c r="I38" s="31">
        <f t="shared" si="34"/>
        <v>0.31521739130434784</v>
      </c>
      <c r="J38" s="36">
        <f t="shared" si="34"/>
        <v>6.7113999999999993E-2</v>
      </c>
      <c r="K38" s="33">
        <f t="shared" si="34"/>
        <v>3.874249822778403</v>
      </c>
      <c r="L38" s="33">
        <f t="shared" si="34"/>
        <v>0.11653912228642824</v>
      </c>
      <c r="M38" s="10">
        <f t="shared" si="34"/>
        <v>0</v>
      </c>
      <c r="N38" s="10">
        <f t="shared" si="34"/>
        <v>0</v>
      </c>
      <c r="O38" s="10">
        <f t="shared" si="34"/>
        <v>0</v>
      </c>
    </row>
    <row r="39" spans="2:15" x14ac:dyDescent="0.25">
      <c r="B39" s="1">
        <v>35</v>
      </c>
      <c r="C39" s="27">
        <v>8.5024300000000004</v>
      </c>
      <c r="D39" s="25">
        <f t="shared" ref="D39:O39" si="35">IF(D$2=TRUE,D101,"")</f>
        <v>0.27196700000000001</v>
      </c>
      <c r="E39" s="26">
        <f t="shared" si="35"/>
        <v>0.76952200000000004</v>
      </c>
      <c r="F39" s="25">
        <f t="shared" si="35"/>
        <v>3.7992999999999999E-2</v>
      </c>
      <c r="G39" s="25">
        <f t="shared" si="35"/>
        <v>3.7499999999999999E-2</v>
      </c>
      <c r="H39" s="25">
        <f t="shared" si="35"/>
        <v>0.192112</v>
      </c>
      <c r="I39" s="31">
        <f t="shared" si="35"/>
        <v>0.25773938084953202</v>
      </c>
      <c r="J39" s="37">
        <f t="shared" si="35"/>
        <v>3.7499999999999999E-2</v>
      </c>
      <c r="K39" s="33">
        <f t="shared" si="35"/>
        <v>3.8770256158672489</v>
      </c>
      <c r="L39" s="33">
        <f t="shared" si="35"/>
        <v>0.14706499895017847</v>
      </c>
      <c r="M39" s="10">
        <f t="shared" si="35"/>
        <v>0</v>
      </c>
      <c r="N39" s="10">
        <f t="shared" si="35"/>
        <v>0</v>
      </c>
      <c r="O39" s="10">
        <f t="shared" si="35"/>
        <v>0</v>
      </c>
    </row>
    <row r="40" spans="2:15" x14ac:dyDescent="0.25">
      <c r="B40" s="1">
        <v>36</v>
      </c>
      <c r="C40" s="27">
        <v>9.3119630000000004</v>
      </c>
      <c r="D40" s="25">
        <f t="shared" ref="D40:O40" si="36">IF(D$2=TRUE,D102,"")</f>
        <v>0.26677299999999998</v>
      </c>
      <c r="E40" s="26">
        <f t="shared" si="36"/>
        <v>0.79474999999999996</v>
      </c>
      <c r="F40" s="25">
        <f t="shared" si="36"/>
        <v>5.7082000000000001E-2</v>
      </c>
      <c r="G40" s="25">
        <f t="shared" si="36"/>
        <v>8.5526000000000005E-2</v>
      </c>
      <c r="H40" s="25">
        <f t="shared" si="36"/>
        <v>0.17596800000000001</v>
      </c>
      <c r="I40" s="31">
        <f t="shared" si="36"/>
        <v>0.2661710037174721</v>
      </c>
      <c r="J40" s="37">
        <f t="shared" si="36"/>
        <v>8.5526000000000005E-2</v>
      </c>
      <c r="K40" s="33">
        <f t="shared" si="36"/>
        <v>3.8748875108461123</v>
      </c>
      <c r="L40" s="33">
        <f t="shared" si="36"/>
        <v>0.14553786362713536</v>
      </c>
      <c r="M40" s="10">
        <f t="shared" si="36"/>
        <v>0</v>
      </c>
      <c r="N40" s="10">
        <f t="shared" si="36"/>
        <v>0</v>
      </c>
      <c r="O40" s="10">
        <f t="shared" si="36"/>
        <v>0</v>
      </c>
    </row>
    <row r="41" spans="2:15" x14ac:dyDescent="0.25">
      <c r="B41" s="1">
        <v>37</v>
      </c>
      <c r="C41" s="27">
        <v>9.8697660000000003</v>
      </c>
      <c r="D41" s="25">
        <f t="shared" ref="D41:O41" si="37">IF(D$2=TRUE,D103,"")</f>
        <v>0.240286</v>
      </c>
      <c r="E41" s="26">
        <f t="shared" si="37"/>
        <v>0.85521100000000005</v>
      </c>
      <c r="F41" s="25">
        <f t="shared" si="37"/>
        <v>5.5919000000000003E-2</v>
      </c>
      <c r="G41" s="25">
        <f t="shared" si="37"/>
        <v>4.6642999999999997E-2</v>
      </c>
      <c r="H41" s="25">
        <f t="shared" si="37"/>
        <v>0.14842</v>
      </c>
      <c r="I41" s="31">
        <f t="shared" si="37"/>
        <v>0.29171461449942465</v>
      </c>
      <c r="J41" s="37">
        <f t="shared" si="37"/>
        <v>4.6642999999999997E-2</v>
      </c>
      <c r="K41" s="33">
        <f t="shared" si="37"/>
        <v>3.8684680990209865</v>
      </c>
      <c r="L41" s="33">
        <f t="shared" si="37"/>
        <v>0.13375250915102138</v>
      </c>
      <c r="M41" s="10">
        <f t="shared" si="37"/>
        <v>0</v>
      </c>
      <c r="N41" s="10">
        <f t="shared" si="37"/>
        <v>0</v>
      </c>
      <c r="O41" s="10">
        <f t="shared" si="37"/>
        <v>0</v>
      </c>
    </row>
    <row r="42" spans="2:15" x14ac:dyDescent="0.25">
      <c r="B42" s="1">
        <v>38</v>
      </c>
      <c r="C42" s="27">
        <v>10.486255999999999</v>
      </c>
      <c r="D42" s="25">
        <f t="shared" ref="D42:O42" si="38">IF(D$2=TRUE,D104,"")</f>
        <v>0.259627</v>
      </c>
      <c r="E42" s="26">
        <f t="shared" si="38"/>
        <v>0.74873900000000004</v>
      </c>
      <c r="F42" s="25">
        <f t="shared" si="38"/>
        <v>1.7975999999999999E-2</v>
      </c>
      <c r="G42" s="25">
        <f t="shared" si="38"/>
        <v>1.2578000000000001E-2</v>
      </c>
      <c r="H42" s="25">
        <f t="shared" si="38"/>
        <v>0.16942399999999999</v>
      </c>
      <c r="I42" s="31">
        <f t="shared" si="38"/>
        <v>0.32595573440643866</v>
      </c>
      <c r="J42" s="37">
        <f t="shared" si="38"/>
        <v>1.2578000000000001E-2</v>
      </c>
      <c r="K42" s="33">
        <f t="shared" si="38"/>
        <v>3.8827521556130797</v>
      </c>
      <c r="L42" s="33">
        <f t="shared" si="38"/>
        <v>0.12859619736107439</v>
      </c>
      <c r="M42" s="10">
        <f t="shared" si="38"/>
        <v>0</v>
      </c>
      <c r="N42" s="10">
        <f t="shared" si="38"/>
        <v>0</v>
      </c>
      <c r="O42" s="10">
        <f t="shared" si="38"/>
        <v>0</v>
      </c>
    </row>
    <row r="43" spans="2:15" x14ac:dyDescent="0.25">
      <c r="B43" s="1">
        <v>39</v>
      </c>
      <c r="C43" s="27">
        <v>11.285722</v>
      </c>
      <c r="D43" s="25">
        <f t="shared" ref="D43:O43" si="39">IF(D$2=TRUE,D105,"")</f>
        <v>0.26277</v>
      </c>
      <c r="E43" s="26">
        <f t="shared" si="39"/>
        <v>0.72975000000000001</v>
      </c>
      <c r="F43" s="25">
        <f t="shared" si="39"/>
        <v>-5.8570000000000002E-3</v>
      </c>
      <c r="G43" s="25">
        <f t="shared" si="39"/>
        <v>3.0120000000000001E-2</v>
      </c>
      <c r="H43" s="25">
        <f t="shared" si="39"/>
        <v>0.17463600000000001</v>
      </c>
      <c r="I43" s="31">
        <f t="shared" si="39"/>
        <v>0.23466349017272187</v>
      </c>
      <c r="J43" s="37">
        <f t="shared" si="39"/>
        <v>3.0120000000000001E-2</v>
      </c>
      <c r="K43" s="33">
        <f t="shared" si="39"/>
        <v>3.8894137640427089</v>
      </c>
      <c r="L43" s="33">
        <f t="shared" si="39"/>
        <v>0.12458247875769118</v>
      </c>
      <c r="M43" s="10">
        <f t="shared" si="39"/>
        <v>0</v>
      </c>
      <c r="N43" s="10">
        <f t="shared" si="39"/>
        <v>0</v>
      </c>
      <c r="O43" s="10">
        <f t="shared" si="39"/>
        <v>0</v>
      </c>
    </row>
    <row r="44" spans="2:15" x14ac:dyDescent="0.25">
      <c r="B44" s="1">
        <v>40</v>
      </c>
      <c r="C44" s="27">
        <v>11.968209999999999</v>
      </c>
      <c r="D44" s="25">
        <f t="shared" ref="D44:O44" si="40">IF(D$2=TRUE,D106,"")</f>
        <v>0.26301099999999999</v>
      </c>
      <c r="E44" s="26">
        <f t="shared" si="40"/>
        <v>0.69368399999999997</v>
      </c>
      <c r="F44" s="25">
        <f t="shared" si="40"/>
        <v>4.1000000000000002E-2</v>
      </c>
      <c r="G44" s="25">
        <f t="shared" si="40"/>
        <v>7.8786999999999996E-2</v>
      </c>
      <c r="H44" s="25">
        <f t="shared" si="40"/>
        <v>0.18004000000000001</v>
      </c>
      <c r="I44" s="31">
        <f t="shared" si="40"/>
        <v>0.35099913119026932</v>
      </c>
      <c r="J44" s="38">
        <f t="shared" si="40"/>
        <v>7.8786999999999996E-2</v>
      </c>
      <c r="K44" s="34">
        <f t="shared" si="40"/>
        <v>3.8985057855343586</v>
      </c>
      <c r="L44" s="34">
        <f t="shared" si="40"/>
        <v>9.8529936912272353E-2</v>
      </c>
      <c r="M44" s="12">
        <f t="shared" si="40"/>
        <v>1</v>
      </c>
      <c r="N44" s="12">
        <f t="shared" si="40"/>
        <v>1</v>
      </c>
      <c r="O44" s="12">
        <f t="shared" si="40"/>
        <v>1</v>
      </c>
    </row>
    <row r="45" spans="2:15" x14ac:dyDescent="0.25">
      <c r="B45" t="s">
        <v>21</v>
      </c>
      <c r="C45" s="39">
        <f>COUNT(D44:O44)</f>
        <v>12</v>
      </c>
    </row>
    <row r="46" spans="2:15" x14ac:dyDescent="0.25">
      <c r="C46">
        <f>SLOPE(C5:C44,D5:D44)</f>
        <v>17.986894922019896</v>
      </c>
    </row>
    <row r="47" spans="2:15" x14ac:dyDescent="0.25">
      <c r="C47" s="14">
        <v>2.64</v>
      </c>
    </row>
    <row r="50" spans="1:15" x14ac:dyDescent="0.25">
      <c r="C50" t="s">
        <v>11</v>
      </c>
      <c r="D50">
        <f t="shared" ref="D50:O50" si="41">CORREL($C$5:$C$44,D5:D44)</f>
        <v>0.17906724792094331</v>
      </c>
      <c r="E50">
        <f t="shared" si="41"/>
        <v>-0.5128195913830963</v>
      </c>
      <c r="F50">
        <f t="shared" si="41"/>
        <v>0.16601871736292462</v>
      </c>
      <c r="G50">
        <f t="shared" si="41"/>
        <v>0.27820945462488317</v>
      </c>
      <c r="H50">
        <f t="shared" si="41"/>
        <v>0.40176285064428374</v>
      </c>
      <c r="I50">
        <f t="shared" si="41"/>
        <v>-0.15875495105082921</v>
      </c>
      <c r="J50">
        <f t="shared" si="41"/>
        <v>0.27820945462488317</v>
      </c>
      <c r="K50">
        <f t="shared" si="41"/>
        <v>-0.39161904659906721</v>
      </c>
      <c r="L50">
        <f t="shared" si="41"/>
        <v>-5.6972322374589747E-2</v>
      </c>
      <c r="M50">
        <f t="shared" si="41"/>
        <v>0.26017042656592715</v>
      </c>
      <c r="N50">
        <f t="shared" si="41"/>
        <v>0.26017042656592715</v>
      </c>
      <c r="O50">
        <f t="shared" si="41"/>
        <v>0.26017042656592715</v>
      </c>
    </row>
    <row r="52" spans="1:15" x14ac:dyDescent="0.25">
      <c r="A52" t="s">
        <v>12</v>
      </c>
      <c r="B52">
        <v>1</v>
      </c>
      <c r="C52" s="15">
        <f t="array" aca="1" ref="C52:O56" ca="1">LINEST(C5:C44,INDIRECT("D5:"&amp;C60),TRUE,TRUE)</f>
        <v>10.224152170150175</v>
      </c>
      <c r="D52" s="16">
        <f ca="1"/>
        <v>-7.5324710129784815</v>
      </c>
      <c r="E52" s="16">
        <f ca="1"/>
        <v>0</v>
      </c>
      <c r="F52" s="16">
        <f ca="1"/>
        <v>-1.9878588358124085</v>
      </c>
      <c r="G52" s="16">
        <f ca="1"/>
        <v>3.2319981560666609</v>
      </c>
      <c r="H52" s="16">
        <f ca="1"/>
        <v>1.6820715092844523</v>
      </c>
      <c r="I52" s="16">
        <f ca="1"/>
        <v>-3.553098783487719</v>
      </c>
      <c r="J52" s="16">
        <f ca="1"/>
        <v>-4.0334216898102255</v>
      </c>
      <c r="K52" s="16">
        <f ca="1"/>
        <v>-27.266808385803145</v>
      </c>
      <c r="L52" s="16">
        <f ca="1"/>
        <v>47.009449527900387</v>
      </c>
      <c r="M52" s="16" t="e">
        <f ca="1"/>
        <v>#N/A</v>
      </c>
      <c r="N52" s="16" t="e">
        <f ca="1"/>
        <v>#N/A</v>
      </c>
      <c r="O52" s="17" t="e">
        <f ca="1"/>
        <v>#N/A</v>
      </c>
    </row>
    <row r="53" spans="1:15" x14ac:dyDescent="0.25">
      <c r="A53" t="s">
        <v>13</v>
      </c>
      <c r="B53">
        <v>2</v>
      </c>
      <c r="C53" s="18">
        <f ca="1"/>
        <v>8.8123348853812509</v>
      </c>
      <c r="D53" s="10">
        <f ca="1"/>
        <v>5.2719379627309628</v>
      </c>
      <c r="E53" s="10">
        <f ca="1"/>
        <v>0</v>
      </c>
      <c r="F53" s="19">
        <f ca="1"/>
        <v>3.9188664765346086</v>
      </c>
      <c r="G53" s="29">
        <f ca="1"/>
        <v>21.27812992135987</v>
      </c>
      <c r="H53" s="28">
        <f ca="1"/>
        <v>1.459427785591187</v>
      </c>
      <c r="I53" s="28">
        <f ca="1"/>
        <v>3.0246784879447461</v>
      </c>
      <c r="J53" s="10">
        <f ca="1"/>
        <v>1.9794667208041983</v>
      </c>
      <c r="K53" s="10">
        <f ca="1"/>
        <v>31.076979514072864</v>
      </c>
      <c r="L53" s="10">
        <f ca="1"/>
        <v>19.546404459221282</v>
      </c>
      <c r="M53" s="10" t="e">
        <f ca="1"/>
        <v>#N/A</v>
      </c>
      <c r="N53" s="10" t="e">
        <f ca="1"/>
        <v>#N/A</v>
      </c>
      <c r="O53" s="13" t="e">
        <f ca="1"/>
        <v>#N/A</v>
      </c>
    </row>
    <row r="54" spans="1:15" x14ac:dyDescent="0.25">
      <c r="B54">
        <v>3</v>
      </c>
      <c r="C54" s="18">
        <f ca="1"/>
        <v>0.42270604412196217</v>
      </c>
      <c r="D54" s="10">
        <f ca="1"/>
        <v>1.2978885280647656</v>
      </c>
      <c r="E54" s="10" t="e">
        <f ca="1"/>
        <v>#N/A</v>
      </c>
      <c r="F54" s="19" t="e">
        <f ca="1"/>
        <v>#N/A</v>
      </c>
      <c r="G54" s="19" t="e">
        <f ca="1"/>
        <v>#N/A</v>
      </c>
      <c r="H54" s="19" t="e">
        <f ca="1"/>
        <v>#N/A</v>
      </c>
      <c r="I54" s="19" t="e">
        <f ca="1"/>
        <v>#N/A</v>
      </c>
      <c r="J54" s="10" t="e">
        <f ca="1"/>
        <v>#N/A</v>
      </c>
      <c r="K54" s="10" t="e">
        <f ca="1"/>
        <v>#N/A</v>
      </c>
      <c r="L54" s="10" t="e">
        <f ca="1"/>
        <v>#N/A</v>
      </c>
      <c r="M54" s="10" t="e">
        <f ca="1"/>
        <v>#N/A</v>
      </c>
      <c r="N54" s="10" t="e">
        <f ca="1"/>
        <v>#N/A</v>
      </c>
      <c r="O54" s="13" t="e">
        <f ca="1"/>
        <v>#N/A</v>
      </c>
    </row>
    <row r="55" spans="1:15" x14ac:dyDescent="0.25">
      <c r="A55" t="s">
        <v>14</v>
      </c>
      <c r="B55">
        <v>4</v>
      </c>
      <c r="C55" s="18">
        <f ca="1"/>
        <v>2.8373515854350169</v>
      </c>
      <c r="D55" s="10">
        <f ca="1"/>
        <v>31</v>
      </c>
      <c r="E55" s="10" t="e">
        <f ca="1"/>
        <v>#N/A</v>
      </c>
      <c r="F55" s="19" t="e">
        <f ca="1"/>
        <v>#N/A</v>
      </c>
      <c r="G55" s="19" t="e">
        <f ca="1"/>
        <v>#N/A</v>
      </c>
      <c r="H55" s="19" t="e">
        <f ca="1"/>
        <v>#N/A</v>
      </c>
      <c r="I55" s="19" t="e">
        <f ca="1"/>
        <v>#N/A</v>
      </c>
      <c r="J55" s="10" t="e">
        <f ca="1"/>
        <v>#N/A</v>
      </c>
      <c r="K55" s="10" t="e">
        <f ca="1"/>
        <v>#N/A</v>
      </c>
      <c r="L55" s="10" t="e">
        <f ca="1"/>
        <v>#N/A</v>
      </c>
      <c r="M55" s="10" t="e">
        <f ca="1"/>
        <v>#N/A</v>
      </c>
      <c r="N55" s="10" t="e">
        <f ca="1"/>
        <v>#N/A</v>
      </c>
      <c r="O55" s="13" t="e">
        <f ca="1"/>
        <v>#N/A</v>
      </c>
    </row>
    <row r="56" spans="1:15" x14ac:dyDescent="0.25">
      <c r="A56" t="s">
        <v>15</v>
      </c>
      <c r="B56">
        <v>5</v>
      </c>
      <c r="C56" s="20">
        <f ca="1"/>
        <v>38.236482078054536</v>
      </c>
      <c r="D56" s="9">
        <f ca="1"/>
        <v>52.21995356974584</v>
      </c>
      <c r="E56" s="9" t="e">
        <f ca="1"/>
        <v>#N/A</v>
      </c>
      <c r="F56" s="21" t="e">
        <f ca="1"/>
        <v>#N/A</v>
      </c>
      <c r="G56" s="21" t="e">
        <f ca="1"/>
        <v>#N/A</v>
      </c>
      <c r="H56" s="21" t="e">
        <f ca="1"/>
        <v>#N/A</v>
      </c>
      <c r="I56" s="21" t="e">
        <f ca="1"/>
        <v>#N/A</v>
      </c>
      <c r="J56" s="9" t="e">
        <f ca="1"/>
        <v>#N/A</v>
      </c>
      <c r="K56" s="9" t="e">
        <f ca="1"/>
        <v>#N/A</v>
      </c>
      <c r="L56" s="9" t="e">
        <f ca="1"/>
        <v>#N/A</v>
      </c>
      <c r="M56" s="9" t="e">
        <f ca="1"/>
        <v>#N/A</v>
      </c>
      <c r="N56" s="9" t="e">
        <f ca="1"/>
        <v>#N/A</v>
      </c>
      <c r="O56" s="11" t="e">
        <f ca="1"/>
        <v>#N/A</v>
      </c>
    </row>
    <row r="57" spans="1:15" x14ac:dyDescent="0.25">
      <c r="F57" s="22"/>
      <c r="G57" s="22"/>
      <c r="H57" s="22"/>
      <c r="I57" s="22"/>
    </row>
    <row r="59" spans="1:15" x14ac:dyDescent="0.25">
      <c r="C59" s="40">
        <f ca="1">OFFSET(D44,0,C45)</f>
        <v>0</v>
      </c>
    </row>
    <row r="60" spans="1:15" x14ac:dyDescent="0.25">
      <c r="C60" t="str">
        <f>ADDRESS(44,C45)</f>
        <v>$L$44</v>
      </c>
    </row>
    <row r="65" spans="2:15" x14ac:dyDescent="0.25">
      <c r="B65" s="1"/>
      <c r="C65" s="2"/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3">
        <v>12</v>
      </c>
    </row>
    <row r="66" spans="2:15" ht="30" x14ac:dyDescent="0.25">
      <c r="B66" s="4" t="s">
        <v>0</v>
      </c>
      <c r="C66" s="5" t="s">
        <v>1</v>
      </c>
      <c r="D66" s="6" t="s">
        <v>2</v>
      </c>
      <c r="E66" s="7" t="s">
        <v>3</v>
      </c>
      <c r="F66" s="7" t="s">
        <v>4</v>
      </c>
      <c r="G66" s="7" t="s">
        <v>16</v>
      </c>
      <c r="H66" s="7" t="s">
        <v>17</v>
      </c>
      <c r="I66" s="7" t="s">
        <v>5</v>
      </c>
      <c r="J66" s="7" t="s">
        <v>6</v>
      </c>
      <c r="K66" s="7" t="s">
        <v>20</v>
      </c>
      <c r="L66" s="7" t="s">
        <v>7</v>
      </c>
      <c r="M66" s="7" t="s">
        <v>8</v>
      </c>
      <c r="N66" s="7" t="s">
        <v>9</v>
      </c>
      <c r="O66" s="8" t="s">
        <v>10</v>
      </c>
    </row>
    <row r="67" spans="2:15" x14ac:dyDescent="0.25">
      <c r="B67" s="1">
        <v>1</v>
      </c>
      <c r="C67" s="27">
        <v>13.541129</v>
      </c>
      <c r="D67" s="23">
        <v>0.25201299999999999</v>
      </c>
      <c r="E67" s="24">
        <v>0.63225399999999998</v>
      </c>
      <c r="F67" s="23">
        <v>0.16340499999999999</v>
      </c>
      <c r="G67" s="23">
        <v>0.184417</v>
      </c>
      <c r="H67" s="23">
        <v>0.21782000000000001</v>
      </c>
      <c r="I67" s="31">
        <v>0.20616113744075829</v>
      </c>
      <c r="J67" s="35">
        <v>0.184417</v>
      </c>
      <c r="K67" s="32">
        <v>3.6737579365495767</v>
      </c>
      <c r="L67" s="32">
        <v>0.10431818181818182</v>
      </c>
      <c r="M67" s="10">
        <v>0</v>
      </c>
      <c r="N67" s="10">
        <v>0</v>
      </c>
      <c r="O67" s="10">
        <v>0</v>
      </c>
    </row>
    <row r="68" spans="2:15" x14ac:dyDescent="0.25">
      <c r="B68" s="1">
        <v>2</v>
      </c>
      <c r="C68" s="27">
        <v>12.429964</v>
      </c>
      <c r="D68" s="25">
        <v>0.27718100000000001</v>
      </c>
      <c r="E68" s="26">
        <v>0.51570499999999997</v>
      </c>
      <c r="F68" s="25">
        <v>0.23555899999999999</v>
      </c>
      <c r="G68" s="25">
        <v>0.42857099999999998</v>
      </c>
      <c r="H68" s="25">
        <v>0.25331999999999999</v>
      </c>
      <c r="I68" s="31">
        <v>0.16772823779193205</v>
      </c>
      <c r="J68" s="35">
        <v>0.42857099999999998</v>
      </c>
      <c r="K68" s="32">
        <v>3.6936390261615482</v>
      </c>
      <c r="L68" s="32">
        <v>0.10112359550561797</v>
      </c>
      <c r="M68" s="10">
        <v>0</v>
      </c>
      <c r="N68" s="10">
        <v>0</v>
      </c>
      <c r="O68" s="10">
        <v>0</v>
      </c>
    </row>
    <row r="69" spans="2:15" x14ac:dyDescent="0.25">
      <c r="B69" s="1">
        <v>3</v>
      </c>
      <c r="C69" s="27">
        <v>11.565756</v>
      </c>
      <c r="D69" s="25">
        <v>0.28551399999999999</v>
      </c>
      <c r="E69" s="26">
        <v>0.46488499999999999</v>
      </c>
      <c r="F69" s="25">
        <v>0.19150700000000001</v>
      </c>
      <c r="G69" s="25">
        <v>0.243589</v>
      </c>
      <c r="H69" s="25">
        <v>0.26901599999999998</v>
      </c>
      <c r="I69" s="31">
        <v>0.16988416988416988</v>
      </c>
      <c r="J69" s="35">
        <v>0.243589</v>
      </c>
      <c r="K69" s="32">
        <v>3.7000110623221123</v>
      </c>
      <c r="L69" s="32">
        <v>0.12602113059579567</v>
      </c>
      <c r="M69" s="10">
        <v>0</v>
      </c>
      <c r="N69" s="10">
        <v>0</v>
      </c>
      <c r="O69" s="10">
        <v>0</v>
      </c>
    </row>
    <row r="70" spans="2:15" x14ac:dyDescent="0.25">
      <c r="B70" s="1">
        <v>4</v>
      </c>
      <c r="C70" s="27">
        <v>11.851706999999999</v>
      </c>
      <c r="D70" s="25">
        <v>0.28697899999999998</v>
      </c>
      <c r="E70" s="26">
        <v>0.46651500000000001</v>
      </c>
      <c r="F70" s="25">
        <v>0.121069</v>
      </c>
      <c r="G70" s="25">
        <v>0.16867399999999999</v>
      </c>
      <c r="H70" s="25">
        <v>0.26318000000000003</v>
      </c>
      <c r="I70" s="31">
        <v>0.32548476454293629</v>
      </c>
      <c r="J70" s="35">
        <v>0.16867399999999999</v>
      </c>
      <c r="K70" s="32">
        <v>3.6962689967455327</v>
      </c>
      <c r="L70" s="32">
        <v>0.12178919397697077</v>
      </c>
      <c r="M70" s="10">
        <v>0</v>
      </c>
      <c r="N70" s="10">
        <v>0</v>
      </c>
      <c r="O70" s="10">
        <v>0</v>
      </c>
    </row>
    <row r="71" spans="2:15" x14ac:dyDescent="0.25">
      <c r="B71" s="1">
        <v>5</v>
      </c>
      <c r="C71" s="27">
        <v>10.657961999999999</v>
      </c>
      <c r="D71" s="25">
        <v>0.26536999999999999</v>
      </c>
      <c r="E71" s="26">
        <v>0.53515900000000005</v>
      </c>
      <c r="F71" s="25">
        <v>0.13624800000000001</v>
      </c>
      <c r="G71" s="25">
        <v>0.18167700000000001</v>
      </c>
      <c r="H71" s="25">
        <v>0.21945200000000001</v>
      </c>
      <c r="I71" s="31">
        <v>0.24489795918367346</v>
      </c>
      <c r="J71" s="35">
        <v>0.18167700000000001</v>
      </c>
      <c r="K71" s="32">
        <v>3.706803097037338</v>
      </c>
      <c r="L71" s="32">
        <v>0.13313695190264632</v>
      </c>
      <c r="M71" s="10">
        <v>0</v>
      </c>
      <c r="N71" s="10">
        <v>0</v>
      </c>
      <c r="O71" s="10">
        <v>0</v>
      </c>
    </row>
    <row r="72" spans="2:15" x14ac:dyDescent="0.25">
      <c r="B72" s="1">
        <v>6</v>
      </c>
      <c r="C72" s="27">
        <v>9.7579910000000005</v>
      </c>
      <c r="D72" s="25">
        <v>0.270034</v>
      </c>
      <c r="E72" s="26">
        <v>0.52114700000000003</v>
      </c>
      <c r="F72" s="25">
        <v>1.8991000000000001E-2</v>
      </c>
      <c r="G72" s="25">
        <v>7.7776999999999999E-2</v>
      </c>
      <c r="H72" s="25">
        <v>0.21574399999999999</v>
      </c>
      <c r="I72" s="31">
        <v>0.2420185375901133</v>
      </c>
      <c r="J72" s="35">
        <v>7.7776999999999999E-2</v>
      </c>
      <c r="K72" s="32">
        <v>3.7131544018372984</v>
      </c>
      <c r="L72" s="32">
        <v>0.12859551915201156</v>
      </c>
      <c r="M72" s="10">
        <v>0</v>
      </c>
      <c r="N72" s="10">
        <v>0</v>
      </c>
      <c r="O72" s="10">
        <v>0</v>
      </c>
    </row>
    <row r="73" spans="2:15" x14ac:dyDescent="0.25">
      <c r="B73" s="1">
        <v>7</v>
      </c>
      <c r="C73" s="27">
        <v>10.077302</v>
      </c>
      <c r="D73" s="25">
        <v>0.27975</v>
      </c>
      <c r="E73" s="26">
        <v>0.30536799999999997</v>
      </c>
      <c r="F73" s="25">
        <v>3.4939999999999999E-2</v>
      </c>
      <c r="G73" s="25">
        <v>-1.031E-2</v>
      </c>
      <c r="H73" s="25">
        <v>0.24773600000000001</v>
      </c>
      <c r="I73" s="31">
        <v>0.18804159445407279</v>
      </c>
      <c r="J73" s="35">
        <v>-1.031E-2</v>
      </c>
      <c r="K73" s="32">
        <v>3.7237839369653294</v>
      </c>
      <c r="L73" s="32">
        <v>9.0249015697704146E-2</v>
      </c>
      <c r="M73" s="10">
        <v>0</v>
      </c>
      <c r="N73" s="10">
        <v>0</v>
      </c>
      <c r="O73" s="10">
        <v>0</v>
      </c>
    </row>
    <row r="74" spans="2:15" x14ac:dyDescent="0.25">
      <c r="B74" s="1">
        <v>8</v>
      </c>
      <c r="C74" s="27">
        <v>9.710934</v>
      </c>
      <c r="D74" s="25">
        <v>0.28279399999999999</v>
      </c>
      <c r="E74" s="26">
        <v>0.53712199999999999</v>
      </c>
      <c r="F74" s="25">
        <v>6.7321000000000006E-2</v>
      </c>
      <c r="G74" s="25">
        <v>0.113402</v>
      </c>
      <c r="H74" s="25">
        <v>0.24915200000000001</v>
      </c>
      <c r="I74" s="31">
        <v>0.22782037239868566</v>
      </c>
      <c r="J74" s="35">
        <v>0.113402</v>
      </c>
      <c r="K74" s="32">
        <v>3.7309436934277356</v>
      </c>
      <c r="L74" s="32">
        <v>8.6492558270148831E-2</v>
      </c>
      <c r="M74" s="10">
        <v>0</v>
      </c>
      <c r="N74" s="10">
        <v>0</v>
      </c>
      <c r="O74" s="10">
        <v>0</v>
      </c>
    </row>
    <row r="75" spans="2:15" x14ac:dyDescent="0.25">
      <c r="B75" s="1">
        <v>9</v>
      </c>
      <c r="C75" s="27">
        <v>10.287356000000001</v>
      </c>
      <c r="D75" s="25">
        <v>0.27643099999999998</v>
      </c>
      <c r="E75" s="26">
        <v>0.41440199999999999</v>
      </c>
      <c r="F75" s="25">
        <v>8.9563000000000004E-2</v>
      </c>
      <c r="G75" s="25">
        <v>0.12306300000000001</v>
      </c>
      <c r="H75" s="25">
        <v>0.22878000000000001</v>
      </c>
      <c r="I75" s="31">
        <v>0.24271012006861065</v>
      </c>
      <c r="J75" s="35">
        <v>0.12306300000000001</v>
      </c>
      <c r="K75" s="32">
        <v>3.7263196121107751</v>
      </c>
      <c r="L75" s="32">
        <v>5.2188306314200864E-2</v>
      </c>
      <c r="M75" s="10">
        <v>0</v>
      </c>
      <c r="N75" s="10">
        <v>0</v>
      </c>
      <c r="O75" s="10">
        <v>0</v>
      </c>
    </row>
    <row r="76" spans="2:15" x14ac:dyDescent="0.25">
      <c r="B76" s="1">
        <v>10</v>
      </c>
      <c r="C76" s="27">
        <v>8.9710640000000001</v>
      </c>
      <c r="D76" s="25">
        <v>0.28865000000000002</v>
      </c>
      <c r="E76" s="26">
        <v>0.40773999999999999</v>
      </c>
      <c r="F76" s="25">
        <v>0.15770600000000001</v>
      </c>
      <c r="G76" s="25">
        <v>0.20618500000000001</v>
      </c>
      <c r="H76" s="25">
        <v>0.25570399999999999</v>
      </c>
      <c r="I76" s="31">
        <v>0.30744336569579289</v>
      </c>
      <c r="J76" s="35">
        <v>0.20618500000000001</v>
      </c>
      <c r="K76" s="32">
        <v>3.7478000908643687</v>
      </c>
      <c r="L76" s="32">
        <v>5.9963910609355478E-2</v>
      </c>
      <c r="M76" s="10">
        <v>0</v>
      </c>
      <c r="N76" s="10">
        <v>0</v>
      </c>
      <c r="O76" s="10">
        <v>0</v>
      </c>
    </row>
    <row r="77" spans="2:15" x14ac:dyDescent="0.25">
      <c r="B77" s="1">
        <v>11</v>
      </c>
      <c r="C77" s="27">
        <v>9.6794750000000001</v>
      </c>
      <c r="D77" s="25">
        <v>0.25457099999999999</v>
      </c>
      <c r="E77" s="26">
        <v>0.468059</v>
      </c>
      <c r="F77" s="25">
        <v>-2.2283000000000001E-2</v>
      </c>
      <c r="G77" s="25">
        <v>0.19791600000000001</v>
      </c>
      <c r="H77" s="25">
        <v>0.218084</v>
      </c>
      <c r="I77" s="31">
        <v>0.32624999999999998</v>
      </c>
      <c r="J77" s="35">
        <v>0.19791600000000001</v>
      </c>
      <c r="K77" s="32">
        <v>3.7549595877217099</v>
      </c>
      <c r="L77" s="32">
        <v>5.655153633186584E-2</v>
      </c>
      <c r="M77" s="10">
        <v>0</v>
      </c>
      <c r="N77" s="10">
        <v>0</v>
      </c>
      <c r="O77" s="10">
        <v>0</v>
      </c>
    </row>
    <row r="78" spans="2:15" x14ac:dyDescent="0.25">
      <c r="B78" s="1">
        <v>12</v>
      </c>
      <c r="C78" s="27">
        <v>9.5776649999999997</v>
      </c>
      <c r="D78" s="25">
        <v>0.271594</v>
      </c>
      <c r="E78" s="26">
        <v>0.597109</v>
      </c>
      <c r="F78" s="25">
        <v>4.5335E-2</v>
      </c>
      <c r="G78" s="25">
        <v>9.2591999999999994E-2</v>
      </c>
      <c r="H78" s="25">
        <v>0.23124800000000001</v>
      </c>
      <c r="I78" s="31">
        <v>0.28389444949954507</v>
      </c>
      <c r="J78" s="35">
        <v>9.2591999999999994E-2</v>
      </c>
      <c r="K78" s="32">
        <v>3.76774936734558</v>
      </c>
      <c r="L78" s="32">
        <v>4.977295772164176E-2</v>
      </c>
      <c r="M78" s="10">
        <v>0</v>
      </c>
      <c r="N78" s="10">
        <v>0</v>
      </c>
      <c r="O78" s="10">
        <v>0</v>
      </c>
    </row>
    <row r="79" spans="2:15" x14ac:dyDescent="0.25">
      <c r="B79" s="1">
        <v>13</v>
      </c>
      <c r="C79" s="27">
        <v>10.14432</v>
      </c>
      <c r="D79" s="25">
        <v>0.28104400000000002</v>
      </c>
      <c r="E79" s="26">
        <v>0.55661499999999997</v>
      </c>
      <c r="F79" s="25">
        <v>0.10394</v>
      </c>
      <c r="G79" s="25">
        <v>0.53324000000000005</v>
      </c>
      <c r="H79" s="25">
        <v>0.22242799999999999</v>
      </c>
      <c r="I79" s="31">
        <v>0.30635400907715582</v>
      </c>
      <c r="J79" s="35">
        <v>0.53324000000000005</v>
      </c>
      <c r="K79" s="32">
        <v>3.7620780873346389</v>
      </c>
      <c r="L79" s="32">
        <v>9.0072320841551617E-2</v>
      </c>
      <c r="M79" s="10">
        <v>0</v>
      </c>
      <c r="N79" s="10">
        <v>0</v>
      </c>
      <c r="O79" s="10">
        <v>0</v>
      </c>
    </row>
    <row r="80" spans="2:15" x14ac:dyDescent="0.25">
      <c r="B80" s="1">
        <v>14</v>
      </c>
      <c r="C80" s="27">
        <v>10.545567999999999</v>
      </c>
      <c r="D80" s="25">
        <v>0.26629599999999998</v>
      </c>
      <c r="E80" s="26">
        <v>0.72770400000000002</v>
      </c>
      <c r="F80" s="25">
        <v>-2.1052999999999999E-2</v>
      </c>
      <c r="G80" s="25">
        <v>0.58119600000000005</v>
      </c>
      <c r="H80" s="25">
        <v>0.23271600000000001</v>
      </c>
      <c r="I80" s="31">
        <v>0.52413793103448281</v>
      </c>
      <c r="J80" s="35">
        <v>0.58119600000000005</v>
      </c>
      <c r="K80" s="32">
        <v>3.7735670489260587</v>
      </c>
      <c r="L80" s="32">
        <v>0.10053212542328159</v>
      </c>
      <c r="M80" s="10">
        <v>0</v>
      </c>
      <c r="N80" s="10">
        <v>0</v>
      </c>
      <c r="O80" s="10">
        <v>0</v>
      </c>
    </row>
    <row r="81" spans="2:15" x14ac:dyDescent="0.25">
      <c r="B81" s="1">
        <v>15</v>
      </c>
      <c r="C81" s="27">
        <v>9.9726769999999991</v>
      </c>
      <c r="D81" s="25">
        <v>0.26180300000000001</v>
      </c>
      <c r="E81" s="26">
        <v>0.68952100000000005</v>
      </c>
      <c r="F81" s="25">
        <v>0.110497</v>
      </c>
      <c r="G81" s="25">
        <v>8.6956000000000006E-2</v>
      </c>
      <c r="H81" s="25">
        <v>0.22630400000000001</v>
      </c>
      <c r="I81" s="31">
        <v>0.31521739130434784</v>
      </c>
      <c r="J81" s="35">
        <v>8.6956000000000006E-2</v>
      </c>
      <c r="K81" s="32">
        <v>3.78830981210705</v>
      </c>
      <c r="L81" s="32">
        <v>8.2354488078541371E-2</v>
      </c>
      <c r="M81" s="10">
        <v>0</v>
      </c>
      <c r="N81" s="10">
        <v>0</v>
      </c>
      <c r="O81" s="10">
        <v>0</v>
      </c>
    </row>
    <row r="82" spans="2:15" x14ac:dyDescent="0.25">
      <c r="B82" s="1">
        <v>16</v>
      </c>
      <c r="C82" s="27">
        <v>9.0340790000000002</v>
      </c>
      <c r="D82" s="25">
        <v>0.27327099999999999</v>
      </c>
      <c r="E82" s="26">
        <v>0.77443700000000004</v>
      </c>
      <c r="F82" s="25">
        <v>6.0967E-2</v>
      </c>
      <c r="G82" s="25">
        <v>0.118644</v>
      </c>
      <c r="H82" s="25">
        <v>0.23053599999999999</v>
      </c>
      <c r="I82" s="31">
        <v>0.36618357487922704</v>
      </c>
      <c r="J82" s="35">
        <v>0.118644</v>
      </c>
      <c r="K82" s="32">
        <v>3.7907776013376937</v>
      </c>
      <c r="L82" s="32">
        <v>0.11081913364812153</v>
      </c>
      <c r="M82" s="10">
        <v>0</v>
      </c>
      <c r="N82" s="10">
        <v>0</v>
      </c>
      <c r="O82" s="10">
        <v>0</v>
      </c>
    </row>
    <row r="83" spans="2:15" x14ac:dyDescent="0.25">
      <c r="B83" s="1">
        <v>17</v>
      </c>
      <c r="C83" s="27">
        <v>8.6213309999999996</v>
      </c>
      <c r="D83" s="25">
        <v>0.26377600000000001</v>
      </c>
      <c r="E83" s="26">
        <v>0.76191200000000003</v>
      </c>
      <c r="F83" s="25">
        <v>7.3839999999999999E-3</v>
      </c>
      <c r="G83" s="25">
        <v>-0.248697</v>
      </c>
      <c r="H83" s="25">
        <v>0.2046</v>
      </c>
      <c r="I83" s="31">
        <v>0.25128534704370181</v>
      </c>
      <c r="J83" s="35">
        <v>-0.248697</v>
      </c>
      <c r="K83" s="32">
        <v>3.7928117712481471</v>
      </c>
      <c r="L83" s="32">
        <v>0.10022677573499636</v>
      </c>
      <c r="M83" s="10">
        <v>0</v>
      </c>
      <c r="N83" s="10">
        <v>0</v>
      </c>
      <c r="O83" s="10">
        <v>0</v>
      </c>
    </row>
    <row r="84" spans="2:15" x14ac:dyDescent="0.25">
      <c r="B84" s="1">
        <v>18</v>
      </c>
      <c r="C84" s="27">
        <v>7.791849</v>
      </c>
      <c r="D84" s="25">
        <v>0.27371099999999998</v>
      </c>
      <c r="E84" s="26">
        <v>0.87365700000000002</v>
      </c>
      <c r="F84" s="25">
        <v>0.118912</v>
      </c>
      <c r="G84" s="25">
        <v>-0.25405499999999998</v>
      </c>
      <c r="H84" s="25">
        <v>0.21035200000000001</v>
      </c>
      <c r="I84" s="31">
        <v>0.29889669007021064</v>
      </c>
      <c r="J84" s="35">
        <v>-0.25405499999999998</v>
      </c>
      <c r="K84" s="32">
        <v>3.8104341559226729</v>
      </c>
      <c r="L84" s="32">
        <v>0.12305278493780118</v>
      </c>
      <c r="M84" s="10">
        <v>0</v>
      </c>
      <c r="N84" s="10">
        <v>0</v>
      </c>
      <c r="O84" s="10">
        <v>0</v>
      </c>
    </row>
    <row r="85" spans="2:15" x14ac:dyDescent="0.25">
      <c r="B85" s="1">
        <v>19</v>
      </c>
      <c r="C85" s="27">
        <v>6.5936469999999998</v>
      </c>
      <c r="D85" s="25">
        <v>0.26354</v>
      </c>
      <c r="E85" s="26">
        <v>0.84572099999999995</v>
      </c>
      <c r="F85" s="25">
        <v>0.104477</v>
      </c>
      <c r="G85" s="25">
        <v>6.4000000000000001E-2</v>
      </c>
      <c r="H85" s="25">
        <v>0.20061599999999999</v>
      </c>
      <c r="I85" s="31">
        <v>0.26870474658085275</v>
      </c>
      <c r="J85" s="35">
        <v>6.4000000000000001E-2</v>
      </c>
      <c r="K85" s="32">
        <v>3.8285954563717022</v>
      </c>
      <c r="L85" s="32">
        <v>7.3177863878938515E-2</v>
      </c>
      <c r="M85" s="10">
        <v>0</v>
      </c>
      <c r="N85" s="10">
        <v>0</v>
      </c>
      <c r="O85" s="10">
        <v>0</v>
      </c>
    </row>
    <row r="86" spans="2:15" x14ac:dyDescent="0.25">
      <c r="B86" s="1">
        <v>20</v>
      </c>
      <c r="C86" s="27">
        <v>5.917675</v>
      </c>
      <c r="D86" s="25">
        <v>0.27538800000000002</v>
      </c>
      <c r="E86" s="26">
        <v>0.97397599999999995</v>
      </c>
      <c r="F86" s="25">
        <v>6.9904999999999995E-2</v>
      </c>
      <c r="G86" s="25">
        <v>6.8181000000000005E-2</v>
      </c>
      <c r="H86" s="25">
        <v>0.200236</v>
      </c>
      <c r="I86" s="31">
        <v>0.32191780821917809</v>
      </c>
      <c r="J86" s="35">
        <v>6.8181000000000005E-2</v>
      </c>
      <c r="K86" s="32">
        <v>3.8167714123333463</v>
      </c>
      <c r="L86" s="32">
        <v>0.1074649570792133</v>
      </c>
      <c r="M86" s="10">
        <v>0</v>
      </c>
      <c r="N86" s="10">
        <v>0</v>
      </c>
      <c r="O86" s="10">
        <v>0</v>
      </c>
    </row>
    <row r="87" spans="2:15" x14ac:dyDescent="0.25">
      <c r="B87" s="1">
        <v>21</v>
      </c>
      <c r="C87" s="27">
        <v>7.153346</v>
      </c>
      <c r="D87" s="25">
        <v>0.24487200000000001</v>
      </c>
      <c r="E87" s="26">
        <v>1.2557450000000001</v>
      </c>
      <c r="F87" s="25">
        <v>-0.17593200000000001</v>
      </c>
      <c r="G87" s="25">
        <v>-0.34478599999999998</v>
      </c>
      <c r="H87" s="25">
        <v>0.143456</v>
      </c>
      <c r="I87" s="31">
        <v>0.41155555555555556</v>
      </c>
      <c r="J87" s="35">
        <v>-0.34478599999999998</v>
      </c>
      <c r="K87" s="32">
        <v>3.7410727723733213</v>
      </c>
      <c r="L87" s="32">
        <v>8.6147404334509362E-2</v>
      </c>
      <c r="M87" s="10">
        <v>0</v>
      </c>
      <c r="N87" s="10">
        <v>0</v>
      </c>
      <c r="O87" s="10">
        <v>0</v>
      </c>
    </row>
    <row r="88" spans="2:15" x14ac:dyDescent="0.25">
      <c r="B88" s="1">
        <v>22</v>
      </c>
      <c r="C88" s="27">
        <v>8.8258700000000001</v>
      </c>
      <c r="D88" s="25">
        <v>0.22420899999999999</v>
      </c>
      <c r="E88" s="26">
        <v>1.3220860000000001</v>
      </c>
      <c r="F88" s="25">
        <v>-0.35500300000000001</v>
      </c>
      <c r="G88" s="25">
        <v>-0.46376899999999999</v>
      </c>
      <c r="H88" s="25">
        <v>0.130804</v>
      </c>
      <c r="I88" s="31">
        <v>0.3510791366906475</v>
      </c>
      <c r="J88" s="35">
        <v>-0.46376899999999999</v>
      </c>
      <c r="K88" s="32">
        <v>3.7066324508732946</v>
      </c>
      <c r="L88" s="32">
        <v>7.7204371764319171E-2</v>
      </c>
      <c r="M88" s="10">
        <v>0</v>
      </c>
      <c r="N88" s="10">
        <v>0</v>
      </c>
      <c r="O88" s="10">
        <v>0</v>
      </c>
    </row>
    <row r="89" spans="2:15" x14ac:dyDescent="0.25">
      <c r="B89" s="1">
        <v>23</v>
      </c>
      <c r="C89" s="27">
        <v>9.7849950000000003</v>
      </c>
      <c r="D89" s="25">
        <v>0.28064299999999998</v>
      </c>
      <c r="E89" s="26">
        <v>0.94703999999999999</v>
      </c>
      <c r="F89" s="25">
        <v>-9.6283999999999995E-2</v>
      </c>
      <c r="G89" s="25">
        <v>-0.15789500000000001</v>
      </c>
      <c r="H89" s="25">
        <v>0.195212</v>
      </c>
      <c r="I89" s="31">
        <v>0.1432469304229195</v>
      </c>
      <c r="J89" s="35">
        <v>-0.15789500000000001</v>
      </c>
      <c r="K89" s="32">
        <v>3.7573200965466724</v>
      </c>
      <c r="L89" s="32">
        <v>0.11396819314044836</v>
      </c>
      <c r="M89" s="10">
        <v>0</v>
      </c>
      <c r="N89" s="10">
        <v>0</v>
      </c>
      <c r="O89" s="10">
        <v>0</v>
      </c>
    </row>
    <row r="90" spans="2:15" x14ac:dyDescent="0.25">
      <c r="B90" s="1">
        <v>24</v>
      </c>
      <c r="C90" s="27">
        <v>9.9233410000000006</v>
      </c>
      <c r="D90" s="25">
        <v>0.28968100000000002</v>
      </c>
      <c r="E90" s="26">
        <v>0.85353999999999997</v>
      </c>
      <c r="F90" s="25">
        <v>-6.6449999999999999E-3</v>
      </c>
      <c r="G90" s="25">
        <v>-4.2554000000000002E-2</v>
      </c>
      <c r="H90" s="25">
        <v>0.206904</v>
      </c>
      <c r="I90" s="31">
        <v>0.10080645161290322</v>
      </c>
      <c r="J90" s="35">
        <v>-4.2554000000000002E-2</v>
      </c>
      <c r="K90" s="32">
        <v>3.7919010800095712</v>
      </c>
      <c r="L90" s="32">
        <v>0.14247457749791914</v>
      </c>
      <c r="M90" s="10">
        <v>0</v>
      </c>
      <c r="N90" s="10">
        <v>0</v>
      </c>
      <c r="O90" s="10">
        <v>0</v>
      </c>
    </row>
    <row r="91" spans="2:15" x14ac:dyDescent="0.25">
      <c r="B91" s="1">
        <v>25</v>
      </c>
      <c r="C91" s="27">
        <v>9.1645459999999996</v>
      </c>
      <c r="D91" s="25">
        <v>0.26788600000000001</v>
      </c>
      <c r="E91" s="26">
        <v>0.88673800000000003</v>
      </c>
      <c r="F91" s="25">
        <v>0.21571499999999999</v>
      </c>
      <c r="G91" s="25">
        <v>0.69360999999999995</v>
      </c>
      <c r="H91" s="25">
        <v>0.17582400000000001</v>
      </c>
      <c r="I91" s="31">
        <v>0.26245210727969348</v>
      </c>
      <c r="J91" s="35">
        <v>0.69360999999999995</v>
      </c>
      <c r="K91" s="32">
        <v>3.7868933252613157</v>
      </c>
      <c r="L91" s="32">
        <v>0.13886238532110093</v>
      </c>
      <c r="M91" s="10">
        <v>0</v>
      </c>
      <c r="N91" s="10">
        <v>0</v>
      </c>
      <c r="O91" s="10">
        <v>0</v>
      </c>
    </row>
    <row r="92" spans="2:15" x14ac:dyDescent="0.25">
      <c r="B92" s="1">
        <v>26</v>
      </c>
      <c r="C92" s="27">
        <v>8.7202459999999995</v>
      </c>
      <c r="D92" s="25">
        <v>0.272841</v>
      </c>
      <c r="E92" s="26">
        <v>0.83400700000000005</v>
      </c>
      <c r="F92" s="25">
        <v>0.51796600000000004</v>
      </c>
      <c r="G92" s="25">
        <v>0.74324299999999999</v>
      </c>
      <c r="H92" s="25">
        <v>0.18645999999999999</v>
      </c>
      <c r="I92" s="31">
        <v>0.14510166358595195</v>
      </c>
      <c r="J92" s="35">
        <v>0.74324299999999999</v>
      </c>
      <c r="K92" s="32">
        <v>3.8026369180828108</v>
      </c>
      <c r="L92" s="32">
        <v>0.16440653772036257</v>
      </c>
      <c r="M92" s="10">
        <v>0</v>
      </c>
      <c r="N92" s="10">
        <v>0</v>
      </c>
      <c r="O92" s="10">
        <v>0</v>
      </c>
    </row>
    <row r="93" spans="2:15" x14ac:dyDescent="0.25">
      <c r="B93" s="1">
        <v>27</v>
      </c>
      <c r="C93" s="27">
        <v>8.8157449999999997</v>
      </c>
      <c r="D93" s="25">
        <v>0.27752100000000002</v>
      </c>
      <c r="E93" s="26">
        <v>0.75976999999999995</v>
      </c>
      <c r="F93" s="25">
        <v>0.16386200000000001</v>
      </c>
      <c r="G93" s="25">
        <v>0.375</v>
      </c>
      <c r="H93" s="25">
        <v>0.20167199999999999</v>
      </c>
      <c r="I93" s="31">
        <v>0.15817223198594024</v>
      </c>
      <c r="J93" s="35">
        <v>0.375</v>
      </c>
      <c r="K93" s="32">
        <v>3.828079590556746</v>
      </c>
      <c r="L93" s="32">
        <v>0.17304183043234139</v>
      </c>
      <c r="M93" s="10">
        <v>0</v>
      </c>
      <c r="N93" s="10">
        <v>0</v>
      </c>
      <c r="O93" s="10">
        <v>0</v>
      </c>
    </row>
    <row r="94" spans="2:15" x14ac:dyDescent="0.25">
      <c r="B94" s="1">
        <v>28</v>
      </c>
      <c r="C94" s="27">
        <v>9.2448490000000003</v>
      </c>
      <c r="D94" s="25">
        <v>0.26971099999999998</v>
      </c>
      <c r="E94" s="26">
        <v>0.77642900000000004</v>
      </c>
      <c r="F94" s="25">
        <v>3.3444000000000002E-2</v>
      </c>
      <c r="G94" s="25">
        <v>0.13333300000000001</v>
      </c>
      <c r="H94" s="25">
        <v>0.18973599999999999</v>
      </c>
      <c r="I94" s="31">
        <v>0.17233560090702948</v>
      </c>
      <c r="J94" s="35">
        <v>0.13333300000000001</v>
      </c>
      <c r="K94" s="32">
        <v>3.8372095278012064</v>
      </c>
      <c r="L94" s="32">
        <v>0.19467819723931482</v>
      </c>
      <c r="M94" s="10">
        <v>0</v>
      </c>
      <c r="N94" s="10">
        <v>0</v>
      </c>
      <c r="O94" s="10">
        <v>0</v>
      </c>
    </row>
    <row r="95" spans="2:15" x14ac:dyDescent="0.25">
      <c r="B95" s="1">
        <v>29</v>
      </c>
      <c r="C95" s="27">
        <v>9.5623640000000005</v>
      </c>
      <c r="D95" s="25">
        <v>0.2361</v>
      </c>
      <c r="E95" s="26">
        <v>0.87531599999999998</v>
      </c>
      <c r="F95" s="25">
        <v>-3.4146999999999997E-2</v>
      </c>
      <c r="G95" s="25">
        <v>-2.7535E-2</v>
      </c>
      <c r="H95" s="25">
        <v>0.15073600000000001</v>
      </c>
      <c r="I95" s="31">
        <v>0.32250153280196198</v>
      </c>
      <c r="J95" s="35">
        <v>-2.7535E-2</v>
      </c>
      <c r="K95" s="32">
        <v>3.8266577918758693</v>
      </c>
      <c r="L95" s="32">
        <v>0.14849449529115266</v>
      </c>
      <c r="M95" s="10">
        <v>0</v>
      </c>
      <c r="N95" s="10">
        <v>0</v>
      </c>
      <c r="O95" s="10">
        <v>0</v>
      </c>
    </row>
    <row r="96" spans="2:15" x14ac:dyDescent="0.25">
      <c r="B96" s="1">
        <v>30</v>
      </c>
      <c r="C96" s="27">
        <v>8.4546119999999991</v>
      </c>
      <c r="D96" s="25">
        <v>0.25536799999999998</v>
      </c>
      <c r="E96" s="26">
        <v>0.75241000000000002</v>
      </c>
      <c r="F96" s="25">
        <v>7.7943999999999999E-2</v>
      </c>
      <c r="G96" s="25">
        <v>0.15503800000000001</v>
      </c>
      <c r="H96" s="25">
        <v>0.179036</v>
      </c>
      <c r="I96" s="31">
        <v>0.31514324693042289</v>
      </c>
      <c r="J96" s="35">
        <v>0.15503800000000001</v>
      </c>
      <c r="K96" s="32">
        <v>3.8639767839043868</v>
      </c>
      <c r="L96" s="32">
        <v>0.12952552282437599</v>
      </c>
      <c r="M96" s="10">
        <v>0</v>
      </c>
      <c r="N96" s="10">
        <v>0</v>
      </c>
      <c r="O96" s="10">
        <v>0</v>
      </c>
    </row>
    <row r="97" spans="1:15" x14ac:dyDescent="0.25">
      <c r="B97" s="1">
        <v>31</v>
      </c>
      <c r="C97" s="27">
        <v>7.8256189999999997</v>
      </c>
      <c r="D97" s="25">
        <v>0.25703100000000001</v>
      </c>
      <c r="E97" s="26">
        <v>0.70921999999999996</v>
      </c>
      <c r="F97" s="25">
        <v>5.6744999999999997E-2</v>
      </c>
      <c r="G97" s="25">
        <v>3.8961000000000003E-2</v>
      </c>
      <c r="H97" s="25">
        <v>0.18048400000000001</v>
      </c>
      <c r="I97" s="31">
        <v>0.2033080634045486</v>
      </c>
      <c r="J97" s="35">
        <v>3.8961000000000003E-2</v>
      </c>
      <c r="K97" s="32">
        <v>3.8853612200315122</v>
      </c>
      <c r="L97" s="32">
        <v>0.14014001610804783</v>
      </c>
      <c r="M97" s="10">
        <v>0</v>
      </c>
      <c r="N97" s="10">
        <v>0</v>
      </c>
      <c r="O97" s="10">
        <v>0</v>
      </c>
    </row>
    <row r="98" spans="1:15" x14ac:dyDescent="0.25">
      <c r="B98" s="1">
        <v>32</v>
      </c>
      <c r="C98" s="27">
        <v>8.45167</v>
      </c>
      <c r="D98" s="25">
        <v>0.25122800000000001</v>
      </c>
      <c r="E98" s="26">
        <v>0.81382100000000002</v>
      </c>
      <c r="F98" s="25">
        <v>2.0496E-2</v>
      </c>
      <c r="G98" s="25">
        <v>-6.5360000000000001E-3</v>
      </c>
      <c r="H98" s="25">
        <v>0.16850000000000001</v>
      </c>
      <c r="I98" s="31">
        <v>0.24669603524229075</v>
      </c>
      <c r="J98" s="35">
        <v>-6.5360000000000001E-3</v>
      </c>
      <c r="K98" s="32">
        <v>3.8768526476013436</v>
      </c>
      <c r="L98" s="32">
        <v>0.15139342986143547</v>
      </c>
      <c r="M98" s="10">
        <v>0</v>
      </c>
      <c r="N98" s="10">
        <v>0</v>
      </c>
      <c r="O98" s="10">
        <v>0</v>
      </c>
    </row>
    <row r="99" spans="1:15" x14ac:dyDescent="0.25">
      <c r="B99" s="1">
        <v>33</v>
      </c>
      <c r="C99" s="27">
        <v>8.2896099999999997</v>
      </c>
      <c r="D99" s="25">
        <v>0.237127</v>
      </c>
      <c r="E99" s="26">
        <v>0.78004200000000001</v>
      </c>
      <c r="F99" s="25">
        <v>6.1237E-2</v>
      </c>
      <c r="G99" s="25">
        <v>6.0623999999999997E-2</v>
      </c>
      <c r="H99" s="25">
        <v>0.152644</v>
      </c>
      <c r="I99" s="31">
        <v>0.29746835443037972</v>
      </c>
      <c r="J99" s="35">
        <v>6.0623999999999997E-2</v>
      </c>
      <c r="K99" s="32">
        <v>3.8505849763520312</v>
      </c>
      <c r="L99" s="32">
        <v>0.11639676113360324</v>
      </c>
      <c r="M99" s="10">
        <v>0</v>
      </c>
      <c r="N99" s="10">
        <v>0</v>
      </c>
      <c r="O99" s="10">
        <v>0</v>
      </c>
    </row>
    <row r="100" spans="1:15" x14ac:dyDescent="0.25">
      <c r="B100" s="1">
        <v>34</v>
      </c>
      <c r="C100" s="27">
        <v>8.6250739999999997</v>
      </c>
      <c r="D100" s="25">
        <v>0.26008500000000001</v>
      </c>
      <c r="E100" s="26">
        <v>0.66435500000000003</v>
      </c>
      <c r="F100" s="25">
        <v>4.2848999999999998E-2</v>
      </c>
      <c r="G100" s="25">
        <v>6.7113999999999993E-2</v>
      </c>
      <c r="H100" s="25">
        <v>0.19044</v>
      </c>
      <c r="I100" s="31">
        <v>0.31521739130434784</v>
      </c>
      <c r="J100" s="36">
        <v>6.7113999999999993E-2</v>
      </c>
      <c r="K100" s="33">
        <v>3.874249822778403</v>
      </c>
      <c r="L100" s="33">
        <v>0.11653912228642824</v>
      </c>
      <c r="M100" s="10">
        <v>0</v>
      </c>
      <c r="N100" s="10">
        <v>0</v>
      </c>
      <c r="O100" s="10">
        <v>0</v>
      </c>
    </row>
    <row r="101" spans="1:15" x14ac:dyDescent="0.25">
      <c r="B101" s="1">
        <v>35</v>
      </c>
      <c r="C101" s="27">
        <v>8.5024300000000004</v>
      </c>
      <c r="D101" s="25">
        <v>0.27196700000000001</v>
      </c>
      <c r="E101" s="26">
        <v>0.76952200000000004</v>
      </c>
      <c r="F101" s="25">
        <v>3.7992999999999999E-2</v>
      </c>
      <c r="G101" s="25">
        <v>3.7499999999999999E-2</v>
      </c>
      <c r="H101" s="25">
        <v>0.192112</v>
      </c>
      <c r="I101" s="31">
        <v>0.25773938084953202</v>
      </c>
      <c r="J101" s="37">
        <v>3.7499999999999999E-2</v>
      </c>
      <c r="K101" s="33">
        <v>3.8770256158672489</v>
      </c>
      <c r="L101" s="33">
        <v>0.14706499895017847</v>
      </c>
      <c r="M101" s="10">
        <v>0</v>
      </c>
      <c r="N101" s="10">
        <v>0</v>
      </c>
      <c r="O101" s="10">
        <v>0</v>
      </c>
    </row>
    <row r="102" spans="1:15" x14ac:dyDescent="0.25">
      <c r="B102" s="1">
        <v>36</v>
      </c>
      <c r="C102" s="27">
        <v>9.3119630000000004</v>
      </c>
      <c r="D102" s="25">
        <v>0.26677299999999998</v>
      </c>
      <c r="E102" s="26">
        <v>0.79474999999999996</v>
      </c>
      <c r="F102" s="25">
        <v>5.7082000000000001E-2</v>
      </c>
      <c r="G102" s="25">
        <v>8.5526000000000005E-2</v>
      </c>
      <c r="H102" s="25">
        <v>0.17596800000000001</v>
      </c>
      <c r="I102" s="31">
        <v>0.2661710037174721</v>
      </c>
      <c r="J102" s="37">
        <v>8.5526000000000005E-2</v>
      </c>
      <c r="K102" s="33">
        <v>3.8748875108461123</v>
      </c>
      <c r="L102" s="33">
        <v>0.14553786362713536</v>
      </c>
      <c r="M102" s="10">
        <v>0</v>
      </c>
      <c r="N102" s="10">
        <v>0</v>
      </c>
      <c r="O102" s="10">
        <v>0</v>
      </c>
    </row>
    <row r="103" spans="1:15" x14ac:dyDescent="0.25">
      <c r="B103" s="1">
        <v>37</v>
      </c>
      <c r="C103" s="27">
        <v>9.8697660000000003</v>
      </c>
      <c r="D103" s="25">
        <v>0.240286</v>
      </c>
      <c r="E103" s="26">
        <v>0.85521100000000005</v>
      </c>
      <c r="F103" s="25">
        <v>5.5919000000000003E-2</v>
      </c>
      <c r="G103" s="25">
        <v>4.6642999999999997E-2</v>
      </c>
      <c r="H103" s="25">
        <v>0.14842</v>
      </c>
      <c r="I103" s="31">
        <v>0.29171461449942465</v>
      </c>
      <c r="J103" s="37">
        <v>4.6642999999999997E-2</v>
      </c>
      <c r="K103" s="33">
        <v>3.8684680990209865</v>
      </c>
      <c r="L103" s="33">
        <v>0.13375250915102138</v>
      </c>
      <c r="M103" s="10">
        <v>0</v>
      </c>
      <c r="N103" s="10">
        <v>0</v>
      </c>
      <c r="O103" s="10">
        <v>0</v>
      </c>
    </row>
    <row r="104" spans="1:15" x14ac:dyDescent="0.25">
      <c r="B104" s="1">
        <v>38</v>
      </c>
      <c r="C104" s="27">
        <v>10.486255999999999</v>
      </c>
      <c r="D104" s="25">
        <v>0.259627</v>
      </c>
      <c r="E104" s="26">
        <v>0.74873900000000004</v>
      </c>
      <c r="F104" s="25">
        <v>1.7975999999999999E-2</v>
      </c>
      <c r="G104" s="25">
        <v>1.2578000000000001E-2</v>
      </c>
      <c r="H104" s="25">
        <v>0.16942399999999999</v>
      </c>
      <c r="I104" s="31">
        <v>0.32595573440643866</v>
      </c>
      <c r="J104" s="37">
        <v>1.2578000000000001E-2</v>
      </c>
      <c r="K104" s="33">
        <v>3.8827521556130797</v>
      </c>
      <c r="L104" s="33">
        <v>0.12859619736107439</v>
      </c>
      <c r="M104" s="10">
        <v>0</v>
      </c>
      <c r="N104" s="10">
        <v>0</v>
      </c>
      <c r="O104" s="10">
        <v>0</v>
      </c>
    </row>
    <row r="105" spans="1:15" x14ac:dyDescent="0.25">
      <c r="B105" s="1">
        <v>39</v>
      </c>
      <c r="C105" s="27">
        <v>11.285722</v>
      </c>
      <c r="D105" s="25">
        <v>0.26277</v>
      </c>
      <c r="E105" s="26">
        <v>0.72975000000000001</v>
      </c>
      <c r="F105" s="25">
        <v>-5.8570000000000002E-3</v>
      </c>
      <c r="G105" s="25">
        <v>3.0120000000000001E-2</v>
      </c>
      <c r="H105" s="25">
        <v>0.17463600000000001</v>
      </c>
      <c r="I105" s="31">
        <v>0.23466349017272187</v>
      </c>
      <c r="J105" s="37">
        <v>3.0120000000000001E-2</v>
      </c>
      <c r="K105" s="33">
        <v>3.8894137640427089</v>
      </c>
      <c r="L105" s="33">
        <v>0.12458247875769118</v>
      </c>
      <c r="M105" s="10">
        <v>0</v>
      </c>
      <c r="N105" s="10">
        <v>0</v>
      </c>
      <c r="O105" s="10">
        <v>0</v>
      </c>
    </row>
    <row r="106" spans="1:15" x14ac:dyDescent="0.25">
      <c r="B106" s="1">
        <v>40</v>
      </c>
      <c r="C106" s="27">
        <v>11.968209999999999</v>
      </c>
      <c r="D106" s="25">
        <v>0.26301099999999999</v>
      </c>
      <c r="E106" s="26">
        <v>0.69368399999999997</v>
      </c>
      <c r="F106" s="25">
        <v>4.1000000000000002E-2</v>
      </c>
      <c r="G106" s="25">
        <v>7.8786999999999996E-2</v>
      </c>
      <c r="H106" s="25">
        <v>0.18004000000000001</v>
      </c>
      <c r="I106" s="31">
        <v>0.35099913119026932</v>
      </c>
      <c r="J106" s="38">
        <v>7.8786999999999996E-2</v>
      </c>
      <c r="K106" s="34">
        <v>3.8985057855343586</v>
      </c>
      <c r="L106" s="34">
        <v>9.8529936912272353E-2</v>
      </c>
      <c r="M106" s="12">
        <v>1</v>
      </c>
      <c r="N106" s="12">
        <v>1</v>
      </c>
      <c r="O106" s="12">
        <v>1</v>
      </c>
    </row>
    <row r="108" spans="1:15" x14ac:dyDescent="0.25">
      <c r="A108" s="42" t="s">
        <v>22</v>
      </c>
    </row>
    <row r="109" spans="1:15" x14ac:dyDescent="0.25">
      <c r="A109" s="42" t="s">
        <v>24</v>
      </c>
    </row>
  </sheetData>
  <hyperlinks>
    <hyperlink ref="A108" r:id="rId1"/>
    <hyperlink ref="A10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workbookViewId="0">
      <selection activeCell="E10" sqref="E10"/>
    </sheetView>
  </sheetViews>
  <sheetFormatPr defaultRowHeight="15" x14ac:dyDescent="0.25"/>
  <sheetData>
    <row r="2" spans="1:19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>
        <v>22</v>
      </c>
      <c r="L2" s="41"/>
      <c r="M2" s="41"/>
      <c r="N2" s="41"/>
      <c r="O2" s="41"/>
      <c r="P2" s="41"/>
      <c r="Q2" s="41"/>
      <c r="R2" s="41"/>
      <c r="S2" s="41"/>
    </row>
    <row r="5" spans="1:19" x14ac:dyDescent="0.25">
      <c r="A5" s="41">
        <v>22</v>
      </c>
    </row>
    <row r="6" spans="1:19" x14ac:dyDescent="0.25">
      <c r="C6" s="40" t="str">
        <f>IFERROR(ADDRESS(2,MATCH(A5,$A2:$AB2,0)),"")</f>
        <v>$K$2</v>
      </c>
    </row>
    <row r="9" spans="1:19" x14ac:dyDescent="0.25">
      <c r="E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defaultRowHeight="15" x14ac:dyDescent="0.25"/>
  <sheetData>
    <row r="1" spans="1:5" x14ac:dyDescent="0.25">
      <c r="A1" s="45">
        <v>12</v>
      </c>
      <c r="B1">
        <v>3</v>
      </c>
      <c r="C1">
        <v>8</v>
      </c>
    </row>
    <row r="2" spans="1:5" x14ac:dyDescent="0.25">
      <c r="A2" s="40">
        <v>54</v>
      </c>
    </row>
    <row r="3" spans="1:5" x14ac:dyDescent="0.25">
      <c r="A3" s="40">
        <v>12</v>
      </c>
    </row>
    <row r="4" spans="1:5" x14ac:dyDescent="0.25">
      <c r="A4">
        <v>12</v>
      </c>
    </row>
    <row r="5" spans="1:5" x14ac:dyDescent="0.25">
      <c r="A5">
        <v>12</v>
      </c>
    </row>
    <row r="6" spans="1:5" x14ac:dyDescent="0.25">
      <c r="A6">
        <v>12</v>
      </c>
    </row>
    <row r="7" spans="1:5" x14ac:dyDescent="0.25">
      <c r="A7">
        <v>12</v>
      </c>
      <c r="B7">
        <f ca="1">SUM(INDIRECT("A"&amp;B1&amp;":A"&amp;C1))</f>
        <v>60</v>
      </c>
    </row>
    <row r="8" spans="1:5" x14ac:dyDescent="0.25">
      <c r="E8" t="s">
        <v>36</v>
      </c>
    </row>
    <row r="12" spans="1:5" x14ac:dyDescent="0.25">
      <c r="A12">
        <f ca="1">SUM(INDIRECT("A1:A10"))</f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s="44" t="s">
        <v>29</v>
      </c>
    </row>
    <row r="2" spans="1:9" x14ac:dyDescent="0.25">
      <c r="A2">
        <v>10</v>
      </c>
      <c r="B2">
        <v>15</v>
      </c>
      <c r="C2">
        <v>15</v>
      </c>
      <c r="D2">
        <v>15</v>
      </c>
      <c r="E2">
        <f ca="1">B2*$G$7+D2*$E$7+C2*$F$7+$H$7</f>
        <v>10</v>
      </c>
    </row>
    <row r="3" spans="1:9" x14ac:dyDescent="0.25">
      <c r="A3">
        <v>20</v>
      </c>
      <c r="B3">
        <v>45</v>
      </c>
      <c r="C3">
        <v>40</v>
      </c>
      <c r="D3">
        <v>45</v>
      </c>
      <c r="E3">
        <f t="shared" ref="E3:E5" ca="1" si="0">B3*$G$7+D3*$E$7+C3*$F$7+$H$7</f>
        <v>21.428571428571431</v>
      </c>
    </row>
    <row r="4" spans="1:9" x14ac:dyDescent="0.25">
      <c r="A4">
        <v>30</v>
      </c>
      <c r="B4">
        <v>60</v>
      </c>
      <c r="C4">
        <v>60</v>
      </c>
      <c r="D4">
        <v>60</v>
      </c>
      <c r="E4">
        <f t="shared" ca="1" si="0"/>
        <v>27.857142857142858</v>
      </c>
    </row>
    <row r="5" spans="1:9" x14ac:dyDescent="0.25">
      <c r="A5">
        <v>40</v>
      </c>
      <c r="B5">
        <v>90</v>
      </c>
      <c r="C5">
        <v>100</v>
      </c>
      <c r="D5">
        <v>90</v>
      </c>
      <c r="E5">
        <f t="shared" ca="1" si="0"/>
        <v>40.714285714285722</v>
      </c>
    </row>
    <row r="6" spans="1:9" x14ac:dyDescent="0.25">
      <c r="E6" t="s">
        <v>34</v>
      </c>
      <c r="F6" t="s">
        <v>33</v>
      </c>
      <c r="G6" t="s">
        <v>32</v>
      </c>
      <c r="H6" t="s">
        <v>31</v>
      </c>
    </row>
    <row r="7" spans="1:9" x14ac:dyDescent="0.25">
      <c r="E7">
        <f t="array" aca="1" ref="E7:I14" ca="1">LINEST(A2:A5,INDIRECT("B2:"&amp;A15),1,1)</f>
        <v>0.30158730158730163</v>
      </c>
      <c r="F7">
        <f ca="1"/>
        <v>9.5238095238095219E-2</v>
      </c>
      <c r="G7">
        <f ca="1"/>
        <v>0</v>
      </c>
      <c r="H7">
        <f ca="1"/>
        <v>4.0476190476190474</v>
      </c>
      <c r="I7" t="e">
        <f ca="1"/>
        <v>#N/A</v>
      </c>
    </row>
    <row r="8" spans="1:9" x14ac:dyDescent="0.25">
      <c r="E8">
        <f ca="1"/>
        <v>0.39491604141665754</v>
      </c>
      <c r="F8">
        <f ca="1"/>
        <v>0.3433858357584747</v>
      </c>
      <c r="G8">
        <f ca="1"/>
        <v>0</v>
      </c>
      <c r="H8">
        <f ca="1"/>
        <v>3.6030347501003552</v>
      </c>
      <c r="I8" t="e">
        <f ca="1"/>
        <v>#N/A</v>
      </c>
    </row>
    <row r="9" spans="1:9" x14ac:dyDescent="0.25">
      <c r="E9" s="40">
        <f ca="1"/>
        <v>0.98571428571428565</v>
      </c>
      <c r="F9">
        <f ca="1"/>
        <v>2.6726124191242433</v>
      </c>
      <c r="G9" t="e">
        <f ca="1"/>
        <v>#N/A</v>
      </c>
      <c r="H9" t="e">
        <f ca="1"/>
        <v>#N/A</v>
      </c>
      <c r="I9" t="e">
        <f ca="1"/>
        <v>#N/A</v>
      </c>
    </row>
    <row r="10" spans="1:9" x14ac:dyDescent="0.25">
      <c r="E10">
        <f ca="1"/>
        <v>34.500000000000014</v>
      </c>
      <c r="F10">
        <f ca="1"/>
        <v>1</v>
      </c>
      <c r="G10" t="e">
        <f ca="1"/>
        <v>#N/A</v>
      </c>
      <c r="H10" t="e">
        <f ca="1"/>
        <v>#N/A</v>
      </c>
      <c r="I10" t="e">
        <f ca="1"/>
        <v>#N/A</v>
      </c>
    </row>
    <row r="11" spans="1:9" x14ac:dyDescent="0.25">
      <c r="E11">
        <f ca="1"/>
        <v>492.85714285714283</v>
      </c>
      <c r="F11">
        <f ca="1"/>
        <v>7.1428571428571397</v>
      </c>
      <c r="G11" t="e">
        <f ca="1"/>
        <v>#N/A</v>
      </c>
      <c r="H11" t="e">
        <f ca="1"/>
        <v>#N/A</v>
      </c>
      <c r="I11" t="e">
        <f ca="1"/>
        <v>#N/A</v>
      </c>
    </row>
    <row r="12" spans="1:9" x14ac:dyDescent="0.25">
      <c r="A12" t="s">
        <v>35</v>
      </c>
      <c r="B12" s="40">
        <v>3</v>
      </c>
      <c r="E12" t="e">
        <f ca="1"/>
        <v>#N/A</v>
      </c>
      <c r="F12" t="e">
        <f ca="1"/>
        <v>#N/A</v>
      </c>
      <c r="G12" t="e">
        <f ca="1"/>
        <v>#N/A</v>
      </c>
      <c r="H12" t="e">
        <f ca="1"/>
        <v>#N/A</v>
      </c>
      <c r="I12" t="e">
        <f ca="1"/>
        <v>#N/A</v>
      </c>
    </row>
    <row r="13" spans="1:9" x14ac:dyDescent="0.25">
      <c r="E13" t="e">
        <f ca="1"/>
        <v>#N/A</v>
      </c>
      <c r="F13" t="e">
        <f ca="1"/>
        <v>#N/A</v>
      </c>
      <c r="G13" t="e">
        <f ca="1"/>
        <v>#N/A</v>
      </c>
      <c r="H13" t="e">
        <f ca="1"/>
        <v>#N/A</v>
      </c>
      <c r="I13" t="e">
        <f ca="1"/>
        <v>#N/A</v>
      </c>
    </row>
    <row r="14" spans="1:9" x14ac:dyDescent="0.25">
      <c r="E14" t="e">
        <f ca="1"/>
        <v>#N/A</v>
      </c>
      <c r="F14" t="e">
        <f ca="1"/>
        <v>#N/A</v>
      </c>
      <c r="G14" t="e">
        <f ca="1"/>
        <v>#N/A</v>
      </c>
      <c r="H14" t="e">
        <f ca="1"/>
        <v>#N/A</v>
      </c>
      <c r="I14" t="e">
        <f ca="1"/>
        <v>#N/A</v>
      </c>
    </row>
    <row r="15" spans="1:9" x14ac:dyDescent="0.25">
      <c r="A15" t="str">
        <f>ADDRESS(5,B12+1)</f>
        <v>$D$5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MRegression</vt:lpstr>
      <vt:lpstr>ADDRESSmatch</vt:lpstr>
      <vt:lpstr>indirect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</dc:creator>
  <cp:lastModifiedBy>Shivgan Joshi</cp:lastModifiedBy>
  <dcterms:created xsi:type="dcterms:W3CDTF">2014-01-11T23:31:51Z</dcterms:created>
  <dcterms:modified xsi:type="dcterms:W3CDTF">2018-08-20T18:14:51Z</dcterms:modified>
</cp:coreProperties>
</file>