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735" activeTab="1"/>
  </bookViews>
  <sheets>
    <sheet name="需求设计开发" sheetId="1" r:id="rId1"/>
    <sheet name="代码管理" sheetId="2" r:id="rId2"/>
  </sheets>
  <externalReferences>
    <externalReference r:id="rId3"/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<sst xmlns="http://schemas.openxmlformats.org/spreadsheetml/2006/main" count="504" uniqueCount="201">
  <si>
    <t>日付</t>
  </si>
  <si>
    <t>No</t>
  </si>
  <si>
    <r>
      <rPr>
        <b/>
        <sz val="8"/>
        <rFont val="宋体"/>
        <charset val="134"/>
      </rPr>
      <t>模块</t>
    </r>
    <r>
      <rPr>
        <b/>
        <sz val="8"/>
        <rFont val="ＭＳ ゴシック"/>
        <charset val="134"/>
      </rPr>
      <t>a</t>
    </r>
  </si>
  <si>
    <r>
      <rPr>
        <b/>
        <sz val="8"/>
        <rFont val="宋体"/>
        <charset val="134"/>
      </rPr>
      <t>模块</t>
    </r>
    <r>
      <rPr>
        <b/>
        <sz val="8"/>
        <rFont val="ＭＳ ゴシック"/>
        <charset val="134"/>
      </rPr>
      <t>b</t>
    </r>
  </si>
  <si>
    <t>担当者</t>
  </si>
  <si>
    <t>预计规模</t>
  </si>
  <si>
    <t>实际规模</t>
  </si>
  <si>
    <t>累計
時間</t>
  </si>
  <si>
    <t>完成的页数</t>
  </si>
  <si>
    <t>备注</t>
  </si>
  <si>
    <t>预定开始日期</t>
  </si>
  <si>
    <t>实际开始日期</t>
  </si>
  <si>
    <t>开始状态</t>
  </si>
  <si>
    <t>延期未开始</t>
  </si>
  <si>
    <t>预定完成日期</t>
  </si>
  <si>
    <t>实际完成日期</t>
  </si>
  <si>
    <t>累计时间（h）</t>
  </si>
  <si>
    <t>累計
時間
（完成）</t>
  </si>
  <si>
    <t>完成状态</t>
  </si>
  <si>
    <t>延期未完成</t>
  </si>
  <si>
    <t>累计作业</t>
  </si>
  <si>
    <t>当日作业</t>
  </si>
  <si>
    <t>手动作业累计</t>
  </si>
  <si>
    <t>合計</t>
  </si>
  <si>
    <t>手动做成</t>
  </si>
  <si>
    <t>需求规格说明书</t>
  </si>
  <si>
    <t>产品介绍</t>
  </si>
  <si>
    <t>吴迪</t>
  </si>
  <si>
    <t>该处开始是需求文档第一版内容。</t>
  </si>
  <si>
    <t>用户群体分析</t>
  </si>
  <si>
    <t>标准与规范</t>
  </si>
  <si>
    <t>杨鑫</t>
  </si>
  <si>
    <t>产品范围</t>
  </si>
  <si>
    <t>于凯</t>
  </si>
  <si>
    <t>崔文韬</t>
  </si>
  <si>
    <t>非功能需求分析</t>
  </si>
  <si>
    <t>李春来,阴高波</t>
  </si>
  <si>
    <t>用例图、流程图</t>
  </si>
  <si>
    <t>整体</t>
  </si>
  <si>
    <t>该处开始是绘制用例图、流程图部分。</t>
  </si>
  <si>
    <t>个人中心模块</t>
  </si>
  <si>
    <t>阴高波</t>
  </si>
  <si>
    <t>工作安排模块</t>
  </si>
  <si>
    <t>李春来</t>
  </si>
  <si>
    <t>系统登录模块</t>
  </si>
  <si>
    <t>系统管理模块</t>
  </si>
  <si>
    <t>会议管理模块</t>
  </si>
  <si>
    <t>资产管理模块</t>
  </si>
  <si>
    <t>车辆管理模块</t>
  </si>
  <si>
    <t>外派人才管理模块</t>
  </si>
  <si>
    <t>功能需求部分：用户中心模块</t>
  </si>
  <si>
    <t>员工信息维护模块</t>
  </si>
  <si>
    <t>该处开始是需求文档功能需求部分。</t>
  </si>
  <si>
    <t>检索他人信息模块</t>
  </si>
  <si>
    <t>请假申请模块</t>
  </si>
  <si>
    <t>报销申请模块</t>
  </si>
  <si>
    <t>用车申请模块</t>
  </si>
  <si>
    <r>
      <rPr>
        <sz val="8"/>
        <rFont val="ＭＳ ゴシック"/>
        <charset val="134"/>
      </rPr>
      <t>功能需求部分：工作安排</t>
    </r>
    <r>
      <rPr>
        <sz val="8"/>
        <rFont val="微软雅黑"/>
        <charset val="134"/>
      </rPr>
      <t>模块</t>
    </r>
  </si>
  <si>
    <t>日程安排管理模块</t>
  </si>
  <si>
    <t>日程安排综合查询模块</t>
  </si>
  <si>
    <t>日历查看模块前端设计</t>
  </si>
  <si>
    <t>代读设置管理模块</t>
  </si>
  <si>
    <t>申请查看与审批模块</t>
  </si>
  <si>
    <t>功能需求部分：用户登录模块</t>
  </si>
  <si>
    <t>用户登录模块</t>
  </si>
  <si>
    <t>用户退出模块</t>
  </si>
  <si>
    <t>功能需求部分：系统管理模块</t>
  </si>
  <si>
    <t>部门管理模块</t>
  </si>
  <si>
    <t>职务管理模块</t>
  </si>
  <si>
    <t>员工管理模块</t>
  </si>
  <si>
    <t>角色管理模块</t>
  </si>
  <si>
    <t>权限管理模块</t>
  </si>
  <si>
    <t>功能需求部分：会议管理模块</t>
  </si>
  <si>
    <t>预订会议模块</t>
  </si>
  <si>
    <t>个人会议模块</t>
  </si>
  <si>
    <t>会议审核模块</t>
  </si>
  <si>
    <t>发布会议管理模块</t>
  </si>
  <si>
    <t>功能需求部分：资产管理模块</t>
  </si>
  <si>
    <t>库存管理模块</t>
  </si>
  <si>
    <t>办公用品消耗模块</t>
  </si>
  <si>
    <t>资产审批模块</t>
  </si>
  <si>
    <t>报销审批模块</t>
  </si>
  <si>
    <t>功能需求部分：外派人才管理模块</t>
  </si>
  <si>
    <t>人才信息模块</t>
  </si>
  <si>
    <t>合作公司模块</t>
  </si>
  <si>
    <t>人才需求模块</t>
  </si>
  <si>
    <t>外派管理模块</t>
  </si>
  <si>
    <t>整合规格说明书</t>
  </si>
  <si>
    <t>该处开始是需求文档说明书完成情况。</t>
  </si>
  <si>
    <t>格式调整（字体、标题等）</t>
  </si>
  <si>
    <t>数据库设计：构造表</t>
  </si>
  <si>
    <t>构建用户表，用户相互信息表，用户登录信息表</t>
  </si>
  <si>
    <t>全组</t>
  </si>
  <si>
    <t>该处开始是数据库设计部分</t>
  </si>
  <si>
    <t>申请假期记录，申请用车记录，申请报销记录</t>
  </si>
  <si>
    <t>报销审批，请假审批，用车审批，代读设置，日程安排</t>
  </si>
  <si>
    <t>用户表（缩减）</t>
  </si>
  <si>
    <t>部门表，职务表，权限表，角色表，角色-权限表，部门-角色表</t>
  </si>
  <si>
    <t>会议室，会议，会议_员工</t>
  </si>
  <si>
    <t>办公用品消耗，库存，资产审批</t>
  </si>
  <si>
    <t>资产记录表，审批建议</t>
  </si>
  <si>
    <t>人才信息表，合作公司表，人才需求表，外派管理表</t>
  </si>
  <si>
    <t>数据库修改</t>
  </si>
  <si>
    <t>加入删除记录isDeleted</t>
  </si>
  <si>
    <t>加入登录记录表</t>
  </si>
  <si>
    <t>数据库设计：构造数据</t>
  </si>
  <si>
    <t>数据库设计文档:</t>
  </si>
  <si>
    <t>订正数据库设计文档</t>
  </si>
  <si>
    <t>API设计文档</t>
  </si>
  <si>
    <t>SQL语句书写</t>
  </si>
  <si>
    <t>集計</t>
  </si>
  <si>
    <t>设计做成</t>
  </si>
  <si>
    <t>开始率</t>
  </si>
  <si>
    <r>
      <rPr>
        <b/>
        <sz val="8"/>
        <rFont val="宋体"/>
        <charset val="134"/>
      </rPr>
      <t>生成率</t>
    </r>
    <r>
      <rPr>
        <b/>
        <sz val="8"/>
        <rFont val="ＭＳ ゴシック"/>
        <charset val="134"/>
      </rPr>
      <t>（KS/人月）</t>
    </r>
  </si>
  <si>
    <t>提前开始</t>
  </si>
  <si>
    <t>与预定匹配</t>
  </si>
  <si>
    <t>延期开始</t>
  </si>
  <si>
    <t>完成率</t>
  </si>
  <si>
    <r>
      <rPr>
        <sz val="8"/>
        <rFont val="ＭＳ ゴシック"/>
        <charset val="134"/>
      </rPr>
      <t>提前</t>
    </r>
    <r>
      <rPr>
        <sz val="8"/>
        <rFont val="宋体"/>
        <charset val="134"/>
      </rPr>
      <t>完成</t>
    </r>
  </si>
  <si>
    <t>预定匹配</t>
  </si>
  <si>
    <r>
      <rPr>
        <sz val="8"/>
        <rFont val="ＭＳ ゴシック"/>
        <charset val="134"/>
      </rPr>
      <t>延期未</t>
    </r>
    <r>
      <rPr>
        <sz val="8"/>
        <rFont val="宋体"/>
        <charset val="134"/>
      </rPr>
      <t>完成</t>
    </r>
  </si>
  <si>
    <t>延期完成</t>
  </si>
  <si>
    <t xml:space="preserve">  工数統計</t>
  </si>
  <si>
    <t>日期</t>
  </si>
  <si>
    <t>编号</t>
  </si>
  <si>
    <t>功能</t>
  </si>
  <si>
    <t>担当则</t>
  </si>
  <si>
    <r>
      <rPr>
        <b/>
        <sz val="8"/>
        <rFont val="宋体"/>
        <charset val="134"/>
      </rPr>
      <t>预计规</t>
    </r>
    <r>
      <rPr>
        <b/>
        <sz val="8"/>
        <rFont val="MS Gothic"/>
        <charset val="134"/>
      </rPr>
      <t>模（KS）</t>
    </r>
  </si>
  <si>
    <r>
      <rPr>
        <b/>
        <sz val="8"/>
        <rFont val="宋体"/>
        <charset val="134"/>
      </rPr>
      <t>实际规模</t>
    </r>
    <r>
      <rPr>
        <b/>
        <sz val="8"/>
        <rFont val="MS Gothic"/>
        <charset val="134"/>
      </rPr>
      <t>（KS）</t>
    </r>
  </si>
  <si>
    <t>代码完成行数 (KS)</t>
  </si>
  <si>
    <t>分析及び対策</t>
  </si>
  <si>
    <t>作業
開始
状態</t>
  </si>
  <si>
    <t>予定完成
日付</t>
  </si>
  <si>
    <t>累計
時間
（h）</t>
  </si>
  <si>
    <t>作業
完成
状態</t>
  </si>
  <si>
    <t>累計作業</t>
  </si>
  <si>
    <t>当日作成</t>
  </si>
  <si>
    <t>C</t>
  </si>
  <si>
    <t>手动作业</t>
  </si>
  <si>
    <t>自动zuoye</t>
  </si>
  <si>
    <t>手動
作業累計</t>
  </si>
  <si>
    <t>自動
作業累計</t>
  </si>
  <si>
    <t>手動
作成</t>
  </si>
  <si>
    <t>自動
作成</t>
  </si>
  <si>
    <t>01_eureka_sever</t>
  </si>
  <si>
    <r>
      <rPr>
        <sz val="8"/>
        <color rgb="FF000000"/>
        <rFont val="ＭＳ ゴシック"/>
        <charset val="134"/>
      </rPr>
      <t>搭建eureka</t>
    </r>
    <r>
      <rPr>
        <sz val="8"/>
        <color rgb="FF000000"/>
        <rFont val="微软雅黑"/>
        <charset val="134"/>
      </rPr>
      <t>模块</t>
    </r>
  </si>
  <si>
    <t>02_gateway_server</t>
  </si>
  <si>
    <r>
      <rPr>
        <sz val="8"/>
        <color rgb="FF000000"/>
        <rFont val="ＭＳ ゴシック"/>
        <charset val="134"/>
      </rPr>
      <t>搭建gateway</t>
    </r>
    <r>
      <rPr>
        <sz val="8"/>
        <color rgb="FF000000"/>
        <rFont val="微软雅黑"/>
        <charset val="134"/>
      </rPr>
      <t>模块</t>
    </r>
  </si>
  <si>
    <t>wudi_01_login</t>
  </si>
  <si>
    <t>系统后端模块_登录</t>
  </si>
  <si>
    <t>wudi_01_logout</t>
  </si>
  <si>
    <t>wudi_002_department</t>
  </si>
  <si>
    <t>wudi_003_job</t>
  </si>
  <si>
    <t>wudi_004_user</t>
  </si>
  <si>
    <t>wudi_005_role</t>
  </si>
  <si>
    <t>wudi-006</t>
  </si>
  <si>
    <t>搭建antd模块</t>
  </si>
  <si>
    <t>消息收发模块</t>
  </si>
  <si>
    <t>由于时间紧迫，放弃该模块的编写</t>
  </si>
  <si>
    <t>前端结合</t>
  </si>
  <si>
    <t>整合全部</t>
  </si>
  <si>
    <t>wentao_01_meeting</t>
  </si>
  <si>
    <t>wentao_02_meeting</t>
  </si>
  <si>
    <t>wentao_03_meeting</t>
  </si>
  <si>
    <t>wentao_04_meeting</t>
  </si>
  <si>
    <t>前端整合</t>
  </si>
  <si>
    <t>公告发布模块</t>
  </si>
  <si>
    <t>gaobo-001</t>
  </si>
  <si>
    <t>gaobo-002</t>
  </si>
  <si>
    <t>gaobo-003</t>
  </si>
  <si>
    <t>gaobo-004</t>
  </si>
  <si>
    <t>gaobo-005</t>
  </si>
  <si>
    <t>首页设计</t>
  </si>
  <si>
    <t>chunlai-001</t>
  </si>
  <si>
    <t>chunlai-002</t>
  </si>
  <si>
    <t>chunlai-003</t>
  </si>
  <si>
    <t>日历查看模块</t>
  </si>
  <si>
    <t>chunlai-004</t>
  </si>
  <si>
    <t>chunlai-005</t>
  </si>
  <si>
    <t>存储空间模块</t>
  </si>
  <si>
    <t>yangxin-001</t>
  </si>
  <si>
    <t>yangxin-002</t>
  </si>
  <si>
    <t>yangxin-003</t>
  </si>
  <si>
    <t>yangxin-004</t>
  </si>
  <si>
    <t>名片夹模块</t>
  </si>
  <si>
    <t>yukai-001</t>
  </si>
  <si>
    <t>yukai-002</t>
  </si>
  <si>
    <t>yukai-003</t>
  </si>
  <si>
    <t>yukai-004</t>
  </si>
  <si>
    <t>進捗
統計</t>
  </si>
  <si>
    <t>コーディング</t>
  </si>
  <si>
    <t>開始率</t>
  </si>
  <si>
    <t>生産率（KS/人月）</t>
  </si>
  <si>
    <t xml:space="preserve">  事前に開始</t>
  </si>
  <si>
    <t xml:space="preserve">  予定とおり開始</t>
  </si>
  <si>
    <t>　延期で開始してない</t>
  </si>
  <si>
    <t>　延期で開始</t>
  </si>
  <si>
    <t xml:space="preserve">  事前に完成</t>
  </si>
  <si>
    <t xml:space="preserve">  予定とおり完成</t>
  </si>
  <si>
    <t>　延期で完成してない</t>
  </si>
  <si>
    <t>　延期で完成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</si>
</sst>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_ "/>
    <numFmt numFmtId="178" formatCode="0.000_ "/>
    <numFmt numFmtId="179" formatCode="0_);[Red]\(0\)"/>
    <numFmt numFmtId="180" formatCode="0_ "/>
    <numFmt numFmtId="181" formatCode="yyyy/m/d;@"/>
    <numFmt numFmtId="182" formatCode="0.0000_ "/>
    <numFmt numFmtId="183" formatCode="0.0_);[Red]\(0.0\)"/>
    <numFmt numFmtId="184" formatCode="0.000_);[Red]\(0.000\)"/>
    <numFmt numFmtId="185" formatCode="m/d;@"/>
  </numFmts>
  <fonts count="43">
    <font>
      <sz val="11"/>
      <color theme="1"/>
      <name val="等线"/>
      <charset val="134"/>
      <scheme val="minor"/>
    </font>
    <font>
      <sz val="8"/>
      <color rgb="FF000000"/>
      <name val="MS Gothic"/>
      <charset val="134"/>
    </font>
    <font>
      <sz val="8"/>
      <color rgb="FF000000"/>
      <name val="ＭＳ ゴシック"/>
      <charset val="134"/>
    </font>
    <font>
      <b/>
      <sz val="8"/>
      <color rgb="FF000000"/>
      <name val="宋体"/>
      <charset val="134"/>
    </font>
    <font>
      <sz val="8"/>
      <color rgb="FF000000"/>
      <name val="ＭＳ Ｐ明朝"/>
      <charset val="134"/>
    </font>
    <font>
      <b/>
      <sz val="8"/>
      <color rgb="FF000000"/>
      <name val="ＭＳ ゴシック"/>
      <charset val="134"/>
    </font>
    <font>
      <sz val="8"/>
      <color rgb="FF000000"/>
      <name val="宋体"/>
      <charset val="134"/>
    </font>
    <font>
      <b/>
      <sz val="8"/>
      <color rgb="FF000000"/>
      <name val="MS Gothic"/>
      <charset val="134"/>
    </font>
    <font>
      <sz val="10"/>
      <color rgb="FF000000"/>
      <name val="Times New Roman"/>
      <charset val="134"/>
    </font>
    <font>
      <sz val="8"/>
      <name val="SimSun"/>
      <charset val="134"/>
    </font>
    <font>
      <sz val="8"/>
      <color rgb="FF000000"/>
      <name val="SimSun"/>
      <charset val="134"/>
    </font>
    <font>
      <sz val="8"/>
      <color rgb="FF000000"/>
      <name val="微软雅黑"/>
      <charset val="134"/>
    </font>
    <font>
      <b/>
      <sz val="8"/>
      <name val="宋体"/>
      <charset val="134"/>
    </font>
    <font>
      <sz val="8"/>
      <name val="ＭＳ Ｐ明朝"/>
      <charset val="134"/>
    </font>
    <font>
      <sz val="8"/>
      <name val="MS Gothic"/>
      <charset val="134"/>
    </font>
    <font>
      <b/>
      <sz val="8"/>
      <name val="ＭＳ ゴシック"/>
      <charset val="134"/>
    </font>
    <font>
      <sz val="8"/>
      <name val="宋体"/>
      <charset val="134"/>
    </font>
    <font>
      <b/>
      <sz val="8"/>
      <name val="MS Gothic"/>
      <charset val="134"/>
    </font>
    <font>
      <sz val="8"/>
      <name val="ＭＳ ゴシック"/>
      <charset val="134"/>
    </font>
    <font>
      <sz val="8"/>
      <color theme="1"/>
      <name val="宋体"/>
      <charset val="134"/>
    </font>
    <font>
      <sz val="8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indexed="8"/>
      <name val="宋体"/>
      <charset val="134"/>
    </font>
    <font>
      <sz val="11"/>
      <color theme="1"/>
      <name val="等线"/>
      <charset val="134"/>
      <scheme val="minor"/>
    </font>
    <font>
      <sz val="8"/>
      <color rgb="FF000000"/>
      <name val="微软雅黑"/>
      <charset val="134"/>
    </font>
  </fonts>
  <fills count="5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A5B6CA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FFCC99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FFCC99"/>
      </left>
      <right style="thin">
        <color rgb="FF000000"/>
      </right>
      <top style="thin">
        <color rgb="FFFFCC99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FFCC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0C0C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double">
        <color auto="1"/>
      </right>
      <top style="medium">
        <color auto="1"/>
      </top>
      <bottom/>
      <diagonal/>
    </border>
    <border>
      <left style="double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double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double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1" borderId="71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72" applyNumberFormat="0" applyFill="0" applyAlignment="0" applyProtection="0">
      <alignment vertical="center"/>
    </xf>
    <xf numFmtId="0" fontId="27" fillId="0" borderId="72" applyNumberFormat="0" applyFill="0" applyAlignment="0" applyProtection="0">
      <alignment vertical="center"/>
    </xf>
    <xf numFmtId="0" fontId="28" fillId="0" borderId="7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2" borderId="74" applyNumberFormat="0" applyAlignment="0" applyProtection="0">
      <alignment vertical="center"/>
    </xf>
    <xf numFmtId="0" fontId="30" fillId="23" borderId="75" applyNumberFormat="0" applyAlignment="0" applyProtection="0">
      <alignment vertical="center"/>
    </xf>
    <xf numFmtId="0" fontId="31" fillId="23" borderId="74" applyNumberFormat="0" applyAlignment="0" applyProtection="0">
      <alignment vertical="center"/>
    </xf>
    <xf numFmtId="0" fontId="32" fillId="24" borderId="76" applyNumberFormat="0" applyAlignment="0" applyProtection="0">
      <alignment vertical="center"/>
    </xf>
    <xf numFmtId="0" fontId="33" fillId="0" borderId="77" applyNumberFormat="0" applyFill="0" applyAlignment="0" applyProtection="0">
      <alignment vertical="center"/>
    </xf>
    <xf numFmtId="0" fontId="34" fillId="0" borderId="78" applyNumberFormat="0" applyFill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38" fillId="51" borderId="0" applyNumberFormat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0" fontId="41" fillId="0" borderId="0">
      <alignment vertical="center"/>
    </xf>
    <xf numFmtId="0" fontId="40" fillId="0" borderId="0">
      <alignment vertical="center"/>
    </xf>
  </cellStyleXfs>
  <cellXfs count="198">
    <xf numFmtId="0" fontId="0" fillId="0" borderId="0" xfId="0"/>
    <xf numFmtId="0" fontId="1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 wrapText="1"/>
    </xf>
    <xf numFmtId="176" fontId="5" fillId="0" borderId="0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 wrapText="1"/>
    </xf>
    <xf numFmtId="0" fontId="7" fillId="3" borderId="3" xfId="0" applyNumberFormat="1" applyFont="1" applyFill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0" fontId="3" fillId="4" borderId="3" xfId="0" applyNumberFormat="1" applyFont="1" applyFill="1" applyBorder="1" applyAlignment="1">
      <alignment horizontal="center" vertical="center"/>
    </xf>
    <xf numFmtId="0" fontId="7" fillId="4" borderId="3" xfId="0" applyNumberFormat="1" applyFont="1" applyFill="1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 wrapText="1"/>
    </xf>
    <xf numFmtId="0" fontId="7" fillId="3" borderId="3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Border="1" applyAlignment="1">
      <alignment horizontal="center" vertical="center" wrapText="1"/>
    </xf>
    <xf numFmtId="0" fontId="3" fillId="4" borderId="3" xfId="0" applyNumberFormat="1" applyFont="1" applyFill="1" applyBorder="1" applyAlignment="1">
      <alignment horizontal="center" vertical="center" wrapText="1"/>
    </xf>
    <xf numFmtId="0" fontId="2" fillId="3" borderId="3" xfId="0" applyNumberFormat="1" applyFont="1" applyFill="1" applyBorder="1" applyAlignment="1">
      <alignment horizontal="center" vertical="center"/>
    </xf>
    <xf numFmtId="0" fontId="8" fillId="5" borderId="3" xfId="0" applyNumberFormat="1" applyFont="1" applyFill="1" applyBorder="1" applyAlignment="1">
      <alignment horizontal="left" vertical="center" wrapText="1"/>
    </xf>
    <xf numFmtId="0" fontId="2" fillId="6" borderId="3" xfId="0" applyNumberFormat="1" applyFont="1" applyFill="1" applyBorder="1" applyAlignment="1">
      <alignment horizontal="left" vertical="center" wrapText="1"/>
    </xf>
    <xf numFmtId="0" fontId="9" fillId="0" borderId="3" xfId="0" applyNumberFormat="1" applyFont="1" applyBorder="1" applyAlignment="1">
      <alignment horizontal="center" vertical="center" wrapText="1"/>
    </xf>
    <xf numFmtId="177" fontId="2" fillId="3" borderId="3" xfId="0" applyNumberFormat="1" applyFont="1" applyFill="1" applyBorder="1" applyAlignment="1">
      <alignment horizontal="right" vertical="center"/>
    </xf>
    <xf numFmtId="178" fontId="2" fillId="4" borderId="3" xfId="0" applyNumberFormat="1" applyFont="1" applyFill="1" applyBorder="1" applyAlignment="1">
      <alignment horizontal="right" vertical="center"/>
    </xf>
    <xf numFmtId="0" fontId="10" fillId="7" borderId="3" xfId="0" applyNumberFormat="1" applyFont="1" applyFill="1" applyBorder="1" applyAlignment="1">
      <alignment horizontal="left" vertical="center" wrapText="1"/>
    </xf>
    <xf numFmtId="0" fontId="10" fillId="0" borderId="3" xfId="0" applyNumberFormat="1" applyFont="1" applyBorder="1" applyAlignment="1">
      <alignment horizontal="center" vertical="center" wrapText="1"/>
    </xf>
    <xf numFmtId="0" fontId="10" fillId="8" borderId="3" xfId="0" applyNumberFormat="1" applyFont="1" applyFill="1" applyBorder="1" applyAlignment="1">
      <alignment horizontal="left" vertical="center" wrapText="1"/>
    </xf>
    <xf numFmtId="0" fontId="10" fillId="9" borderId="3" xfId="0" applyNumberFormat="1" applyFont="1" applyFill="1" applyBorder="1" applyAlignment="1">
      <alignment horizontal="left" vertical="center" wrapText="1"/>
    </xf>
    <xf numFmtId="0" fontId="10" fillId="10" borderId="3" xfId="0" applyNumberFormat="1" applyFont="1" applyFill="1" applyBorder="1" applyAlignment="1">
      <alignment horizontal="left" vertical="center" wrapText="1"/>
    </xf>
    <xf numFmtId="0" fontId="10" fillId="11" borderId="3" xfId="0" applyNumberFormat="1" applyFont="1" applyFill="1" applyBorder="1" applyAlignment="1">
      <alignment horizontal="left" vertical="center" wrapText="1"/>
    </xf>
    <xf numFmtId="0" fontId="10" fillId="12" borderId="3" xfId="0" applyNumberFormat="1" applyFont="1" applyFill="1" applyBorder="1" applyAlignment="1">
      <alignment horizontal="left" vertical="center" wrapText="1"/>
    </xf>
    <xf numFmtId="0" fontId="2" fillId="10" borderId="3" xfId="0" applyNumberFormat="1" applyFont="1" applyFill="1" applyBorder="1" applyAlignment="1">
      <alignment horizontal="left" vertical="center" wrapText="1"/>
    </xf>
    <xf numFmtId="0" fontId="6" fillId="0" borderId="3" xfId="0" applyNumberFormat="1" applyFont="1" applyBorder="1" applyAlignment="1">
      <alignment horizontal="center" vertical="center"/>
    </xf>
    <xf numFmtId="0" fontId="6" fillId="10" borderId="3" xfId="0" applyNumberFormat="1" applyFont="1" applyFill="1" applyBorder="1" applyAlignment="1">
      <alignment horizontal="left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10" fillId="13" borderId="3" xfId="0" applyNumberFormat="1" applyFont="1" applyFill="1" applyBorder="1" applyAlignment="1">
      <alignment horizontal="left" vertical="center" wrapText="1"/>
    </xf>
    <xf numFmtId="0" fontId="6" fillId="0" borderId="0" xfId="0" applyNumberFormat="1" applyFont="1" applyBorder="1" applyAlignment="1">
      <alignment horizontal="center" vertical="center" wrapText="1"/>
    </xf>
    <xf numFmtId="0" fontId="6" fillId="13" borderId="3" xfId="0" applyNumberFormat="1" applyFont="1" applyFill="1" applyBorder="1" applyAlignment="1">
      <alignment horizontal="left" vertical="center" wrapText="1"/>
    </xf>
    <xf numFmtId="0" fontId="2" fillId="0" borderId="3" xfId="0" applyNumberFormat="1" applyFont="1" applyBorder="1" applyAlignment="1">
      <alignment horizontal="center" vertical="center"/>
    </xf>
    <xf numFmtId="0" fontId="2" fillId="13" borderId="3" xfId="0" applyNumberFormat="1" applyFont="1" applyFill="1" applyBorder="1" applyAlignment="1">
      <alignment horizontal="left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0" fontId="6" fillId="3" borderId="3" xfId="0" applyNumberFormat="1" applyFont="1" applyFill="1" applyBorder="1" applyAlignment="1">
      <alignment horizontal="left" vertical="center" wrapText="1"/>
    </xf>
    <xf numFmtId="0" fontId="7" fillId="4" borderId="3" xfId="0" applyNumberFormat="1" applyFont="1" applyFill="1" applyBorder="1" applyAlignment="1">
      <alignment horizontal="center" vertical="center" wrapText="1"/>
    </xf>
    <xf numFmtId="179" fontId="3" fillId="2" borderId="3" xfId="0" applyNumberFormat="1" applyFont="1" applyFill="1" applyBorder="1" applyAlignment="1">
      <alignment horizontal="center" vertical="center" wrapText="1"/>
    </xf>
    <xf numFmtId="180" fontId="1" fillId="4" borderId="3" xfId="0" applyNumberFormat="1" applyFont="1" applyFill="1" applyBorder="1" applyAlignment="1">
      <alignment horizontal="center" vertical="center"/>
    </xf>
    <xf numFmtId="181" fontId="2" fillId="0" borderId="3" xfId="0" applyNumberFormat="1" applyFont="1" applyBorder="1" applyAlignment="1">
      <alignment horizontal="right" vertical="center"/>
    </xf>
    <xf numFmtId="182" fontId="2" fillId="4" borderId="3" xfId="0" applyNumberFormat="1" applyFont="1" applyFill="1" applyBorder="1" applyAlignment="1">
      <alignment horizontal="center" vertical="center"/>
    </xf>
    <xf numFmtId="179" fontId="2" fillId="4" borderId="3" xfId="0" applyNumberFormat="1" applyFont="1" applyFill="1" applyBorder="1" applyAlignment="1">
      <alignment horizontal="right" vertical="center"/>
    </xf>
    <xf numFmtId="183" fontId="2" fillId="0" borderId="3" xfId="0" applyNumberFormat="1" applyFont="1" applyBorder="1" applyAlignment="1">
      <alignment horizontal="right" vertical="center"/>
    </xf>
    <xf numFmtId="14" fontId="3" fillId="0" borderId="3" xfId="0" applyNumberFormat="1" applyFont="1" applyBorder="1" applyAlignment="1">
      <alignment horizontal="center" vertical="center" wrapText="1"/>
    </xf>
    <xf numFmtId="183" fontId="1" fillId="4" borderId="3" xfId="0" applyNumberFormat="1" applyFont="1" applyFill="1" applyBorder="1" applyAlignment="1">
      <alignment horizontal="right" vertical="center"/>
    </xf>
    <xf numFmtId="178" fontId="2" fillId="0" borderId="3" xfId="0" applyNumberFormat="1" applyFont="1" applyBorder="1" applyAlignment="1">
      <alignment horizontal="right" vertical="center"/>
    </xf>
    <xf numFmtId="184" fontId="2" fillId="0" borderId="3" xfId="0" applyNumberFormat="1" applyFont="1" applyBorder="1" applyAlignment="1">
      <alignment horizontal="right" vertical="center"/>
    </xf>
    <xf numFmtId="0" fontId="3" fillId="0" borderId="3" xfId="0" applyNumberFormat="1" applyFont="1" applyBorder="1" applyAlignment="1">
      <alignment horizontal="center" vertical="center"/>
    </xf>
    <xf numFmtId="184" fontId="2" fillId="4" borderId="3" xfId="0" applyNumberFormat="1" applyFont="1" applyFill="1" applyBorder="1" applyAlignment="1">
      <alignment horizontal="right" vertical="center"/>
    </xf>
    <xf numFmtId="1" fontId="2" fillId="0" borderId="3" xfId="0" applyNumberFormat="1" applyFont="1" applyBorder="1" applyAlignment="1">
      <alignment horizontal="center" vertical="center"/>
    </xf>
    <xf numFmtId="1" fontId="11" fillId="0" borderId="3" xfId="0" applyNumberFormat="1" applyFont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left" vertical="center" wrapText="1"/>
    </xf>
    <xf numFmtId="0" fontId="2" fillId="14" borderId="3" xfId="0" applyNumberFormat="1" applyFont="1" applyFill="1" applyBorder="1" applyAlignment="1">
      <alignment horizontal="left" vertical="center" wrapText="1"/>
    </xf>
    <xf numFmtId="0" fontId="1" fillId="2" borderId="4" xfId="0" applyNumberFormat="1" applyFont="1" applyFill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top" wrapText="1"/>
    </xf>
    <xf numFmtId="185" fontId="5" fillId="0" borderId="6" xfId="0" applyNumberFormat="1" applyFont="1" applyBorder="1" applyAlignment="1">
      <alignment horizontal="center" vertical="center"/>
    </xf>
    <xf numFmtId="0" fontId="2" fillId="15" borderId="7" xfId="0" applyNumberFormat="1" applyFont="1" applyFill="1" applyBorder="1" applyAlignment="1">
      <alignment horizontal="left" vertical="center"/>
    </xf>
    <xf numFmtId="9" fontId="2" fillId="15" borderId="8" xfId="0" applyNumberFormat="1" applyFont="1" applyFill="1" applyBorder="1" applyAlignment="1">
      <alignment horizontal="center" vertical="center"/>
    </xf>
    <xf numFmtId="0" fontId="5" fillId="0" borderId="9" xfId="0" applyNumberFormat="1" applyFont="1" applyBorder="1" applyAlignment="1">
      <alignment horizontal="center" vertical="top" wrapText="1"/>
    </xf>
    <xf numFmtId="0" fontId="5" fillId="0" borderId="10" xfId="0" applyNumberFormat="1" applyFont="1" applyBorder="1" applyAlignment="1">
      <alignment horizontal="center" vertical="center" wrapText="1"/>
    </xf>
    <xf numFmtId="0" fontId="2" fillId="0" borderId="11" xfId="0" applyNumberFormat="1" applyFont="1" applyBorder="1" applyAlignment="1">
      <alignment horizontal="left" vertical="center"/>
    </xf>
    <xf numFmtId="0" fontId="2" fillId="4" borderId="12" xfId="0" applyNumberFormat="1" applyFont="1" applyFill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 vertical="center"/>
    </xf>
    <xf numFmtId="0" fontId="5" fillId="0" borderId="14" xfId="0" applyNumberFormat="1" applyFont="1" applyBorder="1" applyAlignment="1">
      <alignment horizontal="left" vertical="center"/>
    </xf>
    <xf numFmtId="0" fontId="2" fillId="15" borderId="15" xfId="0" applyNumberFormat="1" applyFont="1" applyFill="1" applyBorder="1" applyAlignment="1">
      <alignment horizontal="left" vertical="center"/>
    </xf>
    <xf numFmtId="9" fontId="2" fillId="15" borderId="16" xfId="0" applyNumberFormat="1" applyFont="1" applyFill="1" applyBorder="1" applyAlignment="1">
      <alignment horizontal="center" vertical="center"/>
    </xf>
    <xf numFmtId="0" fontId="2" fillId="0" borderId="14" xfId="0" applyNumberFormat="1" applyFont="1" applyBorder="1" applyAlignment="1">
      <alignment horizontal="center" vertical="center"/>
    </xf>
    <xf numFmtId="0" fontId="2" fillId="0" borderId="17" xfId="0" applyNumberFormat="1" applyFont="1" applyBorder="1" applyAlignment="1">
      <alignment horizontal="center" vertical="center"/>
    </xf>
    <xf numFmtId="0" fontId="5" fillId="0" borderId="18" xfId="0" applyNumberFormat="1" applyFont="1" applyBorder="1" applyAlignment="1">
      <alignment horizontal="center" vertical="top" wrapText="1"/>
    </xf>
    <xf numFmtId="0" fontId="2" fillId="0" borderId="19" xfId="0" applyNumberFormat="1" applyFont="1" applyBorder="1" applyAlignment="1">
      <alignment horizontal="center" vertical="center"/>
    </xf>
    <xf numFmtId="0" fontId="2" fillId="0" borderId="19" xfId="0" applyNumberFormat="1" applyFont="1" applyBorder="1" applyAlignment="1">
      <alignment horizontal="left" vertical="center"/>
    </xf>
    <xf numFmtId="183" fontId="2" fillId="4" borderId="20" xfId="0" applyNumberFormat="1" applyFont="1" applyFill="1" applyBorder="1" applyAlignment="1">
      <alignment horizontal="center" vertical="center"/>
    </xf>
    <xf numFmtId="185" fontId="2" fillId="0" borderId="3" xfId="0" applyNumberFormat="1" applyFont="1" applyBorder="1" applyAlignment="1">
      <alignment horizontal="right" vertical="center"/>
    </xf>
    <xf numFmtId="185" fontId="2" fillId="4" borderId="3" xfId="0" applyNumberFormat="1" applyFont="1" applyFill="1" applyBorder="1" applyAlignment="1">
      <alignment horizontal="right" vertical="center"/>
    </xf>
    <xf numFmtId="183" fontId="2" fillId="4" borderId="3" xfId="0" applyNumberFormat="1" applyFont="1" applyFill="1" applyBorder="1" applyAlignment="1">
      <alignment horizontal="right" vertical="center"/>
    </xf>
    <xf numFmtId="184" fontId="2" fillId="0" borderId="13" xfId="0" applyNumberFormat="1" applyFont="1" applyBorder="1" applyAlignment="1">
      <alignment horizontal="right" vertical="center"/>
    </xf>
    <xf numFmtId="184" fontId="2" fillId="0" borderId="0" xfId="0" applyNumberFormat="1" applyFont="1" applyBorder="1" applyAlignment="1">
      <alignment horizontal="right" vertical="center"/>
    </xf>
    <xf numFmtId="178" fontId="2" fillId="0" borderId="3" xfId="0" applyNumberFormat="1" applyFont="1" applyBorder="1" applyAlignment="1">
      <alignment horizontal="center" vertical="center"/>
    </xf>
    <xf numFmtId="178" fontId="2" fillId="4" borderId="3" xfId="0" applyNumberFormat="1" applyFont="1" applyFill="1" applyBorder="1" applyAlignment="1">
      <alignment horizontal="center" vertical="center"/>
    </xf>
    <xf numFmtId="0" fontId="12" fillId="16" borderId="21" xfId="50" applyFont="1" applyFill="1" applyBorder="1" applyAlignment="1">
      <alignment horizontal="center" vertical="center"/>
    </xf>
    <xf numFmtId="14" fontId="13" fillId="16" borderId="22" xfId="50" applyNumberFormat="1" applyFont="1" applyFill="1" applyBorder="1" applyAlignment="1">
      <alignment horizontal="center" vertical="center" wrapText="1"/>
    </xf>
    <xf numFmtId="0" fontId="14" fillId="0" borderId="0" xfId="50" applyFont="1" applyAlignment="1">
      <alignment horizontal="center" vertical="center"/>
    </xf>
    <xf numFmtId="176" fontId="15" fillId="0" borderId="0" xfId="50" applyNumberFormat="1" applyFont="1" applyAlignment="1">
      <alignment horizontal="center" vertical="center"/>
    </xf>
    <xf numFmtId="0" fontId="16" fillId="0" borderId="0" xfId="50" applyFont="1" applyAlignment="1">
      <alignment horizontal="center" vertical="center"/>
    </xf>
    <xf numFmtId="14" fontId="13" fillId="0" borderId="0" xfId="50" applyNumberFormat="1" applyFont="1" applyAlignment="1">
      <alignment horizontal="center" vertical="center" wrapText="1"/>
    </xf>
    <xf numFmtId="0" fontId="17" fillId="17" borderId="23" xfId="50" applyFont="1" applyFill="1" applyBorder="1" applyAlignment="1">
      <alignment horizontal="center" vertical="center"/>
    </xf>
    <xf numFmtId="0" fontId="12" fillId="17" borderId="24" xfId="50" applyFont="1" applyFill="1" applyBorder="1" applyAlignment="1">
      <alignment horizontal="center" vertical="center"/>
    </xf>
    <xf numFmtId="0" fontId="12" fillId="17" borderId="25" xfId="50" applyFont="1" applyFill="1" applyBorder="1" applyAlignment="1">
      <alignment horizontal="center" vertical="center"/>
    </xf>
    <xf numFmtId="0" fontId="12" fillId="18" borderId="24" xfId="50" applyFont="1" applyFill="1" applyBorder="1" applyAlignment="1">
      <alignment horizontal="center" vertical="center" wrapText="1"/>
    </xf>
    <xf numFmtId="0" fontId="12" fillId="17" borderId="26" xfId="50" applyFont="1" applyFill="1" applyBorder="1" applyAlignment="1">
      <alignment horizontal="center" vertical="center" wrapText="1"/>
    </xf>
    <xf numFmtId="0" fontId="12" fillId="19" borderId="27" xfId="50" applyFont="1" applyFill="1" applyBorder="1" applyAlignment="1">
      <alignment horizontal="center" vertical="center"/>
    </xf>
    <xf numFmtId="0" fontId="17" fillId="19" borderId="28" xfId="50" applyFont="1" applyFill="1" applyBorder="1" applyAlignment="1">
      <alignment horizontal="center" vertical="center" wrapText="1"/>
    </xf>
    <xf numFmtId="179" fontId="12" fillId="16" borderId="29" xfId="50" applyNumberFormat="1" applyFont="1" applyFill="1" applyBorder="1" applyAlignment="1">
      <alignment horizontal="center" vertical="center" wrapText="1"/>
    </xf>
    <xf numFmtId="0" fontId="17" fillId="17" borderId="30" xfId="50" applyFont="1" applyFill="1" applyBorder="1" applyAlignment="1">
      <alignment horizontal="center" vertical="center"/>
    </xf>
    <xf numFmtId="0" fontId="15" fillId="17" borderId="31" xfId="50" applyFont="1" applyFill="1" applyBorder="1" applyAlignment="1">
      <alignment horizontal="center" vertical="center"/>
    </xf>
    <xf numFmtId="0" fontId="15" fillId="17" borderId="32" xfId="50" applyFont="1" applyFill="1" applyBorder="1" applyAlignment="1">
      <alignment horizontal="center" vertical="center"/>
    </xf>
    <xf numFmtId="0" fontId="12" fillId="18" borderId="31" xfId="50" applyFont="1" applyFill="1" applyBorder="1" applyAlignment="1">
      <alignment horizontal="center" vertical="center" wrapText="1"/>
    </xf>
    <xf numFmtId="0" fontId="17" fillId="17" borderId="33" xfId="50" applyFont="1" applyFill="1" applyBorder="1" applyAlignment="1">
      <alignment horizontal="center" vertical="center" wrapText="1"/>
    </xf>
    <xf numFmtId="0" fontId="12" fillId="19" borderId="34" xfId="50" applyFont="1" applyFill="1" applyBorder="1" applyAlignment="1">
      <alignment horizontal="center" vertical="center"/>
    </xf>
    <xf numFmtId="0" fontId="17" fillId="19" borderId="35" xfId="50" applyFont="1" applyFill="1" applyBorder="1" applyAlignment="1">
      <alignment horizontal="center" vertical="center" wrapText="1"/>
    </xf>
    <xf numFmtId="0" fontId="12" fillId="0" borderId="36" xfId="50" applyFont="1" applyBorder="1" applyAlignment="1">
      <alignment horizontal="center" vertical="center" wrapText="1"/>
    </xf>
    <xf numFmtId="0" fontId="17" fillId="17" borderId="37" xfId="50" applyFont="1" applyFill="1" applyBorder="1" applyAlignment="1">
      <alignment horizontal="center" vertical="center"/>
    </xf>
    <xf numFmtId="0" fontId="15" fillId="17" borderId="38" xfId="50" applyFont="1" applyFill="1" applyBorder="1" applyAlignment="1">
      <alignment horizontal="center" vertical="center"/>
    </xf>
    <xf numFmtId="0" fontId="12" fillId="18" borderId="32" xfId="50" applyFont="1" applyFill="1" applyBorder="1" applyAlignment="1">
      <alignment horizontal="center" vertical="center" wrapText="1"/>
    </xf>
    <xf numFmtId="0" fontId="17" fillId="17" borderId="39" xfId="50" applyFont="1" applyFill="1" applyBorder="1" applyAlignment="1">
      <alignment horizontal="center" vertical="center" wrapText="1"/>
    </xf>
    <xf numFmtId="0" fontId="12" fillId="19" borderId="40" xfId="50" applyFont="1" applyFill="1" applyBorder="1" applyAlignment="1">
      <alignment horizontal="center" vertical="center"/>
    </xf>
    <xf numFmtId="0" fontId="17" fillId="19" borderId="41" xfId="50" applyFont="1" applyFill="1" applyBorder="1" applyAlignment="1">
      <alignment horizontal="center" vertical="center" wrapText="1"/>
    </xf>
    <xf numFmtId="0" fontId="18" fillId="17" borderId="42" xfId="50" applyFont="1" applyFill="1" applyBorder="1" applyAlignment="1">
      <alignment horizontal="center" vertical="center"/>
    </xf>
    <xf numFmtId="0" fontId="16" fillId="17" borderId="43" xfId="50" applyFont="1" applyFill="1" applyBorder="1" applyAlignment="1">
      <alignment horizontal="left" vertical="center"/>
    </xf>
    <xf numFmtId="0" fontId="16" fillId="18" borderId="43" xfId="50" applyFont="1" applyFill="1" applyBorder="1" applyAlignment="1">
      <alignment horizontal="left" vertical="center"/>
    </xf>
    <xf numFmtId="177" fontId="18" fillId="17" borderId="44" xfId="51" applyNumberFormat="1" applyFont="1" applyFill="1" applyBorder="1" applyAlignment="1">
      <alignment horizontal="right" vertical="center"/>
    </xf>
    <xf numFmtId="178" fontId="18" fillId="19" borderId="43" xfId="50" applyNumberFormat="1" applyFont="1" applyFill="1" applyBorder="1" applyAlignment="1">
      <alignment horizontal="right" vertical="center"/>
    </xf>
    <xf numFmtId="180" fontId="14" fillId="19" borderId="45" xfId="50" applyNumberFormat="1" applyFont="1" applyFill="1" applyBorder="1" applyAlignment="1">
      <alignment horizontal="center" vertical="center"/>
    </xf>
    <xf numFmtId="181" fontId="18" fillId="0" borderId="43" xfId="50" applyNumberFormat="1" applyFont="1" applyBorder="1" applyAlignment="1">
      <alignment horizontal="right" vertical="center"/>
    </xf>
    <xf numFmtId="0" fontId="18" fillId="17" borderId="43" xfId="50" applyFont="1" applyFill="1" applyBorder="1" applyAlignment="1">
      <alignment horizontal="left" vertical="center"/>
    </xf>
    <xf numFmtId="0" fontId="16" fillId="17" borderId="43" xfId="0" applyFont="1" applyFill="1" applyBorder="1" applyAlignment="1">
      <alignment horizontal="left" vertical="center"/>
    </xf>
    <xf numFmtId="0" fontId="19" fillId="17" borderId="46" xfId="0" applyFont="1" applyFill="1" applyBorder="1" applyAlignment="1">
      <alignment horizontal="left" vertical="center" wrapText="1"/>
    </xf>
    <xf numFmtId="0" fontId="19" fillId="17" borderId="47" xfId="0" applyFont="1" applyFill="1" applyBorder="1" applyAlignment="1">
      <alignment horizontal="left" vertical="center" wrapText="1"/>
    </xf>
    <xf numFmtId="0" fontId="16" fillId="17" borderId="46" xfId="50" applyFont="1" applyFill="1" applyBorder="1" applyAlignment="1">
      <alignment horizontal="left" vertical="center" wrapText="1"/>
    </xf>
    <xf numFmtId="179" fontId="12" fillId="16" borderId="48" xfId="50" applyNumberFormat="1" applyFont="1" applyFill="1" applyBorder="1" applyAlignment="1">
      <alignment horizontal="center" vertical="center" wrapText="1"/>
    </xf>
    <xf numFmtId="0" fontId="12" fillId="0" borderId="38" xfId="50" applyFont="1" applyBorder="1" applyAlignment="1">
      <alignment horizontal="center" vertical="center" wrapText="1"/>
    </xf>
    <xf numFmtId="0" fontId="12" fillId="19" borderId="49" xfId="50" applyFont="1" applyFill="1" applyBorder="1" applyAlignment="1">
      <alignment horizontal="center" vertical="center" wrapText="1"/>
    </xf>
    <xf numFmtId="0" fontId="12" fillId="19" borderId="50" xfId="50" applyFont="1" applyFill="1" applyBorder="1" applyAlignment="1">
      <alignment horizontal="center" vertical="center" wrapText="1"/>
    </xf>
    <xf numFmtId="0" fontId="12" fillId="0" borderId="51" xfId="50" applyFont="1" applyBorder="1" applyAlignment="1">
      <alignment horizontal="center" vertical="center" wrapText="1"/>
    </xf>
    <xf numFmtId="0" fontId="12" fillId="0" borderId="49" xfId="50" applyFont="1" applyBorder="1" applyAlignment="1">
      <alignment horizontal="center" vertical="center" wrapText="1"/>
    </xf>
    <xf numFmtId="0" fontId="17" fillId="19" borderId="49" xfId="50" applyFont="1" applyFill="1" applyBorder="1" applyAlignment="1">
      <alignment horizontal="center" vertical="center" wrapText="1"/>
    </xf>
    <xf numFmtId="0" fontId="12" fillId="19" borderId="38" xfId="50" applyFont="1" applyFill="1" applyBorder="1" applyAlignment="1">
      <alignment horizontal="center" vertical="center" wrapText="1"/>
    </xf>
    <xf numFmtId="0" fontId="12" fillId="19" borderId="32" xfId="50" applyFont="1" applyFill="1" applyBorder="1" applyAlignment="1">
      <alignment horizontal="center" vertical="center" wrapText="1"/>
    </xf>
    <xf numFmtId="0" fontId="12" fillId="19" borderId="39" xfId="50" applyFont="1" applyFill="1" applyBorder="1" applyAlignment="1">
      <alignment horizontal="center" vertical="center" wrapText="1"/>
    </xf>
    <xf numFmtId="0" fontId="12" fillId="0" borderId="32" xfId="50" applyFont="1" applyBorder="1" applyAlignment="1">
      <alignment horizontal="center" vertical="center" wrapText="1"/>
    </xf>
    <xf numFmtId="0" fontId="17" fillId="19" borderId="32" xfId="50" applyFont="1" applyFill="1" applyBorder="1" applyAlignment="1">
      <alignment horizontal="center" vertical="center" wrapText="1"/>
    </xf>
    <xf numFmtId="0" fontId="17" fillId="19" borderId="38" xfId="50" applyFont="1" applyFill="1" applyBorder="1" applyAlignment="1">
      <alignment horizontal="center" vertical="center" wrapText="1"/>
    </xf>
    <xf numFmtId="182" fontId="18" fillId="19" borderId="43" xfId="50" applyNumberFormat="1" applyFont="1" applyFill="1" applyBorder="1" applyAlignment="1">
      <alignment horizontal="center" vertical="center"/>
    </xf>
    <xf numFmtId="179" fontId="18" fillId="19" borderId="43" xfId="50" applyNumberFormat="1" applyFont="1" applyFill="1" applyBorder="1" applyAlignment="1">
      <alignment horizontal="right" vertical="center"/>
    </xf>
    <xf numFmtId="183" fontId="18" fillId="0" borderId="43" xfId="50" applyNumberFormat="1" applyFont="1" applyBorder="1" applyAlignment="1">
      <alignment horizontal="right" vertical="center"/>
    </xf>
    <xf numFmtId="183" fontId="14" fillId="19" borderId="52" xfId="50" applyNumberFormat="1" applyFont="1" applyFill="1" applyBorder="1" applyAlignment="1">
      <alignment horizontal="right" vertical="center"/>
    </xf>
    <xf numFmtId="179" fontId="18" fillId="19" borderId="43" xfId="50" applyNumberFormat="1" applyFont="1" applyFill="1" applyBorder="1" applyAlignment="1">
      <alignment horizontal="center" vertical="center"/>
    </xf>
    <xf numFmtId="183" fontId="18" fillId="0" borderId="44" xfId="50" applyNumberFormat="1" applyFont="1" applyBorder="1" applyAlignment="1">
      <alignment horizontal="right" vertical="center"/>
    </xf>
    <xf numFmtId="0" fontId="12" fillId="0" borderId="53" xfId="50" applyFont="1" applyBorder="1" applyAlignment="1">
      <alignment horizontal="center" vertical="center"/>
    </xf>
    <xf numFmtId="14" fontId="12" fillId="0" borderId="38" xfId="50" applyNumberFormat="1" applyFont="1" applyBorder="1" applyAlignment="1">
      <alignment horizontal="center" vertical="center" wrapText="1"/>
    </xf>
    <xf numFmtId="14" fontId="12" fillId="0" borderId="51" xfId="50" applyNumberFormat="1" applyFont="1" applyBorder="1" applyAlignment="1">
      <alignment horizontal="center" vertical="center" wrapText="1"/>
    </xf>
    <xf numFmtId="14" fontId="12" fillId="0" borderId="54" xfId="50" applyNumberFormat="1" applyFont="1" applyBorder="1" applyAlignment="1">
      <alignment horizontal="center" vertical="center" wrapText="1"/>
    </xf>
    <xf numFmtId="0" fontId="12" fillId="0" borderId="55" xfId="50" applyFont="1" applyBorder="1" applyAlignment="1">
      <alignment horizontal="center" vertical="center"/>
    </xf>
    <xf numFmtId="0" fontId="12" fillId="19" borderId="54" xfId="50" applyFont="1" applyFill="1" applyBorder="1" applyAlignment="1">
      <alignment horizontal="center" vertical="center" wrapText="1"/>
    </xf>
    <xf numFmtId="0" fontId="12" fillId="0" borderId="56" xfId="50" applyFont="1" applyBorder="1" applyAlignment="1">
      <alignment horizontal="center" vertical="center"/>
    </xf>
    <xf numFmtId="184" fontId="18" fillId="0" borderId="46" xfId="51" applyNumberFormat="1" applyFont="1" applyBorder="1" applyAlignment="1">
      <alignment horizontal="right" vertical="center"/>
    </xf>
    <xf numFmtId="184" fontId="18" fillId="19" borderId="43" xfId="50" applyNumberFormat="1" applyFont="1" applyFill="1" applyBorder="1" applyAlignment="1">
      <alignment horizontal="right" vertical="center"/>
    </xf>
    <xf numFmtId="184" fontId="18" fillId="19" borderId="46" xfId="50" applyNumberFormat="1" applyFont="1" applyFill="1" applyBorder="1" applyAlignment="1">
      <alignment horizontal="right" vertical="center"/>
    </xf>
    <xf numFmtId="1" fontId="16" fillId="0" borderId="57" xfId="50" applyNumberFormat="1" applyFont="1" applyBorder="1" applyAlignment="1">
      <alignment horizontal="left" vertical="center"/>
    </xf>
    <xf numFmtId="1" fontId="18" fillId="0" borderId="58" xfId="50" applyNumberFormat="1" applyFont="1" applyBorder="1" applyAlignment="1">
      <alignment horizontal="center" vertical="center"/>
    </xf>
    <xf numFmtId="184" fontId="18" fillId="0" borderId="59" xfId="51" applyNumberFormat="1" applyFont="1" applyBorder="1" applyAlignment="1">
      <alignment horizontal="right" vertical="center"/>
    </xf>
    <xf numFmtId="1" fontId="16" fillId="0" borderId="58" xfId="50" applyNumberFormat="1" applyFont="1" applyBorder="1" applyAlignment="1">
      <alignment horizontal="left" vertical="center"/>
    </xf>
    <xf numFmtId="184" fontId="18" fillId="0" borderId="44" xfId="50" applyNumberFormat="1" applyFont="1" applyBorder="1" applyAlignment="1">
      <alignment horizontal="right" vertical="center"/>
    </xf>
    <xf numFmtId="1" fontId="18" fillId="0" borderId="57" xfId="50" applyNumberFormat="1" applyFont="1" applyBorder="1" applyAlignment="1">
      <alignment horizontal="center" vertical="center"/>
    </xf>
    <xf numFmtId="1" fontId="18" fillId="0" borderId="60" xfId="50" applyNumberFormat="1" applyFont="1" applyBorder="1" applyAlignment="1">
      <alignment horizontal="center" vertical="center"/>
    </xf>
    <xf numFmtId="1" fontId="20" fillId="0" borderId="58" xfId="50" applyNumberFormat="1" applyFont="1" applyBorder="1" applyAlignment="1">
      <alignment horizontal="left" vertical="center"/>
    </xf>
    <xf numFmtId="181" fontId="18" fillId="0" borderId="44" xfId="50" applyNumberFormat="1" applyFont="1" applyBorder="1" applyAlignment="1">
      <alignment horizontal="right" vertical="center"/>
    </xf>
    <xf numFmtId="0" fontId="18" fillId="17" borderId="61" xfId="50" applyFont="1" applyFill="1" applyBorder="1" applyAlignment="1">
      <alignment horizontal="center" vertical="center"/>
    </xf>
    <xf numFmtId="0" fontId="18" fillId="17" borderId="54" xfId="50" applyFont="1" applyFill="1" applyBorder="1" applyAlignment="1">
      <alignment horizontal="center" vertical="center"/>
    </xf>
    <xf numFmtId="177" fontId="18" fillId="17" borderId="51" xfId="50" applyNumberFormat="1" applyFont="1" applyFill="1" applyBorder="1" applyAlignment="1">
      <alignment horizontal="right" vertical="center"/>
    </xf>
    <xf numFmtId="178" fontId="18" fillId="19" borderId="61" xfId="50" applyNumberFormat="1" applyFont="1" applyFill="1" applyBorder="1" applyAlignment="1">
      <alignment horizontal="right" vertical="center"/>
    </xf>
    <xf numFmtId="0" fontId="18" fillId="0" borderId="43" xfId="50" applyFont="1" applyBorder="1" applyAlignment="1">
      <alignment horizontal="center" vertical="center" wrapText="1" shrinkToFit="1"/>
    </xf>
    <xf numFmtId="185" fontId="18" fillId="0" borderId="62" xfId="50" applyNumberFormat="1" applyFont="1" applyBorder="1" applyAlignment="1">
      <alignment horizontal="right" vertical="center"/>
    </xf>
    <xf numFmtId="0" fontId="18" fillId="0" borderId="0" xfId="50" applyFont="1" applyAlignment="1">
      <alignment horizontal="center" vertical="center"/>
    </xf>
    <xf numFmtId="0" fontId="14" fillId="16" borderId="0" xfId="50" applyFont="1" applyFill="1" applyAlignment="1">
      <alignment horizontal="center" vertical="center"/>
    </xf>
    <xf numFmtId="185" fontId="12" fillId="0" borderId="26" xfId="50" applyNumberFormat="1" applyFont="1" applyBorder="1" applyAlignment="1">
      <alignment horizontal="center" vertical="center"/>
    </xf>
    <xf numFmtId="0" fontId="16" fillId="20" borderId="63" xfId="50" applyFont="1" applyFill="1" applyBorder="1" applyAlignment="1">
      <alignment horizontal="left" vertical="center"/>
    </xf>
    <xf numFmtId="0" fontId="16" fillId="0" borderId="51" xfId="50" applyFont="1" applyBorder="1" applyAlignment="1">
      <alignment horizontal="left" vertical="center"/>
    </xf>
    <xf numFmtId="9" fontId="18" fillId="20" borderId="64" xfId="49" applyFont="1" applyFill="1" applyBorder="1" applyAlignment="1">
      <alignment horizontal="center" vertical="center"/>
    </xf>
    <xf numFmtId="176" fontId="15" fillId="0" borderId="32" xfId="50" applyNumberFormat="1" applyFont="1" applyBorder="1" applyAlignment="1">
      <alignment horizontal="center" vertical="center"/>
    </xf>
    <xf numFmtId="0" fontId="18" fillId="19" borderId="65" xfId="50" applyFont="1" applyFill="1" applyBorder="1" applyAlignment="1">
      <alignment horizontal="center" vertical="center"/>
    </xf>
    <xf numFmtId="0" fontId="15" fillId="0" borderId="33" xfId="50" applyFont="1" applyBorder="1" applyAlignment="1">
      <alignment horizontal="left" vertical="center"/>
    </xf>
    <xf numFmtId="0" fontId="16" fillId="20" borderId="39" xfId="50" applyFont="1" applyFill="1" applyBorder="1" applyAlignment="1">
      <alignment horizontal="left" vertical="center"/>
    </xf>
    <xf numFmtId="0" fontId="18" fillId="0" borderId="33" xfId="50" applyFont="1" applyBorder="1" applyAlignment="1">
      <alignment horizontal="center" vertical="center"/>
    </xf>
    <xf numFmtId="0" fontId="18" fillId="0" borderId="51" xfId="50" applyFont="1" applyBorder="1" applyAlignment="1">
      <alignment horizontal="left" vertical="center"/>
    </xf>
    <xf numFmtId="9" fontId="18" fillId="20" borderId="66" xfId="49" applyFont="1" applyFill="1" applyBorder="1" applyAlignment="1">
      <alignment horizontal="center" vertical="center"/>
    </xf>
    <xf numFmtId="0" fontId="18" fillId="0" borderId="31" xfId="50" applyFont="1" applyBorder="1" applyAlignment="1">
      <alignment horizontal="center" vertical="center"/>
    </xf>
    <xf numFmtId="0" fontId="18" fillId="0" borderId="67" xfId="50" applyFont="1" applyBorder="1" applyAlignment="1">
      <alignment horizontal="center" vertical="center"/>
    </xf>
    <xf numFmtId="0" fontId="18" fillId="0" borderId="67" xfId="50" applyFont="1" applyBorder="1" applyAlignment="1">
      <alignment horizontal="left" vertical="center"/>
    </xf>
    <xf numFmtId="183" fontId="18" fillId="19" borderId="68" xfId="50" applyNumberFormat="1" applyFont="1" applyFill="1" applyBorder="1" applyAlignment="1">
      <alignment horizontal="center" vertical="center"/>
    </xf>
    <xf numFmtId="185" fontId="18" fillId="0" borderId="61" xfId="50" applyNumberFormat="1" applyFont="1" applyBorder="1" applyAlignment="1">
      <alignment horizontal="right" vertical="center"/>
    </xf>
    <xf numFmtId="182" fontId="18" fillId="19" borderId="61" xfId="50" applyNumberFormat="1" applyFont="1" applyFill="1" applyBorder="1" applyAlignment="1">
      <alignment horizontal="center" vertical="center"/>
    </xf>
    <xf numFmtId="185" fontId="18" fillId="19" borderId="69" xfId="50" applyNumberFormat="1" applyFont="1" applyFill="1" applyBorder="1" applyAlignment="1">
      <alignment horizontal="right" vertical="center"/>
    </xf>
    <xf numFmtId="185" fontId="18" fillId="0" borderId="69" xfId="50" applyNumberFormat="1" applyFont="1" applyBorder="1" applyAlignment="1">
      <alignment horizontal="right" vertical="center"/>
    </xf>
    <xf numFmtId="183" fontId="18" fillId="19" borderId="69" xfId="50" applyNumberFormat="1" applyFont="1" applyFill="1" applyBorder="1" applyAlignment="1">
      <alignment horizontal="right" vertical="center"/>
    </xf>
    <xf numFmtId="183" fontId="14" fillId="19" borderId="69" xfId="50" applyNumberFormat="1" applyFont="1" applyFill="1" applyBorder="1" applyAlignment="1">
      <alignment horizontal="right" vertical="center"/>
    </xf>
    <xf numFmtId="182" fontId="18" fillId="19" borderId="70" xfId="50" applyNumberFormat="1" applyFont="1" applyFill="1" applyBorder="1" applyAlignment="1">
      <alignment horizontal="center" vertical="center"/>
    </xf>
    <xf numFmtId="178" fontId="18" fillId="0" borderId="70" xfId="50" applyNumberFormat="1" applyFont="1" applyBorder="1" applyAlignment="1">
      <alignment horizontal="center" vertical="center"/>
    </xf>
    <xf numFmtId="178" fontId="18" fillId="19" borderId="61" xfId="50" applyNumberFormat="1" applyFont="1" applyFill="1" applyBorder="1" applyAlignment="1">
      <alignment horizontal="center" vertical="center"/>
    </xf>
    <xf numFmtId="178" fontId="18" fillId="0" borderId="69" xfId="50" applyNumberFormat="1" applyFont="1" applyBorder="1" applyAlignment="1">
      <alignment horizontal="center" vertical="center"/>
    </xf>
    <xf numFmtId="178" fontId="18" fillId="19" borderId="70" xfId="50" applyNumberFormat="1" applyFont="1" applyFill="1" applyBorder="1" applyAlignment="1">
      <alignment horizontal="center"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百分比 2" xfId="49"/>
    <cellStyle name="常规 2" xfId="50"/>
    <cellStyle name="常规 3_AlpsMIS Function Scale" xfId="51"/>
  </cellStyles>
  <dxfs count="3">
    <dxf>
      <font>
        <b val="1"/>
        <i val="0"/>
        <color indexed="10"/>
      </font>
      <fill>
        <patternFill patternType="solid">
          <bgColor indexed="41"/>
        </patternFill>
      </fill>
    </dxf>
    <dxf>
      <font>
        <b val="1"/>
        <i val="0"/>
        <color indexed="53"/>
      </font>
      <fill>
        <patternFill patternType="solid">
          <bgColor indexed="41"/>
        </patternFill>
      </fill>
    </dxf>
    <dxf>
      <font>
        <b val="1"/>
        <i val="0"/>
        <color indexed="12"/>
      </font>
      <fill>
        <patternFill patternType="solid"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tencent_data\844152124\filerecv\&#36827;&#24230;&#36319;&#36394;&#31080;_&#36763;&#27589;&#32452;_062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333;&#20307;&#27979;&#35797;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5443;&#32048;&#35373;&#35336;&#26360;&#12524;&#12499;&#12517;&#12540;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要件分析"/>
      <sheetName val="需求设计开发"/>
      <sheetName val="需求設計書review"/>
      <sheetName val="詳細設計書作成"/>
      <sheetName val="詳細設計書レビュー"/>
      <sheetName val="プログラム設計書作成"/>
      <sheetName val="プログラム設計書レビュー"/>
      <sheetName val="代码管理"/>
      <sheetName val="PCL作成"/>
      <sheetName val="コーディングレビュー"/>
      <sheetName val="PCLレビュー"/>
      <sheetName val="单体测试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单体测试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詳細設計書レビュー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V177"/>
  <sheetViews>
    <sheetView workbookViewId="0">
      <selection activeCell="B4" sqref="B4"/>
    </sheetView>
  </sheetViews>
  <sheetFormatPr defaultColWidth="9" defaultRowHeight="13.8"/>
  <cols>
    <col min="2" max="2" width="25" customWidth="1"/>
    <col min="3" max="3" width="19.4444444444444" customWidth="1"/>
    <col min="4" max="4" width="15.6666666666667" customWidth="1"/>
    <col min="6" max="6" width="8.88888888888889" hidden="1" customWidth="1"/>
    <col min="7" max="7" width="0.111111111111111" customWidth="1"/>
    <col min="9" max="9" width="8.88888888888889" customWidth="1"/>
    <col min="10" max="11" width="0.111111111111111" customWidth="1"/>
    <col min="14" max="14" width="8.77777777777778" customWidth="1"/>
    <col min="15" max="17" width="8.88888888888889" hidden="1" customWidth="1"/>
    <col min="19" max="19" width="0.111111111111111" customWidth="1"/>
    <col min="20" max="20" width="8.88888888888889" customWidth="1"/>
    <col min="21" max="21" width="0.111111111111111" customWidth="1"/>
    <col min="22" max="22" width="27.4444444444444" customWidth="1"/>
  </cols>
  <sheetData>
    <row r="3" ht="14.55"/>
    <row r="4" ht="14.55" spans="1:22">
      <c r="A4" s="86" t="s">
        <v>0</v>
      </c>
      <c r="B4" s="87">
        <v>44397</v>
      </c>
      <c r="C4" s="88"/>
      <c r="D4" s="89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ht="14.55" spans="1:22">
      <c r="A5" s="90"/>
      <c r="B5" s="91"/>
      <c r="C5" s="88"/>
      <c r="D5" s="89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>
      <c r="A6" s="92" t="s">
        <v>1</v>
      </c>
      <c r="B6" s="93" t="s">
        <v>2</v>
      </c>
      <c r="C6" s="94" t="s">
        <v>3</v>
      </c>
      <c r="D6" s="95" t="s">
        <v>4</v>
      </c>
      <c r="E6" s="96" t="s">
        <v>5</v>
      </c>
      <c r="F6" s="97" t="s">
        <v>6</v>
      </c>
      <c r="G6" s="98" t="s">
        <v>7</v>
      </c>
      <c r="H6" s="99" t="s">
        <v>8</v>
      </c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45" t="s">
        <v>9</v>
      </c>
    </row>
    <row r="7" spans="1:22">
      <c r="A7" s="100"/>
      <c r="B7" s="101"/>
      <c r="C7" s="102"/>
      <c r="D7" s="103"/>
      <c r="E7" s="104"/>
      <c r="F7" s="105"/>
      <c r="G7" s="106"/>
      <c r="H7" s="107" t="s">
        <v>10</v>
      </c>
      <c r="I7" s="127" t="s">
        <v>11</v>
      </c>
      <c r="J7" s="128" t="s">
        <v>12</v>
      </c>
      <c r="K7" s="129" t="s">
        <v>13</v>
      </c>
      <c r="L7" s="130" t="s">
        <v>14</v>
      </c>
      <c r="M7" s="127" t="s">
        <v>15</v>
      </c>
      <c r="N7" s="131" t="s">
        <v>16</v>
      </c>
      <c r="O7" s="132" t="s">
        <v>17</v>
      </c>
      <c r="P7" s="133" t="s">
        <v>18</v>
      </c>
      <c r="Q7" s="129" t="s">
        <v>19</v>
      </c>
      <c r="R7" s="146" t="s">
        <v>20</v>
      </c>
      <c r="S7" s="146"/>
      <c r="T7" s="147" t="s">
        <v>21</v>
      </c>
      <c r="U7" s="148"/>
      <c r="V7" s="149"/>
    </row>
    <row r="8" ht="19.2" spans="1:22">
      <c r="A8" s="108"/>
      <c r="B8" s="102"/>
      <c r="C8" s="109"/>
      <c r="D8" s="110"/>
      <c r="E8" s="111"/>
      <c r="F8" s="112"/>
      <c r="G8" s="113"/>
      <c r="H8" s="107"/>
      <c r="I8" s="127"/>
      <c r="J8" s="134"/>
      <c r="K8" s="135"/>
      <c r="L8" s="130"/>
      <c r="M8" s="127"/>
      <c r="N8" s="136"/>
      <c r="O8" s="137"/>
      <c r="P8" s="138"/>
      <c r="Q8" s="135"/>
      <c r="R8" s="127" t="s">
        <v>22</v>
      </c>
      <c r="S8" s="133" t="s">
        <v>23</v>
      </c>
      <c r="T8" s="130" t="s">
        <v>24</v>
      </c>
      <c r="U8" s="150" t="s">
        <v>23</v>
      </c>
      <c r="V8" s="151"/>
    </row>
    <row r="9" spans="1:22">
      <c r="A9" s="114">
        <v>1</v>
      </c>
      <c r="B9" s="115" t="s">
        <v>25</v>
      </c>
      <c r="C9" s="115" t="s">
        <v>26</v>
      </c>
      <c r="D9" s="116" t="s">
        <v>27</v>
      </c>
      <c r="E9" s="117">
        <v>1</v>
      </c>
      <c r="F9" s="118">
        <f t="shared" ref="F9:F53" si="0">IF($P9&lt;&gt;"",R9,"")</f>
        <v>1</v>
      </c>
      <c r="G9" s="119">
        <f t="shared" ref="G9:G28" si="1">DATEDIF(H9,I9,"D")+1</f>
        <v>1</v>
      </c>
      <c r="H9" s="120">
        <v>44364</v>
      </c>
      <c r="I9" s="120">
        <v>44364</v>
      </c>
      <c r="J9" s="139" t="str">
        <f t="shared" ref="J9:J53" si="2">IF(I9="","",IF(I9=H9,"○",IF(I9&gt;H9,"△","◎")))</f>
        <v>○</v>
      </c>
      <c r="K9" s="140">
        <f t="shared" ref="K9:K53" si="3">IF(H9="","",IF(H9&lt;=$B$2,IF(I9="",1),0))</f>
        <v>0</v>
      </c>
      <c r="L9" s="120">
        <v>44364</v>
      </c>
      <c r="M9" s="120">
        <v>44364</v>
      </c>
      <c r="N9" s="141">
        <v>0.5</v>
      </c>
      <c r="O9" s="142">
        <f t="shared" ref="O9:O54" si="4">IF(M9="",0,N9)</f>
        <v>0.5</v>
      </c>
      <c r="P9" s="143" t="str">
        <f t="shared" ref="P9:P53" si="5">IF(M9="","",IF(M9=L9,"○",IF(M9&gt;L9,"△","◎")))</f>
        <v>○</v>
      </c>
      <c r="Q9" s="140">
        <f t="shared" ref="Q9:Q53" si="6">IF(L9="","",IF($B$2&gt;=L9,IF(M9="",1),0))</f>
        <v>0</v>
      </c>
      <c r="R9" s="152">
        <v>1</v>
      </c>
      <c r="S9" s="153" t="e">
        <f>IF(R9="","",R9+#REF!*10%)</f>
        <v>#REF!</v>
      </c>
      <c r="T9" s="152"/>
      <c r="U9" s="154" t="str">
        <f>IF(T9="","",T9+#REF!*10%)</f>
        <v/>
      </c>
      <c r="V9" s="155" t="s">
        <v>28</v>
      </c>
    </row>
    <row r="10" spans="1:22">
      <c r="A10" s="114">
        <v>2</v>
      </c>
      <c r="B10" s="121"/>
      <c r="C10" s="115" t="s">
        <v>29</v>
      </c>
      <c r="D10" s="116" t="s">
        <v>27</v>
      </c>
      <c r="E10" s="117">
        <v>1</v>
      </c>
      <c r="F10" s="118">
        <f t="shared" si="0"/>
        <v>0.5</v>
      </c>
      <c r="G10" s="119">
        <f t="shared" si="1"/>
        <v>1</v>
      </c>
      <c r="H10" s="120">
        <v>44364</v>
      </c>
      <c r="I10" s="120">
        <v>44364</v>
      </c>
      <c r="J10" s="139" t="str">
        <f t="shared" si="2"/>
        <v>○</v>
      </c>
      <c r="K10" s="140">
        <f t="shared" si="3"/>
        <v>0</v>
      </c>
      <c r="L10" s="120">
        <v>44364</v>
      </c>
      <c r="M10" s="120">
        <v>44364</v>
      </c>
      <c r="N10" s="141">
        <v>0.5</v>
      </c>
      <c r="O10" s="142">
        <f t="shared" si="4"/>
        <v>0.5</v>
      </c>
      <c r="P10" s="143" t="str">
        <f t="shared" si="5"/>
        <v>○</v>
      </c>
      <c r="Q10" s="140">
        <f t="shared" si="6"/>
        <v>0</v>
      </c>
      <c r="R10" s="152">
        <v>0.5</v>
      </c>
      <c r="S10" s="153" t="e">
        <f>IF(R10="","",R10+#REF!*10%)</f>
        <v>#REF!</v>
      </c>
      <c r="T10" s="152"/>
      <c r="U10" s="154" t="str">
        <f>IF(T10="","",T10+#REF!*10%)</f>
        <v/>
      </c>
      <c r="V10" s="156"/>
    </row>
    <row r="11" spans="1:22">
      <c r="A11" s="114">
        <v>3</v>
      </c>
      <c r="B11" s="115"/>
      <c r="C11" s="115" t="s">
        <v>30</v>
      </c>
      <c r="D11" s="116" t="s">
        <v>31</v>
      </c>
      <c r="E11" s="117">
        <v>1</v>
      </c>
      <c r="F11" s="118">
        <f t="shared" si="0"/>
        <v>0.5</v>
      </c>
      <c r="G11" s="119">
        <f t="shared" si="1"/>
        <v>1</v>
      </c>
      <c r="H11" s="120">
        <v>44364</v>
      </c>
      <c r="I11" s="120">
        <v>44364</v>
      </c>
      <c r="J11" s="139" t="str">
        <f t="shared" si="2"/>
        <v>○</v>
      </c>
      <c r="K11" s="140">
        <f t="shared" si="3"/>
        <v>0</v>
      </c>
      <c r="L11" s="120">
        <v>44364</v>
      </c>
      <c r="M11" s="120">
        <v>44364</v>
      </c>
      <c r="N11" s="141">
        <v>0.5</v>
      </c>
      <c r="O11" s="142">
        <f t="shared" si="4"/>
        <v>0.5</v>
      </c>
      <c r="P11" s="143" t="str">
        <f t="shared" si="5"/>
        <v>○</v>
      </c>
      <c r="Q11" s="140">
        <f t="shared" si="6"/>
        <v>0</v>
      </c>
      <c r="R11" s="152">
        <v>0.5</v>
      </c>
      <c r="S11" s="153" t="e">
        <f>IF(R11="","",R11+#REF!*10%)</f>
        <v>#REF!</v>
      </c>
      <c r="T11" s="152"/>
      <c r="U11" s="154" t="str">
        <f>IF(T11="","",T11+#REF!*10%)</f>
        <v/>
      </c>
      <c r="V11" s="156"/>
    </row>
    <row r="12" spans="1:22">
      <c r="A12" s="114">
        <v>4</v>
      </c>
      <c r="B12" s="115"/>
      <c r="C12" s="115" t="s">
        <v>32</v>
      </c>
      <c r="D12" s="116" t="s">
        <v>33</v>
      </c>
      <c r="E12" s="117">
        <v>1</v>
      </c>
      <c r="F12" s="118">
        <f t="shared" si="0"/>
        <v>0.5</v>
      </c>
      <c r="G12" s="119">
        <f t="shared" si="1"/>
        <v>1</v>
      </c>
      <c r="H12" s="120">
        <v>44364</v>
      </c>
      <c r="I12" s="120">
        <v>44364</v>
      </c>
      <c r="J12" s="139" t="str">
        <f t="shared" si="2"/>
        <v>○</v>
      </c>
      <c r="K12" s="140">
        <f t="shared" si="3"/>
        <v>0</v>
      </c>
      <c r="L12" s="120">
        <v>44364</v>
      </c>
      <c r="M12" s="120">
        <v>44364</v>
      </c>
      <c r="N12" s="141">
        <v>1</v>
      </c>
      <c r="O12" s="142">
        <f t="shared" si="4"/>
        <v>1</v>
      </c>
      <c r="P12" s="143" t="str">
        <f t="shared" si="5"/>
        <v>○</v>
      </c>
      <c r="Q12" s="140">
        <f t="shared" si="6"/>
        <v>0</v>
      </c>
      <c r="R12" s="152">
        <v>0.5</v>
      </c>
      <c r="S12" s="153" t="e">
        <f>IF(R12="","",R12+#REF!*10%)</f>
        <v>#REF!</v>
      </c>
      <c r="T12" s="152"/>
      <c r="U12" s="154" t="str">
        <f>IF(T12="","",T12+#REF!*10%)</f>
        <v/>
      </c>
      <c r="V12" s="156"/>
    </row>
    <row r="13" spans="1:22">
      <c r="A13" s="114">
        <v>5</v>
      </c>
      <c r="B13" s="115"/>
      <c r="C13" s="115" t="s">
        <v>32</v>
      </c>
      <c r="D13" s="116" t="s">
        <v>34</v>
      </c>
      <c r="E13" s="117">
        <v>1</v>
      </c>
      <c r="F13" s="118">
        <f t="shared" si="0"/>
        <v>0.5</v>
      </c>
      <c r="G13" s="119">
        <f t="shared" si="1"/>
        <v>1</v>
      </c>
      <c r="H13" s="120">
        <v>44364</v>
      </c>
      <c r="I13" s="120">
        <v>44364</v>
      </c>
      <c r="J13" s="139" t="str">
        <f t="shared" si="2"/>
        <v>○</v>
      </c>
      <c r="K13" s="140">
        <f t="shared" si="3"/>
        <v>0</v>
      </c>
      <c r="L13" s="120">
        <v>44364</v>
      </c>
      <c r="M13" s="120">
        <v>44364</v>
      </c>
      <c r="N13" s="141">
        <v>0.5</v>
      </c>
      <c r="O13" s="142">
        <f t="shared" si="4"/>
        <v>0.5</v>
      </c>
      <c r="P13" s="143" t="str">
        <f t="shared" si="5"/>
        <v>○</v>
      </c>
      <c r="Q13" s="140">
        <f t="shared" si="6"/>
        <v>0</v>
      </c>
      <c r="R13" s="152">
        <v>0.5</v>
      </c>
      <c r="S13" s="153" t="e">
        <f>IF(R13="","",R13+#REF!*10%)</f>
        <v>#REF!</v>
      </c>
      <c r="T13" s="152"/>
      <c r="U13" s="154" t="str">
        <f>IF(T13="","",T13+#REF!*10%)</f>
        <v/>
      </c>
      <c r="V13" s="156"/>
    </row>
    <row r="14" spans="1:22">
      <c r="A14" s="114">
        <v>7</v>
      </c>
      <c r="B14" s="115"/>
      <c r="C14" s="115" t="s">
        <v>35</v>
      </c>
      <c r="D14" s="116" t="s">
        <v>36</v>
      </c>
      <c r="E14" s="117">
        <v>1</v>
      </c>
      <c r="F14" s="118">
        <v>1</v>
      </c>
      <c r="G14" s="119">
        <f t="shared" si="1"/>
        <v>1</v>
      </c>
      <c r="H14" s="120">
        <v>44365</v>
      </c>
      <c r="I14" s="120">
        <v>44365</v>
      </c>
      <c r="J14" s="139" t="str">
        <f t="shared" si="2"/>
        <v>○</v>
      </c>
      <c r="K14" s="140">
        <f t="shared" si="3"/>
        <v>0</v>
      </c>
      <c r="L14" s="120">
        <v>44365</v>
      </c>
      <c r="M14" s="120">
        <v>44365</v>
      </c>
      <c r="N14" s="144">
        <v>0.5</v>
      </c>
      <c r="O14" s="142">
        <v>3</v>
      </c>
      <c r="P14" s="143" t="str">
        <f t="shared" si="5"/>
        <v>○</v>
      </c>
      <c r="Q14" s="140">
        <f t="shared" si="6"/>
        <v>0</v>
      </c>
      <c r="R14" s="157">
        <v>1</v>
      </c>
      <c r="S14" s="153" t="e">
        <f>IF(R14="","",R14+#REF!*10%)</f>
        <v>#REF!</v>
      </c>
      <c r="T14" s="157"/>
      <c r="U14" s="154"/>
      <c r="V14" s="156"/>
    </row>
    <row r="15" spans="1:22">
      <c r="A15" s="114">
        <v>8</v>
      </c>
      <c r="B15" s="115" t="s">
        <v>37</v>
      </c>
      <c r="C15" s="115" t="s">
        <v>38</v>
      </c>
      <c r="D15" s="116" t="s">
        <v>27</v>
      </c>
      <c r="E15" s="117">
        <v>2</v>
      </c>
      <c r="F15" s="118">
        <v>2</v>
      </c>
      <c r="G15" s="119">
        <f t="shared" si="1"/>
        <v>1</v>
      </c>
      <c r="H15" s="120">
        <v>44365</v>
      </c>
      <c r="I15" s="120">
        <v>44365</v>
      </c>
      <c r="J15" s="139" t="str">
        <f t="shared" si="2"/>
        <v>○</v>
      </c>
      <c r="K15" s="140">
        <f t="shared" si="3"/>
        <v>0</v>
      </c>
      <c r="L15" s="120">
        <v>44365</v>
      </c>
      <c r="M15" s="120">
        <v>44365</v>
      </c>
      <c r="N15" s="144">
        <v>0.5</v>
      </c>
      <c r="O15" s="142">
        <v>3</v>
      </c>
      <c r="P15" s="143" t="str">
        <f t="shared" si="5"/>
        <v>○</v>
      </c>
      <c r="Q15" s="140">
        <f t="shared" si="6"/>
        <v>0</v>
      </c>
      <c r="R15" s="157">
        <v>2</v>
      </c>
      <c r="S15" s="153" t="e">
        <f>IF(R15="","",R15+#REF!*10%)</f>
        <v>#REF!</v>
      </c>
      <c r="T15" s="157"/>
      <c r="U15" s="154"/>
      <c r="V15" s="158" t="s">
        <v>39</v>
      </c>
    </row>
    <row r="16" spans="1:22">
      <c r="A16" s="114">
        <v>9</v>
      </c>
      <c r="B16" s="115"/>
      <c r="C16" s="115" t="s">
        <v>40</v>
      </c>
      <c r="D16" s="116" t="s">
        <v>41</v>
      </c>
      <c r="E16" s="117">
        <v>1</v>
      </c>
      <c r="F16" s="118">
        <v>1</v>
      </c>
      <c r="G16" s="119">
        <f t="shared" si="1"/>
        <v>1</v>
      </c>
      <c r="H16" s="120">
        <v>44364</v>
      </c>
      <c r="I16" s="120">
        <v>44364</v>
      </c>
      <c r="J16" s="139" t="str">
        <f t="shared" si="2"/>
        <v>○</v>
      </c>
      <c r="K16" s="140">
        <f t="shared" si="3"/>
        <v>0</v>
      </c>
      <c r="L16" s="120">
        <v>44364</v>
      </c>
      <c r="M16" s="120">
        <v>44364</v>
      </c>
      <c r="N16" s="144">
        <v>0.5</v>
      </c>
      <c r="O16" s="142">
        <v>3</v>
      </c>
      <c r="P16" s="143" t="str">
        <f t="shared" si="5"/>
        <v>○</v>
      </c>
      <c r="Q16" s="140">
        <f t="shared" si="6"/>
        <v>0</v>
      </c>
      <c r="R16" s="157">
        <v>3</v>
      </c>
      <c r="S16" s="153" t="e">
        <f>IF(R16="","",R16+#REF!*10%)</f>
        <v>#REF!</v>
      </c>
      <c r="T16" s="157"/>
      <c r="U16" s="154"/>
      <c r="V16" s="156"/>
    </row>
    <row r="17" spans="1:22">
      <c r="A17" s="114">
        <v>10</v>
      </c>
      <c r="B17" s="115"/>
      <c r="C17" s="115" t="s">
        <v>42</v>
      </c>
      <c r="D17" s="116" t="s">
        <v>43</v>
      </c>
      <c r="E17" s="117">
        <v>1</v>
      </c>
      <c r="F17" s="118">
        <v>1</v>
      </c>
      <c r="G17" s="119">
        <f t="shared" si="1"/>
        <v>1</v>
      </c>
      <c r="H17" s="120">
        <v>44364</v>
      </c>
      <c r="I17" s="120">
        <v>44364</v>
      </c>
      <c r="J17" s="139" t="str">
        <f t="shared" si="2"/>
        <v>○</v>
      </c>
      <c r="K17" s="140">
        <f t="shared" si="3"/>
        <v>0</v>
      </c>
      <c r="L17" s="120">
        <v>44364</v>
      </c>
      <c r="M17" s="120">
        <v>44364</v>
      </c>
      <c r="N17" s="144">
        <v>0.5</v>
      </c>
      <c r="O17" s="142">
        <v>3</v>
      </c>
      <c r="P17" s="143" t="str">
        <f t="shared" si="5"/>
        <v>○</v>
      </c>
      <c r="Q17" s="140">
        <f t="shared" si="6"/>
        <v>0</v>
      </c>
      <c r="R17" s="157">
        <v>3</v>
      </c>
      <c r="S17" s="153" t="e">
        <f>IF(R17="","",R17+#REF!*10%)</f>
        <v>#REF!</v>
      </c>
      <c r="T17" s="157"/>
      <c r="U17" s="154"/>
      <c r="V17" s="156"/>
    </row>
    <row r="18" spans="1:22">
      <c r="A18" s="114">
        <v>11</v>
      </c>
      <c r="B18" s="115"/>
      <c r="C18" s="115" t="s">
        <v>44</v>
      </c>
      <c r="D18" s="116" t="s">
        <v>27</v>
      </c>
      <c r="E18" s="117">
        <v>1</v>
      </c>
      <c r="F18" s="118">
        <v>1</v>
      </c>
      <c r="G18" s="119">
        <f t="shared" si="1"/>
        <v>1</v>
      </c>
      <c r="H18" s="120">
        <v>44364</v>
      </c>
      <c r="I18" s="120">
        <v>44364</v>
      </c>
      <c r="J18" s="139" t="str">
        <f t="shared" si="2"/>
        <v>○</v>
      </c>
      <c r="K18" s="140">
        <f t="shared" si="3"/>
        <v>0</v>
      </c>
      <c r="L18" s="120">
        <v>44364</v>
      </c>
      <c r="M18" s="120">
        <v>44364</v>
      </c>
      <c r="N18" s="144">
        <v>0.5</v>
      </c>
      <c r="O18" s="142">
        <v>3</v>
      </c>
      <c r="P18" s="143" t="str">
        <f t="shared" si="5"/>
        <v>○</v>
      </c>
      <c r="Q18" s="140">
        <f t="shared" si="6"/>
        <v>0</v>
      </c>
      <c r="R18" s="157">
        <v>1</v>
      </c>
      <c r="S18" s="153" t="e">
        <f>IF(R18="","",R18+#REF!*10%)</f>
        <v>#REF!</v>
      </c>
      <c r="T18" s="157"/>
      <c r="U18" s="154"/>
      <c r="V18" s="156"/>
    </row>
    <row r="19" spans="1:22">
      <c r="A19" s="114">
        <v>12</v>
      </c>
      <c r="B19" s="115"/>
      <c r="C19" s="115" t="s">
        <v>45</v>
      </c>
      <c r="D19" s="116" t="s">
        <v>27</v>
      </c>
      <c r="E19" s="117">
        <v>1</v>
      </c>
      <c r="F19" s="118">
        <f t="shared" si="0"/>
        <v>2</v>
      </c>
      <c r="G19" s="119">
        <f t="shared" si="1"/>
        <v>1</v>
      </c>
      <c r="H19" s="120">
        <v>44364</v>
      </c>
      <c r="I19" s="120">
        <v>44364</v>
      </c>
      <c r="J19" s="139" t="str">
        <f t="shared" si="2"/>
        <v>○</v>
      </c>
      <c r="K19" s="140">
        <f t="shared" si="3"/>
        <v>0</v>
      </c>
      <c r="L19" s="120">
        <v>44364</v>
      </c>
      <c r="M19" s="120">
        <v>44364</v>
      </c>
      <c r="N19" s="144">
        <v>0.5</v>
      </c>
      <c r="O19" s="142">
        <v>3</v>
      </c>
      <c r="P19" s="143" t="str">
        <f t="shared" si="5"/>
        <v>○</v>
      </c>
      <c r="Q19" s="140">
        <f t="shared" si="6"/>
        <v>0</v>
      </c>
      <c r="R19" s="144">
        <v>2</v>
      </c>
      <c r="S19" s="153" t="e">
        <f>IF(R19="","",R19+#REF!*10%)</f>
        <v>#REF!</v>
      </c>
      <c r="T19" s="159"/>
      <c r="U19" s="154" t="str">
        <f>IF(T19="","",T19+#REF!*10%)</f>
        <v/>
      </c>
      <c r="V19" s="156"/>
    </row>
    <row r="20" spans="1:22">
      <c r="A20" s="114">
        <v>13</v>
      </c>
      <c r="B20" s="115"/>
      <c r="C20" s="115" t="s">
        <v>46</v>
      </c>
      <c r="D20" s="116" t="s">
        <v>34</v>
      </c>
      <c r="E20" s="117">
        <v>1</v>
      </c>
      <c r="F20" s="118">
        <f t="shared" si="0"/>
        <v>2</v>
      </c>
      <c r="G20" s="119">
        <f t="shared" si="1"/>
        <v>1</v>
      </c>
      <c r="H20" s="120">
        <v>44364</v>
      </c>
      <c r="I20" s="120">
        <v>44364</v>
      </c>
      <c r="J20" s="139" t="str">
        <f t="shared" si="2"/>
        <v>○</v>
      </c>
      <c r="K20" s="140">
        <f t="shared" si="3"/>
        <v>0</v>
      </c>
      <c r="L20" s="120">
        <v>44364</v>
      </c>
      <c r="M20" s="120">
        <v>44364</v>
      </c>
      <c r="N20" s="144">
        <v>0.5</v>
      </c>
      <c r="O20" s="142">
        <v>3</v>
      </c>
      <c r="P20" s="143" t="str">
        <f t="shared" si="5"/>
        <v>○</v>
      </c>
      <c r="Q20" s="140">
        <f t="shared" si="6"/>
        <v>0</v>
      </c>
      <c r="R20" s="144">
        <v>2</v>
      </c>
      <c r="S20" s="153" t="e">
        <f>IF(R20="","",R20+#REF!*10%)</f>
        <v>#REF!</v>
      </c>
      <c r="T20" s="159"/>
      <c r="U20" s="154" t="str">
        <f>IF(T20="","",T20+#REF!*10%)</f>
        <v/>
      </c>
      <c r="V20" s="156"/>
    </row>
    <row r="21" spans="1:22">
      <c r="A21" s="114">
        <v>14</v>
      </c>
      <c r="B21" s="115"/>
      <c r="C21" s="115" t="s">
        <v>47</v>
      </c>
      <c r="D21" s="116" t="s">
        <v>31</v>
      </c>
      <c r="E21" s="117">
        <v>1</v>
      </c>
      <c r="F21" s="118">
        <f t="shared" si="0"/>
        <v>1</v>
      </c>
      <c r="G21" s="119">
        <f t="shared" si="1"/>
        <v>1</v>
      </c>
      <c r="H21" s="120">
        <v>44364</v>
      </c>
      <c r="I21" s="120">
        <v>44364</v>
      </c>
      <c r="J21" s="139" t="str">
        <f t="shared" si="2"/>
        <v>○</v>
      </c>
      <c r="K21" s="140">
        <f t="shared" si="3"/>
        <v>0</v>
      </c>
      <c r="L21" s="120">
        <v>44364</v>
      </c>
      <c r="M21" s="120">
        <v>44364</v>
      </c>
      <c r="N21" s="144">
        <v>0.5</v>
      </c>
      <c r="O21" s="142">
        <v>3</v>
      </c>
      <c r="P21" s="143" t="str">
        <f t="shared" si="5"/>
        <v>○</v>
      </c>
      <c r="Q21" s="140">
        <f t="shared" si="6"/>
        <v>0</v>
      </c>
      <c r="R21" s="144">
        <v>1</v>
      </c>
      <c r="S21" s="153" t="e">
        <f>IF(R21="","",R21+#REF!*10%)</f>
        <v>#REF!</v>
      </c>
      <c r="T21" s="159"/>
      <c r="U21" s="154" t="str">
        <f>IF(T21="","",T21+#REF!*10%)</f>
        <v/>
      </c>
      <c r="V21" s="156"/>
    </row>
    <row r="22" spans="1:22">
      <c r="A22" s="114">
        <v>15</v>
      </c>
      <c r="B22" s="121"/>
      <c r="C22" s="115" t="s">
        <v>48</v>
      </c>
      <c r="D22" s="116" t="s">
        <v>33</v>
      </c>
      <c r="E22" s="117">
        <v>1</v>
      </c>
      <c r="F22" s="118">
        <f t="shared" si="0"/>
        <v>1</v>
      </c>
      <c r="G22" s="119">
        <f t="shared" si="1"/>
        <v>1</v>
      </c>
      <c r="H22" s="120">
        <v>44364</v>
      </c>
      <c r="I22" s="120">
        <v>44364</v>
      </c>
      <c r="J22" s="139" t="str">
        <f t="shared" si="2"/>
        <v>○</v>
      </c>
      <c r="K22" s="140">
        <f t="shared" si="3"/>
        <v>0</v>
      </c>
      <c r="L22" s="120">
        <v>44364</v>
      </c>
      <c r="M22" s="120">
        <v>44364</v>
      </c>
      <c r="N22" s="144">
        <v>0.5</v>
      </c>
      <c r="O22" s="142">
        <v>3</v>
      </c>
      <c r="P22" s="143" t="str">
        <f t="shared" si="5"/>
        <v>○</v>
      </c>
      <c r="Q22" s="140">
        <f t="shared" si="6"/>
        <v>0</v>
      </c>
      <c r="R22" s="144">
        <v>1</v>
      </c>
      <c r="S22" s="153" t="e">
        <f>IF(R22="","",R22+#REF!*10%)</f>
        <v>#REF!</v>
      </c>
      <c r="T22" s="159"/>
      <c r="U22" s="154" t="str">
        <f>IF(T22="","",T22+#REF!*10%)</f>
        <v/>
      </c>
      <c r="V22" s="156"/>
    </row>
    <row r="23" spans="1:22">
      <c r="A23" s="114">
        <v>16</v>
      </c>
      <c r="B23" s="121"/>
      <c r="C23" s="115" t="s">
        <v>49</v>
      </c>
      <c r="D23" s="116" t="s">
        <v>33</v>
      </c>
      <c r="E23" s="117">
        <v>1</v>
      </c>
      <c r="F23" s="118">
        <f t="shared" si="0"/>
        <v>2</v>
      </c>
      <c r="G23" s="119">
        <f t="shared" si="1"/>
        <v>365</v>
      </c>
      <c r="H23" s="120">
        <v>44000</v>
      </c>
      <c r="I23" s="120">
        <v>44364</v>
      </c>
      <c r="J23" s="139" t="str">
        <f t="shared" si="2"/>
        <v>△</v>
      </c>
      <c r="K23" s="140">
        <f t="shared" si="3"/>
        <v>0</v>
      </c>
      <c r="L23" s="120">
        <v>44364</v>
      </c>
      <c r="M23" s="120">
        <v>44364</v>
      </c>
      <c r="N23" s="144">
        <v>0.5</v>
      </c>
      <c r="O23" s="142">
        <v>3</v>
      </c>
      <c r="P23" s="143" t="str">
        <f t="shared" si="5"/>
        <v>○</v>
      </c>
      <c r="Q23" s="140">
        <f t="shared" si="6"/>
        <v>0</v>
      </c>
      <c r="R23" s="144">
        <v>2</v>
      </c>
      <c r="S23" s="153" t="e">
        <f>IF(R23="","",R23+#REF!*10%)</f>
        <v>#REF!</v>
      </c>
      <c r="T23" s="159"/>
      <c r="U23" s="154" t="str">
        <f>IF(T23="","",T23+#REF!*10%)</f>
        <v/>
      </c>
      <c r="V23" s="156"/>
    </row>
    <row r="24" spans="1:22">
      <c r="A24" s="114">
        <v>17</v>
      </c>
      <c r="B24" s="122" t="s">
        <v>50</v>
      </c>
      <c r="C24" s="123" t="s">
        <v>51</v>
      </c>
      <c r="D24" s="116" t="s">
        <v>41</v>
      </c>
      <c r="E24" s="117">
        <v>1</v>
      </c>
      <c r="F24" s="118">
        <f t="shared" si="0"/>
        <v>1</v>
      </c>
      <c r="G24" s="119">
        <f t="shared" si="1"/>
        <v>1</v>
      </c>
      <c r="H24" s="120">
        <v>44364</v>
      </c>
      <c r="I24" s="120">
        <v>44364</v>
      </c>
      <c r="J24" s="139" t="str">
        <f t="shared" si="2"/>
        <v>○</v>
      </c>
      <c r="K24" s="140">
        <f t="shared" si="3"/>
        <v>0</v>
      </c>
      <c r="L24" s="120">
        <v>44365</v>
      </c>
      <c r="M24" s="120">
        <v>44365</v>
      </c>
      <c r="N24" s="144">
        <v>0.5</v>
      </c>
      <c r="O24" s="142">
        <v>3</v>
      </c>
      <c r="P24" s="143" t="str">
        <f t="shared" si="5"/>
        <v>○</v>
      </c>
      <c r="Q24" s="140">
        <f t="shared" si="6"/>
        <v>0</v>
      </c>
      <c r="R24" s="152">
        <v>1</v>
      </c>
      <c r="S24" s="153" t="e">
        <f>IF(R24="","",R24+#REF!*10%)</f>
        <v>#REF!</v>
      </c>
      <c r="T24" s="159"/>
      <c r="U24" s="154" t="str">
        <f>IF(T24="","",T24+#REF!*10%)</f>
        <v/>
      </c>
      <c r="V24" s="158" t="s">
        <v>52</v>
      </c>
    </row>
    <row r="25" spans="1:22">
      <c r="A25" s="114">
        <v>18</v>
      </c>
      <c r="B25" s="122"/>
      <c r="C25" s="123" t="s">
        <v>53</v>
      </c>
      <c r="D25" s="116" t="s">
        <v>41</v>
      </c>
      <c r="E25" s="117">
        <v>1</v>
      </c>
      <c r="F25" s="118">
        <f t="shared" si="0"/>
        <v>1</v>
      </c>
      <c r="G25" s="119">
        <f t="shared" si="1"/>
        <v>1</v>
      </c>
      <c r="H25" s="120">
        <v>44364</v>
      </c>
      <c r="I25" s="120">
        <v>44364</v>
      </c>
      <c r="J25" s="139" t="str">
        <f t="shared" si="2"/>
        <v>○</v>
      </c>
      <c r="K25" s="140">
        <f t="shared" si="3"/>
        <v>0</v>
      </c>
      <c r="L25" s="120">
        <v>44365</v>
      </c>
      <c r="M25" s="120">
        <v>44365</v>
      </c>
      <c r="N25" s="144">
        <v>0.5</v>
      </c>
      <c r="O25" s="142">
        <v>3</v>
      </c>
      <c r="P25" s="143" t="str">
        <f t="shared" si="5"/>
        <v>○</v>
      </c>
      <c r="Q25" s="140">
        <f t="shared" si="6"/>
        <v>0</v>
      </c>
      <c r="R25" s="152">
        <v>1</v>
      </c>
      <c r="S25" s="153" t="e">
        <f>IF(R25="","",R25+#REF!*10%)</f>
        <v>#REF!</v>
      </c>
      <c r="T25" s="159"/>
      <c r="U25" s="154" t="str">
        <f>IF(T25="","",T25+#REF!*10%)</f>
        <v/>
      </c>
      <c r="V25" s="156"/>
    </row>
    <row r="26" ht="19.2" customHeight="1" spans="1:22">
      <c r="A26" s="114">
        <v>19</v>
      </c>
      <c r="B26" s="122"/>
      <c r="C26" s="123" t="s">
        <v>54</v>
      </c>
      <c r="D26" s="116" t="s">
        <v>41</v>
      </c>
      <c r="E26" s="117">
        <v>1</v>
      </c>
      <c r="F26" s="118">
        <f t="shared" si="0"/>
        <v>1</v>
      </c>
      <c r="G26" s="119">
        <f t="shared" si="1"/>
        <v>1</v>
      </c>
      <c r="H26" s="120">
        <v>44364</v>
      </c>
      <c r="I26" s="120">
        <v>44364</v>
      </c>
      <c r="J26" s="139" t="str">
        <f t="shared" si="2"/>
        <v>○</v>
      </c>
      <c r="K26" s="140">
        <f t="shared" si="3"/>
        <v>0</v>
      </c>
      <c r="L26" s="120">
        <v>44365</v>
      </c>
      <c r="M26" s="120">
        <v>44365</v>
      </c>
      <c r="N26" s="144">
        <v>0.5</v>
      </c>
      <c r="O26" s="142">
        <f t="shared" si="4"/>
        <v>0.5</v>
      </c>
      <c r="P26" s="143" t="str">
        <f t="shared" si="5"/>
        <v>○</v>
      </c>
      <c r="Q26" s="140">
        <f t="shared" si="6"/>
        <v>0</v>
      </c>
      <c r="R26" s="152">
        <v>1</v>
      </c>
      <c r="S26" s="153" t="e">
        <f>IF(R26="","",R26+#REF!*10%)</f>
        <v>#REF!</v>
      </c>
      <c r="T26" s="159"/>
      <c r="U26" s="154" t="str">
        <f>IF(T26="","",T26+#REF!*10%)</f>
        <v/>
      </c>
      <c r="V26" s="156"/>
    </row>
    <row r="27" spans="1:22">
      <c r="A27" s="114">
        <v>20</v>
      </c>
      <c r="B27" s="122"/>
      <c r="C27" s="123" t="s">
        <v>55</v>
      </c>
      <c r="D27" s="116" t="s">
        <v>41</v>
      </c>
      <c r="E27" s="117">
        <v>1</v>
      </c>
      <c r="F27" s="118">
        <f t="shared" si="0"/>
        <v>1</v>
      </c>
      <c r="G27" s="119">
        <f t="shared" si="1"/>
        <v>1</v>
      </c>
      <c r="H27" s="120">
        <v>44364</v>
      </c>
      <c r="I27" s="120">
        <v>44364</v>
      </c>
      <c r="J27" s="139" t="str">
        <f t="shared" si="2"/>
        <v>○</v>
      </c>
      <c r="K27" s="140">
        <f t="shared" si="3"/>
        <v>0</v>
      </c>
      <c r="L27" s="120">
        <v>44365</v>
      </c>
      <c r="M27" s="120">
        <v>44365</v>
      </c>
      <c r="N27" s="144">
        <v>0.5</v>
      </c>
      <c r="O27" s="142">
        <f t="shared" si="4"/>
        <v>0.5</v>
      </c>
      <c r="P27" s="143" t="str">
        <f t="shared" si="5"/>
        <v>○</v>
      </c>
      <c r="Q27" s="140">
        <f t="shared" si="6"/>
        <v>0</v>
      </c>
      <c r="R27" s="152">
        <v>1</v>
      </c>
      <c r="S27" s="153" t="e">
        <f>IF(R27="","",R27+#REF!*10%)</f>
        <v>#REF!</v>
      </c>
      <c r="T27" s="159"/>
      <c r="U27" s="154" t="str">
        <f>IF(T27="","",T27+#REF!*10%)</f>
        <v/>
      </c>
      <c r="V27" s="156"/>
    </row>
    <row r="28" spans="1:22">
      <c r="A28" s="114">
        <v>21</v>
      </c>
      <c r="B28" s="122"/>
      <c r="C28" s="123" t="s">
        <v>56</v>
      </c>
      <c r="D28" s="116" t="s">
        <v>41</v>
      </c>
      <c r="E28" s="117">
        <v>1</v>
      </c>
      <c r="F28" s="118">
        <f t="shared" si="0"/>
        <v>1</v>
      </c>
      <c r="G28" s="119">
        <f t="shared" si="1"/>
        <v>1</v>
      </c>
      <c r="H28" s="120">
        <v>44364</v>
      </c>
      <c r="I28" s="120">
        <v>44364</v>
      </c>
      <c r="J28" s="139" t="str">
        <f t="shared" si="2"/>
        <v>○</v>
      </c>
      <c r="K28" s="140">
        <f t="shared" si="3"/>
        <v>0</v>
      </c>
      <c r="L28" s="120">
        <v>44365</v>
      </c>
      <c r="M28" s="120">
        <v>44365</v>
      </c>
      <c r="N28" s="144">
        <v>0.5</v>
      </c>
      <c r="O28" s="142">
        <f t="shared" si="4"/>
        <v>0.5</v>
      </c>
      <c r="P28" s="143" t="str">
        <f t="shared" si="5"/>
        <v>○</v>
      </c>
      <c r="Q28" s="140">
        <f t="shared" si="6"/>
        <v>0</v>
      </c>
      <c r="R28" s="152">
        <v>1</v>
      </c>
      <c r="S28" s="153" t="e">
        <f>IF(R28="","",R28+#REF!*10%)</f>
        <v>#REF!</v>
      </c>
      <c r="T28" s="159"/>
      <c r="U28" s="154" t="str">
        <f>IF(T28="","",T28+#REF!*10%)</f>
        <v/>
      </c>
      <c r="V28" s="156"/>
    </row>
    <row r="29" spans="1:22">
      <c r="A29" s="114">
        <v>22</v>
      </c>
      <c r="B29" s="121" t="s">
        <v>57</v>
      </c>
      <c r="C29" s="123" t="s">
        <v>58</v>
      </c>
      <c r="D29" s="116" t="s">
        <v>43</v>
      </c>
      <c r="E29" s="117">
        <v>1</v>
      </c>
      <c r="F29" s="118">
        <f t="shared" si="0"/>
        <v>2</v>
      </c>
      <c r="G29" s="119"/>
      <c r="H29" s="120">
        <v>44364</v>
      </c>
      <c r="I29" s="120">
        <v>44364</v>
      </c>
      <c r="J29" s="139" t="str">
        <f t="shared" si="2"/>
        <v>○</v>
      </c>
      <c r="K29" s="140">
        <f t="shared" si="3"/>
        <v>0</v>
      </c>
      <c r="L29" s="120">
        <v>44365</v>
      </c>
      <c r="M29" s="120">
        <v>44365</v>
      </c>
      <c r="N29" s="144">
        <v>0.5</v>
      </c>
      <c r="O29" s="142">
        <f t="shared" si="4"/>
        <v>0.5</v>
      </c>
      <c r="P29" s="143" t="str">
        <f t="shared" si="5"/>
        <v>○</v>
      </c>
      <c r="Q29" s="140">
        <f t="shared" si="6"/>
        <v>0</v>
      </c>
      <c r="R29" s="152">
        <v>2</v>
      </c>
      <c r="S29" s="153" t="e">
        <f>IF(R29="","",R29+#REF!*10%)</f>
        <v>#REF!</v>
      </c>
      <c r="T29" s="159"/>
      <c r="U29" s="154" t="str">
        <f>IF(T29="","",T29+#REF!*10%)</f>
        <v/>
      </c>
      <c r="V29" s="156"/>
    </row>
    <row r="30" spans="1:22">
      <c r="A30" s="114">
        <v>23</v>
      </c>
      <c r="B30" s="121"/>
      <c r="C30" s="123" t="s">
        <v>59</v>
      </c>
      <c r="D30" s="116" t="s">
        <v>43</v>
      </c>
      <c r="E30" s="117">
        <v>1</v>
      </c>
      <c r="F30" s="118">
        <f t="shared" si="0"/>
        <v>1</v>
      </c>
      <c r="G30" s="119"/>
      <c r="H30" s="120">
        <v>44364</v>
      </c>
      <c r="I30" s="120">
        <v>44364</v>
      </c>
      <c r="J30" s="139" t="str">
        <f t="shared" si="2"/>
        <v>○</v>
      </c>
      <c r="K30" s="140">
        <f t="shared" si="3"/>
        <v>0</v>
      </c>
      <c r="L30" s="120">
        <v>44365</v>
      </c>
      <c r="M30" s="120">
        <v>44365</v>
      </c>
      <c r="N30" s="144">
        <v>0.5</v>
      </c>
      <c r="O30" s="142">
        <f t="shared" si="4"/>
        <v>0.5</v>
      </c>
      <c r="P30" s="143" t="str">
        <f t="shared" si="5"/>
        <v>○</v>
      </c>
      <c r="Q30" s="140">
        <f t="shared" si="6"/>
        <v>0</v>
      </c>
      <c r="R30" s="152">
        <v>1</v>
      </c>
      <c r="S30" s="153" t="e">
        <f>IF(R30="","",R30+#REF!*10%)</f>
        <v>#REF!</v>
      </c>
      <c r="T30" s="159"/>
      <c r="U30" s="154" t="str">
        <f>IF(T30="","",T30+#REF!*10%)</f>
        <v/>
      </c>
      <c r="V30" s="156"/>
    </row>
    <row r="31" spans="1:22">
      <c r="A31" s="114">
        <v>24</v>
      </c>
      <c r="B31" s="115"/>
      <c r="C31" s="123" t="s">
        <v>60</v>
      </c>
      <c r="D31" s="116" t="s">
        <v>43</v>
      </c>
      <c r="E31" s="117">
        <v>1</v>
      </c>
      <c r="F31" s="118">
        <f t="shared" si="0"/>
        <v>2</v>
      </c>
      <c r="G31" s="119"/>
      <c r="H31" s="120">
        <v>44364</v>
      </c>
      <c r="I31" s="120">
        <v>44364</v>
      </c>
      <c r="J31" s="139" t="str">
        <f t="shared" si="2"/>
        <v>○</v>
      </c>
      <c r="K31" s="140">
        <f t="shared" si="3"/>
        <v>0</v>
      </c>
      <c r="L31" s="120">
        <v>44365</v>
      </c>
      <c r="M31" s="120">
        <v>44365</v>
      </c>
      <c r="N31" s="144">
        <v>0.5</v>
      </c>
      <c r="O31" s="142">
        <f t="shared" si="4"/>
        <v>0.5</v>
      </c>
      <c r="P31" s="143" t="str">
        <f t="shared" si="5"/>
        <v>○</v>
      </c>
      <c r="Q31" s="140">
        <f t="shared" si="6"/>
        <v>0</v>
      </c>
      <c r="R31" s="152">
        <v>2</v>
      </c>
      <c r="S31" s="153" t="e">
        <f>IF(R31="","",R31+#REF!*10%)</f>
        <v>#REF!</v>
      </c>
      <c r="T31" s="159"/>
      <c r="U31" s="154" t="str">
        <f>IF(T31="","",T31+#REF!*10%)</f>
        <v/>
      </c>
      <c r="V31" s="156"/>
    </row>
    <row r="32" spans="1:22">
      <c r="A32" s="114">
        <v>25</v>
      </c>
      <c r="B32" s="115"/>
      <c r="C32" s="123" t="s">
        <v>61</v>
      </c>
      <c r="D32" s="116" t="s">
        <v>43</v>
      </c>
      <c r="E32" s="117">
        <v>1</v>
      </c>
      <c r="F32" s="118">
        <f t="shared" si="0"/>
        <v>1</v>
      </c>
      <c r="G32" s="119"/>
      <c r="H32" s="120">
        <v>44364</v>
      </c>
      <c r="I32" s="120">
        <v>44364</v>
      </c>
      <c r="J32" s="139" t="str">
        <f t="shared" si="2"/>
        <v>○</v>
      </c>
      <c r="K32" s="140">
        <f t="shared" si="3"/>
        <v>0</v>
      </c>
      <c r="L32" s="120">
        <v>44365</v>
      </c>
      <c r="M32" s="120">
        <v>44365</v>
      </c>
      <c r="N32" s="144">
        <v>0.5</v>
      </c>
      <c r="O32" s="142">
        <f t="shared" si="4"/>
        <v>0.5</v>
      </c>
      <c r="P32" s="143" t="str">
        <f t="shared" si="5"/>
        <v>○</v>
      </c>
      <c r="Q32" s="140">
        <f t="shared" si="6"/>
        <v>0</v>
      </c>
      <c r="R32" s="152">
        <v>1</v>
      </c>
      <c r="S32" s="153" t="e">
        <f>IF(R32="","",R32+#REF!*10%)</f>
        <v>#REF!</v>
      </c>
      <c r="T32" s="159"/>
      <c r="U32" s="154" t="str">
        <f>IF(T32="","",T32+#REF!*10%)</f>
        <v/>
      </c>
      <c r="V32" s="156"/>
    </row>
    <row r="33" spans="1:22">
      <c r="A33" s="114">
        <v>26</v>
      </c>
      <c r="B33" s="121"/>
      <c r="C33" s="123" t="s">
        <v>62</v>
      </c>
      <c r="D33" s="116" t="s">
        <v>43</v>
      </c>
      <c r="E33" s="117">
        <v>3</v>
      </c>
      <c r="F33" s="118">
        <f t="shared" si="0"/>
        <v>3</v>
      </c>
      <c r="G33" s="119"/>
      <c r="H33" s="120">
        <v>44364</v>
      </c>
      <c r="I33" s="120">
        <v>44364</v>
      </c>
      <c r="J33" s="139" t="str">
        <f t="shared" si="2"/>
        <v>○</v>
      </c>
      <c r="K33" s="140">
        <f t="shared" si="3"/>
        <v>0</v>
      </c>
      <c r="L33" s="120">
        <v>44365</v>
      </c>
      <c r="M33" s="120">
        <v>44365</v>
      </c>
      <c r="N33" s="144">
        <v>0.5</v>
      </c>
      <c r="O33" s="142">
        <f t="shared" si="4"/>
        <v>0.5</v>
      </c>
      <c r="P33" s="143" t="str">
        <f t="shared" si="5"/>
        <v>○</v>
      </c>
      <c r="Q33" s="140">
        <f t="shared" si="6"/>
        <v>0</v>
      </c>
      <c r="R33" s="152">
        <v>3</v>
      </c>
      <c r="S33" s="153" t="e">
        <f>IF(R33="","",R33+#REF!*10%)</f>
        <v>#REF!</v>
      </c>
      <c r="T33" s="159"/>
      <c r="U33" s="154" t="str">
        <f>IF(T33="","",T33+#REF!*10%)</f>
        <v/>
      </c>
      <c r="V33" s="156"/>
    </row>
    <row r="34" spans="1:22">
      <c r="A34" s="114">
        <v>27</v>
      </c>
      <c r="B34" s="115" t="s">
        <v>63</v>
      </c>
      <c r="C34" s="123" t="s">
        <v>64</v>
      </c>
      <c r="D34" s="116" t="s">
        <v>27</v>
      </c>
      <c r="E34" s="117">
        <v>1</v>
      </c>
      <c r="F34" s="118">
        <f t="shared" si="0"/>
        <v>1</v>
      </c>
      <c r="G34" s="119"/>
      <c r="H34" s="120">
        <v>44364</v>
      </c>
      <c r="I34" s="120">
        <v>44364</v>
      </c>
      <c r="J34" s="139" t="str">
        <f t="shared" si="2"/>
        <v>○</v>
      </c>
      <c r="K34" s="140">
        <f t="shared" si="3"/>
        <v>0</v>
      </c>
      <c r="L34" s="120">
        <v>44365</v>
      </c>
      <c r="M34" s="120">
        <v>44365</v>
      </c>
      <c r="N34" s="144">
        <v>0.5</v>
      </c>
      <c r="O34" s="142">
        <f t="shared" si="4"/>
        <v>0.5</v>
      </c>
      <c r="P34" s="139" t="str">
        <f t="shared" si="5"/>
        <v>○</v>
      </c>
      <c r="Q34" s="140">
        <f t="shared" si="6"/>
        <v>0</v>
      </c>
      <c r="R34" s="152">
        <v>1</v>
      </c>
      <c r="S34" s="153" t="e">
        <f>IF(R34="","",R34+#REF!*10%)</f>
        <v>#REF!</v>
      </c>
      <c r="T34" s="159"/>
      <c r="U34" s="154" t="str">
        <f>IF(T34="","",T34+#REF!*10%)</f>
        <v/>
      </c>
      <c r="V34" s="156"/>
    </row>
    <row r="35" spans="1:22">
      <c r="A35" s="114">
        <v>28</v>
      </c>
      <c r="B35" s="121"/>
      <c r="C35" s="123" t="s">
        <v>65</v>
      </c>
      <c r="D35" s="116" t="s">
        <v>27</v>
      </c>
      <c r="E35" s="117">
        <v>1</v>
      </c>
      <c r="F35" s="118">
        <f t="shared" si="0"/>
        <v>1</v>
      </c>
      <c r="G35" s="119"/>
      <c r="H35" s="120">
        <v>44364</v>
      </c>
      <c r="I35" s="120">
        <v>44364</v>
      </c>
      <c r="J35" s="139" t="str">
        <f t="shared" si="2"/>
        <v>○</v>
      </c>
      <c r="K35" s="140">
        <f t="shared" si="3"/>
        <v>0</v>
      </c>
      <c r="L35" s="120">
        <v>44365</v>
      </c>
      <c r="M35" s="120">
        <v>44365</v>
      </c>
      <c r="N35" s="144">
        <v>0.5</v>
      </c>
      <c r="O35" s="142">
        <f t="shared" si="4"/>
        <v>0.5</v>
      </c>
      <c r="P35" s="139" t="str">
        <f t="shared" si="5"/>
        <v>○</v>
      </c>
      <c r="Q35" s="140">
        <f t="shared" si="6"/>
        <v>0</v>
      </c>
      <c r="R35" s="152">
        <v>1</v>
      </c>
      <c r="S35" s="153" t="e">
        <f>IF(R35="","",R35+#REF!*10%)</f>
        <v>#REF!</v>
      </c>
      <c r="T35" s="159"/>
      <c r="U35" s="154" t="str">
        <f>IF(T35="","",T35+#REF!*10%)</f>
        <v/>
      </c>
      <c r="V35" s="156"/>
    </row>
    <row r="36" spans="1:22">
      <c r="A36" s="114">
        <v>29</v>
      </c>
      <c r="B36" s="115" t="s">
        <v>66</v>
      </c>
      <c r="C36" s="123" t="s">
        <v>67</v>
      </c>
      <c r="D36" s="116" t="s">
        <v>27</v>
      </c>
      <c r="E36" s="117">
        <v>2</v>
      </c>
      <c r="F36" s="118">
        <f t="shared" si="0"/>
        <v>2</v>
      </c>
      <c r="G36" s="119"/>
      <c r="H36" s="120">
        <v>44364</v>
      </c>
      <c r="I36" s="120">
        <v>44364</v>
      </c>
      <c r="J36" s="139" t="str">
        <f t="shared" si="2"/>
        <v>○</v>
      </c>
      <c r="K36" s="140">
        <f t="shared" si="3"/>
        <v>0</v>
      </c>
      <c r="L36" s="120">
        <v>44365</v>
      </c>
      <c r="M36" s="120">
        <v>44365</v>
      </c>
      <c r="N36" s="144">
        <v>0.5</v>
      </c>
      <c r="O36" s="142">
        <f t="shared" si="4"/>
        <v>0.5</v>
      </c>
      <c r="P36" s="139" t="str">
        <f t="shared" si="5"/>
        <v>○</v>
      </c>
      <c r="Q36" s="140">
        <f t="shared" si="6"/>
        <v>0</v>
      </c>
      <c r="R36" s="152">
        <v>2</v>
      </c>
      <c r="S36" s="153" t="e">
        <f>IF(R36="","",R36+#REF!*10%)</f>
        <v>#REF!</v>
      </c>
      <c r="T36" s="159"/>
      <c r="U36" s="154" t="str">
        <f>IF(T36="","",T36+#REF!*10%)</f>
        <v/>
      </c>
      <c r="V36" s="156"/>
    </row>
    <row r="37" spans="1:22">
      <c r="A37" s="114">
        <v>30</v>
      </c>
      <c r="B37" s="121"/>
      <c r="C37" s="123" t="s">
        <v>68</v>
      </c>
      <c r="D37" s="116" t="s">
        <v>27</v>
      </c>
      <c r="E37" s="117">
        <v>1</v>
      </c>
      <c r="F37" s="118">
        <f t="shared" si="0"/>
        <v>1</v>
      </c>
      <c r="G37" s="119"/>
      <c r="H37" s="120">
        <v>44364</v>
      </c>
      <c r="I37" s="120">
        <v>44364</v>
      </c>
      <c r="J37" s="139" t="str">
        <f t="shared" si="2"/>
        <v>○</v>
      </c>
      <c r="K37" s="140">
        <f t="shared" si="3"/>
        <v>0</v>
      </c>
      <c r="L37" s="120">
        <v>44365</v>
      </c>
      <c r="M37" s="120">
        <v>44365</v>
      </c>
      <c r="N37" s="144">
        <v>0.5</v>
      </c>
      <c r="O37" s="142">
        <f t="shared" si="4"/>
        <v>0.5</v>
      </c>
      <c r="P37" s="139" t="str">
        <f t="shared" si="5"/>
        <v>○</v>
      </c>
      <c r="Q37" s="140">
        <f t="shared" si="6"/>
        <v>0</v>
      </c>
      <c r="R37" s="152">
        <v>1</v>
      </c>
      <c r="S37" s="153" t="e">
        <f>IF(R37="","",R37+#REF!*10%)</f>
        <v>#REF!</v>
      </c>
      <c r="T37" s="159"/>
      <c r="U37" s="154" t="str">
        <f>IF(T37="","",T37+#REF!*10%)</f>
        <v/>
      </c>
      <c r="V37" s="156"/>
    </row>
    <row r="38" spans="1:22">
      <c r="A38" s="114">
        <v>31</v>
      </c>
      <c r="B38" s="121"/>
      <c r="C38" s="123" t="s">
        <v>69</v>
      </c>
      <c r="D38" s="116" t="s">
        <v>27</v>
      </c>
      <c r="E38" s="117">
        <v>2</v>
      </c>
      <c r="F38" s="118">
        <f t="shared" si="0"/>
        <v>2</v>
      </c>
      <c r="G38" s="119"/>
      <c r="H38" s="120">
        <v>44364</v>
      </c>
      <c r="I38" s="120">
        <v>44364</v>
      </c>
      <c r="J38" s="139" t="str">
        <f t="shared" si="2"/>
        <v>○</v>
      </c>
      <c r="K38" s="140">
        <f t="shared" si="3"/>
        <v>0</v>
      </c>
      <c r="L38" s="120">
        <v>44365</v>
      </c>
      <c r="M38" s="120">
        <v>44365</v>
      </c>
      <c r="N38" s="144">
        <v>0.5</v>
      </c>
      <c r="O38" s="142">
        <f t="shared" si="4"/>
        <v>0.5</v>
      </c>
      <c r="P38" s="139" t="str">
        <f t="shared" si="5"/>
        <v>○</v>
      </c>
      <c r="Q38" s="140">
        <f t="shared" si="6"/>
        <v>0</v>
      </c>
      <c r="R38" s="152">
        <v>2</v>
      </c>
      <c r="S38" s="153" t="e">
        <f>IF(R38="","",R38+#REF!*10%)</f>
        <v>#REF!</v>
      </c>
      <c r="T38" s="159"/>
      <c r="U38" s="154" t="str">
        <f>IF(T38="","",T38+#REF!*10%)</f>
        <v/>
      </c>
      <c r="V38" s="156"/>
    </row>
    <row r="39" spans="1:22">
      <c r="A39" s="114">
        <v>32</v>
      </c>
      <c r="B39" s="115"/>
      <c r="C39" s="123" t="s">
        <v>70</v>
      </c>
      <c r="D39" s="116" t="s">
        <v>27</v>
      </c>
      <c r="E39" s="117">
        <v>1</v>
      </c>
      <c r="F39" s="118">
        <f t="shared" si="0"/>
        <v>1</v>
      </c>
      <c r="G39" s="119"/>
      <c r="H39" s="120">
        <v>44364</v>
      </c>
      <c r="I39" s="120">
        <v>44364</v>
      </c>
      <c r="J39" s="139" t="str">
        <f t="shared" si="2"/>
        <v>○</v>
      </c>
      <c r="K39" s="140">
        <f t="shared" si="3"/>
        <v>0</v>
      </c>
      <c r="L39" s="120">
        <v>44365</v>
      </c>
      <c r="M39" s="120">
        <v>44365</v>
      </c>
      <c r="N39" s="144">
        <v>0.5</v>
      </c>
      <c r="O39" s="142">
        <f t="shared" si="4"/>
        <v>0.5</v>
      </c>
      <c r="P39" s="139" t="str">
        <f t="shared" si="5"/>
        <v>○</v>
      </c>
      <c r="Q39" s="140">
        <f t="shared" si="6"/>
        <v>0</v>
      </c>
      <c r="R39" s="152">
        <v>1</v>
      </c>
      <c r="S39" s="153" t="e">
        <f>IF(R39="","",R39+#REF!*10%)</f>
        <v>#REF!</v>
      </c>
      <c r="T39" s="159"/>
      <c r="U39" s="154" t="str">
        <f>IF(T39="","",T39+#REF!*10%)</f>
        <v/>
      </c>
      <c r="V39" s="156"/>
    </row>
    <row r="40" spans="1:22">
      <c r="A40" s="114">
        <v>33</v>
      </c>
      <c r="B40" s="115"/>
      <c r="C40" s="123" t="s">
        <v>71</v>
      </c>
      <c r="D40" s="116" t="s">
        <v>27</v>
      </c>
      <c r="E40" s="117">
        <v>2</v>
      </c>
      <c r="F40" s="118">
        <f t="shared" si="0"/>
        <v>2</v>
      </c>
      <c r="G40" s="119"/>
      <c r="H40" s="120">
        <v>44364</v>
      </c>
      <c r="I40" s="120">
        <v>44364</v>
      </c>
      <c r="J40" s="139" t="str">
        <f t="shared" si="2"/>
        <v>○</v>
      </c>
      <c r="K40" s="140">
        <f t="shared" si="3"/>
        <v>0</v>
      </c>
      <c r="L40" s="120">
        <v>44365</v>
      </c>
      <c r="M40" s="120">
        <v>44365</v>
      </c>
      <c r="N40" s="144">
        <v>0.5</v>
      </c>
      <c r="O40" s="142">
        <f t="shared" si="4"/>
        <v>0.5</v>
      </c>
      <c r="P40" s="143" t="str">
        <f t="shared" si="5"/>
        <v>○</v>
      </c>
      <c r="Q40" s="140">
        <f t="shared" si="6"/>
        <v>0</v>
      </c>
      <c r="R40" s="152">
        <v>2</v>
      </c>
      <c r="S40" s="153" t="e">
        <f>IF(R40="","",R40+#REF!*10%)</f>
        <v>#REF!</v>
      </c>
      <c r="T40" s="159"/>
      <c r="U40" s="154" t="str">
        <f>IF(T40="","",T40+#REF!*10%)</f>
        <v/>
      </c>
      <c r="V40" s="160"/>
    </row>
    <row r="41" spans="1:22">
      <c r="A41" s="114">
        <v>34</v>
      </c>
      <c r="B41" s="115" t="s">
        <v>72</v>
      </c>
      <c r="C41" s="123" t="s">
        <v>73</v>
      </c>
      <c r="D41" s="116" t="s">
        <v>34</v>
      </c>
      <c r="E41" s="117">
        <v>3</v>
      </c>
      <c r="F41" s="118"/>
      <c r="G41" s="119"/>
      <c r="H41" s="120">
        <v>44364</v>
      </c>
      <c r="I41" s="120">
        <v>44364</v>
      </c>
      <c r="J41" s="139"/>
      <c r="K41" s="140"/>
      <c r="L41" s="120">
        <v>44365</v>
      </c>
      <c r="M41" s="120">
        <v>44365</v>
      </c>
      <c r="N41" s="144">
        <v>0.5</v>
      </c>
      <c r="O41" s="142">
        <f t="shared" si="4"/>
        <v>0.5</v>
      </c>
      <c r="P41" s="143"/>
      <c r="Q41" s="140"/>
      <c r="R41" s="152">
        <v>3</v>
      </c>
      <c r="S41" s="153" t="e">
        <f>IF(R41="","",R41+#REF!*10%)</f>
        <v>#REF!</v>
      </c>
      <c r="T41" s="159"/>
      <c r="U41" s="154"/>
      <c r="V41" s="161"/>
    </row>
    <row r="42" spans="1:22">
      <c r="A42" s="114">
        <v>35</v>
      </c>
      <c r="B42" s="115"/>
      <c r="C42" s="123" t="s">
        <v>74</v>
      </c>
      <c r="D42" s="116" t="s">
        <v>34</v>
      </c>
      <c r="E42" s="117">
        <v>1</v>
      </c>
      <c r="F42" s="118"/>
      <c r="G42" s="119"/>
      <c r="H42" s="120">
        <v>44364</v>
      </c>
      <c r="I42" s="120">
        <v>44364</v>
      </c>
      <c r="J42" s="139"/>
      <c r="K42" s="140"/>
      <c r="L42" s="120">
        <v>44365</v>
      </c>
      <c r="M42" s="120">
        <v>44365</v>
      </c>
      <c r="N42" s="144">
        <v>0.5</v>
      </c>
      <c r="O42" s="142">
        <f t="shared" si="4"/>
        <v>0.5</v>
      </c>
      <c r="P42" s="143"/>
      <c r="Q42" s="140"/>
      <c r="R42" s="152">
        <v>1</v>
      </c>
      <c r="S42" s="153"/>
      <c r="T42" s="159"/>
      <c r="U42" s="154"/>
      <c r="V42" s="161"/>
    </row>
    <row r="43" spans="1:22">
      <c r="A43" s="114">
        <v>36</v>
      </c>
      <c r="B43" s="115"/>
      <c r="C43" s="123" t="s">
        <v>75</v>
      </c>
      <c r="D43" s="116" t="s">
        <v>34</v>
      </c>
      <c r="E43" s="117">
        <v>1</v>
      </c>
      <c r="F43" s="118"/>
      <c r="G43" s="119"/>
      <c r="H43" s="120">
        <v>44364</v>
      </c>
      <c r="I43" s="120">
        <v>44364</v>
      </c>
      <c r="J43" s="139"/>
      <c r="K43" s="140"/>
      <c r="L43" s="120">
        <v>44365</v>
      </c>
      <c r="M43" s="120">
        <v>44365</v>
      </c>
      <c r="N43" s="141">
        <v>0.5</v>
      </c>
      <c r="O43" s="142">
        <f t="shared" si="4"/>
        <v>0.5</v>
      </c>
      <c r="P43" s="143"/>
      <c r="Q43" s="140"/>
      <c r="R43" s="152">
        <v>1</v>
      </c>
      <c r="S43" s="153"/>
      <c r="T43" s="159"/>
      <c r="U43" s="154"/>
      <c r="V43" s="161"/>
    </row>
    <row r="44" spans="1:22">
      <c r="A44" s="114">
        <v>37</v>
      </c>
      <c r="B44" s="115"/>
      <c r="C44" s="123" t="s">
        <v>76</v>
      </c>
      <c r="D44" s="116" t="s">
        <v>34</v>
      </c>
      <c r="E44" s="117">
        <v>1</v>
      </c>
      <c r="F44" s="118"/>
      <c r="G44" s="119"/>
      <c r="H44" s="120">
        <v>44364</v>
      </c>
      <c r="I44" s="120">
        <v>44364</v>
      </c>
      <c r="J44" s="139"/>
      <c r="K44" s="140"/>
      <c r="L44" s="120">
        <v>44365</v>
      </c>
      <c r="M44" s="120">
        <v>44365</v>
      </c>
      <c r="N44" s="141">
        <v>0.5</v>
      </c>
      <c r="O44" s="142">
        <f t="shared" si="4"/>
        <v>0.5</v>
      </c>
      <c r="P44" s="143"/>
      <c r="Q44" s="140"/>
      <c r="R44" s="152">
        <v>1</v>
      </c>
      <c r="S44" s="153"/>
      <c r="T44" s="159"/>
      <c r="U44" s="154"/>
      <c r="V44" s="161"/>
    </row>
    <row r="45" spans="1:22">
      <c r="A45" s="114">
        <v>38</v>
      </c>
      <c r="B45" s="115" t="s">
        <v>77</v>
      </c>
      <c r="C45" s="123" t="s">
        <v>78</v>
      </c>
      <c r="D45" s="116" t="s">
        <v>31</v>
      </c>
      <c r="E45" s="117">
        <v>2</v>
      </c>
      <c r="F45" s="118">
        <f t="shared" si="0"/>
        <v>2</v>
      </c>
      <c r="G45" s="119"/>
      <c r="H45" s="120">
        <v>44364</v>
      </c>
      <c r="I45" s="120">
        <v>44364</v>
      </c>
      <c r="J45" s="139" t="str">
        <f t="shared" si="2"/>
        <v>○</v>
      </c>
      <c r="K45" s="140">
        <f t="shared" si="3"/>
        <v>0</v>
      </c>
      <c r="L45" s="120">
        <v>44365</v>
      </c>
      <c r="M45" s="120">
        <v>44365</v>
      </c>
      <c r="N45" s="141">
        <v>0.5</v>
      </c>
      <c r="O45" s="142">
        <f t="shared" si="4"/>
        <v>0.5</v>
      </c>
      <c r="P45" s="143" t="str">
        <f t="shared" si="5"/>
        <v>○</v>
      </c>
      <c r="Q45" s="140">
        <f t="shared" si="6"/>
        <v>0</v>
      </c>
      <c r="R45" s="152">
        <v>2</v>
      </c>
      <c r="S45" s="153" t="e">
        <f>IF(R45="","",R45+#REF!*10%)</f>
        <v>#REF!</v>
      </c>
      <c r="T45" s="159"/>
      <c r="U45" s="154" t="str">
        <f>IF(T45="","",T45+#REF!*10%)</f>
        <v/>
      </c>
      <c r="V45" s="156"/>
    </row>
    <row r="46" spans="1:22">
      <c r="A46" s="114">
        <v>39</v>
      </c>
      <c r="B46" s="121"/>
      <c r="C46" s="123" t="s">
        <v>79</v>
      </c>
      <c r="D46" s="116" t="s">
        <v>31</v>
      </c>
      <c r="E46" s="117">
        <v>1</v>
      </c>
      <c r="F46" s="118">
        <f t="shared" si="0"/>
        <v>1</v>
      </c>
      <c r="G46" s="119"/>
      <c r="H46" s="120">
        <v>44364</v>
      </c>
      <c r="I46" s="120">
        <v>44364</v>
      </c>
      <c r="J46" s="139" t="str">
        <f t="shared" si="2"/>
        <v>○</v>
      </c>
      <c r="K46" s="140">
        <f t="shared" si="3"/>
        <v>0</v>
      </c>
      <c r="L46" s="120">
        <v>44365</v>
      </c>
      <c r="M46" s="120">
        <v>44365</v>
      </c>
      <c r="N46" s="141">
        <v>0.5</v>
      </c>
      <c r="O46" s="142">
        <f t="shared" si="4"/>
        <v>0.5</v>
      </c>
      <c r="P46" s="143" t="str">
        <f t="shared" si="5"/>
        <v>○</v>
      </c>
      <c r="Q46" s="140">
        <f t="shared" si="6"/>
        <v>0</v>
      </c>
      <c r="R46" s="152">
        <v>1</v>
      </c>
      <c r="S46" s="153" t="e">
        <f>IF(R46="","",R46+#REF!*10%)</f>
        <v>#REF!</v>
      </c>
      <c r="T46" s="159"/>
      <c r="U46" s="154" t="str">
        <f>IF(T46="","",T46+#REF!*10%)</f>
        <v/>
      </c>
      <c r="V46" s="156"/>
    </row>
    <row r="47" spans="1:22">
      <c r="A47" s="114">
        <v>40</v>
      </c>
      <c r="B47" s="115"/>
      <c r="C47" s="123" t="s">
        <v>80</v>
      </c>
      <c r="D47" s="116" t="s">
        <v>31</v>
      </c>
      <c r="E47" s="117">
        <v>1</v>
      </c>
      <c r="F47" s="118">
        <f t="shared" si="0"/>
        <v>1</v>
      </c>
      <c r="G47" s="119"/>
      <c r="H47" s="120">
        <v>44364</v>
      </c>
      <c r="I47" s="120">
        <v>44364</v>
      </c>
      <c r="J47" s="139" t="str">
        <f t="shared" si="2"/>
        <v>○</v>
      </c>
      <c r="K47" s="140">
        <f t="shared" si="3"/>
        <v>0</v>
      </c>
      <c r="L47" s="120">
        <v>44365</v>
      </c>
      <c r="M47" s="120">
        <v>44365</v>
      </c>
      <c r="N47" s="141">
        <v>0.5</v>
      </c>
      <c r="O47" s="142">
        <f t="shared" si="4"/>
        <v>0.5</v>
      </c>
      <c r="P47" s="143" t="str">
        <f t="shared" si="5"/>
        <v>○</v>
      </c>
      <c r="Q47" s="140">
        <f t="shared" si="6"/>
        <v>0</v>
      </c>
      <c r="R47" s="152">
        <v>1</v>
      </c>
      <c r="S47" s="153" t="e">
        <f>IF(R47="","",R47+#REF!*10%)</f>
        <v>#REF!</v>
      </c>
      <c r="T47" s="159"/>
      <c r="U47" s="154" t="str">
        <f>IF(T47="","",T47+#REF!*10%)</f>
        <v/>
      </c>
      <c r="V47" s="156"/>
    </row>
    <row r="48" spans="1:22">
      <c r="A48" s="114">
        <v>41</v>
      </c>
      <c r="B48" s="115"/>
      <c r="C48" s="123" t="s">
        <v>81</v>
      </c>
      <c r="D48" s="116" t="s">
        <v>31</v>
      </c>
      <c r="E48" s="117">
        <v>1</v>
      </c>
      <c r="F48" s="118">
        <f t="shared" si="0"/>
        <v>1</v>
      </c>
      <c r="G48" s="119"/>
      <c r="H48" s="120">
        <v>44364</v>
      </c>
      <c r="I48" s="120">
        <v>44364</v>
      </c>
      <c r="J48" s="139" t="str">
        <f t="shared" si="2"/>
        <v>○</v>
      </c>
      <c r="K48" s="140">
        <f t="shared" si="3"/>
        <v>0</v>
      </c>
      <c r="L48" s="120">
        <v>44365</v>
      </c>
      <c r="M48" s="120">
        <v>44365</v>
      </c>
      <c r="N48" s="141">
        <v>0.5</v>
      </c>
      <c r="O48" s="142">
        <f t="shared" si="4"/>
        <v>0.5</v>
      </c>
      <c r="P48" s="143" t="str">
        <f t="shared" si="5"/>
        <v>○</v>
      </c>
      <c r="Q48" s="140">
        <f t="shared" si="6"/>
        <v>0</v>
      </c>
      <c r="R48" s="152">
        <v>1</v>
      </c>
      <c r="S48" s="153" t="e">
        <f>IF(R48="","",R48+#REF!*10%)</f>
        <v>#REF!</v>
      </c>
      <c r="T48" s="159"/>
      <c r="U48" s="154" t="str">
        <f>IF(T48="","",T48+#REF!*10%)</f>
        <v/>
      </c>
      <c r="V48" s="156"/>
    </row>
    <row r="49" spans="1:22">
      <c r="A49" s="114">
        <v>42</v>
      </c>
      <c r="B49" s="115" t="s">
        <v>82</v>
      </c>
      <c r="C49" s="124" t="s">
        <v>83</v>
      </c>
      <c r="D49" s="116" t="s">
        <v>33</v>
      </c>
      <c r="E49" s="117">
        <v>2</v>
      </c>
      <c r="F49" s="118">
        <f t="shared" si="0"/>
        <v>2</v>
      </c>
      <c r="G49" s="119"/>
      <c r="H49" s="120">
        <v>44364</v>
      </c>
      <c r="I49" s="120">
        <v>44364</v>
      </c>
      <c r="J49" s="139" t="str">
        <f t="shared" si="2"/>
        <v>○</v>
      </c>
      <c r="K49" s="140">
        <f t="shared" si="3"/>
        <v>0</v>
      </c>
      <c r="L49" s="120">
        <v>44365</v>
      </c>
      <c r="M49" s="120">
        <v>44365</v>
      </c>
      <c r="N49" s="141">
        <v>0.5</v>
      </c>
      <c r="O49" s="142">
        <f t="shared" si="4"/>
        <v>0.5</v>
      </c>
      <c r="P49" s="143" t="str">
        <f t="shared" si="5"/>
        <v>○</v>
      </c>
      <c r="Q49" s="140">
        <f t="shared" si="6"/>
        <v>0</v>
      </c>
      <c r="R49" s="152">
        <v>2</v>
      </c>
      <c r="S49" s="153" t="e">
        <f>IF(R49="","",R49+#REF!*10%)</f>
        <v>#REF!</v>
      </c>
      <c r="T49" s="159"/>
      <c r="U49" s="154" t="str">
        <f>IF(T49="","",T49+#REF!*10%)</f>
        <v/>
      </c>
      <c r="V49" s="156"/>
    </row>
    <row r="50" spans="1:22">
      <c r="A50" s="114">
        <v>43</v>
      </c>
      <c r="B50" s="115"/>
      <c r="C50" s="123" t="s">
        <v>84</v>
      </c>
      <c r="D50" s="116" t="s">
        <v>33</v>
      </c>
      <c r="E50" s="117">
        <v>2</v>
      </c>
      <c r="F50" s="118">
        <f t="shared" si="0"/>
        <v>2</v>
      </c>
      <c r="G50" s="119"/>
      <c r="H50" s="120">
        <v>44364</v>
      </c>
      <c r="I50" s="120">
        <v>44364</v>
      </c>
      <c r="J50" s="139" t="str">
        <f t="shared" si="2"/>
        <v>○</v>
      </c>
      <c r="K50" s="140">
        <f t="shared" si="3"/>
        <v>0</v>
      </c>
      <c r="L50" s="120">
        <v>44365</v>
      </c>
      <c r="M50" s="120">
        <v>44365</v>
      </c>
      <c r="N50" s="141">
        <v>0.5</v>
      </c>
      <c r="O50" s="142">
        <f t="shared" si="4"/>
        <v>0.5</v>
      </c>
      <c r="P50" s="143" t="str">
        <f t="shared" si="5"/>
        <v>○</v>
      </c>
      <c r="Q50" s="140">
        <f t="shared" si="6"/>
        <v>0</v>
      </c>
      <c r="R50" s="152">
        <v>2</v>
      </c>
      <c r="S50" s="153" t="e">
        <f>IF(R50="","",R50+#REF!*10%)</f>
        <v>#REF!</v>
      </c>
      <c r="T50" s="159"/>
      <c r="U50" s="154" t="str">
        <f>IF(T50="","",T50+#REF!*10%)</f>
        <v/>
      </c>
      <c r="V50" s="156"/>
    </row>
    <row r="51" spans="1:22">
      <c r="A51" s="114">
        <v>44</v>
      </c>
      <c r="B51" s="115"/>
      <c r="C51" s="123" t="s">
        <v>85</v>
      </c>
      <c r="D51" s="116" t="s">
        <v>33</v>
      </c>
      <c r="E51" s="117">
        <v>2</v>
      </c>
      <c r="F51" s="118">
        <f t="shared" si="0"/>
        <v>2</v>
      </c>
      <c r="G51" s="119"/>
      <c r="H51" s="120">
        <v>44364</v>
      </c>
      <c r="I51" s="120">
        <v>44364</v>
      </c>
      <c r="J51" s="139" t="str">
        <f t="shared" si="2"/>
        <v>○</v>
      </c>
      <c r="K51" s="140">
        <f t="shared" si="3"/>
        <v>0</v>
      </c>
      <c r="L51" s="120">
        <v>44365</v>
      </c>
      <c r="M51" s="120">
        <v>44365</v>
      </c>
      <c r="N51" s="141">
        <v>0.5</v>
      </c>
      <c r="O51" s="142">
        <f t="shared" si="4"/>
        <v>0.5</v>
      </c>
      <c r="P51" s="143" t="str">
        <f t="shared" si="5"/>
        <v>○</v>
      </c>
      <c r="Q51" s="140">
        <f t="shared" si="6"/>
        <v>0</v>
      </c>
      <c r="R51" s="152">
        <v>2</v>
      </c>
      <c r="S51" s="153" t="e">
        <f>IF(R51="","",R51+#REF!*10%)</f>
        <v>#REF!</v>
      </c>
      <c r="T51" s="159"/>
      <c r="U51" s="154" t="str">
        <f>IF(T51="","",T51+#REF!*10%)</f>
        <v/>
      </c>
      <c r="V51" s="156"/>
    </row>
    <row r="52" spans="1:22">
      <c r="A52" s="114">
        <v>45</v>
      </c>
      <c r="B52" s="115"/>
      <c r="C52" s="123" t="s">
        <v>86</v>
      </c>
      <c r="D52" s="116" t="s">
        <v>33</v>
      </c>
      <c r="E52" s="117">
        <v>1</v>
      </c>
      <c r="F52" s="118">
        <f t="shared" si="0"/>
        <v>1</v>
      </c>
      <c r="G52" s="119"/>
      <c r="H52" s="120">
        <v>44364</v>
      </c>
      <c r="I52" s="120">
        <v>44364</v>
      </c>
      <c r="J52" s="139" t="str">
        <f t="shared" si="2"/>
        <v>○</v>
      </c>
      <c r="K52" s="140">
        <f t="shared" si="3"/>
        <v>0</v>
      </c>
      <c r="L52" s="120">
        <v>44365</v>
      </c>
      <c r="M52" s="120">
        <v>44365</v>
      </c>
      <c r="N52" s="141">
        <v>0.5</v>
      </c>
      <c r="O52" s="142">
        <f t="shared" si="4"/>
        <v>0.5</v>
      </c>
      <c r="P52" s="143" t="str">
        <f t="shared" si="5"/>
        <v>○</v>
      </c>
      <c r="Q52" s="140">
        <f t="shared" si="6"/>
        <v>0</v>
      </c>
      <c r="R52" s="152">
        <v>1</v>
      </c>
      <c r="S52" s="153" t="e">
        <f>IF(R52="","",R52+#REF!*10%)</f>
        <v>#REF!</v>
      </c>
      <c r="T52" s="159"/>
      <c r="U52" s="154" t="str">
        <f>IF(T52="","",T52+#REF!*10%)</f>
        <v/>
      </c>
      <c r="V52" s="156"/>
    </row>
    <row r="53" spans="1:22">
      <c r="A53" s="114">
        <v>46</v>
      </c>
      <c r="B53" s="115" t="s">
        <v>25</v>
      </c>
      <c r="C53" s="125" t="s">
        <v>87</v>
      </c>
      <c r="D53" s="116" t="s">
        <v>27</v>
      </c>
      <c r="E53" s="117">
        <v>2</v>
      </c>
      <c r="F53" s="118">
        <f t="shared" si="0"/>
        <v>57</v>
      </c>
      <c r="G53" s="119"/>
      <c r="H53" s="120">
        <v>44364</v>
      </c>
      <c r="I53" s="120">
        <v>44364</v>
      </c>
      <c r="J53" s="139" t="str">
        <f t="shared" si="2"/>
        <v>○</v>
      </c>
      <c r="K53" s="140">
        <f t="shared" si="3"/>
        <v>0</v>
      </c>
      <c r="L53" s="120">
        <v>44365</v>
      </c>
      <c r="M53" s="120">
        <v>44365</v>
      </c>
      <c r="N53" s="144">
        <v>1.5</v>
      </c>
      <c r="O53" s="142">
        <f t="shared" si="4"/>
        <v>1.5</v>
      </c>
      <c r="P53" s="143" t="str">
        <f t="shared" si="5"/>
        <v>○</v>
      </c>
      <c r="Q53" s="140">
        <f t="shared" si="6"/>
        <v>0</v>
      </c>
      <c r="R53" s="152">
        <v>57</v>
      </c>
      <c r="S53" s="153" t="e">
        <f>IF(R53="","",R53+#REF!*10%)</f>
        <v>#REF!</v>
      </c>
      <c r="T53" s="159"/>
      <c r="U53" s="154" t="str">
        <f>IF(T53="","",T53+#REF!*10%)</f>
        <v/>
      </c>
      <c r="V53" s="158" t="s">
        <v>88</v>
      </c>
    </row>
    <row r="54" ht="13.2" customHeight="1" spans="1:22">
      <c r="A54" s="114">
        <v>47</v>
      </c>
      <c r="B54" s="115"/>
      <c r="C54" s="125" t="s">
        <v>89</v>
      </c>
      <c r="D54" s="116" t="s">
        <v>27</v>
      </c>
      <c r="E54" s="117">
        <v>2</v>
      </c>
      <c r="F54" s="118"/>
      <c r="G54" s="119"/>
      <c r="H54" s="120">
        <v>44365</v>
      </c>
      <c r="I54" s="120">
        <v>44364</v>
      </c>
      <c r="J54" s="139"/>
      <c r="K54" s="140"/>
      <c r="L54" s="120">
        <v>44365</v>
      </c>
      <c r="M54" s="120">
        <v>44365</v>
      </c>
      <c r="N54" s="144">
        <v>2</v>
      </c>
      <c r="O54" s="142">
        <f t="shared" si="4"/>
        <v>2</v>
      </c>
      <c r="P54" s="143"/>
      <c r="Q54" s="140"/>
      <c r="R54" s="152">
        <v>57</v>
      </c>
      <c r="S54" s="153" t="e">
        <f>IF(R54="","",R54+#REF!*10%)</f>
        <v>#REF!</v>
      </c>
      <c r="T54" s="159"/>
      <c r="U54" s="154"/>
      <c r="V54" s="156"/>
    </row>
    <row r="55" ht="25.95" customHeight="1" spans="1:22">
      <c r="A55" s="114">
        <v>48</v>
      </c>
      <c r="B55" s="115" t="s">
        <v>90</v>
      </c>
      <c r="C55" s="125" t="s">
        <v>91</v>
      </c>
      <c r="D55" s="116" t="s">
        <v>92</v>
      </c>
      <c r="E55" s="117">
        <v>3</v>
      </c>
      <c r="F55" s="118"/>
      <c r="G55" s="119"/>
      <c r="H55" s="120">
        <v>44368</v>
      </c>
      <c r="I55" s="120">
        <v>44368</v>
      </c>
      <c r="J55" s="139"/>
      <c r="K55" s="140"/>
      <c r="L55" s="120">
        <v>44368</v>
      </c>
      <c r="M55" s="120">
        <v>44368</v>
      </c>
      <c r="N55" s="144">
        <v>2</v>
      </c>
      <c r="O55" s="142"/>
      <c r="P55" s="143"/>
      <c r="Q55" s="140"/>
      <c r="R55" s="152">
        <v>3</v>
      </c>
      <c r="S55" s="153" t="e">
        <f>IF(R55="","",R55+#REF!*10%)</f>
        <v>#REF!</v>
      </c>
      <c r="T55" s="159"/>
      <c r="U55" s="154"/>
      <c r="V55" s="162" t="s">
        <v>93</v>
      </c>
    </row>
    <row r="56" ht="27" customHeight="1" spans="1:22">
      <c r="A56" s="114">
        <v>49</v>
      </c>
      <c r="B56" s="115"/>
      <c r="C56" s="125" t="s">
        <v>94</v>
      </c>
      <c r="D56" s="116" t="s">
        <v>41</v>
      </c>
      <c r="E56" s="117">
        <v>3</v>
      </c>
      <c r="F56" s="118"/>
      <c r="G56" s="119"/>
      <c r="H56" s="120">
        <v>44368</v>
      </c>
      <c r="I56" s="120">
        <v>44368</v>
      </c>
      <c r="J56" s="139"/>
      <c r="K56" s="140"/>
      <c r="L56" s="120">
        <v>44368</v>
      </c>
      <c r="M56" s="120">
        <v>44368</v>
      </c>
      <c r="N56" s="144">
        <v>2</v>
      </c>
      <c r="O56" s="142"/>
      <c r="P56" s="143"/>
      <c r="Q56" s="140"/>
      <c r="R56" s="152">
        <v>3</v>
      </c>
      <c r="S56" s="153" t="e">
        <f>IF(R56="","",R56+#REF!*10%)</f>
        <v>#REF!</v>
      </c>
      <c r="T56" s="159"/>
      <c r="U56" s="154"/>
      <c r="V56" s="156"/>
    </row>
    <row r="57" ht="26.4" customHeight="1" spans="1:22">
      <c r="A57" s="114">
        <v>50</v>
      </c>
      <c r="B57" s="115"/>
      <c r="C57" s="125" t="s">
        <v>95</v>
      </c>
      <c r="D57" s="116" t="s">
        <v>43</v>
      </c>
      <c r="E57" s="117">
        <v>5</v>
      </c>
      <c r="F57" s="118"/>
      <c r="G57" s="119"/>
      <c r="H57" s="120">
        <v>44368</v>
      </c>
      <c r="I57" s="120">
        <v>44368</v>
      </c>
      <c r="J57" s="139"/>
      <c r="K57" s="140"/>
      <c r="L57" s="120">
        <v>44368</v>
      </c>
      <c r="M57" s="120">
        <v>44368</v>
      </c>
      <c r="N57" s="144">
        <v>2</v>
      </c>
      <c r="O57" s="142"/>
      <c r="P57" s="143"/>
      <c r="Q57" s="140"/>
      <c r="R57" s="152">
        <v>5</v>
      </c>
      <c r="S57" s="153"/>
      <c r="T57" s="159"/>
      <c r="U57" s="154"/>
      <c r="V57" s="156"/>
    </row>
    <row r="58" ht="13.2" customHeight="1" spans="1:22">
      <c r="A58" s="114">
        <v>51</v>
      </c>
      <c r="B58" s="115"/>
      <c r="C58" s="125" t="s">
        <v>96</v>
      </c>
      <c r="D58" s="116" t="s">
        <v>27</v>
      </c>
      <c r="E58" s="117">
        <v>1</v>
      </c>
      <c r="F58" s="118"/>
      <c r="G58" s="119"/>
      <c r="H58" s="120">
        <v>44368</v>
      </c>
      <c r="I58" s="120">
        <v>44368</v>
      </c>
      <c r="J58" s="139"/>
      <c r="K58" s="140"/>
      <c r="L58" s="120">
        <v>44368</v>
      </c>
      <c r="M58" s="120">
        <v>44368</v>
      </c>
      <c r="N58" s="144">
        <v>0.5</v>
      </c>
      <c r="O58" s="142"/>
      <c r="P58" s="143"/>
      <c r="Q58" s="140"/>
      <c r="R58" s="152">
        <v>1</v>
      </c>
      <c r="S58" s="153"/>
      <c r="T58" s="159"/>
      <c r="U58" s="154"/>
      <c r="V58" s="156"/>
    </row>
    <row r="59" ht="37.2" customHeight="1" spans="1:22">
      <c r="A59" s="114">
        <v>52</v>
      </c>
      <c r="B59" s="115"/>
      <c r="C59" s="125" t="s">
        <v>97</v>
      </c>
      <c r="D59" s="116" t="s">
        <v>27</v>
      </c>
      <c r="E59" s="117">
        <v>6</v>
      </c>
      <c r="F59" s="118"/>
      <c r="G59" s="119"/>
      <c r="H59" s="120">
        <v>44368</v>
      </c>
      <c r="I59" s="120">
        <v>44368</v>
      </c>
      <c r="J59" s="139"/>
      <c r="K59" s="140"/>
      <c r="L59" s="120">
        <v>44368</v>
      </c>
      <c r="M59" s="120">
        <v>44368</v>
      </c>
      <c r="N59" s="144">
        <v>2</v>
      </c>
      <c r="O59" s="142"/>
      <c r="P59" s="143"/>
      <c r="Q59" s="140"/>
      <c r="R59" s="152">
        <v>6</v>
      </c>
      <c r="S59" s="153"/>
      <c r="T59" s="159"/>
      <c r="U59" s="154"/>
      <c r="V59" s="156"/>
    </row>
    <row r="60" ht="13.2" customHeight="1" spans="1:22">
      <c r="A60" s="114">
        <v>53</v>
      </c>
      <c r="B60" s="115"/>
      <c r="C60" s="125" t="s">
        <v>98</v>
      </c>
      <c r="D60" s="116" t="s">
        <v>34</v>
      </c>
      <c r="E60" s="117">
        <v>3</v>
      </c>
      <c r="F60" s="118"/>
      <c r="G60" s="119"/>
      <c r="H60" s="120">
        <v>44368</v>
      </c>
      <c r="I60" s="120">
        <v>44368</v>
      </c>
      <c r="J60" s="139"/>
      <c r="K60" s="140"/>
      <c r="L60" s="120">
        <v>44368</v>
      </c>
      <c r="M60" s="120">
        <v>44368</v>
      </c>
      <c r="N60" s="144">
        <v>2</v>
      </c>
      <c r="O60" s="142"/>
      <c r="P60" s="143"/>
      <c r="Q60" s="140"/>
      <c r="R60" s="152">
        <v>3</v>
      </c>
      <c r="S60" s="153"/>
      <c r="T60" s="159"/>
      <c r="U60" s="154"/>
      <c r="V60" s="156"/>
    </row>
    <row r="61" ht="25.2" customHeight="1" spans="1:22">
      <c r="A61" s="114">
        <v>54</v>
      </c>
      <c r="B61" s="115"/>
      <c r="C61" s="125" t="s">
        <v>99</v>
      </c>
      <c r="D61" s="116" t="s">
        <v>31</v>
      </c>
      <c r="E61" s="117">
        <v>3</v>
      </c>
      <c r="F61" s="118"/>
      <c r="G61" s="119"/>
      <c r="H61" s="120">
        <v>44368</v>
      </c>
      <c r="I61" s="120">
        <v>44368</v>
      </c>
      <c r="J61" s="139"/>
      <c r="K61" s="140"/>
      <c r="L61" s="120">
        <v>44368</v>
      </c>
      <c r="M61" s="120">
        <v>44368</v>
      </c>
      <c r="N61" s="144">
        <v>2</v>
      </c>
      <c r="O61" s="142"/>
      <c r="P61" s="143"/>
      <c r="Q61" s="140"/>
      <c r="R61" s="152">
        <v>3</v>
      </c>
      <c r="S61" s="153"/>
      <c r="T61" s="159"/>
      <c r="U61" s="154"/>
      <c r="V61" s="156"/>
    </row>
    <row r="62" ht="25.2" customHeight="1" spans="1:22">
      <c r="A62" s="114"/>
      <c r="B62" s="115"/>
      <c r="C62" s="125" t="s">
        <v>100</v>
      </c>
      <c r="D62" s="116" t="s">
        <v>31</v>
      </c>
      <c r="E62" s="117">
        <v>1</v>
      </c>
      <c r="F62" s="118"/>
      <c r="G62" s="119"/>
      <c r="H62" s="120">
        <v>44372</v>
      </c>
      <c r="I62" s="120">
        <v>44372</v>
      </c>
      <c r="J62" s="139"/>
      <c r="K62" s="140"/>
      <c r="L62" s="120">
        <v>44372</v>
      </c>
      <c r="M62" s="120">
        <v>44372</v>
      </c>
      <c r="N62" s="144">
        <v>0.5</v>
      </c>
      <c r="O62" s="142"/>
      <c r="P62" s="143"/>
      <c r="Q62" s="140"/>
      <c r="R62" s="152">
        <v>1</v>
      </c>
      <c r="S62" s="153"/>
      <c r="T62" s="159"/>
      <c r="U62" s="154"/>
      <c r="V62" s="156"/>
    </row>
    <row r="63" ht="24.6" customHeight="1" spans="1:22">
      <c r="A63" s="114">
        <v>55</v>
      </c>
      <c r="B63" s="115"/>
      <c r="C63" s="125" t="s">
        <v>101</v>
      </c>
      <c r="D63" s="116" t="s">
        <v>33</v>
      </c>
      <c r="E63" s="117">
        <v>4</v>
      </c>
      <c r="F63" s="118"/>
      <c r="G63" s="119"/>
      <c r="H63" s="120">
        <v>44368</v>
      </c>
      <c r="I63" s="120">
        <v>44368</v>
      </c>
      <c r="J63" s="139"/>
      <c r="K63" s="140"/>
      <c r="L63" s="120">
        <v>44368</v>
      </c>
      <c r="M63" s="120">
        <v>44368</v>
      </c>
      <c r="N63" s="144">
        <v>2</v>
      </c>
      <c r="O63" s="142"/>
      <c r="P63" s="143"/>
      <c r="Q63" s="140"/>
      <c r="R63" s="152">
        <v>4</v>
      </c>
      <c r="S63" s="153"/>
      <c r="T63" s="159"/>
      <c r="U63" s="154"/>
      <c r="V63" s="156"/>
    </row>
    <row r="64" ht="24.6" customHeight="1" spans="1:22">
      <c r="A64" s="114"/>
      <c r="B64" s="115" t="s">
        <v>102</v>
      </c>
      <c r="C64" s="125" t="s">
        <v>103</v>
      </c>
      <c r="D64" s="116" t="s">
        <v>92</v>
      </c>
      <c r="E64" s="117">
        <v>32</v>
      </c>
      <c r="F64" s="118"/>
      <c r="G64" s="119">
        <v>44375</v>
      </c>
      <c r="H64" s="120">
        <v>44375</v>
      </c>
      <c r="I64" s="120">
        <v>44375</v>
      </c>
      <c r="J64" s="139"/>
      <c r="K64" s="140"/>
      <c r="L64" s="120">
        <v>44375</v>
      </c>
      <c r="M64" s="120">
        <v>44375</v>
      </c>
      <c r="N64" s="144">
        <v>1</v>
      </c>
      <c r="O64" s="142"/>
      <c r="P64" s="143"/>
      <c r="Q64" s="140"/>
      <c r="R64" s="152">
        <v>32</v>
      </c>
      <c r="S64" s="153"/>
      <c r="T64" s="159"/>
      <c r="U64" s="154"/>
      <c r="V64" s="156"/>
    </row>
    <row r="65" ht="24.6" customHeight="1" spans="1:22">
      <c r="A65" s="114"/>
      <c r="B65" s="115"/>
      <c r="C65" s="125" t="s">
        <v>104</v>
      </c>
      <c r="D65" s="116" t="s">
        <v>27</v>
      </c>
      <c r="E65" s="117">
        <v>1</v>
      </c>
      <c r="F65" s="118"/>
      <c r="G65" s="119"/>
      <c r="H65" s="120">
        <v>44375</v>
      </c>
      <c r="I65" s="120">
        <v>44375</v>
      </c>
      <c r="J65" s="139"/>
      <c r="K65" s="140"/>
      <c r="L65" s="120">
        <v>44375</v>
      </c>
      <c r="M65" s="120">
        <v>44375</v>
      </c>
      <c r="N65" s="144">
        <v>1</v>
      </c>
      <c r="O65" s="142"/>
      <c r="P65" s="143"/>
      <c r="Q65" s="140"/>
      <c r="R65" s="152">
        <v>1</v>
      </c>
      <c r="S65" s="153"/>
      <c r="T65" s="159"/>
      <c r="U65" s="154"/>
      <c r="V65" s="156"/>
    </row>
    <row r="66" ht="25.95" customHeight="1" spans="1:22">
      <c r="A66" s="114">
        <v>56</v>
      </c>
      <c r="B66" s="115" t="s">
        <v>105</v>
      </c>
      <c r="C66" s="125" t="s">
        <v>94</v>
      </c>
      <c r="D66" s="116" t="s">
        <v>41</v>
      </c>
      <c r="E66" s="117">
        <v>3</v>
      </c>
      <c r="F66" s="118"/>
      <c r="G66" s="119"/>
      <c r="H66" s="120">
        <v>44368</v>
      </c>
      <c r="I66" s="120">
        <v>44368</v>
      </c>
      <c r="J66" s="139"/>
      <c r="K66" s="140"/>
      <c r="L66" s="120">
        <v>44369</v>
      </c>
      <c r="M66" s="120">
        <v>44375</v>
      </c>
      <c r="N66" s="144">
        <v>3</v>
      </c>
      <c r="O66" s="142"/>
      <c r="P66" s="143"/>
      <c r="Q66" s="140"/>
      <c r="R66" s="152">
        <v>3</v>
      </c>
      <c r="S66" s="153"/>
      <c r="T66" s="159"/>
      <c r="U66" s="154"/>
      <c r="V66" s="156"/>
    </row>
    <row r="67" ht="26.4" customHeight="1" spans="1:22">
      <c r="A67" s="114">
        <v>57</v>
      </c>
      <c r="B67" s="115"/>
      <c r="C67" s="125" t="s">
        <v>95</v>
      </c>
      <c r="D67" s="116" t="s">
        <v>43</v>
      </c>
      <c r="E67" s="117">
        <v>5</v>
      </c>
      <c r="F67" s="118"/>
      <c r="G67" s="119"/>
      <c r="H67" s="120">
        <v>44368</v>
      </c>
      <c r="I67" s="120">
        <v>44368</v>
      </c>
      <c r="J67" s="139"/>
      <c r="K67" s="140"/>
      <c r="L67" s="120">
        <v>44369</v>
      </c>
      <c r="M67" s="120">
        <v>44369</v>
      </c>
      <c r="N67" s="144">
        <v>3</v>
      </c>
      <c r="O67" s="142"/>
      <c r="P67" s="143"/>
      <c r="Q67" s="140"/>
      <c r="R67" s="152">
        <v>5</v>
      </c>
      <c r="S67" s="153"/>
      <c r="T67" s="159"/>
      <c r="U67" s="154"/>
      <c r="V67" s="156"/>
    </row>
    <row r="68" ht="13.2" customHeight="1" spans="1:22">
      <c r="A68" s="114">
        <v>58</v>
      </c>
      <c r="B68" s="115"/>
      <c r="C68" s="125" t="s">
        <v>96</v>
      </c>
      <c r="D68" s="116" t="s">
        <v>27</v>
      </c>
      <c r="E68" s="117">
        <v>1</v>
      </c>
      <c r="F68" s="118"/>
      <c r="G68" s="119"/>
      <c r="H68" s="120">
        <v>44368</v>
      </c>
      <c r="I68" s="120">
        <v>44368</v>
      </c>
      <c r="J68" s="139"/>
      <c r="K68" s="140"/>
      <c r="L68" s="120">
        <v>44369</v>
      </c>
      <c r="M68" s="120">
        <v>44369</v>
      </c>
      <c r="N68" s="144">
        <v>0.5</v>
      </c>
      <c r="O68" s="142"/>
      <c r="P68" s="143"/>
      <c r="Q68" s="140"/>
      <c r="R68" s="152">
        <v>1</v>
      </c>
      <c r="S68" s="153"/>
      <c r="T68" s="159"/>
      <c r="U68" s="154"/>
      <c r="V68" s="156"/>
    </row>
    <row r="69" ht="36" customHeight="1" spans="1:22">
      <c r="A69" s="114">
        <v>59</v>
      </c>
      <c r="B69" s="115"/>
      <c r="C69" s="125" t="s">
        <v>97</v>
      </c>
      <c r="D69" s="116" t="s">
        <v>27</v>
      </c>
      <c r="E69" s="117">
        <v>6</v>
      </c>
      <c r="F69" s="118"/>
      <c r="G69" s="119"/>
      <c r="H69" s="120">
        <v>44368</v>
      </c>
      <c r="I69" s="120">
        <v>44368</v>
      </c>
      <c r="J69" s="139"/>
      <c r="K69" s="140"/>
      <c r="L69" s="120">
        <v>44369</v>
      </c>
      <c r="M69" s="120">
        <v>44369</v>
      </c>
      <c r="N69" s="144">
        <v>3</v>
      </c>
      <c r="O69" s="142"/>
      <c r="P69" s="143"/>
      <c r="Q69" s="140"/>
      <c r="R69" s="152">
        <v>6</v>
      </c>
      <c r="S69" s="153"/>
      <c r="T69" s="159"/>
      <c r="U69" s="154"/>
      <c r="V69" s="156"/>
    </row>
    <row r="70" ht="13.2" customHeight="1" spans="1:22">
      <c r="A70" s="114">
        <v>60</v>
      </c>
      <c r="B70" s="115"/>
      <c r="C70" s="125" t="s">
        <v>98</v>
      </c>
      <c r="D70" s="116" t="s">
        <v>34</v>
      </c>
      <c r="E70" s="117">
        <v>3</v>
      </c>
      <c r="F70" s="118"/>
      <c r="G70" s="119"/>
      <c r="H70" s="120">
        <v>44368</v>
      </c>
      <c r="I70" s="120">
        <v>44368</v>
      </c>
      <c r="J70" s="139"/>
      <c r="K70" s="140"/>
      <c r="L70" s="120">
        <v>44369</v>
      </c>
      <c r="M70" s="120">
        <v>44369</v>
      </c>
      <c r="N70" s="144">
        <v>3</v>
      </c>
      <c r="O70" s="142"/>
      <c r="P70" s="143"/>
      <c r="Q70" s="140"/>
      <c r="R70" s="152">
        <v>3</v>
      </c>
      <c r="S70" s="153"/>
      <c r="T70" s="159"/>
      <c r="U70" s="154"/>
      <c r="V70" s="156"/>
    </row>
    <row r="71" ht="27.6" customHeight="1" spans="1:22">
      <c r="A71" s="114">
        <v>61</v>
      </c>
      <c r="B71" s="115"/>
      <c r="C71" s="125" t="s">
        <v>99</v>
      </c>
      <c r="D71" s="116" t="s">
        <v>31</v>
      </c>
      <c r="E71" s="117">
        <v>3</v>
      </c>
      <c r="F71" s="118"/>
      <c r="G71" s="119"/>
      <c r="H71" s="120">
        <v>44368</v>
      </c>
      <c r="I71" s="120">
        <v>44368</v>
      </c>
      <c r="J71" s="139"/>
      <c r="K71" s="140"/>
      <c r="L71" s="120">
        <v>44369</v>
      </c>
      <c r="M71" s="120">
        <v>44369</v>
      </c>
      <c r="N71" s="144">
        <v>3</v>
      </c>
      <c r="O71" s="142"/>
      <c r="P71" s="143"/>
      <c r="Q71" s="140"/>
      <c r="R71" s="152">
        <v>3</v>
      </c>
      <c r="S71" s="153"/>
      <c r="T71" s="159"/>
      <c r="U71" s="154"/>
      <c r="V71" s="156"/>
    </row>
    <row r="72" ht="27.6" customHeight="1" spans="1:22">
      <c r="A72" s="114"/>
      <c r="B72" s="115"/>
      <c r="C72" s="125" t="s">
        <v>100</v>
      </c>
      <c r="D72" s="116" t="s">
        <v>31</v>
      </c>
      <c r="E72" s="117">
        <v>1.5</v>
      </c>
      <c r="F72" s="118"/>
      <c r="G72" s="119"/>
      <c r="H72" s="120">
        <v>44372</v>
      </c>
      <c r="I72" s="120">
        <v>44372</v>
      </c>
      <c r="J72" s="139"/>
      <c r="K72" s="140"/>
      <c r="L72" s="120">
        <v>44372</v>
      </c>
      <c r="M72" s="120">
        <v>44372</v>
      </c>
      <c r="N72" s="144">
        <v>0.5</v>
      </c>
      <c r="O72" s="142"/>
      <c r="P72" s="143"/>
      <c r="Q72" s="140"/>
      <c r="R72" s="152">
        <v>1.5</v>
      </c>
      <c r="S72" s="153"/>
      <c r="T72" s="159"/>
      <c r="U72" s="154"/>
      <c r="V72" s="156"/>
    </row>
    <row r="73" ht="30" customHeight="1" spans="1:22">
      <c r="A73" s="114">
        <v>62</v>
      </c>
      <c r="B73" s="115"/>
      <c r="C73" s="125" t="s">
        <v>101</v>
      </c>
      <c r="D73" s="116" t="s">
        <v>33</v>
      </c>
      <c r="E73" s="117">
        <v>4</v>
      </c>
      <c r="F73" s="118"/>
      <c r="G73" s="119"/>
      <c r="H73" s="120">
        <v>44368</v>
      </c>
      <c r="I73" s="120">
        <v>44368</v>
      </c>
      <c r="J73" s="139"/>
      <c r="K73" s="140"/>
      <c r="L73" s="120">
        <v>44369</v>
      </c>
      <c r="M73" s="120">
        <v>44369</v>
      </c>
      <c r="N73" s="144">
        <v>3</v>
      </c>
      <c r="O73" s="142"/>
      <c r="P73" s="143"/>
      <c r="Q73" s="140"/>
      <c r="R73" s="152">
        <v>4</v>
      </c>
      <c r="S73" s="153"/>
      <c r="T73" s="159"/>
      <c r="U73" s="154"/>
      <c r="V73" s="156"/>
    </row>
    <row r="74" ht="25.95" customHeight="1" spans="1:22">
      <c r="A74" s="114">
        <v>63</v>
      </c>
      <c r="B74" s="115" t="s">
        <v>106</v>
      </c>
      <c r="C74" s="125" t="s">
        <v>94</v>
      </c>
      <c r="D74" s="116" t="s">
        <v>41</v>
      </c>
      <c r="E74" s="117">
        <v>3</v>
      </c>
      <c r="F74" s="118"/>
      <c r="G74" s="119"/>
      <c r="H74" s="120">
        <v>44370</v>
      </c>
      <c r="I74" s="120">
        <v>44370</v>
      </c>
      <c r="J74" s="120">
        <v>44370</v>
      </c>
      <c r="K74" s="120">
        <v>44370</v>
      </c>
      <c r="L74" s="120">
        <v>44370</v>
      </c>
      <c r="M74" s="120">
        <v>44370</v>
      </c>
      <c r="N74" s="144">
        <v>1</v>
      </c>
      <c r="O74" s="142"/>
      <c r="P74" s="143"/>
      <c r="Q74" s="140"/>
      <c r="R74" s="152">
        <v>3</v>
      </c>
      <c r="S74" s="153"/>
      <c r="T74" s="159"/>
      <c r="U74" s="154"/>
      <c r="V74" s="156"/>
    </row>
    <row r="75" ht="25.95" customHeight="1" spans="1:22">
      <c r="A75" s="114">
        <v>64</v>
      </c>
      <c r="B75" s="115"/>
      <c r="C75" s="125" t="s">
        <v>95</v>
      </c>
      <c r="D75" s="116" t="s">
        <v>43</v>
      </c>
      <c r="E75" s="117">
        <v>5</v>
      </c>
      <c r="F75" s="118"/>
      <c r="G75" s="119"/>
      <c r="H75" s="120">
        <v>44370</v>
      </c>
      <c r="I75" s="120">
        <v>44370</v>
      </c>
      <c r="J75" s="120">
        <v>44370</v>
      </c>
      <c r="K75" s="120">
        <v>44370</v>
      </c>
      <c r="L75" s="120">
        <v>44370</v>
      </c>
      <c r="M75" s="120">
        <v>44370</v>
      </c>
      <c r="N75" s="144">
        <v>1</v>
      </c>
      <c r="O75" s="142"/>
      <c r="P75" s="143"/>
      <c r="Q75" s="140"/>
      <c r="R75" s="152">
        <v>5</v>
      </c>
      <c r="S75" s="153"/>
      <c r="T75" s="159"/>
      <c r="U75" s="154"/>
      <c r="V75" s="156"/>
    </row>
    <row r="76" ht="13.2" customHeight="1" spans="1:22">
      <c r="A76" s="114">
        <v>65</v>
      </c>
      <c r="B76" s="115"/>
      <c r="C76" s="125" t="s">
        <v>96</v>
      </c>
      <c r="D76" s="116" t="s">
        <v>27</v>
      </c>
      <c r="E76" s="117">
        <v>1</v>
      </c>
      <c r="F76" s="118"/>
      <c r="G76" s="119"/>
      <c r="H76" s="120">
        <v>44370</v>
      </c>
      <c r="I76" s="120">
        <v>44370</v>
      </c>
      <c r="J76" s="120">
        <v>44370</v>
      </c>
      <c r="K76" s="120">
        <v>44370</v>
      </c>
      <c r="L76" s="120">
        <v>44370</v>
      </c>
      <c r="M76" s="120">
        <v>44370</v>
      </c>
      <c r="N76" s="144">
        <v>0.5</v>
      </c>
      <c r="O76" s="142"/>
      <c r="P76" s="143"/>
      <c r="Q76" s="140"/>
      <c r="R76" s="152">
        <v>1</v>
      </c>
      <c r="S76" s="153"/>
      <c r="T76" s="159"/>
      <c r="U76" s="154"/>
      <c r="V76" s="156"/>
    </row>
    <row r="77" ht="39.6" customHeight="1" spans="1:22">
      <c r="A77" s="114">
        <v>66</v>
      </c>
      <c r="B77" s="115"/>
      <c r="C77" s="125" t="s">
        <v>97</v>
      </c>
      <c r="D77" s="116" t="s">
        <v>27</v>
      </c>
      <c r="E77" s="117">
        <v>6</v>
      </c>
      <c r="F77" s="118"/>
      <c r="G77" s="119"/>
      <c r="H77" s="120">
        <v>44370</v>
      </c>
      <c r="I77" s="120">
        <v>44370</v>
      </c>
      <c r="J77" s="120">
        <v>44370</v>
      </c>
      <c r="K77" s="120">
        <v>44370</v>
      </c>
      <c r="L77" s="120">
        <v>44370</v>
      </c>
      <c r="M77" s="120">
        <v>44370</v>
      </c>
      <c r="N77" s="144">
        <v>2</v>
      </c>
      <c r="O77" s="142"/>
      <c r="P77" s="143"/>
      <c r="Q77" s="140"/>
      <c r="R77" s="152">
        <v>6</v>
      </c>
      <c r="S77" s="153"/>
      <c r="T77" s="159"/>
      <c r="U77" s="154"/>
      <c r="V77" s="156"/>
    </row>
    <row r="78" ht="13.2" customHeight="1" spans="1:22">
      <c r="A78" s="114">
        <v>67</v>
      </c>
      <c r="B78" s="115"/>
      <c r="C78" s="125" t="s">
        <v>98</v>
      </c>
      <c r="D78" s="116" t="s">
        <v>34</v>
      </c>
      <c r="E78" s="117">
        <v>3</v>
      </c>
      <c r="F78" s="118"/>
      <c r="G78" s="119"/>
      <c r="H78" s="120">
        <v>44370</v>
      </c>
      <c r="I78" s="120">
        <v>44370</v>
      </c>
      <c r="J78" s="120">
        <v>44370</v>
      </c>
      <c r="K78" s="120">
        <v>44370</v>
      </c>
      <c r="L78" s="120">
        <v>44370</v>
      </c>
      <c r="M78" s="120">
        <v>44370</v>
      </c>
      <c r="N78" s="144">
        <v>1</v>
      </c>
      <c r="O78" s="142"/>
      <c r="P78" s="143"/>
      <c r="Q78" s="140"/>
      <c r="R78" s="152">
        <v>3</v>
      </c>
      <c r="S78" s="153"/>
      <c r="T78" s="159"/>
      <c r="U78" s="154"/>
      <c r="V78" s="156"/>
    </row>
    <row r="79" ht="26.4" customHeight="1" spans="1:22">
      <c r="A79" s="114">
        <v>68</v>
      </c>
      <c r="B79" s="115"/>
      <c r="C79" s="125" t="s">
        <v>99</v>
      </c>
      <c r="D79" s="116" t="s">
        <v>31</v>
      </c>
      <c r="E79" s="117">
        <v>3</v>
      </c>
      <c r="F79" s="118"/>
      <c r="G79" s="119"/>
      <c r="H79" s="120">
        <v>44370</v>
      </c>
      <c r="I79" s="120">
        <v>44370</v>
      </c>
      <c r="J79" s="120">
        <v>44370</v>
      </c>
      <c r="K79" s="120">
        <v>44370</v>
      </c>
      <c r="L79" s="120">
        <v>44370</v>
      </c>
      <c r="M79" s="120">
        <v>44370</v>
      </c>
      <c r="N79" s="144">
        <v>1</v>
      </c>
      <c r="O79" s="142"/>
      <c r="P79" s="143"/>
      <c r="Q79" s="140"/>
      <c r="R79" s="152">
        <v>3</v>
      </c>
      <c r="S79" s="153"/>
      <c r="T79" s="159"/>
      <c r="U79" s="154"/>
      <c r="V79" s="156"/>
    </row>
    <row r="80" ht="26.4" customHeight="1" spans="1:22">
      <c r="A80" s="114">
        <v>69</v>
      </c>
      <c r="B80" s="115"/>
      <c r="C80" s="125" t="s">
        <v>101</v>
      </c>
      <c r="D80" s="116" t="s">
        <v>33</v>
      </c>
      <c r="E80" s="117">
        <v>4</v>
      </c>
      <c r="F80" s="118"/>
      <c r="G80" s="119"/>
      <c r="H80" s="120">
        <v>44370</v>
      </c>
      <c r="I80" s="120">
        <v>44370</v>
      </c>
      <c r="J80" s="120">
        <v>44370</v>
      </c>
      <c r="K80" s="120">
        <v>44370</v>
      </c>
      <c r="L80" s="120">
        <v>44370</v>
      </c>
      <c r="M80" s="120">
        <v>44370</v>
      </c>
      <c r="N80" s="144">
        <v>1</v>
      </c>
      <c r="O80" s="142"/>
      <c r="P80" s="143"/>
      <c r="Q80" s="140"/>
      <c r="R80" s="152">
        <v>4</v>
      </c>
      <c r="S80" s="153"/>
      <c r="T80" s="159"/>
      <c r="U80" s="154"/>
      <c r="V80" s="156"/>
    </row>
    <row r="81" ht="26.4" customHeight="1" spans="1:22">
      <c r="A81" s="114"/>
      <c r="B81" s="115"/>
      <c r="C81" s="125" t="s">
        <v>107</v>
      </c>
      <c r="D81" s="116" t="s">
        <v>92</v>
      </c>
      <c r="E81" s="117">
        <v>32</v>
      </c>
      <c r="F81" s="118"/>
      <c r="G81" s="119"/>
      <c r="H81" s="120">
        <v>44375</v>
      </c>
      <c r="I81" s="120">
        <v>44375</v>
      </c>
      <c r="J81" s="120"/>
      <c r="K81" s="120"/>
      <c r="L81" s="120">
        <v>44377</v>
      </c>
      <c r="M81" s="120">
        <v>44377</v>
      </c>
      <c r="N81" s="144">
        <v>10</v>
      </c>
      <c r="O81" s="142"/>
      <c r="P81" s="143"/>
      <c r="Q81" s="140"/>
      <c r="R81" s="152">
        <v>32</v>
      </c>
      <c r="S81" s="153"/>
      <c r="T81" s="159"/>
      <c r="U81" s="154"/>
      <c r="V81" s="156"/>
    </row>
    <row r="82" ht="13.2" customHeight="1" spans="1:22">
      <c r="A82" s="114">
        <v>70</v>
      </c>
      <c r="B82" s="115" t="s">
        <v>108</v>
      </c>
      <c r="C82" s="123" t="s">
        <v>51</v>
      </c>
      <c r="D82" s="116" t="s">
        <v>41</v>
      </c>
      <c r="E82" s="117">
        <v>2</v>
      </c>
      <c r="F82" s="118"/>
      <c r="G82" s="119"/>
      <c r="H82" s="120">
        <v>44370</v>
      </c>
      <c r="I82" s="120">
        <v>44370</v>
      </c>
      <c r="J82" s="120">
        <v>44370</v>
      </c>
      <c r="K82" s="120">
        <v>44371</v>
      </c>
      <c r="L82" s="120">
        <v>44371</v>
      </c>
      <c r="M82" s="120">
        <v>44371</v>
      </c>
      <c r="N82" s="144">
        <v>1</v>
      </c>
      <c r="O82" s="142"/>
      <c r="P82" s="143"/>
      <c r="Q82" s="140"/>
      <c r="R82" s="152">
        <v>2</v>
      </c>
      <c r="S82" s="153"/>
      <c r="T82" s="159"/>
      <c r="U82" s="154"/>
      <c r="V82" s="156"/>
    </row>
    <row r="83" ht="13.2" customHeight="1" spans="1:22">
      <c r="A83" s="114">
        <v>71</v>
      </c>
      <c r="B83" s="115"/>
      <c r="C83" s="123" t="s">
        <v>53</v>
      </c>
      <c r="D83" s="116" t="s">
        <v>41</v>
      </c>
      <c r="E83" s="117">
        <v>2</v>
      </c>
      <c r="F83" s="118"/>
      <c r="G83" s="119"/>
      <c r="H83" s="120">
        <v>44370</v>
      </c>
      <c r="I83" s="120">
        <v>44370</v>
      </c>
      <c r="J83" s="120">
        <v>44370</v>
      </c>
      <c r="K83" s="120">
        <v>44371</v>
      </c>
      <c r="L83" s="120">
        <v>44371</v>
      </c>
      <c r="M83" s="120">
        <v>44371</v>
      </c>
      <c r="N83" s="144">
        <v>1</v>
      </c>
      <c r="O83" s="142"/>
      <c r="P83" s="143"/>
      <c r="Q83" s="140"/>
      <c r="R83" s="152">
        <v>2</v>
      </c>
      <c r="S83" s="153"/>
      <c r="T83" s="159"/>
      <c r="U83" s="154"/>
      <c r="V83" s="156"/>
    </row>
    <row r="84" ht="13.2" customHeight="1" spans="1:22">
      <c r="A84" s="114">
        <v>72</v>
      </c>
      <c r="B84" s="115"/>
      <c r="C84" s="123" t="s">
        <v>54</v>
      </c>
      <c r="D84" s="116" t="s">
        <v>41</v>
      </c>
      <c r="E84" s="117">
        <v>2</v>
      </c>
      <c r="F84" s="118"/>
      <c r="G84" s="119"/>
      <c r="H84" s="120">
        <v>44370</v>
      </c>
      <c r="I84" s="120">
        <v>44370</v>
      </c>
      <c r="J84" s="120">
        <v>44370</v>
      </c>
      <c r="K84" s="120">
        <v>44371</v>
      </c>
      <c r="L84" s="120">
        <v>44371</v>
      </c>
      <c r="M84" s="120">
        <v>44371</v>
      </c>
      <c r="N84" s="144">
        <v>1</v>
      </c>
      <c r="O84" s="142"/>
      <c r="P84" s="143"/>
      <c r="Q84" s="140"/>
      <c r="R84" s="152">
        <v>2</v>
      </c>
      <c r="S84" s="153"/>
      <c r="T84" s="159"/>
      <c r="U84" s="154"/>
      <c r="V84" s="156"/>
    </row>
    <row r="85" ht="13.2" customHeight="1" spans="1:22">
      <c r="A85" s="114">
        <v>73</v>
      </c>
      <c r="B85" s="115"/>
      <c r="C85" s="123" t="s">
        <v>55</v>
      </c>
      <c r="D85" s="116" t="s">
        <v>41</v>
      </c>
      <c r="E85" s="117">
        <v>2</v>
      </c>
      <c r="F85" s="118"/>
      <c r="G85" s="119"/>
      <c r="H85" s="120">
        <v>44370</v>
      </c>
      <c r="I85" s="120">
        <v>44370</v>
      </c>
      <c r="J85" s="120">
        <v>44370</v>
      </c>
      <c r="K85" s="120">
        <v>44371</v>
      </c>
      <c r="L85" s="120">
        <v>44371</v>
      </c>
      <c r="M85" s="120">
        <v>44371</v>
      </c>
      <c r="N85" s="144">
        <v>1</v>
      </c>
      <c r="O85" s="142"/>
      <c r="P85" s="143"/>
      <c r="Q85" s="140"/>
      <c r="R85" s="152">
        <v>2</v>
      </c>
      <c r="S85" s="153"/>
      <c r="T85" s="159"/>
      <c r="U85" s="154"/>
      <c r="V85" s="156"/>
    </row>
    <row r="86" ht="13.2" customHeight="1" spans="1:22">
      <c r="A86" s="114">
        <v>74</v>
      </c>
      <c r="B86" s="115"/>
      <c r="C86" s="123" t="s">
        <v>56</v>
      </c>
      <c r="D86" s="116" t="s">
        <v>41</v>
      </c>
      <c r="E86" s="117">
        <v>2</v>
      </c>
      <c r="F86" s="118"/>
      <c r="G86" s="119"/>
      <c r="H86" s="120">
        <v>44370</v>
      </c>
      <c r="I86" s="120">
        <v>44370</v>
      </c>
      <c r="J86" s="120">
        <v>44370</v>
      </c>
      <c r="K86" s="120">
        <v>44371</v>
      </c>
      <c r="L86" s="120">
        <v>44371</v>
      </c>
      <c r="M86" s="120">
        <v>44371</v>
      </c>
      <c r="N86" s="144">
        <v>1</v>
      </c>
      <c r="O86" s="142"/>
      <c r="P86" s="143"/>
      <c r="Q86" s="140"/>
      <c r="R86" s="152">
        <v>2</v>
      </c>
      <c r="S86" s="153"/>
      <c r="T86" s="159"/>
      <c r="U86" s="154"/>
      <c r="V86" s="156"/>
    </row>
    <row r="87" ht="13.2" customHeight="1" spans="1:22">
      <c r="A87" s="114">
        <v>75</v>
      </c>
      <c r="B87" s="115"/>
      <c r="C87" s="123" t="s">
        <v>58</v>
      </c>
      <c r="D87" s="116" t="s">
        <v>43</v>
      </c>
      <c r="E87" s="117">
        <v>2</v>
      </c>
      <c r="F87" s="118"/>
      <c r="G87" s="119"/>
      <c r="H87" s="120">
        <v>44370</v>
      </c>
      <c r="I87" s="120">
        <v>44370</v>
      </c>
      <c r="J87" s="120">
        <v>44370</v>
      </c>
      <c r="K87" s="120">
        <v>44371</v>
      </c>
      <c r="L87" s="120">
        <v>44371</v>
      </c>
      <c r="M87" s="120">
        <v>44371</v>
      </c>
      <c r="N87" s="144">
        <v>1</v>
      </c>
      <c r="O87" s="142"/>
      <c r="P87" s="143"/>
      <c r="Q87" s="140"/>
      <c r="R87" s="152">
        <v>2</v>
      </c>
      <c r="S87" s="153"/>
      <c r="T87" s="152"/>
      <c r="U87" s="154"/>
      <c r="V87" s="156"/>
    </row>
    <row r="88" ht="13.2" customHeight="1" spans="1:22">
      <c r="A88" s="114">
        <v>76</v>
      </c>
      <c r="B88" s="115"/>
      <c r="C88" s="123" t="s">
        <v>59</v>
      </c>
      <c r="D88" s="116" t="s">
        <v>43</v>
      </c>
      <c r="E88" s="117">
        <v>2</v>
      </c>
      <c r="F88" s="118"/>
      <c r="G88" s="119"/>
      <c r="H88" s="120">
        <v>44370</v>
      </c>
      <c r="I88" s="120">
        <v>44370</v>
      </c>
      <c r="J88" s="120">
        <v>44370</v>
      </c>
      <c r="K88" s="120">
        <v>44371</v>
      </c>
      <c r="L88" s="120">
        <v>44371</v>
      </c>
      <c r="M88" s="120">
        <v>44371</v>
      </c>
      <c r="N88" s="144">
        <v>1</v>
      </c>
      <c r="O88" s="142"/>
      <c r="P88" s="143"/>
      <c r="Q88" s="140"/>
      <c r="R88" s="152">
        <v>2</v>
      </c>
      <c r="S88" s="153"/>
      <c r="T88" s="152"/>
      <c r="U88" s="154"/>
      <c r="V88" s="156"/>
    </row>
    <row r="89" ht="13.2" customHeight="1" spans="1:22">
      <c r="A89" s="114">
        <v>77</v>
      </c>
      <c r="B89" s="115"/>
      <c r="C89" s="123" t="s">
        <v>60</v>
      </c>
      <c r="D89" s="116" t="s">
        <v>43</v>
      </c>
      <c r="E89" s="117">
        <v>2</v>
      </c>
      <c r="F89" s="118"/>
      <c r="G89" s="119"/>
      <c r="H89" s="120">
        <v>44370</v>
      </c>
      <c r="I89" s="120">
        <v>44370</v>
      </c>
      <c r="J89" s="120">
        <v>44370</v>
      </c>
      <c r="K89" s="120">
        <v>44371</v>
      </c>
      <c r="L89" s="120">
        <v>44371</v>
      </c>
      <c r="M89" s="120">
        <v>44371</v>
      </c>
      <c r="N89" s="144">
        <v>1</v>
      </c>
      <c r="O89" s="142"/>
      <c r="P89" s="143"/>
      <c r="Q89" s="140"/>
      <c r="R89" s="152">
        <v>2</v>
      </c>
      <c r="S89" s="153"/>
      <c r="T89" s="152"/>
      <c r="U89" s="154"/>
      <c r="V89" s="156"/>
    </row>
    <row r="90" ht="13.2" customHeight="1" spans="1:22">
      <c r="A90" s="114">
        <v>78</v>
      </c>
      <c r="B90" s="115"/>
      <c r="C90" s="123" t="s">
        <v>61</v>
      </c>
      <c r="D90" s="116" t="s">
        <v>43</v>
      </c>
      <c r="E90" s="117">
        <v>2</v>
      </c>
      <c r="F90" s="118"/>
      <c r="G90" s="119"/>
      <c r="H90" s="120">
        <v>44370</v>
      </c>
      <c r="I90" s="120">
        <v>44370</v>
      </c>
      <c r="J90" s="120">
        <v>44370</v>
      </c>
      <c r="K90" s="120">
        <v>44371</v>
      </c>
      <c r="L90" s="120">
        <v>44371</v>
      </c>
      <c r="M90" s="120">
        <v>44371</v>
      </c>
      <c r="N90" s="144">
        <v>1</v>
      </c>
      <c r="O90" s="142"/>
      <c r="P90" s="143"/>
      <c r="Q90" s="140"/>
      <c r="R90" s="152">
        <v>2</v>
      </c>
      <c r="S90" s="153"/>
      <c r="T90" s="152"/>
      <c r="U90" s="154"/>
      <c r="V90" s="156"/>
    </row>
    <row r="91" ht="13.2" customHeight="1" spans="1:22">
      <c r="A91" s="114">
        <v>79</v>
      </c>
      <c r="B91" s="115"/>
      <c r="C91" s="123" t="s">
        <v>62</v>
      </c>
      <c r="D91" s="116" t="s">
        <v>43</v>
      </c>
      <c r="E91" s="117">
        <v>2</v>
      </c>
      <c r="F91" s="118"/>
      <c r="G91" s="119"/>
      <c r="H91" s="120">
        <v>44370</v>
      </c>
      <c r="I91" s="120">
        <v>44370</v>
      </c>
      <c r="J91" s="120">
        <v>44370</v>
      </c>
      <c r="K91" s="120">
        <v>44371</v>
      </c>
      <c r="L91" s="120">
        <v>44371</v>
      </c>
      <c r="M91" s="120">
        <v>44371</v>
      </c>
      <c r="N91" s="144">
        <v>1</v>
      </c>
      <c r="O91" s="142"/>
      <c r="P91" s="143"/>
      <c r="Q91" s="140"/>
      <c r="R91" s="152">
        <v>2</v>
      </c>
      <c r="S91" s="153"/>
      <c r="T91" s="152"/>
      <c r="U91" s="154"/>
      <c r="V91" s="156"/>
    </row>
    <row r="92" ht="13.2" customHeight="1" spans="1:22">
      <c r="A92" s="114">
        <v>80</v>
      </c>
      <c r="B92" s="115"/>
      <c r="C92" s="123" t="s">
        <v>64</v>
      </c>
      <c r="D92" s="116" t="s">
        <v>27</v>
      </c>
      <c r="E92" s="117">
        <v>1</v>
      </c>
      <c r="F92" s="118"/>
      <c r="G92" s="119"/>
      <c r="H92" s="120">
        <v>44370</v>
      </c>
      <c r="I92" s="120">
        <v>44370</v>
      </c>
      <c r="J92" s="120">
        <v>44370</v>
      </c>
      <c r="K92" s="120">
        <v>44371</v>
      </c>
      <c r="L92" s="120">
        <v>44371</v>
      </c>
      <c r="M92" s="120">
        <v>44371</v>
      </c>
      <c r="N92" s="144">
        <v>0.5</v>
      </c>
      <c r="O92" s="142"/>
      <c r="P92" s="143"/>
      <c r="Q92" s="140"/>
      <c r="R92" s="152">
        <v>0.5</v>
      </c>
      <c r="S92" s="153"/>
      <c r="T92" s="159"/>
      <c r="U92" s="154"/>
      <c r="V92" s="156"/>
    </row>
    <row r="93" ht="13.2" customHeight="1" spans="1:22">
      <c r="A93" s="114">
        <v>81</v>
      </c>
      <c r="B93" s="115"/>
      <c r="C93" s="123" t="s">
        <v>65</v>
      </c>
      <c r="D93" s="116" t="s">
        <v>27</v>
      </c>
      <c r="E93" s="117">
        <v>1</v>
      </c>
      <c r="F93" s="118"/>
      <c r="G93" s="119"/>
      <c r="H93" s="120">
        <v>44370</v>
      </c>
      <c r="I93" s="120">
        <v>44370</v>
      </c>
      <c r="J93" s="120">
        <v>44370</v>
      </c>
      <c r="K93" s="120">
        <v>44371</v>
      </c>
      <c r="L93" s="120">
        <v>44371</v>
      </c>
      <c r="M93" s="120">
        <v>44371</v>
      </c>
      <c r="N93" s="144">
        <v>0.5</v>
      </c>
      <c r="O93" s="142"/>
      <c r="P93" s="143"/>
      <c r="Q93" s="140"/>
      <c r="R93" s="152">
        <v>0.5</v>
      </c>
      <c r="S93" s="153"/>
      <c r="T93" s="159"/>
      <c r="U93" s="154"/>
      <c r="V93" s="156"/>
    </row>
    <row r="94" ht="13.2" customHeight="1" spans="1:22">
      <c r="A94" s="114">
        <v>82</v>
      </c>
      <c r="B94" s="115"/>
      <c r="C94" s="123" t="s">
        <v>67</v>
      </c>
      <c r="D94" s="116" t="s">
        <v>27</v>
      </c>
      <c r="E94" s="117">
        <v>2</v>
      </c>
      <c r="F94" s="118"/>
      <c r="G94" s="119"/>
      <c r="H94" s="120">
        <v>44370</v>
      </c>
      <c r="I94" s="120">
        <v>44370</v>
      </c>
      <c r="J94" s="120">
        <v>44370</v>
      </c>
      <c r="K94" s="120">
        <v>44371</v>
      </c>
      <c r="L94" s="120">
        <v>44371</v>
      </c>
      <c r="M94" s="120">
        <v>44371</v>
      </c>
      <c r="N94" s="144">
        <v>1</v>
      </c>
      <c r="O94" s="142"/>
      <c r="P94" s="143"/>
      <c r="Q94" s="140"/>
      <c r="R94" s="152">
        <v>2</v>
      </c>
      <c r="S94" s="153"/>
      <c r="T94" s="159"/>
      <c r="U94" s="154"/>
      <c r="V94" s="156"/>
    </row>
    <row r="95" ht="13.2" customHeight="1" spans="1:22">
      <c r="A95" s="114">
        <v>83</v>
      </c>
      <c r="B95" s="115"/>
      <c r="C95" s="123" t="s">
        <v>68</v>
      </c>
      <c r="D95" s="116" t="s">
        <v>27</v>
      </c>
      <c r="E95" s="117">
        <v>2</v>
      </c>
      <c r="F95" s="118"/>
      <c r="G95" s="119"/>
      <c r="H95" s="120">
        <v>44370</v>
      </c>
      <c r="I95" s="120">
        <v>44370</v>
      </c>
      <c r="J95" s="120">
        <v>44370</v>
      </c>
      <c r="K95" s="120">
        <v>44371</v>
      </c>
      <c r="L95" s="120">
        <v>44371</v>
      </c>
      <c r="M95" s="120">
        <v>44371</v>
      </c>
      <c r="N95" s="144">
        <v>1</v>
      </c>
      <c r="O95" s="142"/>
      <c r="P95" s="143"/>
      <c r="Q95" s="140"/>
      <c r="R95" s="152">
        <v>2</v>
      </c>
      <c r="S95" s="153"/>
      <c r="T95" s="159"/>
      <c r="U95" s="154"/>
      <c r="V95" s="156"/>
    </row>
    <row r="96" ht="13.2" customHeight="1" spans="1:22">
      <c r="A96" s="114">
        <v>84</v>
      </c>
      <c r="B96" s="115"/>
      <c r="C96" s="123" t="s">
        <v>69</v>
      </c>
      <c r="D96" s="116" t="s">
        <v>27</v>
      </c>
      <c r="E96" s="117">
        <v>2</v>
      </c>
      <c r="F96" s="118"/>
      <c r="G96" s="119"/>
      <c r="H96" s="120">
        <v>44370</v>
      </c>
      <c r="I96" s="120">
        <v>44370</v>
      </c>
      <c r="J96" s="120">
        <v>44370</v>
      </c>
      <c r="K96" s="120">
        <v>44371</v>
      </c>
      <c r="L96" s="120">
        <v>44371</v>
      </c>
      <c r="M96" s="120">
        <v>44371</v>
      </c>
      <c r="N96" s="144">
        <v>1</v>
      </c>
      <c r="O96" s="142"/>
      <c r="P96" s="143"/>
      <c r="Q96" s="140"/>
      <c r="R96" s="152">
        <v>2</v>
      </c>
      <c r="S96" s="153"/>
      <c r="T96" s="159"/>
      <c r="U96" s="154"/>
      <c r="V96" s="156"/>
    </row>
    <row r="97" ht="13.2" customHeight="1" spans="1:22">
      <c r="A97" s="114">
        <v>85</v>
      </c>
      <c r="B97" s="115"/>
      <c r="C97" s="123" t="s">
        <v>70</v>
      </c>
      <c r="D97" s="116" t="s">
        <v>27</v>
      </c>
      <c r="E97" s="117">
        <v>2</v>
      </c>
      <c r="F97" s="118"/>
      <c r="G97" s="119"/>
      <c r="H97" s="120">
        <v>44370</v>
      </c>
      <c r="I97" s="120">
        <v>44370</v>
      </c>
      <c r="J97" s="120">
        <v>44370</v>
      </c>
      <c r="K97" s="120">
        <v>44371</v>
      </c>
      <c r="L97" s="120">
        <v>44371</v>
      </c>
      <c r="M97" s="120">
        <v>44371</v>
      </c>
      <c r="N97" s="144">
        <v>1</v>
      </c>
      <c r="O97" s="142"/>
      <c r="P97" s="143"/>
      <c r="Q97" s="140"/>
      <c r="R97" s="152">
        <v>2</v>
      </c>
      <c r="S97" s="153"/>
      <c r="T97" s="159"/>
      <c r="U97" s="154"/>
      <c r="V97" s="156"/>
    </row>
    <row r="98" ht="13.2" customHeight="1" spans="1:22">
      <c r="A98" s="114">
        <v>86</v>
      </c>
      <c r="B98" s="115"/>
      <c r="C98" s="123" t="s">
        <v>71</v>
      </c>
      <c r="D98" s="116" t="s">
        <v>27</v>
      </c>
      <c r="E98" s="117">
        <v>2</v>
      </c>
      <c r="F98" s="118"/>
      <c r="G98" s="119"/>
      <c r="H98" s="120">
        <v>44370</v>
      </c>
      <c r="I98" s="120">
        <v>44370</v>
      </c>
      <c r="J98" s="120">
        <v>44370</v>
      </c>
      <c r="K98" s="120">
        <v>44371</v>
      </c>
      <c r="L98" s="120">
        <v>44371</v>
      </c>
      <c r="M98" s="120">
        <v>44371</v>
      </c>
      <c r="N98" s="144">
        <v>1</v>
      </c>
      <c r="O98" s="142"/>
      <c r="P98" s="143"/>
      <c r="Q98" s="140"/>
      <c r="R98" s="152">
        <v>2</v>
      </c>
      <c r="S98" s="153"/>
      <c r="T98" s="159"/>
      <c r="U98" s="154"/>
      <c r="V98" s="156"/>
    </row>
    <row r="99" ht="13.2" customHeight="1" spans="1:22">
      <c r="A99" s="114">
        <v>87</v>
      </c>
      <c r="B99" s="115"/>
      <c r="C99" s="123" t="s">
        <v>73</v>
      </c>
      <c r="D99" s="116" t="s">
        <v>34</v>
      </c>
      <c r="E99" s="117">
        <v>2</v>
      </c>
      <c r="F99" s="118"/>
      <c r="G99" s="119"/>
      <c r="H99" s="120">
        <v>44370</v>
      </c>
      <c r="I99" s="120">
        <v>44370</v>
      </c>
      <c r="J99" s="120">
        <v>44370</v>
      </c>
      <c r="K99" s="120">
        <v>44371</v>
      </c>
      <c r="L99" s="120">
        <v>44371</v>
      </c>
      <c r="M99" s="120">
        <v>44371</v>
      </c>
      <c r="N99" s="144">
        <v>1</v>
      </c>
      <c r="O99" s="142"/>
      <c r="P99" s="143"/>
      <c r="Q99" s="140"/>
      <c r="R99" s="152">
        <v>2</v>
      </c>
      <c r="S99" s="153"/>
      <c r="T99" s="159"/>
      <c r="U99" s="154"/>
      <c r="V99" s="156"/>
    </row>
    <row r="100" ht="13.2" customHeight="1" spans="1:22">
      <c r="A100" s="114">
        <v>88</v>
      </c>
      <c r="B100" s="115"/>
      <c r="C100" s="123" t="s">
        <v>74</v>
      </c>
      <c r="D100" s="116" t="s">
        <v>34</v>
      </c>
      <c r="E100" s="117">
        <v>2</v>
      </c>
      <c r="F100" s="118"/>
      <c r="G100" s="119"/>
      <c r="H100" s="120">
        <v>44370</v>
      </c>
      <c r="I100" s="120">
        <v>44370</v>
      </c>
      <c r="J100" s="120">
        <v>44370</v>
      </c>
      <c r="K100" s="120">
        <v>44371</v>
      </c>
      <c r="L100" s="120">
        <v>44371</v>
      </c>
      <c r="M100" s="120">
        <v>44371</v>
      </c>
      <c r="N100" s="144">
        <v>1</v>
      </c>
      <c r="O100" s="142"/>
      <c r="P100" s="143"/>
      <c r="Q100" s="140"/>
      <c r="R100" s="152">
        <v>2</v>
      </c>
      <c r="S100" s="153"/>
      <c r="T100" s="159"/>
      <c r="U100" s="154"/>
      <c r="V100" s="156"/>
    </row>
    <row r="101" ht="13.2" customHeight="1" spans="1:22">
      <c r="A101" s="114">
        <v>89</v>
      </c>
      <c r="B101" s="115"/>
      <c r="C101" s="123" t="s">
        <v>75</v>
      </c>
      <c r="D101" s="116" t="s">
        <v>34</v>
      </c>
      <c r="E101" s="117">
        <v>2</v>
      </c>
      <c r="F101" s="118"/>
      <c r="G101" s="119"/>
      <c r="H101" s="120">
        <v>44370</v>
      </c>
      <c r="I101" s="120">
        <v>44370</v>
      </c>
      <c r="J101" s="120">
        <v>44370</v>
      </c>
      <c r="K101" s="120">
        <v>44371</v>
      </c>
      <c r="L101" s="120">
        <v>44371</v>
      </c>
      <c r="M101" s="120">
        <v>44371</v>
      </c>
      <c r="N101" s="144">
        <v>1</v>
      </c>
      <c r="O101" s="142"/>
      <c r="P101" s="143"/>
      <c r="Q101" s="140"/>
      <c r="R101" s="152">
        <v>2</v>
      </c>
      <c r="S101" s="153"/>
      <c r="T101" s="159"/>
      <c r="U101" s="154"/>
      <c r="V101" s="156"/>
    </row>
    <row r="102" ht="13.2" customHeight="1" spans="1:22">
      <c r="A102" s="114">
        <v>90</v>
      </c>
      <c r="B102" s="115"/>
      <c r="C102" s="123" t="s">
        <v>76</v>
      </c>
      <c r="D102" s="116" t="s">
        <v>34</v>
      </c>
      <c r="E102" s="117">
        <v>2</v>
      </c>
      <c r="F102" s="118"/>
      <c r="G102" s="119"/>
      <c r="H102" s="120">
        <v>44370</v>
      </c>
      <c r="I102" s="120">
        <v>44370</v>
      </c>
      <c r="J102" s="120">
        <v>44370</v>
      </c>
      <c r="K102" s="120">
        <v>44371</v>
      </c>
      <c r="L102" s="120">
        <v>44371</v>
      </c>
      <c r="M102" s="120">
        <v>44371</v>
      </c>
      <c r="N102" s="144">
        <v>1</v>
      </c>
      <c r="O102" s="142"/>
      <c r="P102" s="143"/>
      <c r="Q102" s="140"/>
      <c r="R102" s="152">
        <v>2</v>
      </c>
      <c r="S102" s="153"/>
      <c r="T102" s="159"/>
      <c r="U102" s="154"/>
      <c r="V102" s="156"/>
    </row>
    <row r="103" ht="13.2" customHeight="1" spans="1:22">
      <c r="A103" s="114">
        <v>91</v>
      </c>
      <c r="B103" s="115"/>
      <c r="C103" s="123" t="s">
        <v>78</v>
      </c>
      <c r="D103" s="116" t="s">
        <v>31</v>
      </c>
      <c r="E103" s="117">
        <v>2</v>
      </c>
      <c r="F103" s="118"/>
      <c r="G103" s="119"/>
      <c r="H103" s="120">
        <v>44370</v>
      </c>
      <c r="I103" s="120">
        <v>44370</v>
      </c>
      <c r="J103" s="120">
        <v>44370</v>
      </c>
      <c r="K103" s="120">
        <v>44371</v>
      </c>
      <c r="L103" s="120">
        <v>44371</v>
      </c>
      <c r="M103" s="120">
        <v>44371</v>
      </c>
      <c r="N103" s="144">
        <v>1</v>
      </c>
      <c r="O103" s="142"/>
      <c r="P103" s="143"/>
      <c r="Q103" s="140"/>
      <c r="R103" s="152">
        <v>2</v>
      </c>
      <c r="S103" s="153"/>
      <c r="T103" s="159"/>
      <c r="U103" s="154"/>
      <c r="V103" s="156"/>
    </row>
    <row r="104" ht="13.2" customHeight="1" spans="1:22">
      <c r="A104" s="114">
        <v>92</v>
      </c>
      <c r="B104" s="115"/>
      <c r="C104" s="123" t="s">
        <v>79</v>
      </c>
      <c r="D104" s="116" t="s">
        <v>31</v>
      </c>
      <c r="E104" s="117">
        <v>2</v>
      </c>
      <c r="F104" s="118"/>
      <c r="G104" s="119"/>
      <c r="H104" s="120">
        <v>44370</v>
      </c>
      <c r="I104" s="120">
        <v>44370</v>
      </c>
      <c r="J104" s="120">
        <v>44370</v>
      </c>
      <c r="K104" s="120">
        <v>44371</v>
      </c>
      <c r="L104" s="120">
        <v>44371</v>
      </c>
      <c r="M104" s="120">
        <v>44371</v>
      </c>
      <c r="N104" s="144">
        <v>1</v>
      </c>
      <c r="O104" s="142"/>
      <c r="P104" s="143"/>
      <c r="Q104" s="140"/>
      <c r="R104" s="152">
        <v>2</v>
      </c>
      <c r="S104" s="153"/>
      <c r="T104" s="159"/>
      <c r="U104" s="154"/>
      <c r="V104" s="156"/>
    </row>
    <row r="105" ht="13.2" customHeight="1" spans="1:22">
      <c r="A105" s="114">
        <v>93</v>
      </c>
      <c r="B105" s="115"/>
      <c r="C105" s="123" t="s">
        <v>80</v>
      </c>
      <c r="D105" s="116" t="s">
        <v>31</v>
      </c>
      <c r="E105" s="117">
        <v>2</v>
      </c>
      <c r="F105" s="118"/>
      <c r="G105" s="119"/>
      <c r="H105" s="120">
        <v>44370</v>
      </c>
      <c r="I105" s="120">
        <v>44370</v>
      </c>
      <c r="J105" s="120">
        <v>44370</v>
      </c>
      <c r="K105" s="120">
        <v>44371</v>
      </c>
      <c r="L105" s="120">
        <v>44371</v>
      </c>
      <c r="M105" s="120">
        <v>44371</v>
      </c>
      <c r="N105" s="144">
        <v>1</v>
      </c>
      <c r="O105" s="142"/>
      <c r="P105" s="143"/>
      <c r="Q105" s="140"/>
      <c r="R105" s="152">
        <v>2</v>
      </c>
      <c r="S105" s="153"/>
      <c r="T105" s="159"/>
      <c r="U105" s="154"/>
      <c r="V105" s="156"/>
    </row>
    <row r="106" ht="13.2" customHeight="1" spans="1:22">
      <c r="A106" s="114">
        <v>94</v>
      </c>
      <c r="B106" s="115"/>
      <c r="C106" s="123" t="s">
        <v>81</v>
      </c>
      <c r="D106" s="116" t="s">
        <v>31</v>
      </c>
      <c r="E106" s="117">
        <v>2</v>
      </c>
      <c r="F106" s="118"/>
      <c r="G106" s="119"/>
      <c r="H106" s="120">
        <v>44370</v>
      </c>
      <c r="I106" s="120">
        <v>44370</v>
      </c>
      <c r="J106" s="120">
        <v>44370</v>
      </c>
      <c r="K106" s="120">
        <v>44371</v>
      </c>
      <c r="L106" s="120">
        <v>44371</v>
      </c>
      <c r="M106" s="120">
        <v>44371</v>
      </c>
      <c r="N106" s="144">
        <v>1</v>
      </c>
      <c r="O106" s="142"/>
      <c r="P106" s="143"/>
      <c r="Q106" s="140"/>
      <c r="R106" s="152">
        <v>2</v>
      </c>
      <c r="S106" s="153"/>
      <c r="T106" s="159"/>
      <c r="U106" s="154"/>
      <c r="V106" s="156"/>
    </row>
    <row r="107" ht="13.2" customHeight="1" spans="1:22">
      <c r="A107" s="114">
        <v>95</v>
      </c>
      <c r="B107" s="115"/>
      <c r="C107" s="123" t="s">
        <v>83</v>
      </c>
      <c r="D107" s="116" t="s">
        <v>33</v>
      </c>
      <c r="E107" s="117">
        <v>2</v>
      </c>
      <c r="F107" s="118"/>
      <c r="G107" s="119"/>
      <c r="H107" s="120">
        <v>44370</v>
      </c>
      <c r="I107" s="120">
        <v>44370</v>
      </c>
      <c r="J107" s="120">
        <v>44370</v>
      </c>
      <c r="K107" s="120">
        <v>44371</v>
      </c>
      <c r="L107" s="120">
        <v>44371</v>
      </c>
      <c r="M107" s="120">
        <v>44371</v>
      </c>
      <c r="N107" s="144">
        <v>1</v>
      </c>
      <c r="O107" s="142"/>
      <c r="P107" s="143"/>
      <c r="Q107" s="140"/>
      <c r="R107" s="152">
        <v>2</v>
      </c>
      <c r="S107" s="153">
        <v>2</v>
      </c>
      <c r="T107" s="159"/>
      <c r="U107" s="154"/>
      <c r="V107" s="156"/>
    </row>
    <row r="108" ht="13.2" customHeight="1" spans="1:22">
      <c r="A108" s="114">
        <v>96</v>
      </c>
      <c r="B108" s="115"/>
      <c r="C108" s="123" t="s">
        <v>84</v>
      </c>
      <c r="D108" s="116" t="s">
        <v>33</v>
      </c>
      <c r="E108" s="117">
        <v>2</v>
      </c>
      <c r="F108" s="118"/>
      <c r="G108" s="119"/>
      <c r="H108" s="120">
        <v>44370</v>
      </c>
      <c r="I108" s="120">
        <v>44370</v>
      </c>
      <c r="J108" s="120">
        <v>44370</v>
      </c>
      <c r="K108" s="120">
        <v>44371</v>
      </c>
      <c r="L108" s="120">
        <v>44371</v>
      </c>
      <c r="M108" s="120">
        <v>44371</v>
      </c>
      <c r="N108" s="144">
        <v>1</v>
      </c>
      <c r="O108" s="142"/>
      <c r="P108" s="143"/>
      <c r="Q108" s="140"/>
      <c r="R108" s="152">
        <v>2</v>
      </c>
      <c r="S108" s="153"/>
      <c r="T108" s="159"/>
      <c r="U108" s="154"/>
      <c r="V108" s="156"/>
    </row>
    <row r="109" ht="13.2" customHeight="1" spans="1:22">
      <c r="A109" s="114">
        <v>97</v>
      </c>
      <c r="B109" s="115"/>
      <c r="C109" s="123" t="s">
        <v>85</v>
      </c>
      <c r="D109" s="116" t="s">
        <v>33</v>
      </c>
      <c r="E109" s="117">
        <v>2</v>
      </c>
      <c r="F109" s="118"/>
      <c r="G109" s="119"/>
      <c r="H109" s="120">
        <v>44370</v>
      </c>
      <c r="I109" s="120">
        <v>44370</v>
      </c>
      <c r="J109" s="120">
        <v>44370</v>
      </c>
      <c r="K109" s="120">
        <v>44371</v>
      </c>
      <c r="L109" s="120">
        <v>44371</v>
      </c>
      <c r="M109" s="120">
        <v>44371</v>
      </c>
      <c r="N109" s="144">
        <v>1</v>
      </c>
      <c r="O109" s="142"/>
      <c r="P109" s="143"/>
      <c r="Q109" s="140"/>
      <c r="R109" s="152">
        <v>2</v>
      </c>
      <c r="S109" s="153"/>
      <c r="T109" s="159"/>
      <c r="U109" s="154"/>
      <c r="V109" s="156"/>
    </row>
    <row r="110" ht="13.2" customHeight="1" spans="1:22">
      <c r="A110" s="114">
        <v>98</v>
      </c>
      <c r="B110" s="115"/>
      <c r="C110" s="123" t="s">
        <v>86</v>
      </c>
      <c r="D110" s="116" t="s">
        <v>33</v>
      </c>
      <c r="E110" s="117">
        <v>2</v>
      </c>
      <c r="F110" s="118"/>
      <c r="G110" s="119"/>
      <c r="H110" s="120">
        <v>44370</v>
      </c>
      <c r="I110" s="120">
        <v>44370</v>
      </c>
      <c r="J110" s="120">
        <v>44370</v>
      </c>
      <c r="K110" s="120">
        <v>44371</v>
      </c>
      <c r="L110" s="120">
        <v>44371</v>
      </c>
      <c r="M110" s="120">
        <v>44371</v>
      </c>
      <c r="N110" s="144">
        <v>1</v>
      </c>
      <c r="O110" s="142"/>
      <c r="P110" s="143"/>
      <c r="Q110" s="140"/>
      <c r="R110" s="152">
        <v>2</v>
      </c>
      <c r="S110" s="153"/>
      <c r="T110" s="159"/>
      <c r="U110" s="154"/>
      <c r="V110" s="156"/>
    </row>
    <row r="111" ht="13.2" customHeight="1" spans="1:22">
      <c r="A111" s="114">
        <v>99</v>
      </c>
      <c r="B111" s="115" t="s">
        <v>109</v>
      </c>
      <c r="C111" s="123" t="s">
        <v>51</v>
      </c>
      <c r="D111" s="116" t="s">
        <v>41</v>
      </c>
      <c r="E111" s="117">
        <v>1</v>
      </c>
      <c r="F111" s="118"/>
      <c r="G111" s="119"/>
      <c r="H111" s="120">
        <v>44372</v>
      </c>
      <c r="I111" s="120">
        <v>44372</v>
      </c>
      <c r="J111" s="120">
        <v>44372</v>
      </c>
      <c r="K111" s="120">
        <v>44372</v>
      </c>
      <c r="L111" s="120">
        <v>44372</v>
      </c>
      <c r="M111" s="120">
        <v>44372</v>
      </c>
      <c r="N111" s="144">
        <v>1</v>
      </c>
      <c r="O111" s="142"/>
      <c r="P111" s="143"/>
      <c r="Q111" s="140"/>
      <c r="R111" s="152">
        <v>1</v>
      </c>
      <c r="S111" s="153"/>
      <c r="T111" s="159"/>
      <c r="U111" s="154"/>
      <c r="V111" s="156"/>
    </row>
    <row r="112" ht="13.2" customHeight="1" spans="1:22">
      <c r="A112" s="114">
        <v>100</v>
      </c>
      <c r="B112" s="115"/>
      <c r="C112" s="123" t="s">
        <v>53</v>
      </c>
      <c r="D112" s="116" t="s">
        <v>41</v>
      </c>
      <c r="E112" s="117">
        <v>1</v>
      </c>
      <c r="F112" s="118"/>
      <c r="G112" s="119"/>
      <c r="H112" s="120">
        <v>44372</v>
      </c>
      <c r="I112" s="120">
        <v>44372</v>
      </c>
      <c r="J112" s="120">
        <v>44372</v>
      </c>
      <c r="K112" s="120">
        <v>44372</v>
      </c>
      <c r="L112" s="120">
        <v>44372</v>
      </c>
      <c r="M112" s="120">
        <v>44372</v>
      </c>
      <c r="N112" s="144">
        <v>1</v>
      </c>
      <c r="O112" s="142"/>
      <c r="P112" s="143"/>
      <c r="Q112" s="140"/>
      <c r="R112" s="152">
        <v>1</v>
      </c>
      <c r="S112" s="153"/>
      <c r="T112" s="159"/>
      <c r="U112" s="154"/>
      <c r="V112" s="156"/>
    </row>
    <row r="113" ht="13.2" customHeight="1" spans="1:22">
      <c r="A113" s="114">
        <v>101</v>
      </c>
      <c r="B113" s="115"/>
      <c r="C113" s="123" t="s">
        <v>54</v>
      </c>
      <c r="D113" s="116" t="s">
        <v>41</v>
      </c>
      <c r="E113" s="117">
        <v>1</v>
      </c>
      <c r="F113" s="118"/>
      <c r="G113" s="119"/>
      <c r="H113" s="120">
        <v>44372</v>
      </c>
      <c r="I113" s="120">
        <v>44372</v>
      </c>
      <c r="J113" s="120">
        <v>44372</v>
      </c>
      <c r="K113" s="120">
        <v>44372</v>
      </c>
      <c r="L113" s="120">
        <v>44372</v>
      </c>
      <c r="M113" s="120">
        <v>44372</v>
      </c>
      <c r="N113" s="144">
        <v>1</v>
      </c>
      <c r="O113" s="142"/>
      <c r="P113" s="143"/>
      <c r="Q113" s="140"/>
      <c r="R113" s="152">
        <v>1</v>
      </c>
      <c r="S113" s="153"/>
      <c r="T113" s="159"/>
      <c r="U113" s="154"/>
      <c r="V113" s="156"/>
    </row>
    <row r="114" ht="13.2" customHeight="1" spans="1:22">
      <c r="A114" s="114">
        <v>102</v>
      </c>
      <c r="B114" s="115"/>
      <c r="C114" s="123" t="s">
        <v>55</v>
      </c>
      <c r="D114" s="116" t="s">
        <v>41</v>
      </c>
      <c r="E114" s="117">
        <v>1</v>
      </c>
      <c r="F114" s="118"/>
      <c r="G114" s="119"/>
      <c r="H114" s="120">
        <v>44372</v>
      </c>
      <c r="I114" s="120">
        <v>44372</v>
      </c>
      <c r="J114" s="120">
        <v>44372</v>
      </c>
      <c r="K114" s="120">
        <v>44372</v>
      </c>
      <c r="L114" s="120">
        <v>44372</v>
      </c>
      <c r="M114" s="120">
        <v>44372</v>
      </c>
      <c r="N114" s="144">
        <v>1</v>
      </c>
      <c r="O114" s="142"/>
      <c r="P114" s="143"/>
      <c r="Q114" s="140"/>
      <c r="R114" s="152">
        <v>1</v>
      </c>
      <c r="S114" s="153"/>
      <c r="T114" s="159"/>
      <c r="U114" s="154"/>
      <c r="V114" s="156"/>
    </row>
    <row r="115" ht="13.2" customHeight="1" spans="1:22">
      <c r="A115" s="114">
        <v>103</v>
      </c>
      <c r="B115" s="115"/>
      <c r="C115" s="123" t="s">
        <v>56</v>
      </c>
      <c r="D115" s="116" t="s">
        <v>41</v>
      </c>
      <c r="E115" s="117">
        <v>1</v>
      </c>
      <c r="F115" s="118"/>
      <c r="G115" s="119"/>
      <c r="H115" s="120">
        <v>44372</v>
      </c>
      <c r="I115" s="120">
        <v>44372</v>
      </c>
      <c r="J115" s="120">
        <v>44372</v>
      </c>
      <c r="K115" s="120">
        <v>44372</v>
      </c>
      <c r="L115" s="120">
        <v>44372</v>
      </c>
      <c r="M115" s="120">
        <v>44372</v>
      </c>
      <c r="N115" s="144">
        <v>1</v>
      </c>
      <c r="O115" s="142"/>
      <c r="P115" s="143"/>
      <c r="Q115" s="140"/>
      <c r="R115" s="152">
        <v>1</v>
      </c>
      <c r="S115" s="153"/>
      <c r="T115" s="159"/>
      <c r="U115" s="154"/>
      <c r="V115" s="156"/>
    </row>
    <row r="116" ht="13.2" customHeight="1" spans="1:22">
      <c r="A116" s="114">
        <v>104</v>
      </c>
      <c r="B116" s="115"/>
      <c r="C116" s="123" t="s">
        <v>58</v>
      </c>
      <c r="D116" s="116" t="s">
        <v>43</v>
      </c>
      <c r="E116" s="117">
        <v>1</v>
      </c>
      <c r="F116" s="118"/>
      <c r="G116" s="119"/>
      <c r="H116" s="120">
        <v>44372</v>
      </c>
      <c r="I116" s="120">
        <v>44372</v>
      </c>
      <c r="J116" s="120">
        <v>44372</v>
      </c>
      <c r="K116" s="120">
        <v>44372</v>
      </c>
      <c r="L116" s="120">
        <v>44372</v>
      </c>
      <c r="M116" s="120">
        <v>44372</v>
      </c>
      <c r="N116" s="144">
        <v>1</v>
      </c>
      <c r="O116" s="142"/>
      <c r="P116" s="143"/>
      <c r="Q116" s="140"/>
      <c r="R116" s="152">
        <v>1</v>
      </c>
      <c r="S116" s="153"/>
      <c r="T116" s="159"/>
      <c r="U116" s="154"/>
      <c r="V116" s="156"/>
    </row>
    <row r="117" ht="13.2" customHeight="1" spans="1:22">
      <c r="A117" s="114">
        <v>105</v>
      </c>
      <c r="B117" s="115"/>
      <c r="C117" s="123" t="s">
        <v>59</v>
      </c>
      <c r="D117" s="116" t="s">
        <v>43</v>
      </c>
      <c r="E117" s="117">
        <v>1</v>
      </c>
      <c r="F117" s="118"/>
      <c r="G117" s="119"/>
      <c r="H117" s="120">
        <v>44372</v>
      </c>
      <c r="I117" s="120">
        <v>44372</v>
      </c>
      <c r="J117" s="120">
        <v>44372</v>
      </c>
      <c r="K117" s="120">
        <v>44372</v>
      </c>
      <c r="L117" s="120">
        <v>44372</v>
      </c>
      <c r="M117" s="120">
        <v>44372</v>
      </c>
      <c r="N117" s="144">
        <v>1</v>
      </c>
      <c r="O117" s="142"/>
      <c r="P117" s="143"/>
      <c r="Q117" s="140"/>
      <c r="R117" s="152">
        <v>1</v>
      </c>
      <c r="S117" s="153"/>
      <c r="T117" s="159"/>
      <c r="U117" s="154"/>
      <c r="V117" s="156"/>
    </row>
    <row r="118" ht="13.2" customHeight="1" spans="1:22">
      <c r="A118" s="114">
        <v>106</v>
      </c>
      <c r="B118" s="115"/>
      <c r="C118" s="123" t="s">
        <v>60</v>
      </c>
      <c r="D118" s="116" t="s">
        <v>43</v>
      </c>
      <c r="E118" s="117">
        <v>1</v>
      </c>
      <c r="F118" s="118"/>
      <c r="G118" s="119"/>
      <c r="H118" s="120">
        <v>44372</v>
      </c>
      <c r="I118" s="120">
        <v>44372</v>
      </c>
      <c r="J118" s="120">
        <v>44372</v>
      </c>
      <c r="K118" s="120">
        <v>44372</v>
      </c>
      <c r="L118" s="120">
        <v>44372</v>
      </c>
      <c r="M118" s="120">
        <v>44372</v>
      </c>
      <c r="N118" s="144">
        <v>1</v>
      </c>
      <c r="O118" s="142"/>
      <c r="P118" s="143"/>
      <c r="Q118" s="140"/>
      <c r="R118" s="152">
        <v>1</v>
      </c>
      <c r="S118" s="153"/>
      <c r="T118" s="159"/>
      <c r="U118" s="154"/>
      <c r="V118" s="156"/>
    </row>
    <row r="119" ht="13.2" customHeight="1" spans="1:22">
      <c r="A119" s="114">
        <v>107</v>
      </c>
      <c r="B119" s="115"/>
      <c r="C119" s="123" t="s">
        <v>61</v>
      </c>
      <c r="D119" s="116" t="s">
        <v>43</v>
      </c>
      <c r="E119" s="117">
        <v>1</v>
      </c>
      <c r="F119" s="118"/>
      <c r="G119" s="119"/>
      <c r="H119" s="120">
        <v>44372</v>
      </c>
      <c r="I119" s="120">
        <v>44372</v>
      </c>
      <c r="J119" s="120">
        <v>44372</v>
      </c>
      <c r="K119" s="120">
        <v>44372</v>
      </c>
      <c r="L119" s="120">
        <v>44372</v>
      </c>
      <c r="M119" s="120">
        <v>44372</v>
      </c>
      <c r="N119" s="144">
        <v>1</v>
      </c>
      <c r="O119" s="142"/>
      <c r="P119" s="143"/>
      <c r="Q119" s="140"/>
      <c r="R119" s="152">
        <v>1</v>
      </c>
      <c r="S119" s="153"/>
      <c r="T119" s="159"/>
      <c r="U119" s="154"/>
      <c r="V119" s="156"/>
    </row>
    <row r="120" ht="13.2" customHeight="1" spans="1:22">
      <c r="A120" s="114">
        <v>108</v>
      </c>
      <c r="B120" s="115"/>
      <c r="C120" s="123" t="s">
        <v>62</v>
      </c>
      <c r="D120" s="116" t="s">
        <v>43</v>
      </c>
      <c r="E120" s="117">
        <v>1</v>
      </c>
      <c r="F120" s="118"/>
      <c r="G120" s="119"/>
      <c r="H120" s="120">
        <v>44372</v>
      </c>
      <c r="I120" s="120">
        <v>44372</v>
      </c>
      <c r="J120" s="120">
        <v>44372</v>
      </c>
      <c r="K120" s="120">
        <v>44372</v>
      </c>
      <c r="L120" s="120">
        <v>44372</v>
      </c>
      <c r="M120" s="120">
        <v>44372</v>
      </c>
      <c r="N120" s="144">
        <v>1</v>
      </c>
      <c r="O120" s="142"/>
      <c r="P120" s="143"/>
      <c r="Q120" s="140"/>
      <c r="R120" s="152">
        <v>1</v>
      </c>
      <c r="S120" s="153"/>
      <c r="T120" s="159"/>
      <c r="U120" s="154"/>
      <c r="V120" s="156"/>
    </row>
    <row r="121" ht="13.2" customHeight="1" spans="1:22">
      <c r="A121" s="114">
        <v>109</v>
      </c>
      <c r="B121" s="115"/>
      <c r="C121" s="123" t="s">
        <v>64</v>
      </c>
      <c r="D121" s="116" t="s">
        <v>27</v>
      </c>
      <c r="E121" s="117">
        <v>1</v>
      </c>
      <c r="F121" s="118"/>
      <c r="G121" s="119"/>
      <c r="H121" s="120">
        <v>44372</v>
      </c>
      <c r="I121" s="120">
        <v>44372</v>
      </c>
      <c r="J121" s="120">
        <v>44372</v>
      </c>
      <c r="K121" s="120">
        <v>44372</v>
      </c>
      <c r="L121" s="120">
        <v>44372</v>
      </c>
      <c r="M121" s="120">
        <v>44372</v>
      </c>
      <c r="N121" s="144">
        <v>1</v>
      </c>
      <c r="O121" s="142"/>
      <c r="P121" s="143"/>
      <c r="Q121" s="140"/>
      <c r="R121" s="152">
        <v>1</v>
      </c>
      <c r="S121" s="153"/>
      <c r="T121" s="159"/>
      <c r="U121" s="154"/>
      <c r="V121" s="156"/>
    </row>
    <row r="122" ht="13.2" customHeight="1" spans="1:22">
      <c r="A122" s="114">
        <v>110</v>
      </c>
      <c r="B122" s="115"/>
      <c r="C122" s="123" t="s">
        <v>65</v>
      </c>
      <c r="D122" s="116" t="s">
        <v>27</v>
      </c>
      <c r="E122" s="117">
        <v>1</v>
      </c>
      <c r="F122" s="118"/>
      <c r="G122" s="119"/>
      <c r="H122" s="120">
        <v>44372</v>
      </c>
      <c r="I122" s="120">
        <v>44372</v>
      </c>
      <c r="J122" s="120">
        <v>44372</v>
      </c>
      <c r="K122" s="120">
        <v>44372</v>
      </c>
      <c r="L122" s="120">
        <v>44372</v>
      </c>
      <c r="M122" s="120">
        <v>44372</v>
      </c>
      <c r="N122" s="144">
        <v>1</v>
      </c>
      <c r="O122" s="142"/>
      <c r="P122" s="143"/>
      <c r="Q122" s="140"/>
      <c r="R122" s="152">
        <v>1</v>
      </c>
      <c r="S122" s="153"/>
      <c r="T122" s="159"/>
      <c r="U122" s="154"/>
      <c r="V122" s="156"/>
    </row>
    <row r="123" ht="13.2" customHeight="1" spans="1:22">
      <c r="A123" s="114">
        <v>111</v>
      </c>
      <c r="B123" s="115"/>
      <c r="C123" s="123" t="s">
        <v>67</v>
      </c>
      <c r="D123" s="116" t="s">
        <v>27</v>
      </c>
      <c r="E123" s="117">
        <v>1</v>
      </c>
      <c r="F123" s="118"/>
      <c r="G123" s="119"/>
      <c r="H123" s="120">
        <v>44372</v>
      </c>
      <c r="I123" s="120">
        <v>44372</v>
      </c>
      <c r="J123" s="120">
        <v>44372</v>
      </c>
      <c r="K123" s="120">
        <v>44372</v>
      </c>
      <c r="L123" s="120">
        <v>44372</v>
      </c>
      <c r="M123" s="120">
        <v>44372</v>
      </c>
      <c r="N123" s="144">
        <v>1</v>
      </c>
      <c r="O123" s="142"/>
      <c r="P123" s="143"/>
      <c r="Q123" s="140"/>
      <c r="R123" s="152">
        <v>1</v>
      </c>
      <c r="S123" s="153"/>
      <c r="T123" s="159"/>
      <c r="U123" s="154"/>
      <c r="V123" s="156"/>
    </row>
    <row r="124" ht="13.2" customHeight="1" spans="1:22">
      <c r="A124" s="114">
        <v>112</v>
      </c>
      <c r="B124" s="115"/>
      <c r="C124" s="123" t="s">
        <v>68</v>
      </c>
      <c r="D124" s="116" t="s">
        <v>27</v>
      </c>
      <c r="E124" s="117">
        <v>1</v>
      </c>
      <c r="F124" s="118"/>
      <c r="G124" s="119"/>
      <c r="H124" s="120">
        <v>44372</v>
      </c>
      <c r="I124" s="120">
        <v>44372</v>
      </c>
      <c r="J124" s="120">
        <v>44372</v>
      </c>
      <c r="K124" s="120">
        <v>44372</v>
      </c>
      <c r="L124" s="120">
        <v>44372</v>
      </c>
      <c r="M124" s="120">
        <v>44372</v>
      </c>
      <c r="N124" s="144">
        <v>1</v>
      </c>
      <c r="O124" s="142"/>
      <c r="P124" s="143"/>
      <c r="Q124" s="140"/>
      <c r="R124" s="152">
        <v>1</v>
      </c>
      <c r="S124" s="153"/>
      <c r="T124" s="159"/>
      <c r="U124" s="154"/>
      <c r="V124" s="156"/>
    </row>
    <row r="125" ht="13.2" customHeight="1" spans="1:22">
      <c r="A125" s="114">
        <v>113</v>
      </c>
      <c r="B125" s="115"/>
      <c r="C125" s="123" t="s">
        <v>69</v>
      </c>
      <c r="D125" s="116" t="s">
        <v>27</v>
      </c>
      <c r="E125" s="117">
        <v>1</v>
      </c>
      <c r="F125" s="118"/>
      <c r="G125" s="119"/>
      <c r="H125" s="120">
        <v>44372</v>
      </c>
      <c r="I125" s="120">
        <v>44372</v>
      </c>
      <c r="J125" s="120">
        <v>44372</v>
      </c>
      <c r="K125" s="120">
        <v>44372</v>
      </c>
      <c r="L125" s="120">
        <v>44372</v>
      </c>
      <c r="M125" s="120">
        <v>44372</v>
      </c>
      <c r="N125" s="144">
        <v>1</v>
      </c>
      <c r="O125" s="142"/>
      <c r="P125" s="143"/>
      <c r="Q125" s="140"/>
      <c r="R125" s="152">
        <v>1</v>
      </c>
      <c r="S125" s="153"/>
      <c r="T125" s="159"/>
      <c r="U125" s="154"/>
      <c r="V125" s="156"/>
    </row>
    <row r="126" ht="13.2" customHeight="1" spans="1:22">
      <c r="A126" s="114">
        <v>114</v>
      </c>
      <c r="B126" s="115"/>
      <c r="C126" s="123" t="s">
        <v>70</v>
      </c>
      <c r="D126" s="116" t="s">
        <v>27</v>
      </c>
      <c r="E126" s="117">
        <v>1</v>
      </c>
      <c r="F126" s="118"/>
      <c r="G126" s="119"/>
      <c r="H126" s="120">
        <v>44372</v>
      </c>
      <c r="I126" s="120">
        <v>44372</v>
      </c>
      <c r="J126" s="120">
        <v>44372</v>
      </c>
      <c r="K126" s="120">
        <v>44372</v>
      </c>
      <c r="L126" s="120">
        <v>44372</v>
      </c>
      <c r="M126" s="120">
        <v>44372</v>
      </c>
      <c r="N126" s="144">
        <v>1</v>
      </c>
      <c r="O126" s="142"/>
      <c r="P126" s="143"/>
      <c r="Q126" s="140"/>
      <c r="R126" s="152">
        <v>1</v>
      </c>
      <c r="S126" s="153"/>
      <c r="T126" s="159"/>
      <c r="U126" s="154"/>
      <c r="V126" s="156"/>
    </row>
    <row r="127" ht="13.2" customHeight="1" spans="1:22">
      <c r="A127" s="114">
        <v>115</v>
      </c>
      <c r="B127" s="115"/>
      <c r="C127" s="123" t="s">
        <v>71</v>
      </c>
      <c r="D127" s="116" t="s">
        <v>27</v>
      </c>
      <c r="E127" s="117">
        <v>1</v>
      </c>
      <c r="F127" s="118"/>
      <c r="G127" s="119"/>
      <c r="H127" s="120">
        <v>44372</v>
      </c>
      <c r="I127" s="120">
        <v>44372</v>
      </c>
      <c r="J127" s="120">
        <v>44372</v>
      </c>
      <c r="K127" s="120">
        <v>44372</v>
      </c>
      <c r="L127" s="120">
        <v>44372</v>
      </c>
      <c r="M127" s="120">
        <v>44372</v>
      </c>
      <c r="N127" s="144">
        <v>1</v>
      </c>
      <c r="O127" s="142"/>
      <c r="P127" s="143"/>
      <c r="Q127" s="140"/>
      <c r="R127" s="152">
        <v>1</v>
      </c>
      <c r="S127" s="153"/>
      <c r="T127" s="159"/>
      <c r="U127" s="154"/>
      <c r="V127" s="156"/>
    </row>
    <row r="128" ht="13.2" customHeight="1" spans="1:22">
      <c r="A128" s="114">
        <v>116</v>
      </c>
      <c r="B128" s="115"/>
      <c r="C128" s="123" t="s">
        <v>73</v>
      </c>
      <c r="D128" s="116" t="s">
        <v>34</v>
      </c>
      <c r="E128" s="117">
        <v>1</v>
      </c>
      <c r="F128" s="118"/>
      <c r="G128" s="119"/>
      <c r="H128" s="120">
        <v>44372</v>
      </c>
      <c r="I128" s="120">
        <v>44372</v>
      </c>
      <c r="J128" s="120">
        <v>44372</v>
      </c>
      <c r="K128" s="120">
        <v>44372</v>
      </c>
      <c r="L128" s="120">
        <v>44372</v>
      </c>
      <c r="M128" s="120">
        <v>44372</v>
      </c>
      <c r="N128" s="144">
        <v>1</v>
      </c>
      <c r="O128" s="142"/>
      <c r="P128" s="143"/>
      <c r="Q128" s="140"/>
      <c r="R128" s="152">
        <v>1</v>
      </c>
      <c r="S128" s="153"/>
      <c r="T128" s="159"/>
      <c r="U128" s="154"/>
      <c r="V128" s="156"/>
    </row>
    <row r="129" ht="13.2" customHeight="1" spans="1:22">
      <c r="A129" s="114">
        <v>117</v>
      </c>
      <c r="B129" s="115"/>
      <c r="C129" s="123" t="s">
        <v>74</v>
      </c>
      <c r="D129" s="116" t="s">
        <v>34</v>
      </c>
      <c r="E129" s="117">
        <v>1</v>
      </c>
      <c r="F129" s="118"/>
      <c r="G129" s="119"/>
      <c r="H129" s="120">
        <v>44372</v>
      </c>
      <c r="I129" s="120">
        <v>44372</v>
      </c>
      <c r="J129" s="120">
        <v>44372</v>
      </c>
      <c r="K129" s="120">
        <v>44372</v>
      </c>
      <c r="L129" s="120">
        <v>44372</v>
      </c>
      <c r="M129" s="120">
        <v>44372</v>
      </c>
      <c r="N129" s="144">
        <v>1</v>
      </c>
      <c r="O129" s="142"/>
      <c r="P129" s="143"/>
      <c r="Q129" s="140"/>
      <c r="R129" s="152">
        <v>1</v>
      </c>
      <c r="S129" s="153"/>
      <c r="T129" s="159"/>
      <c r="U129" s="154"/>
      <c r="V129" s="156"/>
    </row>
    <row r="130" ht="13.2" customHeight="1" spans="1:22">
      <c r="A130" s="114">
        <v>118</v>
      </c>
      <c r="B130" s="115"/>
      <c r="C130" s="123" t="s">
        <v>75</v>
      </c>
      <c r="D130" s="116" t="s">
        <v>34</v>
      </c>
      <c r="E130" s="117">
        <v>1</v>
      </c>
      <c r="F130" s="118"/>
      <c r="G130" s="119"/>
      <c r="H130" s="120">
        <v>44372</v>
      </c>
      <c r="I130" s="120">
        <v>44372</v>
      </c>
      <c r="J130" s="120">
        <v>44372</v>
      </c>
      <c r="K130" s="120">
        <v>44372</v>
      </c>
      <c r="L130" s="120">
        <v>44372</v>
      </c>
      <c r="M130" s="120">
        <v>44372</v>
      </c>
      <c r="N130" s="144">
        <v>1</v>
      </c>
      <c r="O130" s="142"/>
      <c r="P130" s="143"/>
      <c r="Q130" s="140"/>
      <c r="R130" s="152">
        <v>1</v>
      </c>
      <c r="S130" s="153"/>
      <c r="T130" s="159"/>
      <c r="U130" s="154"/>
      <c r="V130" s="156"/>
    </row>
    <row r="131" ht="13.2" customHeight="1" spans="1:22">
      <c r="A131" s="114">
        <v>119</v>
      </c>
      <c r="B131" s="115"/>
      <c r="C131" s="123" t="s">
        <v>76</v>
      </c>
      <c r="D131" s="116" t="s">
        <v>34</v>
      </c>
      <c r="E131" s="117">
        <v>1</v>
      </c>
      <c r="F131" s="118"/>
      <c r="G131" s="119"/>
      <c r="H131" s="120">
        <v>44372</v>
      </c>
      <c r="I131" s="120">
        <v>44372</v>
      </c>
      <c r="J131" s="120">
        <v>44372</v>
      </c>
      <c r="K131" s="120">
        <v>44372</v>
      </c>
      <c r="L131" s="120">
        <v>44372</v>
      </c>
      <c r="M131" s="120">
        <v>44372</v>
      </c>
      <c r="N131" s="144">
        <v>1</v>
      </c>
      <c r="O131" s="142"/>
      <c r="P131" s="143"/>
      <c r="Q131" s="140"/>
      <c r="R131" s="152">
        <v>1</v>
      </c>
      <c r="S131" s="153"/>
      <c r="T131" s="159"/>
      <c r="U131" s="154"/>
      <c r="V131" s="156"/>
    </row>
    <row r="132" ht="13.2" customHeight="1" spans="1:22">
      <c r="A132" s="114">
        <v>120</v>
      </c>
      <c r="B132" s="115"/>
      <c r="C132" s="123" t="s">
        <v>78</v>
      </c>
      <c r="D132" s="116" t="s">
        <v>31</v>
      </c>
      <c r="E132" s="117">
        <v>1</v>
      </c>
      <c r="F132" s="118"/>
      <c r="G132" s="119"/>
      <c r="H132" s="120">
        <v>44372</v>
      </c>
      <c r="I132" s="120">
        <v>44372</v>
      </c>
      <c r="J132" s="120">
        <v>44372</v>
      </c>
      <c r="K132" s="120">
        <v>44372</v>
      </c>
      <c r="L132" s="120">
        <v>44372</v>
      </c>
      <c r="M132" s="120">
        <v>44372</v>
      </c>
      <c r="N132" s="144">
        <v>1</v>
      </c>
      <c r="O132" s="142"/>
      <c r="P132" s="143"/>
      <c r="Q132" s="140"/>
      <c r="R132" s="152">
        <v>1</v>
      </c>
      <c r="S132" s="153"/>
      <c r="T132" s="159"/>
      <c r="U132" s="154"/>
      <c r="V132" s="156"/>
    </row>
    <row r="133" ht="13.2" customHeight="1" spans="1:22">
      <c r="A133" s="114">
        <v>121</v>
      </c>
      <c r="B133" s="115"/>
      <c r="C133" s="123" t="s">
        <v>79</v>
      </c>
      <c r="D133" s="116" t="s">
        <v>31</v>
      </c>
      <c r="E133" s="117">
        <v>1</v>
      </c>
      <c r="F133" s="118"/>
      <c r="G133" s="119"/>
      <c r="H133" s="120">
        <v>44372</v>
      </c>
      <c r="I133" s="120">
        <v>44372</v>
      </c>
      <c r="J133" s="120">
        <v>44372</v>
      </c>
      <c r="K133" s="120">
        <v>44372</v>
      </c>
      <c r="L133" s="120">
        <v>44372</v>
      </c>
      <c r="M133" s="120">
        <v>44372</v>
      </c>
      <c r="N133" s="144">
        <v>1</v>
      </c>
      <c r="O133" s="142"/>
      <c r="P133" s="143"/>
      <c r="Q133" s="140"/>
      <c r="R133" s="152">
        <v>1</v>
      </c>
      <c r="S133" s="153"/>
      <c r="T133" s="159"/>
      <c r="U133" s="154"/>
      <c r="V133" s="156"/>
    </row>
    <row r="134" ht="13.2" customHeight="1" spans="1:22">
      <c r="A134" s="114">
        <v>122</v>
      </c>
      <c r="B134" s="115"/>
      <c r="C134" s="123" t="s">
        <v>80</v>
      </c>
      <c r="D134" s="116" t="s">
        <v>31</v>
      </c>
      <c r="E134" s="117">
        <v>1</v>
      </c>
      <c r="F134" s="118"/>
      <c r="G134" s="119"/>
      <c r="H134" s="120">
        <v>44372</v>
      </c>
      <c r="I134" s="120">
        <v>44372</v>
      </c>
      <c r="J134" s="120">
        <v>44372</v>
      </c>
      <c r="K134" s="120">
        <v>44372</v>
      </c>
      <c r="L134" s="120">
        <v>44372</v>
      </c>
      <c r="M134" s="120">
        <v>44372</v>
      </c>
      <c r="N134" s="144">
        <v>1</v>
      </c>
      <c r="O134" s="142"/>
      <c r="P134" s="143"/>
      <c r="Q134" s="140"/>
      <c r="R134" s="152">
        <v>1</v>
      </c>
      <c r="S134" s="153"/>
      <c r="T134" s="159"/>
      <c r="U134" s="154"/>
      <c r="V134" s="156"/>
    </row>
    <row r="135" ht="13.2" customHeight="1" spans="1:22">
      <c r="A135" s="114">
        <v>123</v>
      </c>
      <c r="B135" s="115"/>
      <c r="C135" s="123" t="s">
        <v>81</v>
      </c>
      <c r="D135" s="116" t="s">
        <v>31</v>
      </c>
      <c r="E135" s="117">
        <v>1</v>
      </c>
      <c r="F135" s="118"/>
      <c r="G135" s="119"/>
      <c r="H135" s="120">
        <v>44372</v>
      </c>
      <c r="I135" s="120">
        <v>44372</v>
      </c>
      <c r="J135" s="120">
        <v>44372</v>
      </c>
      <c r="K135" s="120">
        <v>44372</v>
      </c>
      <c r="L135" s="120">
        <v>44372</v>
      </c>
      <c r="M135" s="120">
        <v>44372</v>
      </c>
      <c r="N135" s="144">
        <v>1</v>
      </c>
      <c r="O135" s="142"/>
      <c r="P135" s="143"/>
      <c r="Q135" s="140"/>
      <c r="R135" s="152">
        <v>1</v>
      </c>
      <c r="S135" s="153"/>
      <c r="T135" s="159"/>
      <c r="U135" s="154"/>
      <c r="V135" s="156"/>
    </row>
    <row r="136" ht="13.2" customHeight="1" spans="1:22">
      <c r="A136" s="114">
        <v>124</v>
      </c>
      <c r="B136" s="115"/>
      <c r="C136" s="123" t="s">
        <v>83</v>
      </c>
      <c r="D136" s="116" t="s">
        <v>33</v>
      </c>
      <c r="E136" s="117">
        <v>1</v>
      </c>
      <c r="F136" s="118"/>
      <c r="G136" s="119"/>
      <c r="H136" s="120">
        <v>44372</v>
      </c>
      <c r="I136" s="120">
        <v>44372</v>
      </c>
      <c r="J136" s="120">
        <v>44372</v>
      </c>
      <c r="K136" s="120">
        <v>44372</v>
      </c>
      <c r="L136" s="120">
        <v>44372</v>
      </c>
      <c r="M136" s="120">
        <v>44372</v>
      </c>
      <c r="N136" s="144">
        <v>1</v>
      </c>
      <c r="O136" s="142"/>
      <c r="P136" s="143"/>
      <c r="Q136" s="140"/>
      <c r="R136" s="152">
        <v>1</v>
      </c>
      <c r="S136" s="153"/>
      <c r="T136" s="159"/>
      <c r="U136" s="154"/>
      <c r="V136" s="156"/>
    </row>
    <row r="137" ht="13.2" customHeight="1" spans="1:22">
      <c r="A137" s="114">
        <v>125</v>
      </c>
      <c r="B137" s="115"/>
      <c r="C137" s="123" t="s">
        <v>84</v>
      </c>
      <c r="D137" s="116" t="s">
        <v>33</v>
      </c>
      <c r="E137" s="117">
        <v>1</v>
      </c>
      <c r="F137" s="118"/>
      <c r="G137" s="119"/>
      <c r="H137" s="120">
        <v>44372</v>
      </c>
      <c r="I137" s="120">
        <v>44372</v>
      </c>
      <c r="J137" s="120">
        <v>44372</v>
      </c>
      <c r="K137" s="120">
        <v>44372</v>
      </c>
      <c r="L137" s="120">
        <v>44372</v>
      </c>
      <c r="M137" s="120">
        <v>44372</v>
      </c>
      <c r="N137" s="144">
        <v>1</v>
      </c>
      <c r="O137" s="142"/>
      <c r="P137" s="143"/>
      <c r="Q137" s="140"/>
      <c r="R137" s="152">
        <v>1</v>
      </c>
      <c r="S137" s="153"/>
      <c r="T137" s="159"/>
      <c r="U137" s="154"/>
      <c r="V137" s="156"/>
    </row>
    <row r="138" ht="13.2" customHeight="1" spans="1:22">
      <c r="A138" s="114">
        <v>126</v>
      </c>
      <c r="B138" s="115"/>
      <c r="C138" s="123" t="s">
        <v>85</v>
      </c>
      <c r="D138" s="116" t="s">
        <v>33</v>
      </c>
      <c r="E138" s="117">
        <v>1</v>
      </c>
      <c r="F138" s="118"/>
      <c r="G138" s="119"/>
      <c r="H138" s="120">
        <v>44372</v>
      </c>
      <c r="I138" s="120">
        <v>44372</v>
      </c>
      <c r="J138" s="120">
        <v>44372</v>
      </c>
      <c r="K138" s="120">
        <v>44372</v>
      </c>
      <c r="L138" s="120">
        <v>44372</v>
      </c>
      <c r="M138" s="120">
        <v>44372</v>
      </c>
      <c r="N138" s="144">
        <v>1</v>
      </c>
      <c r="O138" s="142"/>
      <c r="P138" s="143"/>
      <c r="Q138" s="140"/>
      <c r="R138" s="152">
        <v>1</v>
      </c>
      <c r="S138" s="153"/>
      <c r="T138" s="159"/>
      <c r="U138" s="154"/>
      <c r="V138" s="156"/>
    </row>
    <row r="139" ht="13.2" customHeight="1" spans="1:22">
      <c r="A139" s="114">
        <v>127</v>
      </c>
      <c r="B139" s="115"/>
      <c r="C139" s="123" t="s">
        <v>86</v>
      </c>
      <c r="D139" s="116" t="s">
        <v>33</v>
      </c>
      <c r="E139" s="117">
        <v>1</v>
      </c>
      <c r="F139" s="118"/>
      <c r="G139" s="119"/>
      <c r="H139" s="120">
        <v>44372</v>
      </c>
      <c r="I139" s="120">
        <v>44372</v>
      </c>
      <c r="J139" s="120">
        <v>44372</v>
      </c>
      <c r="K139" s="120">
        <v>44372</v>
      </c>
      <c r="L139" s="120">
        <v>44372</v>
      </c>
      <c r="M139" s="120">
        <v>44372</v>
      </c>
      <c r="N139" s="144">
        <v>1</v>
      </c>
      <c r="O139" s="142"/>
      <c r="P139" s="143"/>
      <c r="Q139" s="140"/>
      <c r="R139" s="152">
        <v>1</v>
      </c>
      <c r="S139" s="153"/>
      <c r="T139" s="159"/>
      <c r="U139" s="154"/>
      <c r="V139" s="156"/>
    </row>
    <row r="140" ht="13.2" customHeight="1" spans="1:22">
      <c r="A140" s="114"/>
      <c r="B140" s="115"/>
      <c r="C140" s="125" t="s">
        <v>107</v>
      </c>
      <c r="D140" s="116" t="s">
        <v>92</v>
      </c>
      <c r="E140" s="117">
        <v>32</v>
      </c>
      <c r="F140" s="118"/>
      <c r="G140" s="119"/>
      <c r="H140" s="163">
        <v>44372</v>
      </c>
      <c r="I140" s="163">
        <v>44372</v>
      </c>
      <c r="J140" s="139"/>
      <c r="K140" s="140"/>
      <c r="L140" s="163">
        <v>44375</v>
      </c>
      <c r="M140" s="163">
        <v>44375</v>
      </c>
      <c r="N140" s="144">
        <v>10</v>
      </c>
      <c r="O140" s="142"/>
      <c r="P140" s="143"/>
      <c r="Q140" s="140"/>
      <c r="R140" s="152">
        <v>32</v>
      </c>
      <c r="S140" s="153"/>
      <c r="T140" s="159"/>
      <c r="U140" s="154"/>
      <c r="V140" s="156"/>
    </row>
    <row r="141" spans="1:22">
      <c r="A141" s="114">
        <v>48</v>
      </c>
      <c r="B141" s="115"/>
      <c r="C141" s="125"/>
      <c r="D141" s="116"/>
      <c r="E141" s="117"/>
      <c r="F141" s="118"/>
      <c r="G141" s="119"/>
      <c r="H141" s="163"/>
      <c r="I141" s="163"/>
      <c r="J141" s="139"/>
      <c r="K141" s="140"/>
      <c r="L141" s="163"/>
      <c r="M141" s="163"/>
      <c r="N141" s="144"/>
      <c r="O141" s="142"/>
      <c r="P141" s="143"/>
      <c r="Q141" s="140"/>
      <c r="R141" s="152"/>
      <c r="S141" s="153"/>
      <c r="T141" s="159"/>
      <c r="U141" s="154"/>
      <c r="V141" s="156"/>
    </row>
    <row r="142" ht="14.55" spans="1:22">
      <c r="A142" s="114">
        <v>49</v>
      </c>
      <c r="B142" s="164" t="s">
        <v>110</v>
      </c>
      <c r="C142" s="165"/>
      <c r="D142" s="116"/>
      <c r="E142" s="166">
        <f>SUM(E9:E141)</f>
        <v>322.5</v>
      </c>
      <c r="F142" s="167"/>
      <c r="G142" s="168"/>
      <c r="H142" s="169"/>
      <c r="I142" s="187"/>
      <c r="J142" s="188" t="str">
        <f>IF(I142="","",IF(I142=H142,"○",IF(I142&gt;H142,"△","◎")))</f>
        <v/>
      </c>
      <c r="K142" s="189"/>
      <c r="L142" s="190"/>
      <c r="M142" s="190"/>
      <c r="N142" s="191">
        <f>SUM(N9:N141)</f>
        <v>146.5</v>
      </c>
      <c r="O142" s="192">
        <f>SUM(O9:O141)</f>
        <v>56</v>
      </c>
      <c r="P142" s="188"/>
      <c r="Q142" s="193"/>
      <c r="R142" s="194"/>
      <c r="S142" s="195" t="e">
        <f>SUM(S9:S141)</f>
        <v>#REF!</v>
      </c>
      <c r="T142" s="196"/>
      <c r="U142" s="197">
        <f>SUM(U9:U141)</f>
        <v>0</v>
      </c>
      <c r="V142" s="156"/>
    </row>
    <row r="143" spans="1:22">
      <c r="A143" s="114">
        <v>108</v>
      </c>
      <c r="B143" s="88"/>
      <c r="C143" s="88"/>
      <c r="D143" s="170"/>
      <c r="E143" s="171"/>
      <c r="F143" s="88"/>
      <c r="G143" s="16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156"/>
    </row>
    <row r="144" ht="14.55" spans="1:22">
      <c r="A144" s="114">
        <v>109</v>
      </c>
      <c r="B144" s="88"/>
      <c r="C144" s="88"/>
      <c r="D144" s="170"/>
      <c r="E144" s="171"/>
      <c r="F144" s="88"/>
      <c r="G144" s="16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156"/>
    </row>
    <row r="145" ht="14.55" spans="1:22">
      <c r="A145" s="114">
        <v>110</v>
      </c>
      <c r="B145" s="172" t="s">
        <v>111</v>
      </c>
      <c r="C145" s="173" t="s">
        <v>112</v>
      </c>
      <c r="D145" s="170"/>
      <c r="E145" s="171"/>
      <c r="F145" s="88"/>
      <c r="G145" s="16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156"/>
    </row>
    <row r="146" spans="1:22">
      <c r="A146" s="114">
        <v>111</v>
      </c>
      <c r="B146" s="131" t="s">
        <v>113</v>
      </c>
      <c r="C146" s="174" t="s">
        <v>114</v>
      </c>
      <c r="D146" s="175" t="e">
        <f>1-COUNTIF(J9:J141,"")/#REF!</f>
        <v>#REF!</v>
      </c>
      <c r="E146" s="171"/>
      <c r="F146" s="88"/>
      <c r="G146" s="16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156"/>
    </row>
    <row r="147" spans="1:22">
      <c r="A147" s="114">
        <v>112</v>
      </c>
      <c r="B147" s="176" t="e">
        <f>IF(O142=0,"",S142*160/((N142+[1]需求設計書review!L49+[1]需求設計書review!Q49)*1.1))</f>
        <v>#REF!</v>
      </c>
      <c r="C147" s="174" t="s">
        <v>115</v>
      </c>
      <c r="D147" s="177">
        <f>COUNTIF($J$7:$J$141,"◎")</f>
        <v>0</v>
      </c>
      <c r="E147" s="171"/>
      <c r="F147" s="88"/>
      <c r="G147" s="16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156"/>
    </row>
    <row r="148" spans="1:22">
      <c r="A148" s="114">
        <v>113</v>
      </c>
      <c r="B148" s="178"/>
      <c r="C148" s="174" t="s">
        <v>13</v>
      </c>
      <c r="D148" s="177">
        <f>COUNTIF($J$7:$J$141,"○")</f>
        <v>40</v>
      </c>
      <c r="E148" s="171"/>
      <c r="F148" s="88"/>
      <c r="G148" s="16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156"/>
    </row>
    <row r="149" spans="1:22">
      <c r="A149" s="114">
        <v>114</v>
      </c>
      <c r="B149" s="178"/>
      <c r="C149" s="174" t="s">
        <v>116</v>
      </c>
      <c r="D149" s="177">
        <f>COUNTIF(K9:K141,1)</f>
        <v>0</v>
      </c>
      <c r="E149" s="171"/>
      <c r="F149" s="88"/>
      <c r="G149" s="16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156"/>
    </row>
    <row r="150" spans="1:22">
      <c r="A150" s="114">
        <v>115</v>
      </c>
      <c r="B150" s="178"/>
      <c r="C150" s="179" t="s">
        <v>117</v>
      </c>
      <c r="D150" s="177">
        <f>COUNTIF($J$7:$J$141,"△")</f>
        <v>1</v>
      </c>
      <c r="E150" s="171"/>
      <c r="F150" s="88"/>
      <c r="G150" s="16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156"/>
    </row>
    <row r="151" spans="1:22">
      <c r="A151" s="114">
        <v>116</v>
      </c>
      <c r="B151" s="180"/>
      <c r="C151" s="181" t="s">
        <v>118</v>
      </c>
      <c r="D151" s="182" t="e">
        <f>1-COUNTIF(P9:P141,"")/#REF!</f>
        <v>#REF!</v>
      </c>
      <c r="E151" s="171"/>
      <c r="F151" s="88"/>
      <c r="G151" s="16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156"/>
    </row>
    <row r="152" spans="1:22">
      <c r="A152" s="114">
        <v>117</v>
      </c>
      <c r="B152" s="180"/>
      <c r="C152" s="174" t="s">
        <v>119</v>
      </c>
      <c r="D152" s="177">
        <f>COUNTIF($P$7:$P$141,"◎")</f>
        <v>0</v>
      </c>
      <c r="E152" s="171"/>
      <c r="F152" s="88"/>
      <c r="G152" s="16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156"/>
    </row>
    <row r="153" spans="1:22">
      <c r="A153" s="114">
        <v>118</v>
      </c>
      <c r="B153" s="183"/>
      <c r="C153" s="181" t="s">
        <v>120</v>
      </c>
      <c r="D153" s="177">
        <f>COUNTIF($P$7:$P$141,"○")</f>
        <v>41</v>
      </c>
      <c r="E153" s="171"/>
      <c r="F153" s="88"/>
      <c r="G153" s="16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156"/>
    </row>
    <row r="154" spans="1:22">
      <c r="A154" s="114">
        <v>119</v>
      </c>
      <c r="B154" s="183"/>
      <c r="C154" s="174" t="s">
        <v>121</v>
      </c>
      <c r="D154" s="177">
        <f>COUNTIF(Q9:Q141,1)</f>
        <v>0</v>
      </c>
      <c r="E154" s="171"/>
      <c r="F154" s="88"/>
      <c r="G154" s="16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156"/>
    </row>
    <row r="155" ht="14.55" spans="1:22">
      <c r="A155" s="114">
        <v>120</v>
      </c>
      <c r="B155" s="184"/>
      <c r="C155" s="185" t="s">
        <v>122</v>
      </c>
      <c r="D155" s="177">
        <f>COUNTIF($P$7:$P$141,"△")</f>
        <v>0</v>
      </c>
      <c r="E155" s="171"/>
      <c r="F155" s="88"/>
      <c r="G155" s="16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156"/>
    </row>
    <row r="156" ht="14.55" spans="1:22">
      <c r="A156" s="114">
        <v>121</v>
      </c>
      <c r="B156" s="88"/>
      <c r="C156" s="88"/>
      <c r="D156" s="186">
        <f>N142</f>
        <v>146.5</v>
      </c>
      <c r="E156" s="88"/>
      <c r="F156" s="88"/>
      <c r="G156" s="16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156"/>
    </row>
    <row r="157" spans="1:22">
      <c r="A157" s="114">
        <v>122</v>
      </c>
      <c r="B157" s="88"/>
      <c r="C157" s="88"/>
      <c r="D157" s="170"/>
      <c r="E157" s="88"/>
      <c r="F157" s="88"/>
      <c r="G157" s="16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156"/>
    </row>
    <row r="158" spans="1:22">
      <c r="A158" s="114">
        <v>123</v>
      </c>
      <c r="B158" s="88"/>
      <c r="C158" s="88"/>
      <c r="D158" s="170"/>
      <c r="E158" s="88"/>
      <c r="F158" s="88"/>
      <c r="G158" s="16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156"/>
    </row>
    <row r="159" spans="1:22">
      <c r="A159" s="114">
        <v>124</v>
      </c>
      <c r="B159" s="88"/>
      <c r="C159" s="88"/>
      <c r="D159" s="170"/>
      <c r="E159" s="88"/>
      <c r="F159" s="88"/>
      <c r="G159" s="16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156"/>
    </row>
    <row r="160" spans="1:22">
      <c r="A160" s="114">
        <v>125</v>
      </c>
      <c r="B160" s="88"/>
      <c r="C160" s="88"/>
      <c r="D160" s="170"/>
      <c r="E160" s="88"/>
      <c r="F160" s="88"/>
      <c r="G160" s="16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156"/>
    </row>
    <row r="161" spans="1:22">
      <c r="A161" s="114">
        <v>126</v>
      </c>
      <c r="B161" s="88"/>
      <c r="C161" s="88"/>
      <c r="D161" s="170"/>
      <c r="E161" s="88"/>
      <c r="F161" s="88"/>
      <c r="G161" s="16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156"/>
    </row>
    <row r="162" spans="1:22">
      <c r="A162" s="114">
        <v>127</v>
      </c>
      <c r="B162" s="88"/>
      <c r="C162" s="88"/>
      <c r="D162" s="170"/>
      <c r="E162" s="88"/>
      <c r="F162" s="88"/>
      <c r="G162" s="16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156"/>
    </row>
    <row r="163" spans="1:22">
      <c r="A163" s="114">
        <v>128</v>
      </c>
      <c r="B163" s="88"/>
      <c r="C163" s="88"/>
      <c r="D163" s="170"/>
      <c r="E163" s="88"/>
      <c r="F163" s="88"/>
      <c r="G163" s="16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156"/>
    </row>
    <row r="164" spans="1:22">
      <c r="A164" s="114">
        <v>129</v>
      </c>
      <c r="B164" s="88"/>
      <c r="C164" s="88"/>
      <c r="D164" s="170"/>
      <c r="E164" s="88"/>
      <c r="F164" s="88"/>
      <c r="G164" s="168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156"/>
    </row>
    <row r="165" spans="1:22">
      <c r="A165" s="114">
        <v>130</v>
      </c>
      <c r="B165" s="88"/>
      <c r="C165" s="88"/>
      <c r="D165" s="170"/>
      <c r="E165" s="88"/>
      <c r="F165" s="88"/>
      <c r="G165" s="16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156"/>
    </row>
    <row r="166" spans="1:22">
      <c r="A166" s="114">
        <v>131</v>
      </c>
      <c r="B166" s="88"/>
      <c r="C166" s="88"/>
      <c r="D166" s="170"/>
      <c r="E166" s="88"/>
      <c r="F166" s="88"/>
      <c r="G166" s="16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156"/>
    </row>
    <row r="167" spans="1:22">
      <c r="A167" s="114">
        <v>132</v>
      </c>
      <c r="B167" s="88"/>
      <c r="C167" s="88"/>
      <c r="D167" s="170"/>
      <c r="E167" s="88"/>
      <c r="F167" s="88"/>
      <c r="G167" s="16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156"/>
    </row>
    <row r="168" spans="1:22">
      <c r="A168" s="114">
        <v>133</v>
      </c>
      <c r="B168" s="88"/>
      <c r="C168" s="88"/>
      <c r="D168" s="170"/>
      <c r="E168" s="88"/>
      <c r="F168" s="88"/>
      <c r="G168" s="168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156"/>
    </row>
    <row r="169" spans="1:22">
      <c r="A169" s="114">
        <v>134</v>
      </c>
      <c r="B169" s="88"/>
      <c r="C169" s="88"/>
      <c r="D169" s="170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156"/>
    </row>
    <row r="170" spans="1:22">
      <c r="A170" s="114">
        <v>135</v>
      </c>
      <c r="B170" s="88"/>
      <c r="C170" s="88"/>
      <c r="D170" s="170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156"/>
    </row>
    <row r="171" spans="1:22">
      <c r="A171" s="114">
        <v>136</v>
      </c>
      <c r="B171" s="88"/>
      <c r="C171" s="88"/>
      <c r="D171" s="170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156"/>
    </row>
    <row r="172" spans="1:22">
      <c r="A172" s="114">
        <v>137</v>
      </c>
      <c r="B172" s="88"/>
      <c r="C172" s="88"/>
      <c r="D172" s="170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156"/>
    </row>
    <row r="173" spans="1:22">
      <c r="A173" s="114">
        <v>138</v>
      </c>
      <c r="B173" s="88"/>
      <c r="C173" s="88"/>
      <c r="D173" s="170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156"/>
    </row>
    <row r="174" spans="1:22">
      <c r="A174" s="114">
        <v>139</v>
      </c>
      <c r="B174" s="88"/>
      <c r="C174" s="88"/>
      <c r="D174" s="170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156"/>
    </row>
    <row r="175" spans="1:22">
      <c r="A175" s="114">
        <v>140</v>
      </c>
      <c r="B175" s="88"/>
      <c r="C175" s="88"/>
      <c r="D175" s="170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156"/>
    </row>
    <row r="176" spans="1:22">
      <c r="A176" s="114">
        <v>141</v>
      </c>
      <c r="B176" s="88"/>
      <c r="C176" s="88"/>
      <c r="D176" s="170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156"/>
    </row>
    <row r="177" spans="4:4">
      <c r="D177" s="170"/>
    </row>
  </sheetData>
  <mergeCells count="21">
    <mergeCell ref="H6:U6"/>
    <mergeCell ref="R7:S7"/>
    <mergeCell ref="T7:U7"/>
    <mergeCell ref="A6:A8"/>
    <mergeCell ref="B6:B8"/>
    <mergeCell ref="C6:C8"/>
    <mergeCell ref="D6:D8"/>
    <mergeCell ref="E6:E8"/>
    <mergeCell ref="F6:F8"/>
    <mergeCell ref="G6:G8"/>
    <mergeCell ref="H7:H8"/>
    <mergeCell ref="I7:I8"/>
    <mergeCell ref="J7:J8"/>
    <mergeCell ref="K7:K8"/>
    <mergeCell ref="L7:L8"/>
    <mergeCell ref="M7:M8"/>
    <mergeCell ref="N7:N8"/>
    <mergeCell ref="O7:O8"/>
    <mergeCell ref="P7:P8"/>
    <mergeCell ref="Q7:Q8"/>
    <mergeCell ref="V6:V8"/>
  </mergeCells>
  <conditionalFormatting sqref="C26">
    <cfRule type="expression" dxfId="0" priority="157" stopIfTrue="1">
      <formula>IF(#REF!="△",1,IF(#REF!=1,1,IF(#REF!="△",1,IF(#REF!=1,1,0))))</formula>
    </cfRule>
    <cfRule type="expression" dxfId="1" priority="158" stopIfTrue="1">
      <formula>IF(J26="△",1,IF(K26=1,1,IF(P26="△",1,IF(Q26=1,1,0))))</formula>
    </cfRule>
    <cfRule type="expression" dxfId="0" priority="163" stopIfTrue="1">
      <formula>IF(#REF!="△",1,IF(#REF!=1,1,IF(#REF!="△",1,IF(#REF!=1,1,0))))</formula>
    </cfRule>
    <cfRule type="expression" dxfId="1" priority="164" stopIfTrue="1">
      <formula>IF(J26="△",1,IF(K26=1,1,IF(P26="△",1,IF(Q26=1,1,0))))</formula>
    </cfRule>
  </conditionalFormatting>
  <conditionalFormatting sqref="C27">
    <cfRule type="expression" dxfId="0" priority="171" stopIfTrue="1">
      <formula>IF(#REF!="△",1,IF(#REF!=1,1,IF(#REF!="△",1,IF(#REF!=1,1,0))))</formula>
    </cfRule>
    <cfRule type="expression" dxfId="1" priority="172" stopIfTrue="1">
      <formula>IF(J22="△",1,IF(K22=1,1,IF(P22="△",1,IF(Q22=1,1,0))))</formula>
    </cfRule>
  </conditionalFormatting>
  <conditionalFormatting sqref="C28">
    <cfRule type="expression" dxfId="0" priority="139" stopIfTrue="1">
      <formula>IF(#REF!="△",1,IF(#REF!=1,1,IF(#REF!="△",1,IF(#REF!=1,1,0))))</formula>
    </cfRule>
    <cfRule type="expression" dxfId="1" priority="140" stopIfTrue="1">
      <formula>IF(J28="△",1,IF(K28=1,1,IF(P28="△",1,IF(Q28=1,1,0))))</formula>
    </cfRule>
  </conditionalFormatting>
  <conditionalFormatting sqref="C40">
    <cfRule type="expression" dxfId="0" priority="204" stopIfTrue="1">
      <formula>IF(#REF!="△",1,IF(#REF!=1,1,IF(#REF!="△",1,IF(#REF!=1,1,0))))</formula>
    </cfRule>
    <cfRule type="expression" dxfId="1" priority="205" stopIfTrue="1">
      <formula>IF(J45="△",1,IF(K45=1,1,IF(P45="△",1,IF(Q45=1,1,0))))</formula>
    </cfRule>
    <cfRule type="expression" dxfId="0" priority="206" stopIfTrue="1">
      <formula>IF(#REF!="△",1,IF(#REF!=1,1,IF(#REF!="△",1,IF(#REF!=1,1,0))))</formula>
    </cfRule>
    <cfRule type="expression" dxfId="1" priority="207" stopIfTrue="1">
      <formula>IF(J45="△",1,IF(K45=1,1,IF(P45="△",1,IF(Q45=1,1,0))))</formula>
    </cfRule>
  </conditionalFormatting>
  <conditionalFormatting sqref="C44">
    <cfRule type="expression" dxfId="0" priority="212" stopIfTrue="1">
      <formula>IF(#REF!="△",1,IF(#REF!=1,1,IF(#REF!="△",1,IF(#REF!=1,1,0))))</formula>
    </cfRule>
    <cfRule type="expression" dxfId="1" priority="213" stopIfTrue="1">
      <formula>IF(#REF!="△",1,IF(#REF!=1,1,IF(#REF!="△",1,IF(#REF!=1,1,0))))</formula>
    </cfRule>
    <cfRule type="expression" dxfId="0" priority="214" stopIfTrue="1">
      <formula>IF(#REF!="△",1,IF(#REF!=1,1,IF(#REF!="△",1,IF(#REF!=1,1,0))))</formula>
    </cfRule>
    <cfRule type="expression" dxfId="1" priority="215" stopIfTrue="1">
      <formula>IF(#REF!="△",1,IF(#REF!=1,1,IF(#REF!="△",1,IF(#REF!=1,1,0))))</formula>
    </cfRule>
  </conditionalFormatting>
  <conditionalFormatting sqref="C60">
    <cfRule type="expression" dxfId="0" priority="95" stopIfTrue="1">
      <formula>IF(#REF!="△",1,IF(#REF!=1,1,IF(#REF!="△",1,IF(#REF!=1,1,0))))</formula>
    </cfRule>
    <cfRule type="expression" dxfId="1" priority="96" stopIfTrue="1">
      <formula>IF(J60="△",1,IF(K60=1,1,IF(P60="△",1,IF(Q60=1,1,0))))</formula>
    </cfRule>
  </conditionalFormatting>
  <conditionalFormatting sqref="C70">
    <cfRule type="expression" dxfId="0" priority="91" stopIfTrue="1">
      <formula>IF(#REF!="△",1,IF(#REF!=1,1,IF(#REF!="△",1,IF(#REF!=1,1,0))))</formula>
    </cfRule>
    <cfRule type="expression" dxfId="1" priority="92" stopIfTrue="1">
      <formula>IF(J70="△",1,IF(K70=1,1,IF(P70="△",1,IF(Q70=1,1,0))))</formula>
    </cfRule>
  </conditionalFormatting>
  <conditionalFormatting sqref="C78">
    <cfRule type="expression" dxfId="0" priority="85" stopIfTrue="1">
      <formula>IF(#REF!="△",1,IF(#REF!=1,1,IF(#REF!="△",1,IF(#REF!=1,1,0))))</formula>
    </cfRule>
    <cfRule type="expression" dxfId="1" priority="86" stopIfTrue="1">
      <formula>IF(J78="△",1,IF(K78=1,1,IF(P78="△",1,IF(Q78=1,1,0))))</formula>
    </cfRule>
  </conditionalFormatting>
  <conditionalFormatting sqref="C79">
    <cfRule type="expression" dxfId="0" priority="83" stopIfTrue="1">
      <formula>IF(#REF!="△",1,IF(#REF!=1,1,IF(#REF!="△",1,IF(#REF!=1,1,0))))</formula>
    </cfRule>
    <cfRule type="expression" dxfId="1" priority="84" stopIfTrue="1">
      <formula>IF(J79="△",1,IF(K79=1,1,IF(P79="△",1,IF(Q79=1,1,0))))</formula>
    </cfRule>
  </conditionalFormatting>
  <conditionalFormatting sqref="C84">
    <cfRule type="expression" dxfId="0" priority="67" stopIfTrue="1">
      <formula>IF(#REF!="△",1,IF(#REF!=1,1,IF(#REF!="△",1,IF(#REF!=1,1,0))))</formula>
    </cfRule>
    <cfRule type="expression" dxfId="1" priority="68" stopIfTrue="1">
      <formula>IF(J84="△",1,IF(K84=1,1,IF(P84="△",1,IF(Q84=1,1,0))))</formula>
    </cfRule>
    <cfRule type="expression" dxfId="0" priority="69" stopIfTrue="1">
      <formula>IF(#REF!="△",1,IF(#REF!=1,1,IF(#REF!="△",1,IF(#REF!=1,1,0))))</formula>
    </cfRule>
    <cfRule type="expression" dxfId="1" priority="70" stopIfTrue="1">
      <formula>IF(J84="△",1,IF(K84=1,1,IF(P84="△",1,IF(Q84=1,1,0))))</formula>
    </cfRule>
  </conditionalFormatting>
  <conditionalFormatting sqref="C85">
    <cfRule type="expression" dxfId="0" priority="73" stopIfTrue="1">
      <formula>IF(#REF!="△",1,IF(#REF!=1,1,IF(#REF!="△",1,IF(#REF!=1,1,0))))</formula>
    </cfRule>
    <cfRule type="expression" dxfId="1" priority="74" stopIfTrue="1">
      <formula>IF(J79="△",1,IF(K79=1,1,IF(P79="△",1,IF(Q79=1,1,0))))</formula>
    </cfRule>
  </conditionalFormatting>
  <conditionalFormatting sqref="C86">
    <cfRule type="expression" dxfId="0" priority="63" stopIfTrue="1">
      <formula>IF(#REF!="△",1,IF(#REF!=1,1,IF(#REF!="△",1,IF(#REF!=1,1,0))))</formula>
    </cfRule>
    <cfRule type="expression" dxfId="1" priority="64" stopIfTrue="1">
      <formula>IF(J86="△",1,IF(K86=1,1,IF(P86="△",1,IF(Q86=1,1,0))))</formula>
    </cfRule>
  </conditionalFormatting>
  <conditionalFormatting sqref="C98">
    <cfRule type="expression" dxfId="0" priority="75" stopIfTrue="1">
      <formula>IF(#REF!="△",1,IF(#REF!=1,1,IF(#REF!="△",1,IF(#REF!=1,1,0))))</formula>
    </cfRule>
    <cfRule type="expression" dxfId="1" priority="76" stopIfTrue="1">
      <formula>IF(J103="△",1,IF(K103=1,1,IF(P103="△",1,IF(Q103=1,1,0))))</formula>
    </cfRule>
    <cfRule type="expression" dxfId="0" priority="77" stopIfTrue="1">
      <formula>IF(#REF!="△",1,IF(#REF!=1,1,IF(#REF!="△",1,IF(#REF!=1,1,0))))</formula>
    </cfRule>
    <cfRule type="expression" dxfId="1" priority="78" stopIfTrue="1">
      <formula>IF(J103="△",1,IF(K103=1,1,IF(P103="△",1,IF(Q103=1,1,0))))</formula>
    </cfRule>
  </conditionalFormatting>
  <conditionalFormatting sqref="C102">
    <cfRule type="expression" dxfId="0" priority="79" stopIfTrue="1">
      <formula>IF(#REF!="△",1,IF(#REF!=1,1,IF(#REF!="△",1,IF(#REF!=1,1,0))))</formula>
    </cfRule>
    <cfRule type="expression" dxfId="1" priority="80" stopIfTrue="1">
      <formula>IF(#REF!="△",1,IF(#REF!=1,1,IF(#REF!="△",1,IF(#REF!=1,1,0))))</formula>
    </cfRule>
    <cfRule type="expression" dxfId="0" priority="81" stopIfTrue="1">
      <formula>IF(#REF!="△",1,IF(#REF!=1,1,IF(#REF!="△",1,IF(#REF!=1,1,0))))</formula>
    </cfRule>
    <cfRule type="expression" dxfId="1" priority="82" stopIfTrue="1">
      <formula>IF(#REF!="△",1,IF(#REF!=1,1,IF(#REF!="△",1,IF(#REF!=1,1,0))))</formula>
    </cfRule>
  </conditionalFormatting>
  <conditionalFormatting sqref="C110">
    <cfRule type="expression" dxfId="0" priority="336" stopIfTrue="1">
      <formula>IF(#REF!="△",1,IF(#REF!=1,1,IF(#REF!="△",1,IF(#REF!=1,1,0))))</formula>
    </cfRule>
    <cfRule type="expression" dxfId="1" priority="337" stopIfTrue="1">
      <formula>IF(J139="△",1,IF(K139=1,1,IF(P139="△",1,IF(Q139=1,1,0))))</formula>
    </cfRule>
    <cfRule type="expression" dxfId="0" priority="338" stopIfTrue="1">
      <formula>IF(#REF!="△",1,IF(#REF!=1,1,IF(#REF!="△",1,IF(#REF!=1,1,0))))</formula>
    </cfRule>
    <cfRule type="expression" dxfId="1" priority="339" stopIfTrue="1">
      <formula>IF(J139="△",1,IF(K139=1,1,IF(P139="△",1,IF(Q139=1,1,0))))</formula>
    </cfRule>
  </conditionalFormatting>
  <conditionalFormatting sqref="C113">
    <cfRule type="expression" dxfId="0" priority="15" stopIfTrue="1">
      <formula>IF(#REF!="△",1,IF(#REF!=1,1,IF(#REF!="△",1,IF(#REF!=1,1,0))))</formula>
    </cfRule>
    <cfRule type="expression" dxfId="1" priority="16" stopIfTrue="1">
      <formula>IF(J113="△",1,IF(K113=1,1,IF(P113="△",1,IF(Q113=1,1,0))))</formula>
    </cfRule>
    <cfRule type="expression" dxfId="0" priority="17" stopIfTrue="1">
      <formula>IF(#REF!="△",1,IF(#REF!=1,1,IF(#REF!="△",1,IF(#REF!=1,1,0))))</formula>
    </cfRule>
    <cfRule type="expression" dxfId="1" priority="18" stopIfTrue="1">
      <formula>IF(J113="△",1,IF(K113=1,1,IF(P113="△",1,IF(Q113=1,1,0))))</formula>
    </cfRule>
  </conditionalFormatting>
  <conditionalFormatting sqref="C114">
    <cfRule type="expression" dxfId="0" priority="21" stopIfTrue="1">
      <formula>IF(#REF!="△",1,IF(#REF!=1,1,IF(#REF!="△",1,IF(#REF!=1,1,0))))</formula>
    </cfRule>
    <cfRule type="expression" dxfId="1" priority="22" stopIfTrue="1">
      <formula>IF(J109="△",1,IF(K109=1,1,IF(P109="△",1,IF(Q109=1,1,0))))</formula>
    </cfRule>
  </conditionalFormatting>
  <conditionalFormatting sqref="C115">
    <cfRule type="expression" dxfId="0" priority="11" stopIfTrue="1">
      <formula>IF(#REF!="△",1,IF(#REF!=1,1,IF(#REF!="△",1,IF(#REF!=1,1,0))))</formula>
    </cfRule>
    <cfRule type="expression" dxfId="1" priority="12" stopIfTrue="1">
      <formula>IF(J115="△",1,IF(K115=1,1,IF(P115="△",1,IF(Q115=1,1,0))))</formula>
    </cfRule>
  </conditionalFormatting>
  <conditionalFormatting sqref="C127">
    <cfRule type="expression" dxfId="0" priority="23" stopIfTrue="1">
      <formula>IF(#REF!="△",1,IF(#REF!=1,1,IF(#REF!="△",1,IF(#REF!=1,1,0))))</formula>
    </cfRule>
    <cfRule type="expression" dxfId="1" priority="24" stopIfTrue="1">
      <formula>IF(J132="△",1,IF(K132=1,1,IF(P132="△",1,IF(Q132=1,1,0))))</formula>
    </cfRule>
    <cfRule type="expression" dxfId="0" priority="25" stopIfTrue="1">
      <formula>IF(#REF!="△",1,IF(#REF!=1,1,IF(#REF!="△",1,IF(#REF!=1,1,0))))</formula>
    </cfRule>
    <cfRule type="expression" dxfId="1" priority="26" stopIfTrue="1">
      <formula>IF(J132="△",1,IF(K132=1,1,IF(P132="△",1,IF(Q132=1,1,0))))</formula>
    </cfRule>
  </conditionalFormatting>
  <conditionalFormatting sqref="C131">
    <cfRule type="expression" dxfId="0" priority="27" stopIfTrue="1">
      <formula>IF(#REF!="△",1,IF(#REF!=1,1,IF(#REF!="△",1,IF(#REF!=1,1,0))))</formula>
    </cfRule>
    <cfRule type="expression" dxfId="1" priority="28" stopIfTrue="1">
      <formula>IF(#REF!="△",1,IF(#REF!=1,1,IF(#REF!="△",1,IF(#REF!=1,1,0))))</formula>
    </cfRule>
    <cfRule type="expression" dxfId="0" priority="29" stopIfTrue="1">
      <formula>IF(#REF!="△",1,IF(#REF!=1,1,IF(#REF!="△",1,IF(#REF!=1,1,0))))</formula>
    </cfRule>
    <cfRule type="expression" dxfId="1" priority="30" stopIfTrue="1">
      <formula>IF(#REF!="△",1,IF(#REF!=1,1,IF(#REF!="△",1,IF(#REF!=1,1,0))))</formula>
    </cfRule>
  </conditionalFormatting>
  <conditionalFormatting sqref="C139">
    <cfRule type="expression" dxfId="0" priority="35" stopIfTrue="1">
      <formula>IF(#REF!="△",1,IF(#REF!=1,1,IF(#REF!="△",1,IF(#REF!=1,1,0))))</formula>
    </cfRule>
    <cfRule type="expression" dxfId="1" priority="36" stopIfTrue="1">
      <formula>IF(J168="△",1,IF(K168=1,1,IF(P168="△",1,IF(Q168=1,1,0))))</formula>
    </cfRule>
    <cfRule type="expression" dxfId="0" priority="37" stopIfTrue="1">
      <formula>IF(#REF!="△",1,IF(#REF!=1,1,IF(#REF!="△",1,IF(#REF!=1,1,0))))</formula>
    </cfRule>
    <cfRule type="expression" dxfId="1" priority="38" stopIfTrue="1">
      <formula>IF(J168="△",1,IF(K168=1,1,IF(P168="△",1,IF(Q168=1,1,0))))</formula>
    </cfRule>
  </conditionalFormatting>
  <conditionalFormatting sqref="C140">
    <cfRule type="expression" dxfId="0" priority="1" stopIfTrue="1">
      <formula>IF(#REF!="△",1,IF(#REF!=1,1,IF(#REF!="△",1,IF(#REF!=1,1,0))))</formula>
    </cfRule>
    <cfRule type="expression" dxfId="1" priority="2" stopIfTrue="1">
      <formula>IF(J140="△",1,IF(K140=1,1,IF(P140="△",1,IF(Q140=1,1,0))))</formula>
    </cfRule>
  </conditionalFormatting>
  <conditionalFormatting sqref="C142">
    <cfRule type="expression" dxfId="2" priority="173" stopIfTrue="1">
      <formula>IF(#REF!="△",1,IF(#REF!=1,1,IF(#REF!="△",1,IF(#REF!=1,1,0))))</formula>
    </cfRule>
    <cfRule type="expression" dxfId="0" priority="174" stopIfTrue="1">
      <formula>IF(#REF!="△",1,IF(#REF!=1,1,IF(#REF!="△",1,IF(#REF!=1,1,0))))</formula>
    </cfRule>
    <cfRule type="expression" dxfId="1" priority="175" stopIfTrue="1">
      <formula>IF(J142="△",1,IF(#REF!=1,1,IF(P142="△",1,IF(#REF!=1,1,0))))</formula>
    </cfRule>
  </conditionalFormatting>
  <conditionalFormatting sqref="C24:C25">
    <cfRule type="expression" dxfId="0" priority="155" stopIfTrue="1">
      <formula>IF(#REF!="△",1,IF(#REF!=1,1,IF(#REF!="△",1,IF(#REF!=1,1,0))))</formula>
    </cfRule>
    <cfRule type="expression" dxfId="1" priority="156" stopIfTrue="1">
      <formula>IF(J24="△",1,IF(K24=1,1,IF(P24="△",1,IF(Q24=1,1,0))))</formula>
    </cfRule>
    <cfRule type="expression" dxfId="0" priority="169" stopIfTrue="1">
      <formula>IF(#REF!="△",1,IF(#REF!=1,1,IF(#REF!="△",1,IF(#REF!=1,1,0))))</formula>
    </cfRule>
    <cfRule type="expression" dxfId="1" priority="170" stopIfTrue="1">
      <formula>IF(J24="△",1,IF(K24=1,1,IF(P24="△",1,IF(Q24=1,1,0))))</formula>
    </cfRule>
  </conditionalFormatting>
  <conditionalFormatting sqref="C45:C49">
    <cfRule type="expression" dxfId="0" priority="220" stopIfTrue="1">
      <formula>IF(#REF!="△",1,IF(#REF!=1,1,IF(#REF!="△",1,IF(#REF!=1,1,0))))</formula>
    </cfRule>
    <cfRule type="expression" dxfId="1" priority="221" stopIfTrue="1">
      <formula>IF(J47="△",1,IF(K47=1,1,IF(P47="△",1,IF(Q47=1,1,0))))</formula>
    </cfRule>
    <cfRule type="expression" dxfId="0" priority="222" stopIfTrue="1">
      <formula>IF(#REF!="△",1,IF(#REF!=1,1,IF(#REF!="△",1,IF(#REF!=1,1,0))))</formula>
    </cfRule>
    <cfRule type="expression" dxfId="1" priority="223" stopIfTrue="1">
      <formula>IF(J47="△",1,IF(K47=1,1,IF(P47="△",1,IF(Q47=1,1,0))))</formula>
    </cfRule>
  </conditionalFormatting>
  <conditionalFormatting sqref="C61:C62">
    <cfRule type="expression" dxfId="0" priority="93" stopIfTrue="1">
      <formula>IF(#REF!="△",1,IF(#REF!=1,1,IF(#REF!="△",1,IF(#REF!=1,1,0))))</formula>
    </cfRule>
    <cfRule type="expression" dxfId="1" priority="94" stopIfTrue="1">
      <formula>IF(J61="△",1,IF(K61=1,1,IF(P61="△",1,IF(Q61=1,1,0))))</formula>
    </cfRule>
  </conditionalFormatting>
  <conditionalFormatting sqref="C71:C72">
    <cfRule type="expression" dxfId="0" priority="89" stopIfTrue="1">
      <formula>IF(#REF!="△",1,IF(#REF!=1,1,IF(#REF!="△",1,IF(#REF!=1,1,0))))</formula>
    </cfRule>
    <cfRule type="expression" dxfId="1" priority="90" stopIfTrue="1">
      <formula>IF(J71="△",1,IF(K71=1,1,IF(P71="△",1,IF(Q71=1,1,0))))</formula>
    </cfRule>
  </conditionalFormatting>
  <conditionalFormatting sqref="C82:C83">
    <cfRule type="expression" dxfId="0" priority="65" stopIfTrue="1">
      <formula>IF(#REF!="△",1,IF(#REF!=1,1,IF(#REF!="△",1,IF(#REF!=1,1,0))))</formula>
    </cfRule>
    <cfRule type="expression" dxfId="1" priority="66" stopIfTrue="1">
      <formula>IF(J82="△",1,IF(K82=1,1,IF(P82="△",1,IF(Q82=1,1,0))))</formula>
    </cfRule>
    <cfRule type="expression" dxfId="0" priority="71" stopIfTrue="1">
      <formula>IF(#REF!="△",1,IF(#REF!=1,1,IF(#REF!="△",1,IF(#REF!=1,1,0))))</formula>
    </cfRule>
    <cfRule type="expression" dxfId="1" priority="72" stopIfTrue="1">
      <formula>IF(J82="△",1,IF(K82=1,1,IF(P82="△",1,IF(Q82=1,1,0))))</formula>
    </cfRule>
  </conditionalFormatting>
  <conditionalFormatting sqref="C103:C106">
    <cfRule type="expression" dxfId="0" priority="39" stopIfTrue="1">
      <formula>IF(#REF!="△",1,IF(#REF!=1,1,IF(#REF!="△",1,IF(#REF!=1,1,0))))</formula>
    </cfRule>
    <cfRule type="expression" dxfId="1" priority="40" stopIfTrue="1">
      <formula>IF(J105="△",1,IF(K105=1,1,IF(P105="△",1,IF(Q105=1,1,0))))</formula>
    </cfRule>
    <cfRule type="expression" dxfId="0" priority="41" stopIfTrue="1">
      <formula>IF(#REF!="△",1,IF(#REF!=1,1,IF(#REF!="△",1,IF(#REF!=1,1,0))))</formula>
    </cfRule>
    <cfRule type="expression" dxfId="1" priority="42" stopIfTrue="1">
      <formula>IF(J105="△",1,IF(K105=1,1,IF(P105="△",1,IF(Q105=1,1,0))))</formula>
    </cfRule>
  </conditionalFormatting>
  <conditionalFormatting sqref="C111:C112">
    <cfRule type="expression" dxfId="0" priority="13" stopIfTrue="1">
      <formula>IF(#REF!="△",1,IF(#REF!=1,1,IF(#REF!="△",1,IF(#REF!=1,1,0))))</formula>
    </cfRule>
    <cfRule type="expression" dxfId="1" priority="14" stopIfTrue="1">
      <formula>IF(J111="△",1,IF(K111=1,1,IF(P111="△",1,IF(Q111=1,1,0))))</formula>
    </cfRule>
    <cfRule type="expression" dxfId="0" priority="19" stopIfTrue="1">
      <formula>IF(#REF!="△",1,IF(#REF!=1,1,IF(#REF!="△",1,IF(#REF!=1,1,0))))</formula>
    </cfRule>
    <cfRule type="expression" dxfId="1" priority="20" stopIfTrue="1">
      <formula>IF(J111="△",1,IF(K111=1,1,IF(P111="△",1,IF(Q111=1,1,0))))</formula>
    </cfRule>
  </conditionalFormatting>
  <conditionalFormatting sqref="C132:C135">
    <cfRule type="expression" dxfId="0" priority="3" stopIfTrue="1">
      <formula>IF(#REF!="△",1,IF(#REF!=1,1,IF(#REF!="△",1,IF(#REF!=1,1,0))))</formula>
    </cfRule>
    <cfRule type="expression" dxfId="1" priority="4" stopIfTrue="1">
      <formula>IF(J134="△",1,IF(K134=1,1,IF(P134="△",1,IF(Q134=1,1,0))))</formula>
    </cfRule>
    <cfRule type="expression" dxfId="0" priority="5" stopIfTrue="1">
      <formula>IF(#REF!="△",1,IF(#REF!=1,1,IF(#REF!="△",1,IF(#REF!=1,1,0))))</formula>
    </cfRule>
    <cfRule type="expression" dxfId="1" priority="6" stopIfTrue="1">
      <formula>IF(J134="△",1,IF(K134=1,1,IF(P134="△",1,IF(Q134=1,1,0))))</formula>
    </cfRule>
  </conditionalFormatting>
  <conditionalFormatting sqref="C136:C138">
    <cfRule type="expression" dxfId="0" priority="31" stopIfTrue="1">
      <formula>IF(#REF!="△",1,IF(#REF!=1,1,IF(#REF!="△",1,IF(#REF!=1,1,0))))</formula>
    </cfRule>
    <cfRule type="expression" dxfId="1" priority="32" stopIfTrue="1">
      <formula>IF(J137="△",1,IF(K137=1,1,IF(P137="△",1,IF(Q137=1,1,0))))</formula>
    </cfRule>
    <cfRule type="expression" dxfId="0" priority="33" stopIfTrue="1">
      <formula>IF(#REF!="△",1,IF(#REF!=1,1,IF(#REF!="△",1,IF(#REF!=1,1,0))))</formula>
    </cfRule>
    <cfRule type="expression" dxfId="1" priority="34" stopIfTrue="1">
      <formula>IF(J137="△",1,IF(K137=1,1,IF(P137="△",1,IF(Q137=1,1,0))))</formula>
    </cfRule>
  </conditionalFormatting>
  <conditionalFormatting sqref="C29:C39 C41:C43 C50">
    <cfRule type="expression" dxfId="0" priority="121" stopIfTrue="1">
      <formula>IF(#REF!="△",1,IF(#REF!=1,1,IF(#REF!="△",1,IF(#REF!=1,1,0))))</formula>
    </cfRule>
    <cfRule type="expression" dxfId="1" priority="122" stopIfTrue="1">
      <formula>IF(J30="△",1,IF(K30=1,1,IF(P30="△",1,IF(Q30=1,1,0))))</formula>
    </cfRule>
    <cfRule type="expression" dxfId="0" priority="123" stopIfTrue="1">
      <formula>IF(#REF!="△",1,IF(#REF!=1,1,IF(#REF!="△",1,IF(#REF!=1,1,0))))</formula>
    </cfRule>
    <cfRule type="expression" dxfId="1" priority="124" stopIfTrue="1">
      <formula>IF(J30="△",1,IF(K30=1,1,IF(P30="△",1,IF(Q30=1,1,0))))</formula>
    </cfRule>
  </conditionalFormatting>
  <conditionalFormatting sqref="C51:C52 C107:C109">
    <cfRule type="expression" dxfId="0" priority="105" stopIfTrue="1">
      <formula>IF(#REF!="△",1,IF(#REF!=1,1,IF(#REF!="△",1,IF(#REF!=1,1,0))))</formula>
    </cfRule>
    <cfRule type="expression" dxfId="1" priority="106" stopIfTrue="1">
      <formula>IF(J52="△",1,IF(K52=1,1,IF(P52="△",1,IF(Q52=1,1,0))))</formula>
    </cfRule>
    <cfRule type="expression" dxfId="0" priority="107" stopIfTrue="1">
      <formula>IF(#REF!="△",1,IF(#REF!=1,1,IF(#REF!="△",1,IF(#REF!=1,1,0))))</formula>
    </cfRule>
    <cfRule type="expression" dxfId="1" priority="108" stopIfTrue="1">
      <formula>IF(J52="△",1,IF(K52=1,1,IF(P52="△",1,IF(Q52=1,1,0))))</formula>
    </cfRule>
  </conditionalFormatting>
  <conditionalFormatting sqref="C53 C141">
    <cfRule type="expression" dxfId="0" priority="99" stopIfTrue="1">
      <formula>IF(#REF!="△",1,IF(#REF!=1,1,IF(#REF!="△",1,IF(#REF!=1,1,0))))</formula>
    </cfRule>
    <cfRule type="expression" dxfId="1" priority="100" stopIfTrue="1">
      <formula>IF(I53="△",1,IF(J53=1,1,IF(O53="△",1,IF(P53=1,1,0))))</formula>
    </cfRule>
  </conditionalFormatting>
  <conditionalFormatting sqref="C54:C59 C63:C69 C73">
    <cfRule type="expression" dxfId="0" priority="97" stopIfTrue="1">
      <formula>IF(#REF!="△",1,IF(#REF!=1,1,IF(#REF!="△",1,IF(#REF!=1,1,0))))</formula>
    </cfRule>
    <cfRule type="expression" dxfId="1" priority="98" stopIfTrue="1">
      <formula>IF(J54="△",1,IF(K54=1,1,IF(P54="△",1,IF(Q54=1,1,0))))</formula>
    </cfRule>
  </conditionalFormatting>
  <conditionalFormatting sqref="C74:C77 C80:C81">
    <cfRule type="expression" dxfId="0" priority="87" stopIfTrue="1">
      <formula>IF(#REF!="△",1,IF(#REF!=1,1,IF(#REF!="△",1,IF(#REF!=1,1,0))))</formula>
    </cfRule>
    <cfRule type="expression" dxfId="1" priority="88" stopIfTrue="1">
      <formula>IF(J74="△",1,IF(K74=1,1,IF(P74="△",1,IF(Q74=1,1,0))))</formula>
    </cfRule>
  </conditionalFormatting>
  <conditionalFormatting sqref="C87:C97 C99:C101">
    <cfRule type="expression" dxfId="0" priority="59" stopIfTrue="1">
      <formula>IF(#REF!="△",1,IF(#REF!=1,1,IF(#REF!="△",1,IF(#REF!=1,1,0))))</formula>
    </cfRule>
    <cfRule type="expression" dxfId="1" priority="60" stopIfTrue="1">
      <formula>IF(J88="△",1,IF(K88=1,1,IF(P88="△",1,IF(Q88=1,1,0))))</formula>
    </cfRule>
    <cfRule type="expression" dxfId="0" priority="61" stopIfTrue="1">
      <formula>IF(#REF!="△",1,IF(#REF!=1,1,IF(#REF!="△",1,IF(#REF!=1,1,0))))</formula>
    </cfRule>
    <cfRule type="expression" dxfId="1" priority="62" stopIfTrue="1">
      <formula>IF(J88="△",1,IF(K88=1,1,IF(P88="△",1,IF(Q88=1,1,0))))</formula>
    </cfRule>
  </conditionalFormatting>
  <conditionalFormatting sqref="C116:C126 C128:C130">
    <cfRule type="expression" dxfId="0" priority="7" stopIfTrue="1">
      <formula>IF(#REF!="△",1,IF(#REF!=1,1,IF(#REF!="△",1,IF(#REF!=1,1,0))))</formula>
    </cfRule>
    <cfRule type="expression" dxfId="1" priority="8" stopIfTrue="1">
      <formula>IF(J117="△",1,IF(K117=1,1,IF(P117="△",1,IF(Q117=1,1,0))))</formula>
    </cfRule>
    <cfRule type="expression" dxfId="0" priority="9" stopIfTrue="1">
      <formula>IF(#REF!="△",1,IF(#REF!=1,1,IF(#REF!="△",1,IF(#REF!=1,1,0))))</formula>
    </cfRule>
    <cfRule type="expression" dxfId="1" priority="10" stopIfTrue="1">
      <formula>IF(J117="△",1,IF(K117=1,1,IF(P117="△",1,IF(Q117=1,1,0))))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88"/>
  <sheetViews>
    <sheetView tabSelected="1" zoomScale="115" zoomScaleNormal="115" workbookViewId="0">
      <selection activeCell="X8" sqref="X8"/>
    </sheetView>
  </sheetViews>
  <sheetFormatPr defaultColWidth="9" defaultRowHeight="13.8"/>
  <cols>
    <col min="2" max="2" width="17.7777777777778" customWidth="1"/>
    <col min="3" max="3" width="13.5555555555556" customWidth="1"/>
    <col min="6" max="9" width="9" hidden="1" customWidth="1"/>
    <col min="12" max="13" width="9" hidden="1" customWidth="1"/>
    <col min="17" max="19" width="9" hidden="1" customWidth="1"/>
    <col min="21" max="22" width="9" hidden="1" customWidth="1"/>
    <col min="24" max="25" width="9" customWidth="1"/>
    <col min="26" max="26" width="35.3333333333333" customWidth="1"/>
  </cols>
  <sheetData>
    <row r="1" ht="14.55" spans="1:26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55" spans="1:26">
      <c r="A2" s="3" t="s">
        <v>123</v>
      </c>
      <c r="B2" s="4">
        <v>44397</v>
      </c>
      <c r="C2" s="1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6"/>
      <c r="B3" s="7"/>
      <c r="C3" s="1"/>
      <c r="D3" s="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8" t="s">
        <v>1</v>
      </c>
      <c r="B4" s="9" t="s">
        <v>124</v>
      </c>
      <c r="C4" s="9" t="s">
        <v>125</v>
      </c>
      <c r="D4" s="10" t="s">
        <v>126</v>
      </c>
      <c r="E4" s="11" t="s">
        <v>127</v>
      </c>
      <c r="F4" s="12" t="s">
        <v>128</v>
      </c>
      <c r="G4" s="13"/>
      <c r="H4" s="13"/>
      <c r="I4" s="43" t="s">
        <v>7</v>
      </c>
      <c r="J4" s="44" t="s">
        <v>129</v>
      </c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54" t="s">
        <v>130</v>
      </c>
    </row>
    <row r="5" spans="1:26">
      <c r="A5" s="8"/>
      <c r="B5" s="14"/>
      <c r="C5" s="14"/>
      <c r="D5" s="15"/>
      <c r="E5" s="16"/>
      <c r="F5" s="13"/>
      <c r="G5" s="13"/>
      <c r="H5" s="13"/>
      <c r="I5" s="43"/>
      <c r="J5" s="10" t="s">
        <v>10</v>
      </c>
      <c r="K5" s="10" t="s">
        <v>11</v>
      </c>
      <c r="L5" s="18" t="s">
        <v>131</v>
      </c>
      <c r="M5" s="18" t="s">
        <v>13</v>
      </c>
      <c r="N5" s="10" t="s">
        <v>132</v>
      </c>
      <c r="O5" s="10" t="s">
        <v>15</v>
      </c>
      <c r="P5" s="10" t="s">
        <v>133</v>
      </c>
      <c r="Q5" s="43" t="s">
        <v>17</v>
      </c>
      <c r="R5" s="18" t="s">
        <v>134</v>
      </c>
      <c r="S5" s="18" t="s">
        <v>19</v>
      </c>
      <c r="T5" s="50" t="s">
        <v>135</v>
      </c>
      <c r="U5" s="50"/>
      <c r="V5" s="50"/>
      <c r="W5" s="50" t="s">
        <v>136</v>
      </c>
      <c r="X5" s="50"/>
      <c r="Y5" s="50"/>
      <c r="Z5" s="54"/>
    </row>
    <row r="6" ht="19.2" spans="1:26">
      <c r="A6" s="8"/>
      <c r="B6" s="14"/>
      <c r="C6" s="14"/>
      <c r="D6" s="17" t="s">
        <v>137</v>
      </c>
      <c r="E6" s="16"/>
      <c r="F6" s="18" t="s">
        <v>138</v>
      </c>
      <c r="G6" s="18" t="s">
        <v>139</v>
      </c>
      <c r="H6" s="18" t="s">
        <v>23</v>
      </c>
      <c r="I6" s="43"/>
      <c r="J6" s="10"/>
      <c r="K6" s="10"/>
      <c r="L6" s="18"/>
      <c r="M6" s="18"/>
      <c r="N6" s="10"/>
      <c r="O6" s="10"/>
      <c r="P6" s="10"/>
      <c r="Q6" s="43"/>
      <c r="R6" s="43"/>
      <c r="S6" s="18"/>
      <c r="T6" s="10" t="s">
        <v>140</v>
      </c>
      <c r="U6" s="10" t="s">
        <v>141</v>
      </c>
      <c r="V6" s="18" t="s">
        <v>23</v>
      </c>
      <c r="W6" s="10" t="s">
        <v>142</v>
      </c>
      <c r="X6" s="10" t="s">
        <v>143</v>
      </c>
      <c r="Y6" s="18" t="s">
        <v>23</v>
      </c>
      <c r="Z6" s="54"/>
    </row>
    <row r="7" spans="1:26">
      <c r="A7" s="19">
        <v>1</v>
      </c>
      <c r="B7" s="20" t="s">
        <v>144</v>
      </c>
      <c r="C7" s="21" t="s">
        <v>145</v>
      </c>
      <c r="D7" s="22" t="s">
        <v>27</v>
      </c>
      <c r="E7" s="23">
        <v>0.4</v>
      </c>
      <c r="F7" s="24">
        <f t="shared" ref="F7:G10" si="0">IF($R7&lt;&gt;"",T7,"")</f>
        <v>0.4</v>
      </c>
      <c r="G7" s="24">
        <f t="shared" si="0"/>
        <v>0</v>
      </c>
      <c r="H7" s="24">
        <f t="shared" ref="H7:H10" si="1">IF(F7="","",F7+G7*10%)</f>
        <v>0.4</v>
      </c>
      <c r="I7" s="45"/>
      <c r="J7" s="46">
        <v>44375</v>
      </c>
      <c r="K7" s="46">
        <v>44375</v>
      </c>
      <c r="L7" s="47" t="str">
        <f t="shared" ref="L7:L75" si="2">IF(K7="","",IF(K7=J7,"○",IF(K7&gt;J7,"△","◎")))</f>
        <v>○</v>
      </c>
      <c r="M7" s="48" t="b">
        <f t="shared" ref="M7:M10" si="3">IF(J7="","",IF(J7&lt;=$B$2,IF(K7="",1),0))</f>
        <v>0</v>
      </c>
      <c r="N7" s="46">
        <v>44375</v>
      </c>
      <c r="O7" s="46">
        <v>44375</v>
      </c>
      <c r="P7" s="49">
        <v>1</v>
      </c>
      <c r="Q7" s="51">
        <f>IF(O7="",0,P7)</f>
        <v>1</v>
      </c>
      <c r="R7" s="47" t="str">
        <f t="shared" ref="R7:R10" si="4">IF(O7="","",IF(O7=N7,"○",IF(O7&gt;N7,"△","◎")))</f>
        <v>○</v>
      </c>
      <c r="S7" s="48" t="b">
        <f t="shared" ref="S7:S75" si="5">IF(N7="","",IF($B$2&gt;=N7,IF(O7="",1),0))</f>
        <v>0</v>
      </c>
      <c r="T7" s="52">
        <v>0.4</v>
      </c>
      <c r="U7" s="52">
        <v>0</v>
      </c>
      <c r="V7" s="24">
        <f t="shared" ref="V7:V39" si="6">IF(T7="","",T7+U7*10%)</f>
        <v>0.4</v>
      </c>
      <c r="W7" s="52">
        <v>11</v>
      </c>
      <c r="X7" s="52">
        <v>11</v>
      </c>
      <c r="Y7" s="55">
        <f t="shared" ref="Y7:Y10" si="7">IF(W7="","",W7+X7*10%)</f>
        <v>12.1</v>
      </c>
      <c r="Z7" s="56"/>
    </row>
    <row r="8" spans="1:26">
      <c r="A8" s="19"/>
      <c r="B8" s="20" t="s">
        <v>146</v>
      </c>
      <c r="C8" s="21" t="s">
        <v>147</v>
      </c>
      <c r="D8" s="22" t="s">
        <v>27</v>
      </c>
      <c r="E8" s="23">
        <v>0.6</v>
      </c>
      <c r="F8" s="24"/>
      <c r="G8" s="24"/>
      <c r="H8" s="24"/>
      <c r="I8" s="45"/>
      <c r="J8" s="46">
        <v>44385</v>
      </c>
      <c r="K8" s="46">
        <v>44385</v>
      </c>
      <c r="L8" s="47"/>
      <c r="M8" s="48"/>
      <c r="N8" s="46">
        <v>44385</v>
      </c>
      <c r="O8" s="46">
        <v>44385</v>
      </c>
      <c r="P8" s="49">
        <v>6</v>
      </c>
      <c r="Q8" s="51"/>
      <c r="R8" s="47"/>
      <c r="S8" s="48"/>
      <c r="T8" s="52">
        <v>0.4</v>
      </c>
      <c r="U8" s="52"/>
      <c r="V8" s="24"/>
      <c r="W8" s="52"/>
      <c r="X8" s="52"/>
      <c r="Y8" s="55"/>
      <c r="Z8" s="56"/>
    </row>
    <row r="9" spans="1:26">
      <c r="A9" s="19">
        <v>2</v>
      </c>
      <c r="B9" s="20" t="s">
        <v>148</v>
      </c>
      <c r="C9" s="25" t="s">
        <v>149</v>
      </c>
      <c r="D9" s="22" t="s">
        <v>27</v>
      </c>
      <c r="E9" s="23">
        <v>1</v>
      </c>
      <c r="F9" s="24">
        <f t="shared" si="0"/>
        <v>1</v>
      </c>
      <c r="G9" s="24">
        <f t="shared" si="0"/>
        <v>0</v>
      </c>
      <c r="H9" s="24">
        <f t="shared" si="1"/>
        <v>1</v>
      </c>
      <c r="I9" s="45" t="e">
        <f>IF([2]单体测试!AB7="","",Q9+#REF!+[3]詳細設計書レビュー!M8+[3]詳細設計書レビュー!Q8+[3]詳細設計書レビュー!#REF!+[3]詳細設計書レビュー!#REF!+[2]单体测试!AD7+[2]单体测试!O7)</f>
        <v>#REF!</v>
      </c>
      <c r="J9" s="46">
        <v>44375</v>
      </c>
      <c r="K9" s="46">
        <v>44375</v>
      </c>
      <c r="L9" s="47" t="str">
        <f t="shared" si="2"/>
        <v>○</v>
      </c>
      <c r="M9" s="48" t="b">
        <f t="shared" si="3"/>
        <v>0</v>
      </c>
      <c r="N9" s="46">
        <v>44377</v>
      </c>
      <c r="O9" s="46">
        <v>44377</v>
      </c>
      <c r="P9" s="49">
        <v>10</v>
      </c>
      <c r="Q9" s="51">
        <f>IF(O9="",0,P9)</f>
        <v>10</v>
      </c>
      <c r="R9" s="47" t="str">
        <f t="shared" si="4"/>
        <v>○</v>
      </c>
      <c r="S9" s="48" t="b">
        <f t="shared" si="5"/>
        <v>0</v>
      </c>
      <c r="T9" s="53">
        <v>1</v>
      </c>
      <c r="U9" s="53">
        <v>0</v>
      </c>
      <c r="V9" s="24">
        <f t="shared" si="6"/>
        <v>1</v>
      </c>
      <c r="W9" s="53"/>
      <c r="X9" s="53"/>
      <c r="Y9" s="55" t="str">
        <f t="shared" si="7"/>
        <v/>
      </c>
      <c r="Z9" s="56"/>
    </row>
    <row r="10" spans="1:26">
      <c r="A10" s="19">
        <v>3</v>
      </c>
      <c r="B10" s="20" t="s">
        <v>150</v>
      </c>
      <c r="C10" s="25" t="s">
        <v>65</v>
      </c>
      <c r="D10" s="26" t="s">
        <v>27</v>
      </c>
      <c r="E10" s="23">
        <v>0.4</v>
      </c>
      <c r="F10" s="24">
        <f t="shared" si="0"/>
        <v>0.4</v>
      </c>
      <c r="G10" s="24">
        <f t="shared" si="0"/>
        <v>0</v>
      </c>
      <c r="H10" s="24">
        <f t="shared" si="1"/>
        <v>0.4</v>
      </c>
      <c r="I10" s="45" t="e">
        <f>IF([2]单体测试!AB8="","",Q10+#REF!+[3]詳細設計書レビュー!M9+[3]詳細設計書レビュー!Q9+[3]詳細設計書レビュー!#REF!+[3]詳細設計書レビュー!#REF!+[2]单体测试!AD8+[2]单体测试!O8)</f>
        <v>#REF!</v>
      </c>
      <c r="J10" s="46">
        <v>44377</v>
      </c>
      <c r="K10" s="46">
        <v>44377</v>
      </c>
      <c r="L10" s="47" t="str">
        <f t="shared" si="2"/>
        <v>○</v>
      </c>
      <c r="M10" s="48" t="b">
        <f t="shared" si="3"/>
        <v>0</v>
      </c>
      <c r="N10" s="46">
        <v>44377</v>
      </c>
      <c r="O10" s="46">
        <v>44377</v>
      </c>
      <c r="P10" s="49">
        <v>1</v>
      </c>
      <c r="Q10" s="51">
        <f>IF(O10="",0,P10)</f>
        <v>1</v>
      </c>
      <c r="R10" s="47" t="str">
        <f t="shared" si="4"/>
        <v>○</v>
      </c>
      <c r="S10" s="48" t="b">
        <f t="shared" si="5"/>
        <v>0</v>
      </c>
      <c r="T10" s="53">
        <v>0.4</v>
      </c>
      <c r="U10" s="53">
        <v>0</v>
      </c>
      <c r="V10" s="24">
        <f t="shared" si="6"/>
        <v>0.4</v>
      </c>
      <c r="W10" s="53"/>
      <c r="X10" s="53"/>
      <c r="Y10" s="55" t="str">
        <f t="shared" si="7"/>
        <v/>
      </c>
      <c r="Z10" s="56"/>
    </row>
    <row r="11" spans="1:26">
      <c r="A11" s="19">
        <v>4</v>
      </c>
      <c r="B11" s="20" t="s">
        <v>151</v>
      </c>
      <c r="C11" s="25" t="s">
        <v>67</v>
      </c>
      <c r="D11" s="22" t="s">
        <v>27</v>
      </c>
      <c r="E11" s="23">
        <v>0.7</v>
      </c>
      <c r="F11" s="24"/>
      <c r="G11" s="24"/>
      <c r="H11" s="24"/>
      <c r="I11" s="45"/>
      <c r="J11" s="46">
        <v>44378</v>
      </c>
      <c r="K11" s="46">
        <v>44378</v>
      </c>
      <c r="L11" s="47"/>
      <c r="M11" s="48"/>
      <c r="N11" s="46">
        <v>44379</v>
      </c>
      <c r="O11" s="46">
        <v>44379</v>
      </c>
      <c r="P11" s="49">
        <v>4</v>
      </c>
      <c r="Q11" s="51"/>
      <c r="R11" s="47"/>
      <c r="S11" s="48"/>
      <c r="T11" s="53">
        <v>0.7</v>
      </c>
      <c r="U11" s="53"/>
      <c r="V11" s="24"/>
      <c r="W11" s="53"/>
      <c r="X11" s="53"/>
      <c r="Y11" s="55"/>
      <c r="Z11" s="56"/>
    </row>
    <row r="12" spans="1:26">
      <c r="A12" s="19">
        <v>5</v>
      </c>
      <c r="B12" s="20" t="s">
        <v>152</v>
      </c>
      <c r="C12" s="25" t="s">
        <v>68</v>
      </c>
      <c r="D12" s="22" t="s">
        <v>27</v>
      </c>
      <c r="E12" s="23">
        <v>0.7</v>
      </c>
      <c r="F12" s="24"/>
      <c r="G12" s="24"/>
      <c r="H12" s="24"/>
      <c r="I12" s="45"/>
      <c r="J12" s="46">
        <v>44382</v>
      </c>
      <c r="K12" s="46">
        <v>44382</v>
      </c>
      <c r="L12" s="47"/>
      <c r="M12" s="48"/>
      <c r="N12" s="46">
        <v>44383</v>
      </c>
      <c r="O12" s="46">
        <v>44382</v>
      </c>
      <c r="P12" s="49">
        <v>5</v>
      </c>
      <c r="Q12" s="51"/>
      <c r="R12" s="47"/>
      <c r="S12" s="48"/>
      <c r="T12" s="53">
        <v>0.8</v>
      </c>
      <c r="U12" s="53"/>
      <c r="V12" s="24"/>
      <c r="W12" s="53"/>
      <c r="X12" s="53"/>
      <c r="Y12" s="55"/>
      <c r="Z12" s="56"/>
    </row>
    <row r="13" spans="1:26">
      <c r="A13" s="19">
        <v>6</v>
      </c>
      <c r="B13" s="20" t="s">
        <v>153</v>
      </c>
      <c r="C13" s="25" t="s">
        <v>69</v>
      </c>
      <c r="D13" s="22" t="s">
        <v>27</v>
      </c>
      <c r="E13" s="23">
        <v>0.7</v>
      </c>
      <c r="F13" s="24"/>
      <c r="G13" s="24"/>
      <c r="H13" s="24"/>
      <c r="I13" s="45"/>
      <c r="J13" s="46">
        <v>44384</v>
      </c>
      <c r="K13" s="46">
        <v>44383</v>
      </c>
      <c r="L13" s="47"/>
      <c r="M13" s="48"/>
      <c r="N13" s="46">
        <v>44384</v>
      </c>
      <c r="O13" s="46">
        <v>44383</v>
      </c>
      <c r="P13" s="49">
        <v>7</v>
      </c>
      <c r="Q13" s="51"/>
      <c r="R13" s="47"/>
      <c r="S13" s="48"/>
      <c r="T13" s="53">
        <v>0.8</v>
      </c>
      <c r="U13" s="53"/>
      <c r="V13" s="24"/>
      <c r="W13" s="53"/>
      <c r="X13" s="53"/>
      <c r="Y13" s="55"/>
      <c r="Z13" s="56"/>
    </row>
    <row r="14" spans="1:26">
      <c r="A14" s="19">
        <v>7</v>
      </c>
      <c r="B14" s="20" t="s">
        <v>154</v>
      </c>
      <c r="C14" s="25" t="s">
        <v>70</v>
      </c>
      <c r="D14" s="22" t="s">
        <v>27</v>
      </c>
      <c r="E14" s="23">
        <v>0.7</v>
      </c>
      <c r="F14" s="24"/>
      <c r="G14" s="24"/>
      <c r="H14" s="24"/>
      <c r="I14" s="45"/>
      <c r="J14" s="46">
        <v>44385</v>
      </c>
      <c r="K14" s="46">
        <v>44384</v>
      </c>
      <c r="L14" s="47"/>
      <c r="M14" s="48"/>
      <c r="N14" s="46">
        <v>44385</v>
      </c>
      <c r="O14" s="46">
        <v>44385</v>
      </c>
      <c r="P14" s="49">
        <v>7</v>
      </c>
      <c r="Q14" s="51"/>
      <c r="R14" s="47"/>
      <c r="S14" s="48"/>
      <c r="T14" s="53">
        <v>0.7</v>
      </c>
      <c r="U14" s="53"/>
      <c r="V14" s="24"/>
      <c r="W14" s="53"/>
      <c r="X14" s="53"/>
      <c r="Y14" s="55"/>
      <c r="Z14" s="56"/>
    </row>
    <row r="15" spans="1:26">
      <c r="A15" s="19">
        <v>8</v>
      </c>
      <c r="B15" s="20" t="s">
        <v>155</v>
      </c>
      <c r="C15" s="25" t="s">
        <v>71</v>
      </c>
      <c r="D15" s="22" t="s">
        <v>27</v>
      </c>
      <c r="E15" s="23">
        <v>0.7</v>
      </c>
      <c r="F15" s="24"/>
      <c r="G15" s="24"/>
      <c r="H15" s="24"/>
      <c r="I15" s="45"/>
      <c r="J15" s="46">
        <v>44386</v>
      </c>
      <c r="K15" s="46">
        <v>44386</v>
      </c>
      <c r="L15" s="47"/>
      <c r="M15" s="48"/>
      <c r="N15" s="46">
        <v>44386</v>
      </c>
      <c r="O15" s="46">
        <v>44386</v>
      </c>
      <c r="P15" s="49">
        <v>7</v>
      </c>
      <c r="Q15" s="51"/>
      <c r="R15" s="47"/>
      <c r="S15" s="48"/>
      <c r="T15" s="53">
        <v>0.7</v>
      </c>
      <c r="U15" s="53"/>
      <c r="V15" s="24"/>
      <c r="W15" s="53"/>
      <c r="X15" s="53"/>
      <c r="Y15" s="55"/>
      <c r="Z15" s="56"/>
    </row>
    <row r="16" spans="1:26">
      <c r="A16" s="19"/>
      <c r="B16" s="20"/>
      <c r="C16" s="25" t="s">
        <v>156</v>
      </c>
      <c r="D16" s="22" t="s">
        <v>27</v>
      </c>
      <c r="E16" s="23">
        <v>3</v>
      </c>
      <c r="F16" s="24"/>
      <c r="G16" s="24"/>
      <c r="H16" s="24"/>
      <c r="I16" s="45"/>
      <c r="J16" s="46">
        <v>44379</v>
      </c>
      <c r="K16" s="46">
        <v>44379</v>
      </c>
      <c r="L16" s="47"/>
      <c r="M16" s="48"/>
      <c r="N16" s="46">
        <v>44382</v>
      </c>
      <c r="O16" s="46">
        <v>44382</v>
      </c>
      <c r="P16" s="49">
        <v>8</v>
      </c>
      <c r="Q16" s="51"/>
      <c r="R16" s="47"/>
      <c r="S16" s="48"/>
      <c r="T16" s="53">
        <v>3</v>
      </c>
      <c r="U16" s="53"/>
      <c r="V16" s="24"/>
      <c r="W16" s="53"/>
      <c r="X16" s="53"/>
      <c r="Y16" s="55"/>
      <c r="Z16" s="56"/>
    </row>
    <row r="17" spans="1:26">
      <c r="A17" s="19"/>
      <c r="B17" s="20"/>
      <c r="C17" s="25" t="s">
        <v>157</v>
      </c>
      <c r="D17" s="22" t="s">
        <v>27</v>
      </c>
      <c r="E17" s="23">
        <v>2</v>
      </c>
      <c r="F17" s="24"/>
      <c r="G17" s="24"/>
      <c r="H17" s="24"/>
      <c r="I17" s="45"/>
      <c r="J17" s="46">
        <v>44389</v>
      </c>
      <c r="K17" s="46">
        <v>44389</v>
      </c>
      <c r="L17" s="47"/>
      <c r="M17" s="48"/>
      <c r="N17" s="46">
        <v>44392</v>
      </c>
      <c r="O17" s="46"/>
      <c r="P17" s="49">
        <v>10</v>
      </c>
      <c r="Q17" s="51"/>
      <c r="R17" s="47"/>
      <c r="S17" s="48"/>
      <c r="T17" s="53">
        <v>0.7</v>
      </c>
      <c r="U17" s="53"/>
      <c r="V17" s="24"/>
      <c r="W17" s="53"/>
      <c r="X17" s="53"/>
      <c r="Y17" s="55"/>
      <c r="Z17" s="57" t="s">
        <v>158</v>
      </c>
    </row>
    <row r="18" spans="1:26">
      <c r="A18" s="19"/>
      <c r="B18" s="20"/>
      <c r="C18" s="25" t="s">
        <v>159</v>
      </c>
      <c r="D18" s="22" t="s">
        <v>27</v>
      </c>
      <c r="E18" s="23">
        <v>2</v>
      </c>
      <c r="F18" s="24"/>
      <c r="G18" s="24"/>
      <c r="H18" s="24"/>
      <c r="I18" s="45"/>
      <c r="J18" s="46">
        <v>44389</v>
      </c>
      <c r="K18" s="46">
        <v>44393</v>
      </c>
      <c r="L18" s="47"/>
      <c r="M18" s="48"/>
      <c r="N18" s="46">
        <v>44393</v>
      </c>
      <c r="O18" s="46">
        <v>44393</v>
      </c>
      <c r="P18" s="49">
        <v>9</v>
      </c>
      <c r="Q18" s="51"/>
      <c r="R18" s="47"/>
      <c r="S18" s="48"/>
      <c r="T18" s="53">
        <v>2</v>
      </c>
      <c r="U18" s="53"/>
      <c r="V18" s="24"/>
      <c r="W18" s="53"/>
      <c r="X18" s="53"/>
      <c r="Y18" s="55"/>
      <c r="Z18" s="56"/>
    </row>
    <row r="19" spans="1:26">
      <c r="A19" s="19"/>
      <c r="B19" s="20"/>
      <c r="C19" s="25" t="s">
        <v>160</v>
      </c>
      <c r="D19" s="22" t="s">
        <v>27</v>
      </c>
      <c r="E19" s="23">
        <v>0.1</v>
      </c>
      <c r="F19" s="24"/>
      <c r="G19" s="24"/>
      <c r="H19" s="24"/>
      <c r="I19" s="45"/>
      <c r="J19" s="46">
        <v>44397</v>
      </c>
      <c r="K19" s="46">
        <v>44397</v>
      </c>
      <c r="L19" s="47"/>
      <c r="M19" s="48"/>
      <c r="N19" s="46">
        <v>44398</v>
      </c>
      <c r="O19" s="46"/>
      <c r="P19" s="49">
        <v>3</v>
      </c>
      <c r="Q19" s="51"/>
      <c r="R19" s="47"/>
      <c r="S19" s="48"/>
      <c r="T19" s="53">
        <v>0.05</v>
      </c>
      <c r="U19" s="53"/>
      <c r="V19" s="24"/>
      <c r="W19" s="53">
        <v>0.05</v>
      </c>
      <c r="X19" s="53"/>
      <c r="Y19" s="55"/>
      <c r="Z19" s="56"/>
    </row>
    <row r="20" spans="1:26">
      <c r="A20" s="19">
        <v>9</v>
      </c>
      <c r="B20" s="20" t="s">
        <v>161</v>
      </c>
      <c r="C20" s="27" t="s">
        <v>73</v>
      </c>
      <c r="D20" s="26" t="s">
        <v>34</v>
      </c>
      <c r="E20" s="23">
        <v>0.7</v>
      </c>
      <c r="F20" s="24"/>
      <c r="G20" s="24"/>
      <c r="H20" s="24"/>
      <c r="I20" s="45"/>
      <c r="J20" s="46">
        <v>44375</v>
      </c>
      <c r="K20" s="46">
        <v>44375</v>
      </c>
      <c r="L20" s="47"/>
      <c r="M20" s="48"/>
      <c r="N20" s="46">
        <v>44376</v>
      </c>
      <c r="O20" s="46">
        <v>44376</v>
      </c>
      <c r="P20" s="49">
        <v>10</v>
      </c>
      <c r="Q20" s="51"/>
      <c r="R20" s="47"/>
      <c r="S20" s="48"/>
      <c r="T20" s="53">
        <v>0.8</v>
      </c>
      <c r="U20" s="53"/>
      <c r="V20" s="24"/>
      <c r="W20" s="53"/>
      <c r="X20" s="53"/>
      <c r="Y20" s="55"/>
      <c r="Z20" s="56"/>
    </row>
    <row r="21" spans="1:26">
      <c r="A21" s="19">
        <v>10</v>
      </c>
      <c r="B21" s="20" t="s">
        <v>162</v>
      </c>
      <c r="C21" s="27" t="s">
        <v>74</v>
      </c>
      <c r="D21" s="26" t="s">
        <v>34</v>
      </c>
      <c r="E21" s="23">
        <v>0.7</v>
      </c>
      <c r="F21" s="24"/>
      <c r="G21" s="24"/>
      <c r="H21" s="24"/>
      <c r="I21" s="45"/>
      <c r="J21" s="46">
        <v>44377</v>
      </c>
      <c r="K21" s="46">
        <v>44377</v>
      </c>
      <c r="L21" s="47"/>
      <c r="M21" s="48"/>
      <c r="N21" s="46">
        <v>44378</v>
      </c>
      <c r="O21" s="46">
        <v>44378</v>
      </c>
      <c r="P21" s="49">
        <v>6</v>
      </c>
      <c r="Q21" s="51"/>
      <c r="R21" s="47"/>
      <c r="S21" s="48"/>
      <c r="T21" s="53">
        <v>0.7</v>
      </c>
      <c r="U21" s="53"/>
      <c r="V21" s="24"/>
      <c r="W21" s="53"/>
      <c r="X21" s="53"/>
      <c r="Y21" s="55"/>
      <c r="Z21" s="56"/>
    </row>
    <row r="22" spans="1:26">
      <c r="A22" s="19">
        <v>11</v>
      </c>
      <c r="B22" s="20" t="s">
        <v>163</v>
      </c>
      <c r="C22" s="27" t="s">
        <v>75</v>
      </c>
      <c r="D22" s="26" t="s">
        <v>34</v>
      </c>
      <c r="E22" s="23">
        <v>0.7</v>
      </c>
      <c r="F22" s="24"/>
      <c r="G22" s="24"/>
      <c r="H22" s="24"/>
      <c r="I22" s="45"/>
      <c r="J22" s="46">
        <v>44379</v>
      </c>
      <c r="K22" s="46">
        <v>44379</v>
      </c>
      <c r="L22" s="47"/>
      <c r="M22" s="48"/>
      <c r="N22" s="46">
        <v>44382</v>
      </c>
      <c r="O22" s="46">
        <v>44382</v>
      </c>
      <c r="P22" s="49">
        <v>4</v>
      </c>
      <c r="Q22" s="51"/>
      <c r="R22" s="47"/>
      <c r="S22" s="48"/>
      <c r="T22" s="53">
        <v>0.8</v>
      </c>
      <c r="U22" s="53"/>
      <c r="V22" s="24"/>
      <c r="W22" s="53"/>
      <c r="X22" s="53"/>
      <c r="Y22" s="55"/>
      <c r="Z22" s="56"/>
    </row>
    <row r="23" spans="1:26">
      <c r="A23" s="19">
        <v>12</v>
      </c>
      <c r="B23" s="20" t="s">
        <v>164</v>
      </c>
      <c r="C23" s="27" t="s">
        <v>76</v>
      </c>
      <c r="D23" s="26" t="s">
        <v>34</v>
      </c>
      <c r="E23" s="23">
        <v>0.7</v>
      </c>
      <c r="F23" s="24"/>
      <c r="G23" s="24"/>
      <c r="H23" s="24"/>
      <c r="I23" s="45"/>
      <c r="J23" s="46">
        <v>44383</v>
      </c>
      <c r="K23" s="46">
        <v>44382</v>
      </c>
      <c r="L23" s="47"/>
      <c r="M23" s="48"/>
      <c r="N23" s="46">
        <v>44384</v>
      </c>
      <c r="O23" s="46">
        <v>44384</v>
      </c>
      <c r="P23" s="49">
        <v>6</v>
      </c>
      <c r="Q23" s="51"/>
      <c r="R23" s="47"/>
      <c r="S23" s="48"/>
      <c r="T23" s="53">
        <v>0.8</v>
      </c>
      <c r="U23" s="53"/>
      <c r="V23" s="24"/>
      <c r="W23" s="53"/>
      <c r="X23" s="53"/>
      <c r="Y23" s="55"/>
      <c r="Z23" s="56"/>
    </row>
    <row r="24" spans="1:26">
      <c r="A24" s="19"/>
      <c r="B24" s="20"/>
      <c r="C24" s="27" t="s">
        <v>165</v>
      </c>
      <c r="D24" s="26" t="s">
        <v>34</v>
      </c>
      <c r="E24" s="23">
        <v>2.4</v>
      </c>
      <c r="F24" s="24"/>
      <c r="G24" s="24"/>
      <c r="H24" s="24"/>
      <c r="I24" s="45"/>
      <c r="J24" s="46">
        <v>44385</v>
      </c>
      <c r="K24" s="46">
        <v>44385</v>
      </c>
      <c r="L24" s="47"/>
      <c r="M24" s="48"/>
      <c r="N24" s="46">
        <v>44390</v>
      </c>
      <c r="O24" s="46">
        <v>44390</v>
      </c>
      <c r="P24" s="49">
        <v>24</v>
      </c>
      <c r="Q24" s="51"/>
      <c r="R24" s="47"/>
      <c r="S24" s="48"/>
      <c r="T24" s="53">
        <v>2.4</v>
      </c>
      <c r="U24" s="53"/>
      <c r="V24" s="24"/>
      <c r="W24" s="53"/>
      <c r="X24" s="53"/>
      <c r="Y24" s="55"/>
      <c r="Z24" s="56"/>
    </row>
    <row r="25" spans="1:26">
      <c r="A25" s="19"/>
      <c r="B25" s="20"/>
      <c r="C25" s="27" t="s">
        <v>166</v>
      </c>
      <c r="D25" s="26" t="s">
        <v>34</v>
      </c>
      <c r="E25" s="23">
        <v>1</v>
      </c>
      <c r="F25" s="24"/>
      <c r="G25" s="24"/>
      <c r="H25" s="24"/>
      <c r="I25" s="45"/>
      <c r="J25" s="46">
        <v>44391</v>
      </c>
      <c r="K25" s="46">
        <v>44391</v>
      </c>
      <c r="L25" s="47"/>
      <c r="M25" s="48"/>
      <c r="N25" s="46">
        <v>44396</v>
      </c>
      <c r="O25" s="46">
        <v>44396</v>
      </c>
      <c r="P25" s="49">
        <v>22</v>
      </c>
      <c r="Q25" s="51"/>
      <c r="R25" s="47"/>
      <c r="S25" s="48"/>
      <c r="T25" s="53">
        <v>1</v>
      </c>
      <c r="U25" s="53"/>
      <c r="V25" s="24"/>
      <c r="W25" s="53"/>
      <c r="X25" s="53"/>
      <c r="Y25" s="55"/>
      <c r="Z25" s="56"/>
    </row>
    <row r="26" spans="1:26">
      <c r="A26" s="19"/>
      <c r="B26" s="20"/>
      <c r="C26" s="27" t="s">
        <v>160</v>
      </c>
      <c r="D26" s="26" t="s">
        <v>34</v>
      </c>
      <c r="E26" s="23">
        <v>0.1</v>
      </c>
      <c r="F26" s="24"/>
      <c r="G26" s="24"/>
      <c r="H26" s="24"/>
      <c r="I26" s="45"/>
      <c r="J26" s="46">
        <v>44397</v>
      </c>
      <c r="K26" s="46">
        <v>44397</v>
      </c>
      <c r="L26" s="47"/>
      <c r="M26" s="48"/>
      <c r="N26" s="46">
        <v>44398</v>
      </c>
      <c r="O26" s="46"/>
      <c r="P26" s="49">
        <v>3</v>
      </c>
      <c r="Q26" s="51"/>
      <c r="R26" s="47"/>
      <c r="S26" s="48"/>
      <c r="T26" s="53">
        <v>0.05</v>
      </c>
      <c r="U26" s="53"/>
      <c r="V26" s="24"/>
      <c r="W26" s="53">
        <v>0.05</v>
      </c>
      <c r="X26" s="53"/>
      <c r="Y26" s="55"/>
      <c r="Z26" s="56"/>
    </row>
    <row r="27" spans="1:26">
      <c r="A27" s="19">
        <v>13</v>
      </c>
      <c r="B27" s="20" t="s">
        <v>167</v>
      </c>
      <c r="C27" s="28" t="s">
        <v>51</v>
      </c>
      <c r="D27" s="26" t="s">
        <v>41</v>
      </c>
      <c r="E27" s="23">
        <v>0.7</v>
      </c>
      <c r="F27" s="24"/>
      <c r="G27" s="24"/>
      <c r="H27" s="24"/>
      <c r="I27" s="45"/>
      <c r="J27" s="46">
        <v>44375</v>
      </c>
      <c r="K27" s="46">
        <v>44375</v>
      </c>
      <c r="L27" s="47"/>
      <c r="M27" s="48"/>
      <c r="N27" s="46">
        <v>44376</v>
      </c>
      <c r="O27" s="46">
        <v>44376</v>
      </c>
      <c r="P27" s="49">
        <v>10</v>
      </c>
      <c r="Q27" s="51"/>
      <c r="R27" s="47"/>
      <c r="S27" s="48"/>
      <c r="T27" s="53">
        <v>0.9</v>
      </c>
      <c r="U27" s="53"/>
      <c r="V27" s="24"/>
      <c r="W27" s="53"/>
      <c r="X27" s="53"/>
      <c r="Y27" s="55"/>
      <c r="Z27" s="56"/>
    </row>
    <row r="28" spans="1:26">
      <c r="A28" s="19">
        <v>14</v>
      </c>
      <c r="B28" s="20" t="s">
        <v>168</v>
      </c>
      <c r="C28" s="28" t="s">
        <v>53</v>
      </c>
      <c r="D28" s="26" t="s">
        <v>41</v>
      </c>
      <c r="E28" s="23">
        <v>0.7</v>
      </c>
      <c r="F28" s="24"/>
      <c r="G28" s="24"/>
      <c r="H28" s="24"/>
      <c r="I28" s="45"/>
      <c r="J28" s="46">
        <v>44377</v>
      </c>
      <c r="K28" s="46">
        <v>44377</v>
      </c>
      <c r="L28" s="47"/>
      <c r="M28" s="48"/>
      <c r="N28" s="46">
        <v>44378</v>
      </c>
      <c r="O28" s="46">
        <v>44378</v>
      </c>
      <c r="P28" s="49">
        <v>7</v>
      </c>
      <c r="Q28" s="51"/>
      <c r="R28" s="47"/>
      <c r="S28" s="48"/>
      <c r="T28" s="53">
        <v>0.7</v>
      </c>
      <c r="U28" s="53"/>
      <c r="V28" s="24"/>
      <c r="W28" s="53"/>
      <c r="X28" s="53"/>
      <c r="Y28" s="55"/>
      <c r="Z28" s="56"/>
    </row>
    <row r="29" spans="1:26">
      <c r="A29" s="19">
        <v>15</v>
      </c>
      <c r="B29" s="20" t="s">
        <v>169</v>
      </c>
      <c r="C29" s="28" t="s">
        <v>54</v>
      </c>
      <c r="D29" s="26" t="s">
        <v>41</v>
      </c>
      <c r="E29" s="23">
        <v>0.7</v>
      </c>
      <c r="F29" s="24"/>
      <c r="G29" s="24"/>
      <c r="H29" s="24"/>
      <c r="I29" s="45"/>
      <c r="J29" s="46">
        <v>44379</v>
      </c>
      <c r="K29" s="46">
        <v>44379</v>
      </c>
      <c r="L29" s="47"/>
      <c r="M29" s="48"/>
      <c r="N29" s="46">
        <v>44382</v>
      </c>
      <c r="O29" s="46">
        <v>44382</v>
      </c>
      <c r="P29" s="49">
        <v>7</v>
      </c>
      <c r="Q29" s="51"/>
      <c r="R29" s="47"/>
      <c r="S29" s="48"/>
      <c r="T29" s="53">
        <v>0.8</v>
      </c>
      <c r="U29" s="53"/>
      <c r="V29" s="24"/>
      <c r="W29" s="53"/>
      <c r="X29" s="53"/>
      <c r="Y29" s="55"/>
      <c r="Z29" s="56"/>
    </row>
    <row r="30" spans="1:26">
      <c r="A30" s="19">
        <v>16</v>
      </c>
      <c r="B30" s="20" t="s">
        <v>170</v>
      </c>
      <c r="C30" s="28" t="s">
        <v>56</v>
      </c>
      <c r="D30" s="26" t="s">
        <v>41</v>
      </c>
      <c r="E30" s="23">
        <v>0.7</v>
      </c>
      <c r="F30" s="24"/>
      <c r="G30" s="24"/>
      <c r="H30" s="24"/>
      <c r="I30" s="45"/>
      <c r="J30" s="46">
        <v>44383</v>
      </c>
      <c r="K30" s="46">
        <v>44382</v>
      </c>
      <c r="L30" s="47"/>
      <c r="M30" s="48"/>
      <c r="N30" s="46">
        <v>44384</v>
      </c>
      <c r="O30" s="46">
        <v>44384</v>
      </c>
      <c r="P30" s="49">
        <v>8</v>
      </c>
      <c r="Q30" s="51"/>
      <c r="R30" s="47"/>
      <c r="S30" s="48"/>
      <c r="T30" s="53">
        <v>1</v>
      </c>
      <c r="U30" s="53"/>
      <c r="V30" s="24"/>
      <c r="W30" s="53"/>
      <c r="X30" s="53"/>
      <c r="Y30" s="55"/>
      <c r="Z30" s="56"/>
    </row>
    <row r="31" spans="1:26">
      <c r="A31" s="19">
        <v>17</v>
      </c>
      <c r="B31" s="20" t="s">
        <v>171</v>
      </c>
      <c r="C31" s="28" t="s">
        <v>55</v>
      </c>
      <c r="D31" s="26" t="s">
        <v>41</v>
      </c>
      <c r="E31" s="23">
        <v>0.7</v>
      </c>
      <c r="F31" s="24"/>
      <c r="G31" s="24"/>
      <c r="H31" s="24"/>
      <c r="I31" s="45"/>
      <c r="J31" s="46">
        <v>44385</v>
      </c>
      <c r="K31" s="46">
        <v>44384</v>
      </c>
      <c r="L31" s="47"/>
      <c r="M31" s="48"/>
      <c r="N31" s="46">
        <v>44386</v>
      </c>
      <c r="O31" s="46">
        <v>44386</v>
      </c>
      <c r="P31" s="49">
        <v>7</v>
      </c>
      <c r="Q31" s="51"/>
      <c r="R31" s="47"/>
      <c r="S31" s="48"/>
      <c r="T31" s="53">
        <v>0.7</v>
      </c>
      <c r="U31" s="53"/>
      <c r="V31" s="24"/>
      <c r="W31" s="53"/>
      <c r="X31" s="53"/>
      <c r="Y31" s="55"/>
      <c r="Z31" s="56"/>
    </row>
    <row r="32" spans="1:26">
      <c r="A32" s="19"/>
      <c r="B32" s="20"/>
      <c r="C32" s="28" t="s">
        <v>165</v>
      </c>
      <c r="D32" s="26" t="s">
        <v>41</v>
      </c>
      <c r="E32" s="23">
        <v>3</v>
      </c>
      <c r="F32" s="24"/>
      <c r="G32" s="24"/>
      <c r="H32" s="24"/>
      <c r="I32" s="45"/>
      <c r="J32" s="46">
        <v>44385</v>
      </c>
      <c r="K32" s="46">
        <v>44385</v>
      </c>
      <c r="L32" s="47"/>
      <c r="M32" s="48"/>
      <c r="N32" s="46">
        <v>44390</v>
      </c>
      <c r="O32" s="46">
        <v>44390</v>
      </c>
      <c r="P32" s="49">
        <v>24</v>
      </c>
      <c r="Q32" s="51"/>
      <c r="R32" s="47"/>
      <c r="S32" s="48"/>
      <c r="T32" s="53">
        <v>2.4</v>
      </c>
      <c r="U32" s="53"/>
      <c r="V32" s="24"/>
      <c r="W32" s="53"/>
      <c r="X32" s="53"/>
      <c r="Y32" s="55"/>
      <c r="Z32" s="56"/>
    </row>
    <row r="33" spans="1:26">
      <c r="A33" s="19"/>
      <c r="B33" s="20"/>
      <c r="C33" s="28" t="s">
        <v>172</v>
      </c>
      <c r="D33" s="26" t="s">
        <v>41</v>
      </c>
      <c r="E33" s="23">
        <v>1</v>
      </c>
      <c r="F33" s="24"/>
      <c r="G33" s="24"/>
      <c r="H33" s="24"/>
      <c r="I33" s="45"/>
      <c r="J33" s="46">
        <v>44391</v>
      </c>
      <c r="K33" s="46">
        <v>44391</v>
      </c>
      <c r="L33" s="47"/>
      <c r="M33" s="48"/>
      <c r="N33" s="46">
        <v>44396</v>
      </c>
      <c r="O33" s="46">
        <v>44396</v>
      </c>
      <c r="P33" s="49">
        <v>24</v>
      </c>
      <c r="Q33" s="51"/>
      <c r="R33" s="47"/>
      <c r="S33" s="48"/>
      <c r="T33" s="53">
        <v>1</v>
      </c>
      <c r="U33" s="53"/>
      <c r="V33" s="24"/>
      <c r="W33" s="53"/>
      <c r="X33" s="53"/>
      <c r="Y33" s="55"/>
      <c r="Z33" s="56"/>
    </row>
    <row r="34" spans="1:26">
      <c r="A34" s="19"/>
      <c r="B34" s="20"/>
      <c r="C34" s="28" t="s">
        <v>160</v>
      </c>
      <c r="D34" s="26" t="s">
        <v>41</v>
      </c>
      <c r="E34" s="23">
        <v>0.1</v>
      </c>
      <c r="F34" s="24"/>
      <c r="G34" s="24"/>
      <c r="H34" s="24"/>
      <c r="I34" s="45"/>
      <c r="J34" s="46">
        <v>44397</v>
      </c>
      <c r="K34" s="46">
        <v>44397</v>
      </c>
      <c r="L34" s="47"/>
      <c r="M34" s="48"/>
      <c r="N34" s="46">
        <v>44398</v>
      </c>
      <c r="O34" s="46"/>
      <c r="P34" s="49">
        <v>3</v>
      </c>
      <c r="Q34" s="51"/>
      <c r="R34" s="47"/>
      <c r="S34" s="48"/>
      <c r="T34" s="53">
        <v>0.05</v>
      </c>
      <c r="U34" s="53"/>
      <c r="V34" s="24"/>
      <c r="W34" s="53">
        <v>0.05</v>
      </c>
      <c r="X34" s="53"/>
      <c r="Y34" s="55"/>
      <c r="Z34" s="56"/>
    </row>
    <row r="35" spans="1:26">
      <c r="A35" s="19">
        <v>18</v>
      </c>
      <c r="B35" s="20" t="s">
        <v>173</v>
      </c>
      <c r="C35" s="29" t="s">
        <v>58</v>
      </c>
      <c r="D35" s="26" t="s">
        <v>43</v>
      </c>
      <c r="E35" s="23">
        <v>0.7</v>
      </c>
      <c r="F35" s="24"/>
      <c r="G35" s="24"/>
      <c r="H35" s="24"/>
      <c r="I35" s="45"/>
      <c r="J35" s="46">
        <v>44375</v>
      </c>
      <c r="K35" s="46">
        <v>44375</v>
      </c>
      <c r="L35" s="47"/>
      <c r="M35" s="48"/>
      <c r="N35" s="46">
        <v>44376</v>
      </c>
      <c r="O35" s="46">
        <v>44376</v>
      </c>
      <c r="P35" s="49">
        <v>10</v>
      </c>
      <c r="Q35" s="51"/>
      <c r="R35" s="47"/>
      <c r="S35" s="48"/>
      <c r="T35" s="53">
        <v>0.7</v>
      </c>
      <c r="U35" s="53"/>
      <c r="V35" s="24"/>
      <c r="W35" s="53"/>
      <c r="X35" s="53"/>
      <c r="Y35" s="55"/>
      <c r="Z35" s="56"/>
    </row>
    <row r="36" ht="19.2" spans="1:26">
      <c r="A36" s="19">
        <v>19</v>
      </c>
      <c r="B36" s="20" t="s">
        <v>174</v>
      </c>
      <c r="C36" s="29" t="s">
        <v>59</v>
      </c>
      <c r="D36" s="26" t="s">
        <v>43</v>
      </c>
      <c r="E36" s="23">
        <v>0.7</v>
      </c>
      <c r="F36" s="24"/>
      <c r="G36" s="24"/>
      <c r="H36" s="24"/>
      <c r="I36" s="45"/>
      <c r="J36" s="46">
        <v>44377</v>
      </c>
      <c r="K36" s="46">
        <v>44377</v>
      </c>
      <c r="L36" s="47"/>
      <c r="M36" s="48"/>
      <c r="N36" s="46">
        <v>44378</v>
      </c>
      <c r="O36" s="46">
        <v>44378</v>
      </c>
      <c r="P36" s="49">
        <v>7</v>
      </c>
      <c r="Q36" s="51"/>
      <c r="R36" s="47"/>
      <c r="S36" s="48"/>
      <c r="T36" s="53">
        <v>0.7</v>
      </c>
      <c r="U36" s="53"/>
      <c r="V36" s="24"/>
      <c r="W36" s="53"/>
      <c r="X36" s="53"/>
      <c r="Y36" s="55"/>
      <c r="Z36" s="56"/>
    </row>
    <row r="37" spans="1:26">
      <c r="A37" s="19">
        <v>20</v>
      </c>
      <c r="B37" s="20" t="s">
        <v>175</v>
      </c>
      <c r="C37" s="29" t="s">
        <v>176</v>
      </c>
      <c r="D37" s="26" t="s">
        <v>43</v>
      </c>
      <c r="E37" s="23">
        <v>0.7</v>
      </c>
      <c r="F37" s="24"/>
      <c r="G37" s="24"/>
      <c r="H37" s="24"/>
      <c r="I37" s="45"/>
      <c r="J37" s="46">
        <v>44379</v>
      </c>
      <c r="K37" s="46">
        <v>44379</v>
      </c>
      <c r="L37" s="47"/>
      <c r="M37" s="48"/>
      <c r="N37" s="46">
        <v>44382</v>
      </c>
      <c r="O37" s="46">
        <v>44382</v>
      </c>
      <c r="P37" s="49">
        <v>8</v>
      </c>
      <c r="Q37" s="51"/>
      <c r="R37" s="47"/>
      <c r="S37" s="48"/>
      <c r="T37" s="53">
        <v>0.9</v>
      </c>
      <c r="U37" s="53"/>
      <c r="V37" s="24"/>
      <c r="W37" s="53"/>
      <c r="X37" s="53"/>
      <c r="Y37" s="55"/>
      <c r="Z37" s="56"/>
    </row>
    <row r="38" spans="1:26">
      <c r="A38" s="19">
        <v>21</v>
      </c>
      <c r="B38" s="20" t="s">
        <v>177</v>
      </c>
      <c r="C38" s="29" t="s">
        <v>61</v>
      </c>
      <c r="D38" s="26" t="s">
        <v>43</v>
      </c>
      <c r="E38" s="23">
        <v>0.7</v>
      </c>
      <c r="F38" s="24"/>
      <c r="G38" s="24"/>
      <c r="H38" s="24"/>
      <c r="I38" s="45"/>
      <c r="J38" s="46">
        <v>44383</v>
      </c>
      <c r="K38" s="46">
        <v>44382</v>
      </c>
      <c r="L38" s="47"/>
      <c r="M38" s="48"/>
      <c r="N38" s="46">
        <v>44384</v>
      </c>
      <c r="O38" s="46">
        <v>44384</v>
      </c>
      <c r="P38" s="49">
        <v>9</v>
      </c>
      <c r="Q38" s="51"/>
      <c r="R38" s="47"/>
      <c r="S38" s="48"/>
      <c r="T38" s="53">
        <v>1</v>
      </c>
      <c r="U38" s="53">
        <v>0</v>
      </c>
      <c r="V38" s="24">
        <f t="shared" si="6"/>
        <v>1</v>
      </c>
      <c r="W38" s="53"/>
      <c r="X38" s="53"/>
      <c r="Y38" s="55"/>
      <c r="Z38" s="56"/>
    </row>
    <row r="39" spans="1:26">
      <c r="A39" s="19">
        <v>22</v>
      </c>
      <c r="B39" s="20" t="s">
        <v>178</v>
      </c>
      <c r="C39" s="29" t="s">
        <v>62</v>
      </c>
      <c r="D39" s="26" t="s">
        <v>43</v>
      </c>
      <c r="E39" s="23">
        <v>0.7</v>
      </c>
      <c r="F39" s="24"/>
      <c r="G39" s="24"/>
      <c r="H39" s="24"/>
      <c r="I39" s="45"/>
      <c r="J39" s="46">
        <v>44385</v>
      </c>
      <c r="K39" s="46">
        <v>44384</v>
      </c>
      <c r="L39" s="47"/>
      <c r="M39" s="48"/>
      <c r="N39" s="46">
        <v>44386</v>
      </c>
      <c r="O39" s="46">
        <v>44386</v>
      </c>
      <c r="P39" s="49">
        <v>6</v>
      </c>
      <c r="Q39" s="51"/>
      <c r="R39" s="47"/>
      <c r="S39" s="48"/>
      <c r="T39" s="53">
        <v>0.7</v>
      </c>
      <c r="U39" s="53">
        <v>0</v>
      </c>
      <c r="V39" s="24">
        <f t="shared" si="6"/>
        <v>0.7</v>
      </c>
      <c r="W39" s="53"/>
      <c r="X39" s="53"/>
      <c r="Y39" s="55"/>
      <c r="Z39" s="56"/>
    </row>
    <row r="40" spans="1:26">
      <c r="A40" s="19"/>
      <c r="B40" s="20"/>
      <c r="C40" s="29" t="s">
        <v>165</v>
      </c>
      <c r="D40" s="26" t="s">
        <v>43</v>
      </c>
      <c r="E40" s="23">
        <v>3</v>
      </c>
      <c r="F40" s="24"/>
      <c r="G40" s="24"/>
      <c r="H40" s="24"/>
      <c r="I40" s="45"/>
      <c r="J40" s="46">
        <v>44385</v>
      </c>
      <c r="K40" s="46">
        <v>44385</v>
      </c>
      <c r="L40" s="47"/>
      <c r="M40" s="48"/>
      <c r="N40" s="46">
        <v>44390</v>
      </c>
      <c r="O40" s="46">
        <v>44390</v>
      </c>
      <c r="P40" s="49">
        <v>24</v>
      </c>
      <c r="Q40" s="51"/>
      <c r="R40" s="47"/>
      <c r="S40" s="48"/>
      <c r="T40" s="53">
        <v>2.4</v>
      </c>
      <c r="U40" s="53"/>
      <c r="V40" s="24"/>
      <c r="W40" s="53"/>
      <c r="X40" s="53"/>
      <c r="Y40" s="55"/>
      <c r="Z40" s="56"/>
    </row>
    <row r="41" spans="1:26">
      <c r="A41" s="19"/>
      <c r="B41" s="20"/>
      <c r="C41" s="29" t="s">
        <v>179</v>
      </c>
      <c r="D41" s="26" t="s">
        <v>43</v>
      </c>
      <c r="E41" s="23">
        <v>1.5</v>
      </c>
      <c r="F41" s="24"/>
      <c r="G41" s="24"/>
      <c r="H41" s="24"/>
      <c r="I41" s="45"/>
      <c r="J41" s="46">
        <v>44391</v>
      </c>
      <c r="K41" s="46">
        <v>44391</v>
      </c>
      <c r="L41" s="47"/>
      <c r="M41" s="48"/>
      <c r="N41" s="46">
        <v>44396</v>
      </c>
      <c r="O41" s="46">
        <v>44396</v>
      </c>
      <c r="P41" s="49">
        <v>24</v>
      </c>
      <c r="Q41" s="51"/>
      <c r="R41" s="47"/>
      <c r="S41" s="48"/>
      <c r="T41" s="53">
        <v>1.2</v>
      </c>
      <c r="U41" s="53"/>
      <c r="V41" s="24"/>
      <c r="W41" s="53"/>
      <c r="X41" s="53"/>
      <c r="Y41" s="55"/>
      <c r="Z41" s="56"/>
    </row>
    <row r="42" spans="1:26">
      <c r="A42" s="19"/>
      <c r="B42" s="20"/>
      <c r="C42" s="29" t="s">
        <v>160</v>
      </c>
      <c r="D42" s="26" t="s">
        <v>43</v>
      </c>
      <c r="E42" s="23">
        <v>0.1</v>
      </c>
      <c r="F42" s="24"/>
      <c r="G42" s="24"/>
      <c r="H42" s="24"/>
      <c r="I42" s="45"/>
      <c r="J42" s="46">
        <v>44397</v>
      </c>
      <c r="K42" s="46">
        <v>44397</v>
      </c>
      <c r="L42" s="47"/>
      <c r="M42" s="48"/>
      <c r="N42" s="46">
        <v>44398</v>
      </c>
      <c r="O42" s="46"/>
      <c r="P42" s="49">
        <v>3</v>
      </c>
      <c r="Q42" s="51"/>
      <c r="R42" s="47"/>
      <c r="S42" s="48"/>
      <c r="T42" s="53">
        <v>0.05</v>
      </c>
      <c r="U42" s="53"/>
      <c r="V42" s="24"/>
      <c r="W42" s="53">
        <v>0.05</v>
      </c>
      <c r="X42" s="53"/>
      <c r="Y42" s="55"/>
      <c r="Z42" s="56"/>
    </row>
    <row r="43" spans="1:26">
      <c r="A43" s="19">
        <v>23</v>
      </c>
      <c r="B43" s="20" t="s">
        <v>180</v>
      </c>
      <c r="C43" s="30" t="s">
        <v>78</v>
      </c>
      <c r="D43" s="26" t="s">
        <v>31</v>
      </c>
      <c r="E43" s="23">
        <v>0.7</v>
      </c>
      <c r="F43" s="24"/>
      <c r="G43" s="24"/>
      <c r="H43" s="24"/>
      <c r="I43" s="45"/>
      <c r="J43" s="46">
        <v>44375</v>
      </c>
      <c r="K43" s="46">
        <v>44375</v>
      </c>
      <c r="L43" s="47"/>
      <c r="M43" s="48"/>
      <c r="N43" s="46">
        <v>44376</v>
      </c>
      <c r="O43" s="46">
        <v>44376</v>
      </c>
      <c r="P43" s="49">
        <v>10</v>
      </c>
      <c r="Q43" s="51"/>
      <c r="R43" s="47"/>
      <c r="S43" s="48"/>
      <c r="T43" s="53">
        <v>0.8</v>
      </c>
      <c r="U43" s="53"/>
      <c r="V43" s="24"/>
      <c r="W43" s="53"/>
      <c r="X43" s="53"/>
      <c r="Y43" s="55"/>
      <c r="Z43" s="56"/>
    </row>
    <row r="44" spans="1:26">
      <c r="A44" s="19">
        <v>24</v>
      </c>
      <c r="B44" s="20" t="s">
        <v>181</v>
      </c>
      <c r="C44" s="30" t="s">
        <v>79</v>
      </c>
      <c r="D44" s="26" t="s">
        <v>31</v>
      </c>
      <c r="E44" s="23">
        <v>0.7</v>
      </c>
      <c r="F44" s="24"/>
      <c r="G44" s="24"/>
      <c r="H44" s="24"/>
      <c r="I44" s="45"/>
      <c r="J44" s="46">
        <v>44377</v>
      </c>
      <c r="K44" s="46">
        <v>44377</v>
      </c>
      <c r="L44" s="47"/>
      <c r="M44" s="48"/>
      <c r="N44" s="46">
        <v>44378</v>
      </c>
      <c r="O44" s="46">
        <v>44378</v>
      </c>
      <c r="P44" s="49">
        <v>8</v>
      </c>
      <c r="Q44" s="51"/>
      <c r="R44" s="47"/>
      <c r="S44" s="48"/>
      <c r="T44" s="53">
        <v>0.9</v>
      </c>
      <c r="U44" s="53"/>
      <c r="V44" s="24"/>
      <c r="W44" s="53"/>
      <c r="X44" s="53"/>
      <c r="Y44" s="55"/>
      <c r="Z44" s="56"/>
    </row>
    <row r="45" spans="1:26">
      <c r="A45" s="19">
        <v>25</v>
      </c>
      <c r="B45" s="20" t="s">
        <v>182</v>
      </c>
      <c r="C45" s="30" t="s">
        <v>80</v>
      </c>
      <c r="D45" s="26" t="s">
        <v>31</v>
      </c>
      <c r="E45" s="23">
        <v>0.7</v>
      </c>
      <c r="F45" s="24"/>
      <c r="G45" s="24"/>
      <c r="H45" s="24"/>
      <c r="I45" s="45"/>
      <c r="J45" s="46">
        <v>44379</v>
      </c>
      <c r="K45" s="46">
        <v>44379</v>
      </c>
      <c r="L45" s="47"/>
      <c r="M45" s="48"/>
      <c r="N45" s="46">
        <v>44382</v>
      </c>
      <c r="O45" s="46">
        <v>44382</v>
      </c>
      <c r="P45" s="49">
        <v>7</v>
      </c>
      <c r="Q45" s="51"/>
      <c r="R45" s="47"/>
      <c r="S45" s="48"/>
      <c r="T45" s="53">
        <v>0.9</v>
      </c>
      <c r="U45" s="53"/>
      <c r="V45" s="24"/>
      <c r="W45" s="53"/>
      <c r="X45" s="53"/>
      <c r="Y45" s="55"/>
      <c r="Z45" s="56"/>
    </row>
    <row r="46" spans="1:26">
      <c r="A46" s="19">
        <v>26</v>
      </c>
      <c r="B46" s="20" t="s">
        <v>183</v>
      </c>
      <c r="C46" s="30" t="s">
        <v>81</v>
      </c>
      <c r="D46" s="26" t="s">
        <v>31</v>
      </c>
      <c r="E46" s="23">
        <v>0.7</v>
      </c>
      <c r="F46" s="24"/>
      <c r="G46" s="24"/>
      <c r="H46" s="24"/>
      <c r="I46" s="45"/>
      <c r="J46" s="46">
        <v>44383</v>
      </c>
      <c r="K46" s="46">
        <v>44382</v>
      </c>
      <c r="L46" s="47"/>
      <c r="M46" s="48"/>
      <c r="N46" s="46">
        <v>44384</v>
      </c>
      <c r="O46" s="46">
        <v>44384</v>
      </c>
      <c r="P46" s="49">
        <v>9</v>
      </c>
      <c r="Q46" s="51"/>
      <c r="R46" s="47"/>
      <c r="S46" s="48"/>
      <c r="T46" s="53">
        <v>1</v>
      </c>
      <c r="U46" s="53"/>
      <c r="V46" s="24"/>
      <c r="W46" s="53"/>
      <c r="X46" s="53"/>
      <c r="Y46" s="55"/>
      <c r="Z46" s="56"/>
    </row>
    <row r="47" spans="1:26">
      <c r="A47" s="19"/>
      <c r="B47" s="20"/>
      <c r="C47" s="30" t="s">
        <v>165</v>
      </c>
      <c r="D47" s="26" t="s">
        <v>31</v>
      </c>
      <c r="E47" s="23">
        <v>2.4</v>
      </c>
      <c r="F47" s="24"/>
      <c r="G47" s="24"/>
      <c r="H47" s="24"/>
      <c r="I47" s="45"/>
      <c r="J47" s="46">
        <v>44385</v>
      </c>
      <c r="K47" s="46">
        <v>44385</v>
      </c>
      <c r="L47" s="47"/>
      <c r="M47" s="48"/>
      <c r="N47" s="46">
        <v>44390</v>
      </c>
      <c r="O47" s="46">
        <v>44390</v>
      </c>
      <c r="P47" s="49">
        <v>24</v>
      </c>
      <c r="Q47" s="51"/>
      <c r="R47" s="47"/>
      <c r="S47" s="48"/>
      <c r="T47" s="53">
        <v>2.4</v>
      </c>
      <c r="U47" s="53"/>
      <c r="V47" s="24"/>
      <c r="W47" s="53"/>
      <c r="X47" s="53"/>
      <c r="Y47" s="55"/>
      <c r="Z47" s="56"/>
    </row>
    <row r="48" spans="1:26">
      <c r="A48" s="19"/>
      <c r="B48" s="20"/>
      <c r="C48" s="30" t="s">
        <v>184</v>
      </c>
      <c r="D48" s="26" t="s">
        <v>31</v>
      </c>
      <c r="E48" s="23">
        <v>2</v>
      </c>
      <c r="F48" s="24"/>
      <c r="G48" s="24"/>
      <c r="H48" s="24"/>
      <c r="I48" s="45"/>
      <c r="J48" s="46">
        <v>44391</v>
      </c>
      <c r="K48" s="46">
        <v>44391</v>
      </c>
      <c r="L48" s="47"/>
      <c r="M48" s="48"/>
      <c r="N48" s="46">
        <v>44396</v>
      </c>
      <c r="O48" s="46">
        <v>44396</v>
      </c>
      <c r="P48" s="49">
        <v>22</v>
      </c>
      <c r="Q48" s="51"/>
      <c r="R48" s="47"/>
      <c r="S48" s="48"/>
      <c r="T48" s="53">
        <v>1.8</v>
      </c>
      <c r="U48" s="53"/>
      <c r="V48" s="24"/>
      <c r="W48" s="53"/>
      <c r="X48" s="53"/>
      <c r="Y48" s="55"/>
      <c r="Z48" s="56"/>
    </row>
    <row r="49" spans="1:26">
      <c r="A49" s="19"/>
      <c r="B49" s="20"/>
      <c r="C49" s="30" t="s">
        <v>160</v>
      </c>
      <c r="D49" s="26" t="s">
        <v>31</v>
      </c>
      <c r="E49" s="23">
        <v>0.1</v>
      </c>
      <c r="F49" s="24"/>
      <c r="G49" s="24"/>
      <c r="H49" s="24"/>
      <c r="I49" s="45"/>
      <c r="J49" s="46">
        <v>44397</v>
      </c>
      <c r="K49" s="46">
        <v>44397</v>
      </c>
      <c r="L49" s="47"/>
      <c r="M49" s="48"/>
      <c r="N49" s="46">
        <v>44398</v>
      </c>
      <c r="O49" s="46"/>
      <c r="P49" s="49">
        <v>3</v>
      </c>
      <c r="Q49" s="51"/>
      <c r="R49" s="47"/>
      <c r="S49" s="48"/>
      <c r="T49" s="53">
        <v>0.05</v>
      </c>
      <c r="U49" s="53"/>
      <c r="V49" s="24"/>
      <c r="W49" s="53">
        <v>0.05</v>
      </c>
      <c r="X49" s="53"/>
      <c r="Y49" s="55"/>
      <c r="Z49" s="56"/>
    </row>
    <row r="50" spans="1:26">
      <c r="A50" s="19">
        <v>27</v>
      </c>
      <c r="B50" s="20" t="s">
        <v>185</v>
      </c>
      <c r="C50" s="31" t="s">
        <v>83</v>
      </c>
      <c r="D50" s="26" t="s">
        <v>33</v>
      </c>
      <c r="E50" s="23">
        <v>0.7</v>
      </c>
      <c r="F50" s="24"/>
      <c r="G50" s="24"/>
      <c r="H50" s="24"/>
      <c r="I50" s="45"/>
      <c r="J50" s="46">
        <v>44375</v>
      </c>
      <c r="K50" s="46">
        <v>44375</v>
      </c>
      <c r="L50" s="47"/>
      <c r="M50" s="48"/>
      <c r="N50" s="46">
        <v>44376</v>
      </c>
      <c r="O50" s="46">
        <v>44376</v>
      </c>
      <c r="P50" s="49">
        <v>10</v>
      </c>
      <c r="Q50" s="51"/>
      <c r="R50" s="47"/>
      <c r="S50" s="48"/>
      <c r="T50" s="53">
        <v>0.7</v>
      </c>
      <c r="U50" s="53"/>
      <c r="V50" s="24"/>
      <c r="W50" s="53"/>
      <c r="X50" s="53"/>
      <c r="Y50" s="55"/>
      <c r="Z50" s="56"/>
    </row>
    <row r="51" spans="1:26">
      <c r="A51" s="19">
        <v>28</v>
      </c>
      <c r="B51" s="20" t="s">
        <v>186</v>
      </c>
      <c r="C51" s="31" t="s">
        <v>84</v>
      </c>
      <c r="D51" s="26" t="s">
        <v>33</v>
      </c>
      <c r="E51" s="23">
        <v>0.7</v>
      </c>
      <c r="F51" s="24"/>
      <c r="G51" s="24"/>
      <c r="H51" s="24"/>
      <c r="I51" s="45"/>
      <c r="J51" s="46">
        <v>44377</v>
      </c>
      <c r="K51" s="46">
        <v>44377</v>
      </c>
      <c r="L51" s="47"/>
      <c r="M51" s="48"/>
      <c r="N51" s="46">
        <v>44378</v>
      </c>
      <c r="O51" s="46">
        <v>44378</v>
      </c>
      <c r="P51" s="49">
        <v>8</v>
      </c>
      <c r="Q51" s="51"/>
      <c r="R51" s="47"/>
      <c r="S51" s="48"/>
      <c r="T51" s="53">
        <v>0.8</v>
      </c>
      <c r="U51" s="53"/>
      <c r="V51" s="24"/>
      <c r="W51" s="53"/>
      <c r="X51" s="53"/>
      <c r="Y51" s="55"/>
      <c r="Z51" s="56"/>
    </row>
    <row r="52" spans="1:26">
      <c r="A52" s="19">
        <v>29</v>
      </c>
      <c r="B52" s="20" t="s">
        <v>187</v>
      </c>
      <c r="C52" s="31" t="s">
        <v>85</v>
      </c>
      <c r="D52" s="26" t="s">
        <v>33</v>
      </c>
      <c r="E52" s="23">
        <v>0.7</v>
      </c>
      <c r="F52" s="24"/>
      <c r="G52" s="24"/>
      <c r="H52" s="24"/>
      <c r="I52" s="45"/>
      <c r="J52" s="46">
        <v>44379</v>
      </c>
      <c r="K52" s="46">
        <v>44379</v>
      </c>
      <c r="L52" s="47"/>
      <c r="M52" s="48"/>
      <c r="N52" s="46">
        <v>44382</v>
      </c>
      <c r="O52" s="46">
        <v>44382</v>
      </c>
      <c r="P52" s="49">
        <v>8</v>
      </c>
      <c r="Q52" s="51"/>
      <c r="R52" s="47"/>
      <c r="S52" s="48"/>
      <c r="T52" s="53">
        <v>1</v>
      </c>
      <c r="U52" s="53"/>
      <c r="V52" s="24"/>
      <c r="W52" s="53"/>
      <c r="X52" s="53"/>
      <c r="Y52" s="55"/>
      <c r="Z52" s="56"/>
    </row>
    <row r="53" spans="1:26">
      <c r="A53" s="19">
        <v>30</v>
      </c>
      <c r="B53" s="20" t="s">
        <v>188</v>
      </c>
      <c r="C53" s="31" t="s">
        <v>86</v>
      </c>
      <c r="D53" s="26" t="s">
        <v>33</v>
      </c>
      <c r="E53" s="23">
        <v>0.7</v>
      </c>
      <c r="F53" s="24"/>
      <c r="G53" s="24"/>
      <c r="H53" s="24"/>
      <c r="I53" s="45"/>
      <c r="J53" s="46">
        <v>44383</v>
      </c>
      <c r="K53" s="46">
        <v>44382</v>
      </c>
      <c r="L53" s="47"/>
      <c r="M53" s="48"/>
      <c r="N53" s="46">
        <v>44384</v>
      </c>
      <c r="O53" s="46">
        <v>44384</v>
      </c>
      <c r="P53" s="49">
        <v>9</v>
      </c>
      <c r="Q53" s="51"/>
      <c r="R53" s="47"/>
      <c r="S53" s="48"/>
      <c r="T53" s="53">
        <v>1</v>
      </c>
      <c r="U53" s="53"/>
      <c r="V53" s="24"/>
      <c r="W53" s="53"/>
      <c r="X53" s="53"/>
      <c r="Y53" s="55"/>
      <c r="Z53" s="56"/>
    </row>
    <row r="54" spans="1:26">
      <c r="A54" s="19"/>
      <c r="B54" s="20"/>
      <c r="C54" s="31" t="s">
        <v>165</v>
      </c>
      <c r="D54" s="26" t="s">
        <v>33</v>
      </c>
      <c r="E54" s="23">
        <v>2.4</v>
      </c>
      <c r="F54" s="24"/>
      <c r="G54" s="24"/>
      <c r="H54" s="24"/>
      <c r="I54" s="45"/>
      <c r="J54" s="46">
        <v>44385</v>
      </c>
      <c r="K54" s="46">
        <v>44385</v>
      </c>
      <c r="L54" s="47"/>
      <c r="M54" s="48"/>
      <c r="N54" s="46">
        <v>44390</v>
      </c>
      <c r="O54" s="46">
        <v>44390</v>
      </c>
      <c r="P54" s="49">
        <v>24</v>
      </c>
      <c r="Q54" s="51"/>
      <c r="R54" s="47"/>
      <c r="S54" s="48"/>
      <c r="T54" s="53">
        <v>2.4</v>
      </c>
      <c r="U54" s="53"/>
      <c r="V54" s="24"/>
      <c r="W54" s="53"/>
      <c r="X54" s="53"/>
      <c r="Y54" s="55"/>
      <c r="Z54" s="56"/>
    </row>
    <row r="55" spans="1:26">
      <c r="A55" s="19"/>
      <c r="B55" s="20"/>
      <c r="C55" s="31" t="s">
        <v>48</v>
      </c>
      <c r="D55" s="26" t="s">
        <v>33</v>
      </c>
      <c r="E55" s="23">
        <v>2</v>
      </c>
      <c r="F55" s="24"/>
      <c r="G55" s="24"/>
      <c r="H55" s="24"/>
      <c r="I55" s="45"/>
      <c r="J55" s="46">
        <v>44391</v>
      </c>
      <c r="K55" s="46">
        <v>44391</v>
      </c>
      <c r="L55" s="47"/>
      <c r="M55" s="48"/>
      <c r="N55" s="46">
        <v>44396</v>
      </c>
      <c r="O55" s="46">
        <v>44396</v>
      </c>
      <c r="P55" s="49">
        <v>22</v>
      </c>
      <c r="Q55" s="51"/>
      <c r="R55" s="47"/>
      <c r="S55" s="48"/>
      <c r="T55" s="53">
        <v>1.8</v>
      </c>
      <c r="U55" s="53"/>
      <c r="V55" s="24"/>
      <c r="W55" s="53"/>
      <c r="X55" s="53"/>
      <c r="Y55" s="55"/>
      <c r="Z55" s="56"/>
    </row>
    <row r="56" spans="1:26">
      <c r="A56" s="19"/>
      <c r="B56" s="20"/>
      <c r="C56" s="31" t="s">
        <v>160</v>
      </c>
      <c r="D56" s="26" t="s">
        <v>33</v>
      </c>
      <c r="E56" s="23">
        <v>0.1</v>
      </c>
      <c r="F56" s="24"/>
      <c r="G56" s="24"/>
      <c r="H56" s="24"/>
      <c r="I56" s="45"/>
      <c r="J56" s="46">
        <v>44397</v>
      </c>
      <c r="K56" s="46">
        <v>44397</v>
      </c>
      <c r="L56" s="47"/>
      <c r="M56" s="48"/>
      <c r="N56" s="46">
        <v>44398</v>
      </c>
      <c r="O56" s="46"/>
      <c r="P56" s="49">
        <v>3</v>
      </c>
      <c r="Q56" s="51"/>
      <c r="R56" s="47"/>
      <c r="S56" s="48"/>
      <c r="T56" s="53">
        <v>0.05</v>
      </c>
      <c r="U56" s="53"/>
      <c r="V56" s="24"/>
      <c r="W56" s="53">
        <v>0.05</v>
      </c>
      <c r="X56" s="53"/>
      <c r="Y56" s="55"/>
      <c r="Z56" s="56"/>
    </row>
    <row r="57" spans="1:26">
      <c r="A57" s="19"/>
      <c r="B57" s="20"/>
      <c r="C57" s="32"/>
      <c r="D57" s="33"/>
      <c r="E57" s="23"/>
      <c r="F57" s="24"/>
      <c r="G57" s="24"/>
      <c r="H57" s="24"/>
      <c r="I57" s="45"/>
      <c r="J57" s="46"/>
      <c r="K57" s="46"/>
      <c r="L57" s="47"/>
      <c r="M57" s="48"/>
      <c r="N57" s="46"/>
      <c r="O57" s="46"/>
      <c r="P57" s="49"/>
      <c r="Q57" s="51"/>
      <c r="R57" s="47"/>
      <c r="S57" s="48"/>
      <c r="T57" s="53"/>
      <c r="U57" s="53"/>
      <c r="V57" s="24"/>
      <c r="W57" s="53"/>
      <c r="X57" s="53"/>
      <c r="Y57" s="55"/>
      <c r="Z57" s="56"/>
    </row>
    <row r="58" spans="1:26">
      <c r="A58" s="19"/>
      <c r="B58" s="20"/>
      <c r="C58" s="32"/>
      <c r="D58" s="33"/>
      <c r="E58" s="23"/>
      <c r="F58" s="24"/>
      <c r="G58" s="24"/>
      <c r="H58" s="24"/>
      <c r="I58" s="45"/>
      <c r="J58" s="46"/>
      <c r="K58" s="46"/>
      <c r="L58" s="47"/>
      <c r="M58" s="48"/>
      <c r="N58" s="46"/>
      <c r="O58" s="46"/>
      <c r="P58" s="49"/>
      <c r="Q58" s="51"/>
      <c r="R58" s="47"/>
      <c r="S58" s="48"/>
      <c r="T58" s="53"/>
      <c r="U58" s="53"/>
      <c r="V58" s="24"/>
      <c r="W58" s="53"/>
      <c r="X58" s="53"/>
      <c r="Y58" s="55"/>
      <c r="Z58" s="56"/>
    </row>
    <row r="59" spans="1:26">
      <c r="A59" s="19"/>
      <c r="B59" s="20"/>
      <c r="C59" s="34"/>
      <c r="D59" s="35"/>
      <c r="E59" s="23"/>
      <c r="F59" s="24"/>
      <c r="G59" s="24"/>
      <c r="H59" s="24"/>
      <c r="I59" s="45"/>
      <c r="J59" s="46"/>
      <c r="K59" s="46"/>
      <c r="L59" s="47"/>
      <c r="M59" s="48"/>
      <c r="N59" s="46"/>
      <c r="O59" s="46"/>
      <c r="P59" s="49"/>
      <c r="Q59" s="51"/>
      <c r="R59" s="47"/>
      <c r="S59" s="48"/>
      <c r="T59" s="53"/>
      <c r="U59" s="53"/>
      <c r="V59" s="24"/>
      <c r="W59" s="53"/>
      <c r="X59" s="53"/>
      <c r="Y59" s="55"/>
      <c r="Z59" s="56"/>
    </row>
    <row r="60" spans="1:26">
      <c r="A60" s="19"/>
      <c r="B60" s="20"/>
      <c r="C60" s="36"/>
      <c r="D60" s="37"/>
      <c r="E60" s="23"/>
      <c r="F60" s="24"/>
      <c r="G60" s="24"/>
      <c r="H60" s="24"/>
      <c r="I60" s="45"/>
      <c r="J60" s="46"/>
      <c r="K60" s="46"/>
      <c r="L60" s="47"/>
      <c r="M60" s="48"/>
      <c r="N60" s="46"/>
      <c r="O60" s="46"/>
      <c r="P60" s="49"/>
      <c r="Q60" s="51"/>
      <c r="R60" s="47"/>
      <c r="S60" s="48"/>
      <c r="T60" s="53"/>
      <c r="U60" s="53"/>
      <c r="V60" s="24"/>
      <c r="W60" s="53"/>
      <c r="X60" s="53"/>
      <c r="Y60" s="55"/>
      <c r="Z60" s="56"/>
    </row>
    <row r="61" spans="1:26">
      <c r="A61" s="19"/>
      <c r="B61" s="20"/>
      <c r="C61" s="38"/>
      <c r="D61" s="39"/>
      <c r="E61" s="23"/>
      <c r="F61" s="24"/>
      <c r="G61" s="24"/>
      <c r="H61" s="24"/>
      <c r="I61" s="45"/>
      <c r="J61" s="46"/>
      <c r="K61" s="46"/>
      <c r="L61" s="47"/>
      <c r="M61" s="48"/>
      <c r="N61" s="46"/>
      <c r="O61" s="46"/>
      <c r="P61" s="49"/>
      <c r="Q61" s="51"/>
      <c r="R61" s="47"/>
      <c r="S61" s="48"/>
      <c r="T61" s="53"/>
      <c r="U61" s="53"/>
      <c r="V61" s="24"/>
      <c r="W61" s="53"/>
      <c r="X61" s="53"/>
      <c r="Y61" s="55"/>
      <c r="Z61" s="56"/>
    </row>
    <row r="62" spans="1:26">
      <c r="A62" s="19"/>
      <c r="B62" s="20"/>
      <c r="C62" s="40"/>
      <c r="D62" s="41"/>
      <c r="E62" s="23"/>
      <c r="F62" s="24"/>
      <c r="G62" s="24"/>
      <c r="H62" s="24"/>
      <c r="I62" s="45"/>
      <c r="J62" s="46"/>
      <c r="K62" s="46"/>
      <c r="L62" s="47"/>
      <c r="M62" s="48"/>
      <c r="N62" s="46"/>
      <c r="O62" s="46"/>
      <c r="P62" s="49"/>
      <c r="Q62" s="51"/>
      <c r="R62" s="47"/>
      <c r="S62" s="48"/>
      <c r="T62" s="53"/>
      <c r="U62" s="53"/>
      <c r="V62" s="24"/>
      <c r="W62" s="53"/>
      <c r="X62" s="53"/>
      <c r="Y62" s="55"/>
      <c r="Z62" s="56"/>
    </row>
    <row r="63" spans="1:26">
      <c r="A63" s="19"/>
      <c r="B63" s="20"/>
      <c r="C63" s="40"/>
      <c r="D63" s="41"/>
      <c r="E63" s="23"/>
      <c r="F63" s="24"/>
      <c r="G63" s="24"/>
      <c r="H63" s="24"/>
      <c r="I63" s="45"/>
      <c r="J63" s="46"/>
      <c r="K63" s="46"/>
      <c r="L63" s="47"/>
      <c r="M63" s="48"/>
      <c r="N63" s="46"/>
      <c r="O63" s="46"/>
      <c r="P63" s="49"/>
      <c r="Q63" s="51"/>
      <c r="R63" s="47"/>
      <c r="S63" s="48"/>
      <c r="T63" s="53"/>
      <c r="U63" s="53"/>
      <c r="V63" s="24"/>
      <c r="W63" s="53"/>
      <c r="X63" s="53"/>
      <c r="Y63" s="55"/>
      <c r="Z63" s="56"/>
    </row>
    <row r="64" spans="1:26">
      <c r="A64" s="19"/>
      <c r="B64" s="20"/>
      <c r="C64" s="42"/>
      <c r="D64" s="41"/>
      <c r="E64" s="23"/>
      <c r="F64" s="24"/>
      <c r="G64" s="24"/>
      <c r="H64" s="24"/>
      <c r="I64" s="45"/>
      <c r="J64" s="46"/>
      <c r="K64" s="46"/>
      <c r="L64" s="47"/>
      <c r="M64" s="48"/>
      <c r="N64" s="46"/>
      <c r="O64" s="46"/>
      <c r="P64" s="49"/>
      <c r="Q64" s="51"/>
      <c r="R64" s="47"/>
      <c r="S64" s="48"/>
      <c r="T64" s="52"/>
      <c r="U64" s="52"/>
      <c r="V64" s="24"/>
      <c r="W64" s="52"/>
      <c r="X64" s="52"/>
      <c r="Y64" s="55"/>
      <c r="Z64" s="56"/>
    </row>
    <row r="65" spans="1:26">
      <c r="A65" s="19"/>
      <c r="B65" s="20"/>
      <c r="C65" s="42"/>
      <c r="D65" s="41"/>
      <c r="E65" s="23"/>
      <c r="F65" s="24"/>
      <c r="G65" s="24"/>
      <c r="H65" s="24"/>
      <c r="I65" s="45"/>
      <c r="J65" s="46"/>
      <c r="K65" s="46"/>
      <c r="L65" s="47"/>
      <c r="M65" s="48"/>
      <c r="N65" s="46"/>
      <c r="O65" s="46"/>
      <c r="P65" s="49"/>
      <c r="Q65" s="51"/>
      <c r="R65" s="47"/>
      <c r="S65" s="48"/>
      <c r="T65" s="52"/>
      <c r="U65" s="52"/>
      <c r="V65" s="24"/>
      <c r="W65" s="52"/>
      <c r="X65" s="52"/>
      <c r="Y65" s="55"/>
      <c r="Z65" s="56"/>
    </row>
    <row r="66" spans="1:26">
      <c r="A66" s="19"/>
      <c r="B66" s="20"/>
      <c r="C66" s="58"/>
      <c r="D66" s="41"/>
      <c r="E66" s="23"/>
      <c r="F66" s="24"/>
      <c r="G66" s="24"/>
      <c r="H66" s="24"/>
      <c r="I66" s="45"/>
      <c r="J66" s="46"/>
      <c r="K66" s="46"/>
      <c r="L66" s="47"/>
      <c r="M66" s="48"/>
      <c r="N66" s="46"/>
      <c r="O66" s="46"/>
      <c r="P66" s="49"/>
      <c r="Q66" s="51"/>
      <c r="R66" s="47"/>
      <c r="S66" s="48"/>
      <c r="T66" s="52"/>
      <c r="U66" s="52"/>
      <c r="V66" s="24"/>
      <c r="W66" s="52"/>
      <c r="X66" s="52"/>
      <c r="Y66" s="55"/>
      <c r="Z66" s="56"/>
    </row>
    <row r="67" spans="1:26">
      <c r="A67" s="19"/>
      <c r="B67" s="20"/>
      <c r="C67" s="58"/>
      <c r="D67" s="41"/>
      <c r="E67" s="23"/>
      <c r="F67" s="24"/>
      <c r="G67" s="24"/>
      <c r="H67" s="24"/>
      <c r="I67" s="45"/>
      <c r="J67" s="46"/>
      <c r="K67" s="46"/>
      <c r="L67" s="47"/>
      <c r="M67" s="48"/>
      <c r="N67" s="46"/>
      <c r="O67" s="46"/>
      <c r="P67" s="49"/>
      <c r="Q67" s="51"/>
      <c r="R67" s="47"/>
      <c r="S67" s="48"/>
      <c r="T67" s="52"/>
      <c r="U67" s="52"/>
      <c r="V67" s="24"/>
      <c r="W67" s="52"/>
      <c r="X67" s="52"/>
      <c r="Y67" s="55"/>
      <c r="Z67" s="56"/>
    </row>
    <row r="68" spans="1:26">
      <c r="A68" s="19"/>
      <c r="B68" s="20"/>
      <c r="C68" s="59"/>
      <c r="D68" s="41"/>
      <c r="E68" s="23"/>
      <c r="F68" s="24"/>
      <c r="G68" s="24"/>
      <c r="H68" s="24"/>
      <c r="I68" s="45"/>
      <c r="J68" s="46"/>
      <c r="K68" s="46"/>
      <c r="L68" s="47"/>
      <c r="M68" s="48"/>
      <c r="N68" s="46"/>
      <c r="O68" s="46"/>
      <c r="P68" s="49"/>
      <c r="Q68" s="51"/>
      <c r="R68" s="47"/>
      <c r="S68" s="48"/>
      <c r="T68" s="82"/>
      <c r="U68" s="52"/>
      <c r="V68" s="24"/>
      <c r="W68" s="52"/>
      <c r="X68" s="52"/>
      <c r="Y68" s="55"/>
      <c r="Z68" s="56"/>
    </row>
    <row r="69" spans="1:26">
      <c r="A69" s="19"/>
      <c r="B69" s="20"/>
      <c r="C69" s="59"/>
      <c r="D69" s="41"/>
      <c r="E69" s="23"/>
      <c r="F69" s="24"/>
      <c r="G69" s="24"/>
      <c r="H69" s="24"/>
      <c r="I69" s="45"/>
      <c r="J69" s="46"/>
      <c r="K69" s="46"/>
      <c r="L69" s="47"/>
      <c r="M69" s="48"/>
      <c r="N69" s="46"/>
      <c r="O69" s="46"/>
      <c r="P69" s="49"/>
      <c r="Q69" s="51"/>
      <c r="R69" s="47"/>
      <c r="S69" s="48"/>
      <c r="T69" s="82"/>
      <c r="U69" s="52"/>
      <c r="V69" s="24"/>
      <c r="W69" s="52"/>
      <c r="X69" s="52"/>
      <c r="Y69" s="55"/>
      <c r="Z69" s="56"/>
    </row>
    <row r="70" spans="1:26">
      <c r="A70" s="19"/>
      <c r="B70" s="20"/>
      <c r="C70" s="59"/>
      <c r="D70" s="41"/>
      <c r="E70" s="23"/>
      <c r="F70" s="24"/>
      <c r="G70" s="24"/>
      <c r="H70" s="24"/>
      <c r="I70" s="45"/>
      <c r="J70" s="46"/>
      <c r="K70" s="46"/>
      <c r="L70" s="47"/>
      <c r="M70" s="48"/>
      <c r="N70" s="46"/>
      <c r="O70" s="46"/>
      <c r="P70" s="49"/>
      <c r="Q70" s="51"/>
      <c r="R70" s="47"/>
      <c r="S70" s="48"/>
      <c r="T70" s="82"/>
      <c r="U70" s="52"/>
      <c r="V70" s="24"/>
      <c r="W70" s="52"/>
      <c r="X70" s="52"/>
      <c r="Y70" s="55"/>
      <c r="Z70" s="56"/>
    </row>
    <row r="71" spans="1:26">
      <c r="A71" s="19"/>
      <c r="B71" s="20"/>
      <c r="C71" s="59"/>
      <c r="D71" s="41"/>
      <c r="E71" s="23"/>
      <c r="F71" s="24"/>
      <c r="G71" s="24"/>
      <c r="H71" s="24"/>
      <c r="I71" s="45"/>
      <c r="J71" s="46"/>
      <c r="K71" s="46"/>
      <c r="L71" s="47"/>
      <c r="M71" s="48"/>
      <c r="N71" s="46"/>
      <c r="O71" s="46"/>
      <c r="P71" s="49"/>
      <c r="Q71" s="51"/>
      <c r="R71" s="47"/>
      <c r="S71" s="48"/>
      <c r="T71" s="82"/>
      <c r="U71" s="52"/>
      <c r="V71" s="24"/>
      <c r="W71" s="52"/>
      <c r="X71" s="52"/>
      <c r="Y71" s="55"/>
      <c r="Z71" s="56"/>
    </row>
    <row r="72" spans="1:26">
      <c r="A72" s="19"/>
      <c r="B72" s="20"/>
      <c r="C72" s="59"/>
      <c r="D72" s="41"/>
      <c r="E72" s="23"/>
      <c r="F72" s="24"/>
      <c r="G72" s="24"/>
      <c r="H72" s="24"/>
      <c r="I72" s="45"/>
      <c r="J72" s="46"/>
      <c r="K72" s="46"/>
      <c r="L72" s="47"/>
      <c r="M72" s="48"/>
      <c r="N72" s="46"/>
      <c r="O72" s="46"/>
      <c r="P72" s="49"/>
      <c r="Q72" s="51"/>
      <c r="R72" s="47"/>
      <c r="S72" s="48"/>
      <c r="T72" s="83"/>
      <c r="U72" s="52"/>
      <c r="V72" s="24"/>
      <c r="W72" s="52"/>
      <c r="X72" s="52"/>
      <c r="Y72" s="55"/>
      <c r="Z72" s="56"/>
    </row>
    <row r="73" spans="1:26">
      <c r="A73" s="19"/>
      <c r="B73" s="20"/>
      <c r="C73" s="21"/>
      <c r="D73" s="41"/>
      <c r="E73" s="23"/>
      <c r="F73" s="24"/>
      <c r="G73" s="24"/>
      <c r="H73" s="24"/>
      <c r="I73" s="45"/>
      <c r="J73" s="46"/>
      <c r="K73" s="46"/>
      <c r="L73" s="47"/>
      <c r="M73" s="48"/>
      <c r="N73" s="46"/>
      <c r="O73" s="46"/>
      <c r="P73" s="49"/>
      <c r="Q73" s="51"/>
      <c r="R73" s="47"/>
      <c r="S73" s="48"/>
      <c r="T73" s="53"/>
      <c r="U73" s="52"/>
      <c r="V73" s="24"/>
      <c r="W73" s="52"/>
      <c r="X73" s="52"/>
      <c r="Y73" s="55"/>
      <c r="Z73" s="56"/>
    </row>
    <row r="74" spans="1:26">
      <c r="A74" s="19"/>
      <c r="B74" s="20"/>
      <c r="C74" s="21"/>
      <c r="D74" s="41"/>
      <c r="E74" s="23"/>
      <c r="F74" s="24"/>
      <c r="G74" s="24"/>
      <c r="H74" s="24"/>
      <c r="I74" s="45"/>
      <c r="J74" s="46"/>
      <c r="K74" s="46"/>
      <c r="L74" s="47"/>
      <c r="M74" s="48"/>
      <c r="N74" s="46"/>
      <c r="O74" s="46"/>
      <c r="P74" s="49"/>
      <c r="Q74" s="51"/>
      <c r="R74" s="47"/>
      <c r="S74" s="48"/>
      <c r="T74" s="52"/>
      <c r="U74" s="52"/>
      <c r="V74" s="24"/>
      <c r="W74" s="52"/>
      <c r="X74" s="52"/>
      <c r="Y74" s="55"/>
      <c r="Z74" s="56"/>
    </row>
    <row r="75" spans="1:26">
      <c r="A75" s="19"/>
      <c r="B75" s="19" t="s">
        <v>110</v>
      </c>
      <c r="C75" s="19"/>
      <c r="D75" s="39"/>
      <c r="E75" s="23">
        <f>SUM(E69:E69)</f>
        <v>0</v>
      </c>
      <c r="F75" s="24"/>
      <c r="G75" s="24"/>
      <c r="H75" s="24">
        <f>SUM(H69:H69)</f>
        <v>0</v>
      </c>
      <c r="I75" s="45">
        <f>SUM(I69:I69)</f>
        <v>0</v>
      </c>
      <c r="J75" s="79"/>
      <c r="K75" s="79"/>
      <c r="L75" s="47" t="str">
        <f t="shared" si="2"/>
        <v/>
      </c>
      <c r="M75" s="80"/>
      <c r="N75" s="79"/>
      <c r="O75" s="79"/>
      <c r="P75" s="81">
        <f>SUM(P7:P53)</f>
        <v>452</v>
      </c>
      <c r="Q75" s="51">
        <f>SUM(Q69:Q69)</f>
        <v>0</v>
      </c>
      <c r="R75" s="47"/>
      <c r="S75" s="48" t="str">
        <f t="shared" si="5"/>
        <v/>
      </c>
      <c r="T75" s="84"/>
      <c r="U75" s="84"/>
      <c r="V75" s="85">
        <f>SUM(V69:V69)</f>
        <v>0</v>
      </c>
      <c r="W75" s="84"/>
      <c r="X75" s="84"/>
      <c r="Y75" s="85">
        <f>SUM(Y69:Y69)</f>
        <v>0</v>
      </c>
      <c r="Z75" s="56"/>
    </row>
    <row r="76" spans="1:26">
      <c r="A76" s="1"/>
      <c r="B76" s="1"/>
      <c r="C76" s="1"/>
      <c r="D76" s="2"/>
      <c r="E76" s="60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55" spans="1:26">
      <c r="A77" s="1"/>
      <c r="B77" s="1"/>
      <c r="C77" s="1"/>
      <c r="D77" s="2"/>
      <c r="E77" s="60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61" t="s">
        <v>189</v>
      </c>
      <c r="B78" s="62" t="s">
        <v>190</v>
      </c>
      <c r="C78" s="63" t="s">
        <v>191</v>
      </c>
      <c r="D78" s="64" t="e">
        <f>1-COUNTIF(L7:L69,"")/A73</f>
        <v>#DIV/0!</v>
      </c>
      <c r="E78" s="60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65"/>
      <c r="B79" s="66" t="s">
        <v>192</v>
      </c>
      <c r="C79" s="67" t="s">
        <v>193</v>
      </c>
      <c r="D79" s="68">
        <f>COUNTIF($L$7:$L$69,"◎")</f>
        <v>0</v>
      </c>
      <c r="E79" s="60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65"/>
      <c r="B80" s="69" t="e">
        <v>#REF!</v>
      </c>
      <c r="C80" s="67" t="s">
        <v>194</v>
      </c>
      <c r="D80" s="68">
        <f>COUNTIF($L$7:$L$69,"○")</f>
        <v>3</v>
      </c>
      <c r="E80" s="60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65"/>
      <c r="B81" s="70"/>
      <c r="C81" s="67" t="s">
        <v>195</v>
      </c>
      <c r="D81" s="68">
        <f>COUNTIF(M7:M69,1)</f>
        <v>0</v>
      </c>
      <c r="E81" s="60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65"/>
      <c r="B82" s="70"/>
      <c r="C82" s="67" t="s">
        <v>196</v>
      </c>
      <c r="D82" s="68">
        <f>COUNTIF($L$7:$L$69,"△")</f>
        <v>0</v>
      </c>
      <c r="E82" s="60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65"/>
      <c r="B83" s="70"/>
      <c r="C83" s="71" t="s">
        <v>117</v>
      </c>
      <c r="D83" s="72" t="e">
        <f>1-COUNTIF(R7:R69,"")/A73</f>
        <v>#DIV/0!</v>
      </c>
      <c r="E83" s="60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65"/>
      <c r="B84" s="73"/>
      <c r="C84" s="67" t="s">
        <v>197</v>
      </c>
      <c r="D84" s="68">
        <f>COUNTIF($R$7:$R$75,"◎")</f>
        <v>0</v>
      </c>
      <c r="E84" s="60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65"/>
      <c r="B85" s="73"/>
      <c r="C85" s="67" t="s">
        <v>198</v>
      </c>
      <c r="D85" s="68">
        <f>COUNTIF($R$7:$R$75,"○")</f>
        <v>3</v>
      </c>
      <c r="E85" s="60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65"/>
      <c r="B86" s="74"/>
      <c r="C86" s="67" t="s">
        <v>199</v>
      </c>
      <c r="D86" s="68">
        <f>COUNTIF(S7:S69,1)</f>
        <v>0</v>
      </c>
      <c r="E86" s="60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65"/>
      <c r="B87" s="74"/>
      <c r="C87" s="67" t="s">
        <v>200</v>
      </c>
      <c r="D87" s="68">
        <f>COUNTIF($R$7:$R$75,"△")</f>
        <v>0</v>
      </c>
      <c r="E87" s="60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55" spans="1:26">
      <c r="A88" s="75"/>
      <c r="B88" s="76"/>
      <c r="C88" s="77" t="s">
        <v>122</v>
      </c>
      <c r="D88" s="78">
        <f>P75</f>
        <v>452</v>
      </c>
      <c r="E88" s="60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</sheetData>
  <mergeCells count="22">
    <mergeCell ref="J4:Y4"/>
    <mergeCell ref="T5:V5"/>
    <mergeCell ref="W5:Y5"/>
    <mergeCell ref="A4:A6"/>
    <mergeCell ref="A78:A88"/>
    <mergeCell ref="B4:B6"/>
    <mergeCell ref="C4:C6"/>
    <mergeCell ref="D4:D5"/>
    <mergeCell ref="E4:E6"/>
    <mergeCell ref="I4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Z4:Z6"/>
    <mergeCell ref="F4:H5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需求设计开发</vt:lpstr>
      <vt:lpstr>代码管理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马征</cp:lastModifiedBy>
  <dcterms:created xsi:type="dcterms:W3CDTF">2015-06-05T18:19:00Z</dcterms:created>
  <dcterms:modified xsi:type="dcterms:W3CDTF">2024-08-06T00:48:28Z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8632321495CE49EFA910A92FC3F126FA</vt:lpwstr>
  </property>
  <property fmtid="{D5CDD505-2E9C-101B-9397-08002B2CF9AE}" pid="3" name="KSOProductBuildVer">
    <vt:lpwstr>2052-12.1.0.16929</vt:lpwstr>
  </property>
</Properties>
</file>