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1\Desktop\QA\QA-08-02\Lessons\"/>
    </mc:Choice>
  </mc:AlternateContent>
  <bookViews>
    <workbookView xWindow="-120" yWindow="-120" windowWidth="29040" windowHeight="15720"/>
  </bookViews>
  <sheets>
    <sheet name="QA-8.02.23" sheetId="1" r:id="rId1"/>
    <sheet name="פרויקט 1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2" i="1" l="1"/>
  <c r="AG3" i="1"/>
  <c r="AG4" i="1"/>
  <c r="AG5" i="1"/>
  <c r="AG6" i="1"/>
  <c r="AG7" i="1"/>
  <c r="AG8" i="1"/>
  <c r="AG9" i="1"/>
  <c r="Y10" i="1" l="1"/>
  <c r="Z10" i="1"/>
  <c r="AA10" i="1"/>
  <c r="AB10" i="1"/>
  <c r="AC10" i="1"/>
  <c r="AD10" i="1"/>
  <c r="AE10" i="1"/>
  <c r="AF10" i="1"/>
  <c r="N10" i="1" l="1"/>
  <c r="O10" i="1"/>
  <c r="P10" i="1"/>
  <c r="Q10" i="1"/>
  <c r="R10" i="1"/>
  <c r="S10" i="1"/>
  <c r="T10" i="1"/>
  <c r="U10" i="1"/>
  <c r="V10" i="1"/>
  <c r="W10" i="1"/>
  <c r="X10" i="1"/>
  <c r="C10" i="1" l="1"/>
  <c r="D10" i="1"/>
  <c r="E10" i="1"/>
  <c r="F10" i="1"/>
  <c r="G10" i="1"/>
  <c r="H10" i="1"/>
  <c r="I10" i="1"/>
  <c r="J10" i="1"/>
  <c r="K10" i="1"/>
  <c r="L10" i="1"/>
  <c r="M10" i="1"/>
  <c r="B10" i="1"/>
</calcChain>
</file>

<file path=xl/sharedStrings.xml><?xml version="1.0" encoding="utf-8"?>
<sst xmlns="http://schemas.openxmlformats.org/spreadsheetml/2006/main" count="283" uniqueCount="50">
  <si>
    <t>שם</t>
  </si>
  <si>
    <t>אילייגוייב ולדיסלב</t>
  </si>
  <si>
    <t>אלון שי</t>
  </si>
  <si>
    <t>אסרס אסניקה</t>
  </si>
  <si>
    <t>בן אבו ציון</t>
  </si>
  <si>
    <t>טאקלה וובנש</t>
  </si>
  <si>
    <t>8.02</t>
  </si>
  <si>
    <t>12.02</t>
  </si>
  <si>
    <t>15.02</t>
  </si>
  <si>
    <t>19.02</t>
  </si>
  <si>
    <t>22.02</t>
  </si>
  <si>
    <t>26.02</t>
  </si>
  <si>
    <t>1.03</t>
  </si>
  <si>
    <t>5.03</t>
  </si>
  <si>
    <t>8.03</t>
  </si>
  <si>
    <t>12.03</t>
  </si>
  <si>
    <t>15.03</t>
  </si>
  <si>
    <t>19.03</t>
  </si>
  <si>
    <t>כן</t>
  </si>
  <si>
    <t>לא</t>
  </si>
  <si>
    <t>Total</t>
  </si>
  <si>
    <t>% נוכחות</t>
  </si>
  <si>
    <t>26.03</t>
  </si>
  <si>
    <t>16.04</t>
  </si>
  <si>
    <t>23.04</t>
  </si>
  <si>
    <t>30.04</t>
  </si>
  <si>
    <t>3.05</t>
  </si>
  <si>
    <t>10.05</t>
  </si>
  <si>
    <t>14.05</t>
  </si>
  <si>
    <t>גורובוי אלכסנדר</t>
  </si>
  <si>
    <t>באזוב ילנה</t>
  </si>
  <si>
    <t>2.04</t>
  </si>
  <si>
    <t>19.04</t>
  </si>
  <si>
    <t>פילו טטיאנה (טל)</t>
  </si>
  <si>
    <t>3.04</t>
  </si>
  <si>
    <t>17.05</t>
  </si>
  <si>
    <t>21.05</t>
  </si>
  <si>
    <t>ציון</t>
  </si>
  <si>
    <t>24.05</t>
  </si>
  <si>
    <t>21.06</t>
  </si>
  <si>
    <t>28.05</t>
  </si>
  <si>
    <t>11.06</t>
  </si>
  <si>
    <t>14.06</t>
  </si>
  <si>
    <t>18.06</t>
  </si>
  <si>
    <t>הערות</t>
  </si>
  <si>
    <t>לא הוגש בעצם כלום</t>
  </si>
  <si>
    <t>המינימום שנדרש - בוצע</t>
  </si>
  <si>
    <t>טבלת אקסל לא מלאה</t>
  </si>
  <si>
    <t>חסר מסמך STP מסודר, לגבי אקסל - חסרים כמה פרמטרים</t>
  </si>
  <si>
    <t>15.06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</si>
</sst>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sz val="8"/>
      <name val="Arial"/>
      <family val="2"/>
      <charset val="177"/>
      <scheme val="minor"/>
    </font>
    <font>
      <sz val="12"/>
      <color theme="1"/>
      <name val="Arial"/>
      <family val="2"/>
      <charset val="177"/>
      <scheme val="minor"/>
    </font>
    <font>
      <sz val="12"/>
      <color theme="1"/>
      <name val="Arial"/>
      <scheme val="minor"/>
    </font>
    <font>
      <b/>
      <sz val="12"/>
      <color theme="0"/>
      <name val="Arial"/>
      <family val="2"/>
      <charset val="177"/>
      <scheme val="minor"/>
    </font>
    <font>
      <b/>
      <sz val="12"/>
      <color theme="1"/>
      <name val="Arial"/>
      <family val="2"/>
      <charset val="177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/>
        <bgColor theme="7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6" tint="0.79998168889431442"/>
        <bgColor theme="6" tint="0.79998168889431442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9" fontId="0" fillId="0" borderId="0" xfId="1" applyFont="1"/>
    <xf numFmtId="0" fontId="3" fillId="0" borderId="0" xfId="0" applyFont="1" applyAlignment="1">
      <alignment horizontal="center" vertical="center"/>
    </xf>
    <xf numFmtId="0" fontId="3" fillId="0" borderId="0" xfId="0" applyFont="1"/>
    <xf numFmtId="0" fontId="0" fillId="0" borderId="0" xfId="0" applyAlignment="1">
      <alignment horizontal="center" vertical="center"/>
    </xf>
    <xf numFmtId="0" fontId="4" fillId="0" borderId="0" xfId="0" applyFont="1"/>
    <xf numFmtId="0" fontId="5" fillId="2" borderId="0" xfId="0" applyFont="1" applyFill="1" applyAlignment="1">
      <alignment horizontal="center" vertical="center"/>
    </xf>
    <xf numFmtId="0" fontId="6" fillId="3" borderId="0" xfId="0" applyFont="1" applyFill="1"/>
    <xf numFmtId="0" fontId="6" fillId="4" borderId="0" xfId="0" applyFont="1" applyFill="1"/>
  </cellXfs>
  <cellStyles count="2">
    <cellStyle name="Normal" xfId="0" builtinId="0"/>
    <cellStyle name="Percent" xfId="1" builtinId="5"/>
  </cellStyles>
  <dxfs count="4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6" tint="0.79998168889431442"/>
          <bgColor theme="6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theme="7"/>
          <bgColor theme="7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AG10" totalsRowCount="1" headerRowDxfId="38" dataDxfId="37" totalsRowDxfId="36">
  <autoFilter ref="A1:AG9"/>
  <tableColumns count="33">
    <tableColumn id="1" name="שם" totalsRowLabel="Total" dataDxfId="35" totalsRowDxfId="0"/>
    <tableColumn id="2" name="8.02" totalsRowFunction="custom" dataDxfId="34">
      <totalsRowFormula>COUNTIF(Table1[8.02],"כן")</totalsRowFormula>
    </tableColumn>
    <tableColumn id="3" name="12.02" totalsRowFunction="custom" dataDxfId="33">
      <totalsRowFormula>COUNTIF(Table1[12.02],"כן")</totalsRowFormula>
    </tableColumn>
    <tableColumn id="4" name="15.02" totalsRowFunction="custom" dataDxfId="32">
      <totalsRowFormula>COUNTIF(Table1[15.02],"כן")</totalsRowFormula>
    </tableColumn>
    <tableColumn id="5" name="19.02" totalsRowFunction="custom" dataDxfId="31">
      <totalsRowFormula>COUNTIF(Table1[19.02],"כן")</totalsRowFormula>
    </tableColumn>
    <tableColumn id="6" name="22.02" totalsRowFunction="custom" dataDxfId="30">
      <totalsRowFormula>COUNTIF(Table1[22.02],"כן")</totalsRowFormula>
    </tableColumn>
    <tableColumn id="7" name="26.02" totalsRowFunction="custom" dataDxfId="29">
      <totalsRowFormula>COUNTIF(Table1[26.02],"כן")</totalsRowFormula>
    </tableColumn>
    <tableColumn id="8" name="1.03" totalsRowFunction="custom" dataDxfId="28">
      <totalsRowFormula>COUNTIF(Table1[1.03],"כן")</totalsRowFormula>
    </tableColumn>
    <tableColumn id="9" name="5.03" totalsRowFunction="custom" dataDxfId="27">
      <totalsRowFormula>COUNTIF(Table1[5.03],"כן")</totalsRowFormula>
    </tableColumn>
    <tableColumn id="10" name="8.03" totalsRowFunction="custom" dataDxfId="26">
      <totalsRowFormula>COUNTIF(Table1[8.03],"כן")</totalsRowFormula>
    </tableColumn>
    <tableColumn id="11" name="12.03" totalsRowFunction="custom" dataDxfId="25">
      <totalsRowFormula>COUNTIF(Table1[12.03],"כן")</totalsRowFormula>
    </tableColumn>
    <tableColumn id="12" name="15.03" totalsRowFunction="custom" dataDxfId="24">
      <totalsRowFormula>COUNTIF(Table1[15.03],"כן")</totalsRowFormula>
    </tableColumn>
    <tableColumn id="13" name="19.03" totalsRowFunction="custom" dataDxfId="23">
      <totalsRowFormula>COUNTIF(Table1[19.03],"כן")</totalsRowFormula>
    </tableColumn>
    <tableColumn id="24" name="26.03" totalsRowFunction="custom" dataDxfId="22">
      <totalsRowFormula>COUNTIF(Table1[26.03],"כן")</totalsRowFormula>
    </tableColumn>
    <tableColumn id="23" name="2.04" totalsRowFunction="custom" dataDxfId="21">
      <totalsRowFormula>COUNTIF(Table1[2.04],"כן")</totalsRowFormula>
    </tableColumn>
    <tableColumn id="22" name="3.04" totalsRowFunction="custom" dataDxfId="20">
      <totalsRowFormula>COUNTIF(Table1[3.04],"כן")</totalsRowFormula>
    </tableColumn>
    <tableColumn id="21" name="16.04" totalsRowFunction="custom" dataDxfId="19">
      <totalsRowFormula>COUNTIF(Table1[16.04],"כן")</totalsRowFormula>
    </tableColumn>
    <tableColumn id="20" name="19.04" totalsRowFunction="custom" dataDxfId="18">
      <totalsRowFormula>COUNTIF(Table1[19.04],"כן")</totalsRowFormula>
    </tableColumn>
    <tableColumn id="19" name="23.04" totalsRowFunction="custom" dataDxfId="17">
      <totalsRowFormula>COUNTIF(Table1[23.04],"כן")</totalsRowFormula>
    </tableColumn>
    <tableColumn id="18" name="30.04" totalsRowFunction="custom" dataDxfId="16">
      <totalsRowFormula>COUNTIF(Table1[30.04],"כן")</totalsRowFormula>
    </tableColumn>
    <tableColumn id="17" name="3.05" totalsRowFunction="custom" dataDxfId="15">
      <totalsRowFormula>COUNTIF(Table1[3.05],"כן")</totalsRowFormula>
    </tableColumn>
    <tableColumn id="16" name="10.05" totalsRowFunction="custom" dataDxfId="14">
      <totalsRowFormula>COUNTIF(Table1[10.05],"כן")</totalsRowFormula>
    </tableColumn>
    <tableColumn id="25" name="14.05" totalsRowFunction="custom" dataDxfId="13">
      <totalsRowFormula>COUNTIF(Table1[14.05],"כן")</totalsRowFormula>
    </tableColumn>
    <tableColumn id="15" name="17.05" totalsRowFunction="custom" dataDxfId="12">
      <totalsRowFormula>COUNTIF(Table1[17.05],"כן")</totalsRowFormula>
    </tableColumn>
    <tableColumn id="26" name="21.05" totalsRowFunction="custom" dataDxfId="11">
      <totalsRowFormula>COUNTIF(Table1[21.05],"כן")</totalsRowFormula>
    </tableColumn>
    <tableColumn id="27" name="24.05" totalsRowFunction="custom" dataDxfId="10">
      <totalsRowFormula>COUNTIF(Table1[24.05],"כן")</totalsRowFormula>
    </tableColumn>
    <tableColumn id="34" name="28.05" totalsRowFunction="custom" dataDxfId="9">
      <totalsRowFormula>COUNTIF(Table1[28.05],"כן")</totalsRowFormula>
    </tableColumn>
    <tableColumn id="33" name="11.06" totalsRowFunction="custom" dataDxfId="8">
      <totalsRowFormula>COUNTIF(Table1[11.06],"כן")</totalsRowFormula>
    </tableColumn>
    <tableColumn id="32" name="14.06" totalsRowFunction="custom" dataDxfId="1">
      <totalsRowFormula>COUNTIF(Table1[14.06],"כן")</totalsRowFormula>
    </tableColumn>
    <tableColumn id="31" name="15.06" totalsRowFunction="custom" dataDxfId="7">
      <totalsRowFormula>COUNTIF(Table1[15.06],"כן")</totalsRowFormula>
    </tableColumn>
    <tableColumn id="30" name="18.06" totalsRowFunction="custom" dataDxfId="6">
      <totalsRowFormula>COUNTIF(Table1[18.06],"כן")</totalsRowFormula>
    </tableColumn>
    <tableColumn id="29" name="21.06" totalsRowFunction="custom" dataDxfId="5">
      <totalsRowFormula>COUNTIF(Table1[21.06],"כן")</totalsRowFormula>
    </tableColumn>
    <tableColumn id="14" name="% נוכחות" dataDxfId="4" dataCellStyle="Percent">
      <calculatedColumnFormula>COUNTIF(Table1[[#This Row],[8.02]:[21.06]],"כן")/COUNTA(Table1[[#This Row],[8.02]:[21.06]])</calculatedColumnFormula>
    </tableColumn>
  </tableColumns>
  <tableStyleInfo name="TableStyleDark10" showFirstColumn="1" showLastColumn="0" showRowStripes="1" showColumnStripes="0"/>
</table>
</file>

<file path=xl/tables/table2.xml><?xml version="1.0" encoding="utf-8"?>
<table xmlns="http://schemas.openxmlformats.org/spreadsheetml/2006/main" id="2" name="Table2" displayName="Table2" ref="B2:D10" totalsRowShown="0" headerRowDxfId="3">
  <autoFilter ref="B2:D10"/>
  <tableColumns count="3">
    <tableColumn id="1" name="שם" dataDxfId="2"/>
    <tableColumn id="2" name="ציון"/>
    <tableColumn id="3" name="הערות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"/>
  <sheetViews>
    <sheetView rightToLeft="1" tabSelected="1" zoomScale="80" zoomScaleNormal="80" workbookViewId="0">
      <pane xSplit="1" topLeftCell="R1" activePane="topRight" state="frozen"/>
      <selection pane="topRight" activeCell="AC7" sqref="AC7"/>
    </sheetView>
  </sheetViews>
  <sheetFormatPr defaultRowHeight="15" x14ac:dyDescent="0.2"/>
  <cols>
    <col min="1" max="1" width="16" style="3" bestFit="1" customWidth="1"/>
    <col min="2" max="2" width="10.75" bestFit="1" customWidth="1"/>
    <col min="3" max="7" width="11.75" bestFit="1" customWidth="1"/>
    <col min="8" max="10" width="10.75" bestFit="1" customWidth="1"/>
    <col min="11" max="14" width="11.75" bestFit="1" customWidth="1"/>
    <col min="15" max="16" width="10.75" bestFit="1" customWidth="1"/>
    <col min="17" max="20" width="11.75" bestFit="1" customWidth="1"/>
    <col min="21" max="21" width="10.75" bestFit="1" customWidth="1"/>
    <col min="22" max="31" width="11.75" bestFit="1" customWidth="1"/>
    <col min="32" max="32" width="11.75" customWidth="1"/>
    <col min="33" max="33" width="14.375" bestFit="1" customWidth="1"/>
  </cols>
  <sheetData>
    <row r="1" spans="1:33" s="4" customFormat="1" x14ac:dyDescent="0.2">
      <c r="A1" s="2" t="s">
        <v>0</v>
      </c>
      <c r="B1" s="4" t="s">
        <v>6</v>
      </c>
      <c r="C1" s="4" t="s">
        <v>7</v>
      </c>
      <c r="D1" s="4" t="s">
        <v>8</v>
      </c>
      <c r="E1" s="4" t="s">
        <v>9</v>
      </c>
      <c r="F1" s="4" t="s">
        <v>10</v>
      </c>
      <c r="G1" s="4" t="s">
        <v>11</v>
      </c>
      <c r="H1" s="4" t="s">
        <v>12</v>
      </c>
      <c r="I1" s="4" t="s">
        <v>13</v>
      </c>
      <c r="J1" s="4" t="s">
        <v>14</v>
      </c>
      <c r="K1" s="4" t="s">
        <v>15</v>
      </c>
      <c r="L1" s="4" t="s">
        <v>16</v>
      </c>
      <c r="M1" s="4" t="s">
        <v>17</v>
      </c>
      <c r="N1" s="4" t="s">
        <v>22</v>
      </c>
      <c r="O1" s="4" t="s">
        <v>31</v>
      </c>
      <c r="P1" s="4" t="s">
        <v>34</v>
      </c>
      <c r="Q1" s="4" t="s">
        <v>23</v>
      </c>
      <c r="R1" s="4" t="s">
        <v>32</v>
      </c>
      <c r="S1" s="4" t="s">
        <v>24</v>
      </c>
      <c r="T1" s="4" t="s">
        <v>25</v>
      </c>
      <c r="U1" s="4" t="s">
        <v>26</v>
      </c>
      <c r="V1" s="4" t="s">
        <v>27</v>
      </c>
      <c r="W1" s="4" t="s">
        <v>28</v>
      </c>
      <c r="X1" s="4" t="s">
        <v>35</v>
      </c>
      <c r="Y1" s="4" t="s">
        <v>36</v>
      </c>
      <c r="Z1" s="4" t="s">
        <v>38</v>
      </c>
      <c r="AA1" s="4" t="s">
        <v>40</v>
      </c>
      <c r="AB1" s="4" t="s">
        <v>41</v>
      </c>
      <c r="AC1" s="4" t="s">
        <v>42</v>
      </c>
      <c r="AD1" s="4" t="s">
        <v>49</v>
      </c>
      <c r="AE1" s="4" t="s">
        <v>43</v>
      </c>
      <c r="AF1" s="4" t="s">
        <v>39</v>
      </c>
      <c r="AG1" s="4" t="s">
        <v>21</v>
      </c>
    </row>
    <row r="2" spans="1:33" x14ac:dyDescent="0.2">
      <c r="A2" s="3" t="s">
        <v>1</v>
      </c>
      <c r="B2" s="3" t="s">
        <v>18</v>
      </c>
      <c r="C2" s="3" t="s">
        <v>18</v>
      </c>
      <c r="D2" s="3" t="s">
        <v>18</v>
      </c>
      <c r="E2" s="3" t="s">
        <v>18</v>
      </c>
      <c r="F2" s="3" t="s">
        <v>18</v>
      </c>
      <c r="G2" s="3" t="s">
        <v>18</v>
      </c>
      <c r="H2" s="3" t="s">
        <v>18</v>
      </c>
      <c r="I2" s="3" t="s">
        <v>18</v>
      </c>
      <c r="J2" s="3" t="s">
        <v>18</v>
      </c>
      <c r="K2" s="3" t="s">
        <v>18</v>
      </c>
      <c r="L2" s="3" t="s">
        <v>18</v>
      </c>
      <c r="M2" s="3" t="s">
        <v>18</v>
      </c>
      <c r="N2" s="3" t="s">
        <v>18</v>
      </c>
      <c r="O2" s="3" t="s">
        <v>18</v>
      </c>
      <c r="P2" s="3" t="s">
        <v>18</v>
      </c>
      <c r="Q2" s="3" t="s">
        <v>18</v>
      </c>
      <c r="R2" s="3" t="s">
        <v>18</v>
      </c>
      <c r="S2" s="3" t="s">
        <v>18</v>
      </c>
      <c r="T2" s="3" t="s">
        <v>18</v>
      </c>
      <c r="U2" s="3" t="s">
        <v>18</v>
      </c>
      <c r="V2" s="3" t="s">
        <v>18</v>
      </c>
      <c r="W2" s="3" t="s">
        <v>18</v>
      </c>
      <c r="X2" s="3" t="s">
        <v>18</v>
      </c>
      <c r="Y2" s="3" t="s">
        <v>18</v>
      </c>
      <c r="Z2" s="3" t="s">
        <v>18</v>
      </c>
      <c r="AA2" s="3" t="s">
        <v>18</v>
      </c>
      <c r="AB2" s="3" t="s">
        <v>18</v>
      </c>
      <c r="AC2" s="3" t="s">
        <v>19</v>
      </c>
      <c r="AD2" s="3"/>
      <c r="AE2" s="3"/>
      <c r="AF2" s="3"/>
      <c r="AG2" s="1">
        <f>COUNTIF(Table1[[#This Row],[8.02]:[21.06]],"כן")/COUNTA(Table1[[#This Row],[8.02]:[21.06]])</f>
        <v>0.9642857142857143</v>
      </c>
    </row>
    <row r="3" spans="1:33" x14ac:dyDescent="0.2">
      <c r="A3" s="3" t="s">
        <v>2</v>
      </c>
      <c r="B3" s="3" t="s">
        <v>18</v>
      </c>
      <c r="C3" s="3" t="s">
        <v>18</v>
      </c>
      <c r="D3" s="3" t="s">
        <v>18</v>
      </c>
      <c r="E3" s="3" t="s">
        <v>18</v>
      </c>
      <c r="F3" s="3" t="s">
        <v>18</v>
      </c>
      <c r="G3" s="3" t="s">
        <v>18</v>
      </c>
      <c r="H3" s="3" t="s">
        <v>18</v>
      </c>
      <c r="I3" s="3" t="s">
        <v>18</v>
      </c>
      <c r="J3" s="3" t="s">
        <v>18</v>
      </c>
      <c r="K3" s="3" t="s">
        <v>19</v>
      </c>
      <c r="L3" s="3" t="s">
        <v>18</v>
      </c>
      <c r="M3" s="3" t="s">
        <v>18</v>
      </c>
      <c r="N3" s="3" t="s">
        <v>18</v>
      </c>
      <c r="O3" s="3" t="s">
        <v>18</v>
      </c>
      <c r="P3" s="3" t="s">
        <v>18</v>
      </c>
      <c r="Q3" s="3" t="s">
        <v>19</v>
      </c>
      <c r="R3" s="3" t="s">
        <v>19</v>
      </c>
      <c r="S3" s="3" t="s">
        <v>19</v>
      </c>
      <c r="T3" s="3" t="s">
        <v>18</v>
      </c>
      <c r="U3" s="3" t="s">
        <v>18</v>
      </c>
      <c r="V3" s="3" t="s">
        <v>19</v>
      </c>
      <c r="W3" s="3" t="s">
        <v>19</v>
      </c>
      <c r="X3" s="3" t="s">
        <v>19</v>
      </c>
      <c r="Y3" s="3" t="s">
        <v>19</v>
      </c>
      <c r="Z3" s="3" t="s">
        <v>19</v>
      </c>
      <c r="AA3" s="3" t="s">
        <v>19</v>
      </c>
      <c r="AB3" s="3" t="s">
        <v>19</v>
      </c>
      <c r="AC3" s="3" t="s">
        <v>19</v>
      </c>
      <c r="AD3" s="3"/>
      <c r="AE3" s="3"/>
      <c r="AF3" s="3"/>
      <c r="AG3" s="1">
        <f>COUNTIF(Table1[[#This Row],[8.02]:[21.06]],"כן")/COUNTA(Table1[[#This Row],[8.02]:[21.06]])</f>
        <v>0.5714285714285714</v>
      </c>
    </row>
    <row r="4" spans="1:33" x14ac:dyDescent="0.2">
      <c r="A4" s="3" t="s">
        <v>3</v>
      </c>
      <c r="B4" s="3" t="s">
        <v>18</v>
      </c>
      <c r="C4" s="3" t="s">
        <v>18</v>
      </c>
      <c r="D4" s="3" t="s">
        <v>18</v>
      </c>
      <c r="E4" s="3" t="s">
        <v>18</v>
      </c>
      <c r="F4" s="3" t="s">
        <v>18</v>
      </c>
      <c r="G4" s="3" t="s">
        <v>18</v>
      </c>
      <c r="H4" s="3" t="s">
        <v>18</v>
      </c>
      <c r="I4" s="3" t="s">
        <v>19</v>
      </c>
      <c r="J4" s="3" t="s">
        <v>18</v>
      </c>
      <c r="K4" s="3" t="s">
        <v>18</v>
      </c>
      <c r="L4" s="3" t="s">
        <v>18</v>
      </c>
      <c r="M4" s="3" t="s">
        <v>18</v>
      </c>
      <c r="N4" s="3" t="s">
        <v>18</v>
      </c>
      <c r="O4" s="3" t="s">
        <v>19</v>
      </c>
      <c r="P4" s="3" t="s">
        <v>19</v>
      </c>
      <c r="Q4" s="3" t="s">
        <v>19</v>
      </c>
      <c r="R4" s="3" t="s">
        <v>19</v>
      </c>
      <c r="S4" s="3" t="s">
        <v>19</v>
      </c>
      <c r="T4" s="3" t="s">
        <v>19</v>
      </c>
      <c r="U4" s="3" t="s">
        <v>19</v>
      </c>
      <c r="V4" s="3" t="s">
        <v>19</v>
      </c>
      <c r="W4" s="3" t="s">
        <v>19</v>
      </c>
      <c r="X4" s="3" t="s">
        <v>19</v>
      </c>
      <c r="Y4" s="3" t="s">
        <v>19</v>
      </c>
      <c r="Z4" s="3" t="s">
        <v>19</v>
      </c>
      <c r="AA4" s="3" t="s">
        <v>19</v>
      </c>
      <c r="AB4" s="3" t="s">
        <v>19</v>
      </c>
      <c r="AC4" s="3" t="s">
        <v>19</v>
      </c>
      <c r="AD4" s="3"/>
      <c r="AE4" s="3"/>
      <c r="AF4" s="3"/>
      <c r="AG4" s="1">
        <f>COUNTIF(Table1[[#This Row],[8.02]:[21.06]],"כן")/COUNTA(Table1[[#This Row],[8.02]:[21.06]])</f>
        <v>0.42857142857142855</v>
      </c>
    </row>
    <row r="5" spans="1:33" x14ac:dyDescent="0.2">
      <c r="A5" s="3" t="s">
        <v>4</v>
      </c>
      <c r="B5" s="3" t="s">
        <v>18</v>
      </c>
      <c r="C5" s="3" t="s">
        <v>19</v>
      </c>
      <c r="D5" s="3" t="s">
        <v>18</v>
      </c>
      <c r="E5" s="3" t="s">
        <v>18</v>
      </c>
      <c r="F5" s="3" t="s">
        <v>18</v>
      </c>
      <c r="G5" s="3" t="s">
        <v>18</v>
      </c>
      <c r="H5" s="3" t="s">
        <v>18</v>
      </c>
      <c r="I5" s="3" t="s">
        <v>18</v>
      </c>
      <c r="J5" s="3" t="s">
        <v>18</v>
      </c>
      <c r="K5" s="3" t="s">
        <v>18</v>
      </c>
      <c r="L5" s="3" t="s">
        <v>19</v>
      </c>
      <c r="M5" s="3" t="s">
        <v>18</v>
      </c>
      <c r="N5" s="3" t="s">
        <v>18</v>
      </c>
      <c r="O5" s="3" t="s">
        <v>19</v>
      </c>
      <c r="P5" s="3" t="s">
        <v>19</v>
      </c>
      <c r="Q5" s="3" t="s">
        <v>19</v>
      </c>
      <c r="R5" s="3" t="s">
        <v>19</v>
      </c>
      <c r="S5" s="3" t="s">
        <v>19</v>
      </c>
      <c r="T5" s="3" t="s">
        <v>19</v>
      </c>
      <c r="U5" s="3" t="s">
        <v>19</v>
      </c>
      <c r="V5" s="3" t="s">
        <v>19</v>
      </c>
      <c r="W5" s="3" t="s">
        <v>19</v>
      </c>
      <c r="X5" s="3" t="s">
        <v>19</v>
      </c>
      <c r="Y5" s="3" t="s">
        <v>19</v>
      </c>
      <c r="Z5" s="3" t="s">
        <v>19</v>
      </c>
      <c r="AA5" s="3" t="s">
        <v>19</v>
      </c>
      <c r="AB5" s="3" t="s">
        <v>19</v>
      </c>
      <c r="AC5" s="3" t="s">
        <v>19</v>
      </c>
      <c r="AD5" s="3"/>
      <c r="AE5" s="3"/>
      <c r="AF5" s="3"/>
      <c r="AG5" s="1">
        <f>COUNTIF(Table1[[#This Row],[8.02]:[21.06]],"כן")/COUNTA(Table1[[#This Row],[8.02]:[21.06]])</f>
        <v>0.39285714285714285</v>
      </c>
    </row>
    <row r="6" spans="1:33" x14ac:dyDescent="0.2">
      <c r="A6" s="3" t="s">
        <v>5</v>
      </c>
      <c r="B6" s="3" t="s">
        <v>18</v>
      </c>
      <c r="C6" s="3" t="s">
        <v>18</v>
      </c>
      <c r="D6" s="3" t="s">
        <v>18</v>
      </c>
      <c r="E6" s="3" t="s">
        <v>18</v>
      </c>
      <c r="F6" s="3" t="s">
        <v>18</v>
      </c>
      <c r="G6" s="3" t="s">
        <v>18</v>
      </c>
      <c r="H6" s="3" t="s">
        <v>18</v>
      </c>
      <c r="I6" s="3" t="s">
        <v>18</v>
      </c>
      <c r="J6" s="3" t="s">
        <v>18</v>
      </c>
      <c r="K6" s="3" t="s">
        <v>18</v>
      </c>
      <c r="L6" s="3" t="s">
        <v>18</v>
      </c>
      <c r="M6" s="3" t="s">
        <v>18</v>
      </c>
      <c r="N6" s="3" t="s">
        <v>19</v>
      </c>
      <c r="O6" s="3" t="s">
        <v>18</v>
      </c>
      <c r="P6" s="3" t="s">
        <v>18</v>
      </c>
      <c r="Q6" s="3" t="s">
        <v>18</v>
      </c>
      <c r="R6" s="3" t="s">
        <v>18</v>
      </c>
      <c r="S6" s="3" t="s">
        <v>19</v>
      </c>
      <c r="T6" s="3" t="s">
        <v>19</v>
      </c>
      <c r="U6" s="3" t="s">
        <v>18</v>
      </c>
      <c r="V6" s="3" t="s">
        <v>19</v>
      </c>
      <c r="W6" s="3" t="s">
        <v>19</v>
      </c>
      <c r="X6" s="3" t="s">
        <v>19</v>
      </c>
      <c r="Y6" s="3" t="s">
        <v>19</v>
      </c>
      <c r="Z6" s="3" t="s">
        <v>19</v>
      </c>
      <c r="AA6" s="3" t="s">
        <v>19</v>
      </c>
      <c r="AB6" s="3" t="s">
        <v>19</v>
      </c>
      <c r="AC6" s="3" t="s">
        <v>19</v>
      </c>
      <c r="AD6" s="3"/>
      <c r="AE6" s="3"/>
      <c r="AF6" s="3"/>
      <c r="AG6" s="1">
        <f>COUNTIF(Table1[[#This Row],[8.02]:[21.06]],"כן")/COUNTA(Table1[[#This Row],[8.02]:[21.06]])</f>
        <v>0.6071428571428571</v>
      </c>
    </row>
    <row r="7" spans="1:33" x14ac:dyDescent="0.2">
      <c r="A7" s="3" t="s">
        <v>33</v>
      </c>
      <c r="B7" s="3" t="s">
        <v>18</v>
      </c>
      <c r="C7" s="3" t="s">
        <v>18</v>
      </c>
      <c r="D7" s="3" t="s">
        <v>18</v>
      </c>
      <c r="E7" s="3" t="s">
        <v>18</v>
      </c>
      <c r="F7" s="3" t="s">
        <v>18</v>
      </c>
      <c r="G7" s="3" t="s">
        <v>18</v>
      </c>
      <c r="H7" s="3" t="s">
        <v>18</v>
      </c>
      <c r="I7" s="3" t="s">
        <v>18</v>
      </c>
      <c r="J7" s="3" t="s">
        <v>18</v>
      </c>
      <c r="K7" s="3" t="s">
        <v>18</v>
      </c>
      <c r="L7" s="3" t="s">
        <v>18</v>
      </c>
      <c r="M7" s="3" t="s">
        <v>18</v>
      </c>
      <c r="N7" s="3" t="s">
        <v>18</v>
      </c>
      <c r="O7" s="3" t="s">
        <v>18</v>
      </c>
      <c r="P7" s="3" t="s">
        <v>18</v>
      </c>
      <c r="Q7" s="3" t="s">
        <v>18</v>
      </c>
      <c r="R7" s="3" t="s">
        <v>18</v>
      </c>
      <c r="S7" s="3" t="s">
        <v>18</v>
      </c>
      <c r="T7" s="3" t="s">
        <v>18</v>
      </c>
      <c r="U7" s="3" t="s">
        <v>18</v>
      </c>
      <c r="V7" s="3" t="s">
        <v>18</v>
      </c>
      <c r="W7" s="3" t="s">
        <v>18</v>
      </c>
      <c r="X7" s="3" t="s">
        <v>18</v>
      </c>
      <c r="Y7" s="3" t="s">
        <v>18</v>
      </c>
      <c r="Z7" s="3" t="s">
        <v>18</v>
      </c>
      <c r="AA7" s="3" t="s">
        <v>18</v>
      </c>
      <c r="AB7" s="3" t="s">
        <v>18</v>
      </c>
      <c r="AC7" s="3" t="s">
        <v>18</v>
      </c>
      <c r="AD7" s="3"/>
      <c r="AE7" s="3"/>
      <c r="AF7" s="3"/>
      <c r="AG7" s="1">
        <f>COUNTIF(Table1[[#This Row],[8.02]:[21.06]],"כן")/COUNTA(Table1[[#This Row],[8.02]:[21.06]])</f>
        <v>1</v>
      </c>
    </row>
    <row r="8" spans="1:33" x14ac:dyDescent="0.2">
      <c r="A8" s="3" t="s">
        <v>29</v>
      </c>
      <c r="B8" s="3" t="s">
        <v>18</v>
      </c>
      <c r="C8" s="3" t="s">
        <v>18</v>
      </c>
      <c r="D8" s="3" t="s">
        <v>18</v>
      </c>
      <c r="E8" s="3" t="s">
        <v>18</v>
      </c>
      <c r="F8" s="3" t="s">
        <v>18</v>
      </c>
      <c r="G8" s="3" t="s">
        <v>18</v>
      </c>
      <c r="H8" s="3" t="s">
        <v>18</v>
      </c>
      <c r="I8" s="3" t="s">
        <v>18</v>
      </c>
      <c r="J8" s="3" t="s">
        <v>18</v>
      </c>
      <c r="K8" s="3" t="s">
        <v>18</v>
      </c>
      <c r="L8" s="3" t="s">
        <v>18</v>
      </c>
      <c r="M8" s="3" t="s">
        <v>18</v>
      </c>
      <c r="N8" s="3" t="s">
        <v>18</v>
      </c>
      <c r="O8" s="3" t="s">
        <v>18</v>
      </c>
      <c r="P8" s="3" t="s">
        <v>18</v>
      </c>
      <c r="Q8" s="3" t="s">
        <v>18</v>
      </c>
      <c r="R8" s="3" t="s">
        <v>18</v>
      </c>
      <c r="S8" s="3" t="s">
        <v>18</v>
      </c>
      <c r="T8" s="3" t="s">
        <v>18</v>
      </c>
      <c r="U8" s="3" t="s">
        <v>18</v>
      </c>
      <c r="V8" s="3" t="s">
        <v>18</v>
      </c>
      <c r="W8" s="3" t="s">
        <v>18</v>
      </c>
      <c r="X8" s="3" t="s">
        <v>19</v>
      </c>
      <c r="Y8" s="3" t="s">
        <v>19</v>
      </c>
      <c r="Z8" s="3" t="s">
        <v>18</v>
      </c>
      <c r="AA8" s="3" t="s">
        <v>18</v>
      </c>
      <c r="AB8" s="3" t="s">
        <v>18</v>
      </c>
      <c r="AC8" s="3" t="s">
        <v>18</v>
      </c>
      <c r="AD8" s="3"/>
      <c r="AE8" s="3"/>
      <c r="AF8" s="3"/>
      <c r="AG8" s="1">
        <f>COUNTIF(Table1[[#This Row],[8.02]:[21.06]],"כן")/COUNTA(Table1[[#This Row],[8.02]:[21.06]])</f>
        <v>0.9285714285714286</v>
      </c>
    </row>
    <row r="9" spans="1:33" x14ac:dyDescent="0.2">
      <c r="A9" s="3" t="s">
        <v>30</v>
      </c>
      <c r="B9" s="3" t="s">
        <v>18</v>
      </c>
      <c r="C9" s="3" t="s">
        <v>18</v>
      </c>
      <c r="D9" s="3" t="s">
        <v>18</v>
      </c>
      <c r="E9" s="3" t="s">
        <v>18</v>
      </c>
      <c r="F9" s="3" t="s">
        <v>18</v>
      </c>
      <c r="G9" s="3" t="s">
        <v>18</v>
      </c>
      <c r="H9" s="3" t="s">
        <v>18</v>
      </c>
      <c r="I9" s="3" t="s">
        <v>18</v>
      </c>
      <c r="J9" s="3" t="s">
        <v>18</v>
      </c>
      <c r="K9" s="3" t="s">
        <v>18</v>
      </c>
      <c r="L9" s="3" t="s">
        <v>18</v>
      </c>
      <c r="M9" s="3" t="s">
        <v>18</v>
      </c>
      <c r="N9" s="3" t="s">
        <v>18</v>
      </c>
      <c r="O9" s="3" t="s">
        <v>18</v>
      </c>
      <c r="P9" s="3" t="s">
        <v>18</v>
      </c>
      <c r="Q9" s="3" t="s">
        <v>18</v>
      </c>
      <c r="R9" s="3" t="s">
        <v>19</v>
      </c>
      <c r="S9" s="3" t="s">
        <v>19</v>
      </c>
      <c r="T9" s="3" t="s">
        <v>18</v>
      </c>
      <c r="U9" s="3" t="s">
        <v>18</v>
      </c>
      <c r="V9" s="3" t="s">
        <v>18</v>
      </c>
      <c r="W9" s="3" t="s">
        <v>18</v>
      </c>
      <c r="X9" s="3" t="s">
        <v>18</v>
      </c>
      <c r="Y9" s="3" t="s">
        <v>18</v>
      </c>
      <c r="Z9" s="3" t="s">
        <v>19</v>
      </c>
      <c r="AA9" s="3" t="s">
        <v>18</v>
      </c>
      <c r="AB9" s="3" t="s">
        <v>18</v>
      </c>
      <c r="AC9" s="3" t="s">
        <v>18</v>
      </c>
      <c r="AD9" s="3"/>
      <c r="AE9" s="3"/>
      <c r="AF9" s="3"/>
      <c r="AG9" s="1">
        <f>COUNTIF(Table1[[#This Row],[8.02]:[21.06]],"כן")/COUNTA(Table1[[#This Row],[8.02]:[21.06]])</f>
        <v>0.8928571428571429</v>
      </c>
    </row>
    <row r="10" spans="1:33" x14ac:dyDescent="0.2">
      <c r="A10" s="5" t="s">
        <v>20</v>
      </c>
      <c r="B10">
        <f>COUNTIF(Table1[8.02],"כן")</f>
        <v>8</v>
      </c>
      <c r="C10">
        <f>COUNTIF(Table1[12.02],"כן")</f>
        <v>7</v>
      </c>
      <c r="D10">
        <f>COUNTIF(Table1[15.02],"כן")</f>
        <v>8</v>
      </c>
      <c r="E10">
        <f>COUNTIF(Table1[19.02],"כן")</f>
        <v>8</v>
      </c>
      <c r="F10">
        <f>COUNTIF(Table1[22.02],"כן")</f>
        <v>8</v>
      </c>
      <c r="G10">
        <f>COUNTIF(Table1[26.02],"כן")</f>
        <v>8</v>
      </c>
      <c r="H10">
        <f>COUNTIF(Table1[1.03],"כן")</f>
        <v>8</v>
      </c>
      <c r="I10">
        <f>COUNTIF(Table1[5.03],"כן")</f>
        <v>7</v>
      </c>
      <c r="J10">
        <f>COUNTIF(Table1[8.03],"כן")</f>
        <v>8</v>
      </c>
      <c r="K10">
        <f>COUNTIF(Table1[12.03],"כן")</f>
        <v>7</v>
      </c>
      <c r="L10">
        <f>COUNTIF(Table1[15.03],"כן")</f>
        <v>7</v>
      </c>
      <c r="M10">
        <f>COUNTIF(Table1[19.03],"כן")</f>
        <v>8</v>
      </c>
      <c r="N10">
        <f>COUNTIF(Table1[26.03],"כן")</f>
        <v>7</v>
      </c>
      <c r="O10">
        <f>COUNTIF(Table1[2.04],"כן")</f>
        <v>6</v>
      </c>
      <c r="P10">
        <f>COUNTIF(Table1[3.04],"כן")</f>
        <v>6</v>
      </c>
      <c r="Q10">
        <f>COUNTIF(Table1[16.04],"כן")</f>
        <v>5</v>
      </c>
      <c r="R10">
        <f>COUNTIF(Table1[19.04],"כן")</f>
        <v>4</v>
      </c>
      <c r="S10">
        <f>COUNTIF(Table1[23.04],"כן")</f>
        <v>3</v>
      </c>
      <c r="T10">
        <f>COUNTIF(Table1[30.04],"כן")</f>
        <v>5</v>
      </c>
      <c r="U10">
        <f>COUNTIF(Table1[3.05],"כן")</f>
        <v>6</v>
      </c>
      <c r="V10">
        <f>COUNTIF(Table1[10.05],"כן")</f>
        <v>4</v>
      </c>
      <c r="W10">
        <f>COUNTIF(Table1[14.05],"כן")</f>
        <v>4</v>
      </c>
      <c r="X10">
        <f>COUNTIF(Table1[17.05],"כן")</f>
        <v>3</v>
      </c>
      <c r="Y10">
        <f>COUNTIF(Table1[21.05],"כן")</f>
        <v>3</v>
      </c>
      <c r="Z10">
        <f>COUNTIF(Table1[24.05],"כן")</f>
        <v>3</v>
      </c>
      <c r="AA10">
        <f>COUNTIF(Table1[28.05],"כן")</f>
        <v>4</v>
      </c>
      <c r="AB10">
        <f>COUNTIF(Table1[11.06],"כן")</f>
        <v>4</v>
      </c>
      <c r="AC10">
        <f>COUNTIF(Table1[14.06],"כן")</f>
        <v>3</v>
      </c>
      <c r="AD10">
        <f>COUNTIF(Table1[15.06],"כן")</f>
        <v>0</v>
      </c>
      <c r="AE10">
        <f>COUNTIF(Table1[18.06],"כן")</f>
        <v>0</v>
      </c>
      <c r="AF10">
        <f>COUNTIF(Table1[21.06],"כן")</f>
        <v>0</v>
      </c>
    </row>
  </sheetData>
  <phoneticPr fontId="2" type="noConversion"/>
  <conditionalFormatting sqref="B2:AF10">
    <cfRule type="cellIs" dxfId="42" priority="5" operator="equal">
      <formula>"כן"</formula>
    </cfRule>
    <cfRule type="cellIs" dxfId="41" priority="6" operator="equal">
      <formula>"לא"</formula>
    </cfRule>
  </conditionalFormatting>
  <conditionalFormatting sqref="AG2:AG10">
    <cfRule type="cellIs" dxfId="40" priority="3" operator="lessThan">
      <formula>0.8</formula>
    </cfRule>
    <cfRule type="cellIs" dxfId="39" priority="4" operator="greaterThanOrEqual">
      <formula>0.8</formula>
    </cfRule>
  </conditionalFormatting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'פרויקט 1'!$Z$6:$Z$7</xm:f>
          </x14:formula1>
          <xm:sqref>B2:AF9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Z10"/>
  <sheetViews>
    <sheetView rightToLeft="1" workbookViewId="0">
      <selection activeCell="D16" sqref="D16"/>
    </sheetView>
  </sheetViews>
  <sheetFormatPr defaultRowHeight="14.25" x14ac:dyDescent="0.2"/>
  <cols>
    <col min="1" max="1" width="4.25" customWidth="1"/>
    <col min="2" max="2" width="16" bestFit="1" customWidth="1"/>
    <col min="3" max="3" width="8.375" bestFit="1" customWidth="1"/>
    <col min="4" max="4" width="47.75" bestFit="1" customWidth="1"/>
    <col min="26" max="26" width="3.125" bestFit="1" customWidth="1"/>
  </cols>
  <sheetData>
    <row r="2" spans="2:26" ht="15.75" x14ac:dyDescent="0.2">
      <c r="B2" s="6" t="s">
        <v>0</v>
      </c>
      <c r="C2" s="6" t="s">
        <v>37</v>
      </c>
      <c r="D2" s="6" t="s">
        <v>44</v>
      </c>
    </row>
    <row r="3" spans="2:26" ht="15.75" x14ac:dyDescent="0.25">
      <c r="B3" s="7" t="s">
        <v>1</v>
      </c>
      <c r="C3">
        <v>5</v>
      </c>
      <c r="D3" t="s">
        <v>45</v>
      </c>
    </row>
    <row r="4" spans="2:26" ht="15.75" x14ac:dyDescent="0.25">
      <c r="B4" s="8" t="s">
        <v>2</v>
      </c>
      <c r="C4">
        <v>0</v>
      </c>
    </row>
    <row r="5" spans="2:26" ht="15.75" x14ac:dyDescent="0.25">
      <c r="B5" s="7" t="s">
        <v>3</v>
      </c>
      <c r="C5">
        <v>0</v>
      </c>
    </row>
    <row r="6" spans="2:26" ht="15.75" x14ac:dyDescent="0.25">
      <c r="B6" s="8" t="s">
        <v>4</v>
      </c>
      <c r="C6">
        <v>0</v>
      </c>
      <c r="Z6" t="s">
        <v>18</v>
      </c>
    </row>
    <row r="7" spans="2:26" ht="15.75" x14ac:dyDescent="0.25">
      <c r="B7" s="7" t="s">
        <v>5</v>
      </c>
      <c r="C7">
        <v>0</v>
      </c>
      <c r="Z7" t="s">
        <v>19</v>
      </c>
    </row>
    <row r="8" spans="2:26" ht="15.75" x14ac:dyDescent="0.25">
      <c r="B8" s="8" t="s">
        <v>33</v>
      </c>
      <c r="C8">
        <v>100</v>
      </c>
      <c r="D8" t="s">
        <v>46</v>
      </c>
    </row>
    <row r="9" spans="2:26" ht="15.75" x14ac:dyDescent="0.25">
      <c r="B9" s="7" t="s">
        <v>29</v>
      </c>
      <c r="C9">
        <v>60</v>
      </c>
      <c r="D9" t="s">
        <v>48</v>
      </c>
    </row>
    <row r="10" spans="2:26" ht="15.75" x14ac:dyDescent="0.25">
      <c r="B10" s="8" t="s">
        <v>30</v>
      </c>
      <c r="C10">
        <v>85</v>
      </c>
      <c r="D10" t="s">
        <v>47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2</vt:i4>
      </vt:variant>
    </vt:vector>
  </HeadingPairs>
  <TitlesOfParts>
    <vt:vector size="2" baseType="lpstr">
      <vt:lpstr>QA-8.02.23</vt:lpstr>
      <vt:lpstr>פרויקט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אלכס גורבצ'וב</dc:creator>
  <cp:lastModifiedBy>1</cp:lastModifiedBy>
  <dcterms:created xsi:type="dcterms:W3CDTF">2023-02-08T09:43:39Z</dcterms:created>
  <dcterms:modified xsi:type="dcterms:W3CDTF">2023-06-14T17:50:16Z</dcterms:modified>
</cp:coreProperties>
</file>