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039cd19577b7ca9/Desktop/drive_backup/Viewer's Lounge/"/>
    </mc:Choice>
  </mc:AlternateContent>
  <xr:revisionPtr revIDLastSave="46" documentId="11_F0CD5E92615789C7FC88B4A655752291F9D02C2F" xr6:coauthVersionLast="47" xr6:coauthVersionMax="47" xr10:uidLastSave="{6EA08F28-86F7-4B3B-89C8-B4240B40D836}"/>
  <bookViews>
    <workbookView xWindow="-120" yWindow="-120" windowWidth="29040" windowHeight="15720" tabRatio="454" xr2:uid="{00000000-000D-0000-FFFF-FFFF00000000}"/>
  </bookViews>
  <sheets>
    <sheet name="viewer's lounge" sheetId="1" r:id="rId1"/>
    <sheet name="videoUpload" sheetId="2" r:id="rId2"/>
    <sheet name="shareALink" sheetId="3" r:id="rId3"/>
    <sheet name="MyPosts" sheetId="4" r:id="rId4"/>
    <sheet name="ViewUpload" sheetId="5" r:id="rId5"/>
    <sheet name="browseLinks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6" l="1"/>
  <c r="M1" i="6" s="1"/>
  <c r="R2" i="6"/>
  <c r="E2" i="6"/>
  <c r="R1" i="6"/>
  <c r="E1" i="6"/>
  <c r="E3" i="6" s="1"/>
  <c r="M3" i="6" s="1"/>
  <c r="M2" i="6" s="1"/>
  <c r="R3" i="5"/>
  <c r="M1" i="5" s="1"/>
  <c r="R2" i="5"/>
  <c r="E2" i="5"/>
  <c r="R1" i="5"/>
  <c r="E1" i="5"/>
  <c r="R3" i="4"/>
  <c r="E3" i="4"/>
  <c r="M3" i="4" s="1"/>
  <c r="M2" i="4" s="1"/>
  <c r="R2" i="4"/>
  <c r="E2" i="4"/>
  <c r="R1" i="4"/>
  <c r="M1" i="4"/>
  <c r="E1" i="4"/>
  <c r="R3" i="3"/>
  <c r="M1" i="3" s="1"/>
  <c r="R2" i="3"/>
  <c r="E2" i="3"/>
  <c r="R1" i="3"/>
  <c r="E1" i="3"/>
  <c r="E3" i="3" s="1"/>
  <c r="M3" i="3" s="1"/>
  <c r="M2" i="3" s="1"/>
  <c r="R3" i="2"/>
  <c r="M1" i="2" s="1"/>
  <c r="R2" i="2"/>
  <c r="E2" i="2"/>
  <c r="R1" i="2"/>
  <c r="E1" i="2"/>
  <c r="E3" i="2" s="1"/>
  <c r="M3" i="2" s="1"/>
  <c r="H12" i="1"/>
  <c r="F12" i="1"/>
  <c r="E12" i="1"/>
  <c r="I12" i="1" s="1"/>
  <c r="I10" i="1"/>
  <c r="G10" i="1"/>
  <c r="D10" i="1"/>
  <c r="C10" i="1"/>
  <c r="I9" i="1"/>
  <c r="G9" i="1"/>
  <c r="D9" i="1"/>
  <c r="C9" i="1"/>
  <c r="I8" i="1"/>
  <c r="G8" i="1"/>
  <c r="D8" i="1"/>
  <c r="C8" i="1"/>
  <c r="I7" i="1"/>
  <c r="G7" i="1"/>
  <c r="D7" i="1"/>
  <c r="C7" i="1"/>
  <c r="I6" i="1"/>
  <c r="G6" i="1"/>
  <c r="G12" i="1" s="1"/>
  <c r="D6" i="1"/>
  <c r="C6" i="1"/>
  <c r="E3" i="5" l="1"/>
  <c r="M3" i="5" s="1"/>
  <c r="M2" i="5" s="1"/>
  <c r="D12" i="1"/>
  <c r="C12" i="1"/>
  <c r="M2" i="2"/>
</calcChain>
</file>

<file path=xl/sharedStrings.xml><?xml version="1.0" encoding="utf-8"?>
<sst xmlns="http://schemas.openxmlformats.org/spreadsheetml/2006/main" count="719" uniqueCount="168">
  <si>
    <t>Version info:</t>
  </si>
  <si>
    <t>last updated</t>
  </si>
  <si>
    <t>Result</t>
  </si>
  <si>
    <t xml:space="preserve">Automation percentage </t>
  </si>
  <si>
    <t xml:space="preserve">Total tests </t>
  </si>
  <si>
    <t>Tests Automated</t>
  </si>
  <si>
    <t>Tests not Automated</t>
  </si>
  <si>
    <t>tests passed</t>
  </si>
  <si>
    <t>tests failed</t>
  </si>
  <si>
    <t>Date</t>
  </si>
  <si>
    <t>Opp with MNF</t>
  </si>
  <si>
    <t>videoUpload</t>
  </si>
  <si>
    <t>`</t>
  </si>
  <si>
    <t>shareALink</t>
  </si>
  <si>
    <t>MyPosts</t>
  </si>
  <si>
    <t>ViewUpload</t>
  </si>
  <si>
    <t>browseLinks</t>
  </si>
  <si>
    <t>total</t>
  </si>
  <si>
    <t>Pass</t>
  </si>
  <si>
    <t>Fail</t>
  </si>
  <si>
    <t>Total not Automated</t>
  </si>
  <si>
    <t>Total</t>
  </si>
  <si>
    <t>Total Automated</t>
  </si>
  <si>
    <t>Test Case ID</t>
  </si>
  <si>
    <t>Test Scenario</t>
  </si>
  <si>
    <t>Test Case Title</t>
  </si>
  <si>
    <t>Browse In</t>
  </si>
  <si>
    <t>Test Steps</t>
  </si>
  <si>
    <t>Test Data</t>
  </si>
  <si>
    <t>URL</t>
  </si>
  <si>
    <t>Actual Result</t>
  </si>
  <si>
    <t>Expected Result</t>
  </si>
  <si>
    <t>Status</t>
  </si>
  <si>
    <t>Priority</t>
  </si>
  <si>
    <t>Comments</t>
  </si>
  <si>
    <t>Developer</t>
  </si>
  <si>
    <t>Automation Status</t>
  </si>
  <si>
    <t>Test Date</t>
  </si>
  <si>
    <t>Remarks/ Bug No</t>
  </si>
  <si>
    <t>VL_VU_001</t>
  </si>
  <si>
    <t>Viewer's lounge functionality</t>
  </si>
  <si>
    <t>Validate video Upload</t>
  </si>
  <si>
    <t>Chrome (PC)</t>
  </si>
  <si>
    <t>Sign In -&gt; Hover on "Viewer's lounge"</t>
  </si>
  <si>
    <t>NA</t>
  </si>
  <si>
    <t>https://mynextfilm.com/viewerlounge</t>
  </si>
  <si>
    <t>Displays a additonal list</t>
  </si>
  <si>
    <t>Should display a additonal list</t>
  </si>
  <si>
    <t>Completed</t>
  </si>
  <si>
    <t>yes</t>
  </si>
  <si>
    <t>pass</t>
  </si>
  <si>
    <t>VL_VU_002</t>
  </si>
  <si>
    <t>Sign In -&gt; Hover on "Viewer's lounge" -&gt; click on "videoUpload" option</t>
  </si>
  <si>
    <t>https://mynextfilm.com/viewerlounge/videoupload/</t>
  </si>
  <si>
    <t xml:space="preserve">takes us to intended page </t>
  </si>
  <si>
    <t xml:space="preserve">Should take us to intended page </t>
  </si>
  <si>
    <t>VL_VU_003</t>
  </si>
  <si>
    <t>Sign In -&gt; Hover on "Viewer's lounge" -&gt; click on "videoUpload" option -&gt; click on "Upload Video button"</t>
  </si>
  <si>
    <t>takes only valid files as input</t>
  </si>
  <si>
    <t>should take only valid files as input</t>
  </si>
  <si>
    <t>N/A</t>
  </si>
  <si>
    <t>VL_VU_004</t>
  </si>
  <si>
    <t>should take input lower than 100 MB</t>
  </si>
  <si>
    <t>VL_VU_005</t>
  </si>
  <si>
    <t xml:space="preserve">Sign In -&gt; Hover on "Viewer's lounge" -&gt; click on "videoUpload" option  -&gt; test input Box [title] taking only valid input  </t>
  </si>
  <si>
    <t>(a - z)</t>
  </si>
  <si>
    <t>takes only valid characters as input</t>
  </si>
  <si>
    <t>should take only valid characters as input</t>
  </si>
  <si>
    <t>VL_VU_006</t>
  </si>
  <si>
    <t xml:space="preserve">Sign In -&gt; Hover on "Viewer's lounge" -&gt; click on "videoUpload" option  -&gt; test input Box [title] taking only 25 characters </t>
  </si>
  <si>
    <t>takes upto 25 characters as input</t>
  </si>
  <si>
    <t>should take only 25 characters as input</t>
  </si>
  <si>
    <t>VL_VU_007</t>
  </si>
  <si>
    <t xml:space="preserve">Sign In -&gt; Hover on "Viewer's lounge" -&gt; click on "videoUpload" option  -&gt; test input Box [introduction] taking only valid input  </t>
  </si>
  <si>
    <t>VL_VU_008</t>
  </si>
  <si>
    <t>Sign In -&gt; Hover on "Viewer's lounge" -&gt; click on "videoUpload" option  -&gt; test input Box [introduction] taking only 20 words</t>
  </si>
  <si>
    <t xml:space="preserve"> takes min 5+ to 20 words max as input</t>
  </si>
  <si>
    <t>should take only 20 words max as input</t>
  </si>
  <si>
    <t>VL_VU_009</t>
  </si>
  <si>
    <t xml:space="preserve">Sign In -&gt; Hover on "Viewer's lounge" -&gt; click on "videoUpload" option  -&gt; test Cateogry selection </t>
  </si>
  <si>
    <t xml:space="preserve"> shows multiple options for selection</t>
  </si>
  <si>
    <t>Should show multiple options for selection</t>
  </si>
  <si>
    <t>VL_VU_010</t>
  </si>
  <si>
    <t>Sign In -&gt; Hover on "Viewer's lounge" -&gt; click on "videoUpload" option  -&gt; test Submit Button functionality</t>
  </si>
  <si>
    <t>not submit if any of the fields are not filled</t>
  </si>
  <si>
    <t>Should not submit if any of the fields are not filled</t>
  </si>
  <si>
    <t>high</t>
  </si>
  <si>
    <t>MU-340[Created]</t>
  </si>
  <si>
    <t>VL_VU_011</t>
  </si>
  <si>
    <t>Sign In -&gt; Hover on "Viewer's lounge" -&gt; click on "videoUpload" option  -&gt;Zooming in and out the webpage leads distortion of footer</t>
  </si>
  <si>
    <t>Zooming in and out the webpage leads distortion of footer</t>
  </si>
  <si>
    <t xml:space="preserve">footer should stick to the bottom of page </t>
  </si>
  <si>
    <t>MU-358[Created]</t>
  </si>
  <si>
    <t>VL_SL_001</t>
  </si>
  <si>
    <t>Validate Browse links</t>
  </si>
  <si>
    <t>VL_SL_002</t>
  </si>
  <si>
    <t>Sign In -&gt; Hover on "Viewer's lounge" -&gt; click on "Share links" option</t>
  </si>
  <si>
    <t>https://mynextfilm.com/viewerlounge/videouploadlink/</t>
  </si>
  <si>
    <t>VL_SL_003</t>
  </si>
  <si>
    <t>Sign In -&gt; Hover on "Viewer's lounge" -&gt; click on "share links" option -&gt; Test input Box For link</t>
  </si>
  <si>
    <t>a-z 0-1 !@#$%^</t>
  </si>
  <si>
    <t>takes all input</t>
  </si>
  <si>
    <t>should take appropriate input</t>
  </si>
  <si>
    <t>VL_SL_004</t>
  </si>
  <si>
    <t>Sign In -&gt; Hover on "Viewer's lounge" -&gt; click on "share links" option -&gt; Test input Box For Description</t>
  </si>
  <si>
    <t>VL_SL_005</t>
  </si>
  <si>
    <t xml:space="preserve">Sign In -&gt; Hover on "Viewer's lounge" -&gt; click on "share links" option -&gt; Test input Box  Description </t>
  </si>
  <si>
    <t>prompts when word limit is exceeded on submisson</t>
  </si>
  <si>
    <t xml:space="preserve">should prompt if woord limit [20] is reached </t>
  </si>
  <si>
    <t>VL_SL_006</t>
  </si>
  <si>
    <t>Sign In -&gt; Hover on "Viewer's lounge" -&gt; click on "Share links" option -&gt; click on share option</t>
  </si>
  <si>
    <t xml:space="preserve"> submits the form for review and upload</t>
  </si>
  <si>
    <t>Should submit the form for review and upload</t>
  </si>
  <si>
    <t>VL_SL_007</t>
  </si>
  <si>
    <t xml:space="preserve"> shows popup asking for filling details first </t>
  </si>
  <si>
    <t xml:space="preserve">Should show popup asking for filling details first </t>
  </si>
  <si>
    <t>VL_001</t>
  </si>
  <si>
    <t>VL_002</t>
  </si>
  <si>
    <t>Sign In -&gt; Hover on "Viewer's lounge" -&gt; click on "browse links" option</t>
  </si>
  <si>
    <t>https://mynextfilm.com/viewerlounge/broswelink/</t>
  </si>
  <si>
    <t>Sign In -&gt; Hover on "Viewer's lounge" -&gt; click on "View Video" option</t>
  </si>
  <si>
    <t>https://mynextfilm.com/viewerlounge/allvideos/1/</t>
  </si>
  <si>
    <t>VL_003</t>
  </si>
  <si>
    <t>clicking on video starts video 1</t>
  </si>
  <si>
    <t>clicking on video should starts video 1</t>
  </si>
  <si>
    <t>VL_004</t>
  </si>
  <si>
    <t>clicking on video starts video 2</t>
  </si>
  <si>
    <t>clicking on video should starts video 2</t>
  </si>
  <si>
    <t>VL_005</t>
  </si>
  <si>
    <t>clicking on video starts video 3</t>
  </si>
  <si>
    <t>clicking on video should starts video 3</t>
  </si>
  <si>
    <t>VL_006</t>
  </si>
  <si>
    <t>clicking on video starts video 4</t>
  </si>
  <si>
    <t>clicking on video should starts video 4</t>
  </si>
  <si>
    <t>Sign In -&gt; Hover on "Viewer's lounge" -&gt; click on "browse links" option -&gt; click on "MNF goes live"</t>
  </si>
  <si>
    <t>takes us to intended facebook page **page doesn't exist</t>
  </si>
  <si>
    <t xml:space="preserve">Should take us to intended facebook page </t>
  </si>
  <si>
    <t>**page not found</t>
  </si>
  <si>
    <t>Sign In -&gt; Hover on "Viewer's lounge" -&gt; click on "browse links" option -&gt; click on like button "MNF goes live"</t>
  </si>
  <si>
    <t>increase like count by 1 and checkbox checked</t>
  </si>
  <si>
    <t>Should act as checkbox and increase like count by 1</t>
  </si>
  <si>
    <t>Sign In -&gt; Hover on "Viewer's lounge" -&gt; click on "browse links" option -&gt; click on "Maratha mandir cinema"</t>
  </si>
  <si>
    <t xml:space="preserve">takes us to intended YouTube page </t>
  </si>
  <si>
    <t xml:space="preserve">Should take us to intended YouTube page </t>
  </si>
  <si>
    <t>Sign In -&gt; Hover on "Viewer's lounge" -&gt; click on "browse links" option -&gt; click on like button"Maratha mandir cinema"</t>
  </si>
  <si>
    <t>VL_007</t>
  </si>
  <si>
    <t>Sign In -&gt; Hover on "Viewer's lounge" -&gt; click on "browse links" option -&gt; click on "short film preproduction"</t>
  </si>
  <si>
    <t>VL_008</t>
  </si>
  <si>
    <t>Sign In -&gt; Hover on "Viewer's lounge" -&gt; click on "browse links" option -&gt; click on like button"short film preproduction"</t>
  </si>
  <si>
    <t>VL_009</t>
  </si>
  <si>
    <t>VL_010</t>
  </si>
  <si>
    <t>VL_011</t>
  </si>
  <si>
    <t>Sign In -&gt; Hover on "Viewer's lounge" -&gt; click on "browse links" option -&gt; click on "short film making-behind the scenes"</t>
  </si>
  <si>
    <t>VL_012</t>
  </si>
  <si>
    <t>Sign In -&gt; Hover on "Viewer's lounge" -&gt; click on "browse links" option -&gt; click on like button"short film making-behind the scenes"</t>
  </si>
  <si>
    <t>VL_013</t>
  </si>
  <si>
    <t>take us to intended wepage containing file</t>
  </si>
  <si>
    <t>Should take us to intended wepage containing file</t>
  </si>
  <si>
    <t>VL_014</t>
  </si>
  <si>
    <t>VL_015</t>
  </si>
  <si>
    <t>Sign In -&gt; Hover on "Viewer's lounge" -&gt; click on "browse links" option -&gt; click on "video concept of feature"</t>
  </si>
  <si>
    <t>VL_016</t>
  </si>
  <si>
    <t>Sign In -&gt; Hover on "Viewer's lounge" -&gt; click on "browse links" option -&gt; click on like button"video concept of feature"</t>
  </si>
  <si>
    <t>clicking on video starts video 5</t>
  </si>
  <si>
    <t>clicking on video starts video 6</t>
  </si>
  <si>
    <t>clicking on video should starts video 5</t>
  </si>
  <si>
    <t>clicking on video should starts video 6</t>
  </si>
  <si>
    <t>9.0.2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</si>
</sst>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yyyy\-mm\-dd"/>
  </numFmts>
  <fonts count="1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onsolas"/>
      <family val="3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7">
    <xf numFmtId="0" fontId="0" fillId="0" borderId="0"/>
    <xf numFmtId="0" fontId="4" fillId="0" borderId="0"/>
    <xf numFmtId="0" fontId="6" fillId="7" borderId="0"/>
    <xf numFmtId="0" fontId="7" fillId="8" borderId="0"/>
    <xf numFmtId="41" fontId="8" fillId="0" borderId="0"/>
    <xf numFmtId="0" fontId="9" fillId="9" borderId="0"/>
    <xf numFmtId="0" fontId="11" fillId="10" borderId="0"/>
  </cellStyleXfs>
  <cellXfs count="37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4" fillId="0" borderId="1" xfId="1" applyBorder="1" applyAlignment="1">
      <alignment horizontal="center" wrapText="1"/>
    </xf>
    <xf numFmtId="0" fontId="4" fillId="0" borderId="0" xfId="1"/>
    <xf numFmtId="15" fontId="0" fillId="0" borderId="0" xfId="0" applyNumberFormat="1"/>
    <xf numFmtId="0" fontId="7" fillId="8" borderId="1" xfId="3" applyBorder="1" applyAlignment="1">
      <alignment horizontal="center" wrapText="1"/>
    </xf>
    <xf numFmtId="0" fontId="6" fillId="7" borderId="1" xfId="2" applyBorder="1" applyAlignment="1">
      <alignment horizontal="center" wrapText="1"/>
    </xf>
    <xf numFmtId="0" fontId="10" fillId="0" borderId="0" xfId="0" applyFont="1"/>
    <xf numFmtId="0" fontId="12" fillId="0" borderId="0" xfId="0" applyFont="1"/>
    <xf numFmtId="0" fontId="6" fillId="7" borderId="0" xfId="2"/>
    <xf numFmtId="0" fontId="9" fillId="9" borderId="0" xfId="5"/>
    <xf numFmtId="0" fontId="7" fillId="8" borderId="0" xfId="3"/>
    <xf numFmtId="0" fontId="11" fillId="10" borderId="0" xfId="6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5" fontId="0" fillId="0" borderId="0" xfId="0" applyNumberFormat="1" applyAlignment="1">
      <alignment wrapText="1"/>
    </xf>
    <xf numFmtId="0" fontId="4" fillId="0" borderId="0" xfId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1" fontId="0" fillId="0" borderId="0" xfId="4" applyFont="1"/>
    <xf numFmtId="164" fontId="0" fillId="0" borderId="0" xfId="0" applyNumberFormat="1"/>
    <xf numFmtId="0" fontId="10" fillId="0" borderId="0" xfId="0" applyFont="1" applyAlignment="1">
      <alignment horizontal="center"/>
    </xf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7">
    <cellStyle name="Accent5" xfId="6" builtinId="45"/>
    <cellStyle name="Bad" xfId="3" builtinId="27"/>
    <cellStyle name="Comma [0]" xfId="4" builtinId="6"/>
    <cellStyle name="Good" xfId="2" builtinId="26"/>
    <cellStyle name="Hyperlink" xfId="1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ynextfilm.com/viewerlounge/videoupload/" TargetMode="External"/><Relationship Id="rId13" Type="http://schemas.openxmlformats.org/officeDocument/2006/relationships/hyperlink" Target="https://mnf.atlassian.net/browse/MU-358" TargetMode="External"/><Relationship Id="rId3" Type="http://schemas.openxmlformats.org/officeDocument/2006/relationships/hyperlink" Target="https://mynextfilm.com/viewerlounge/videoupload/" TargetMode="External"/><Relationship Id="rId7" Type="http://schemas.openxmlformats.org/officeDocument/2006/relationships/hyperlink" Target="https://mynextfilm.com/viewerlounge/videoupload/" TargetMode="External"/><Relationship Id="rId12" Type="http://schemas.openxmlformats.org/officeDocument/2006/relationships/hyperlink" Target="https://mynextfilm.com/viewerlounge/videoupload/" TargetMode="External"/><Relationship Id="rId2" Type="http://schemas.openxmlformats.org/officeDocument/2006/relationships/hyperlink" Target="https://mynextfilm.com/viewerlounge/videoupload/" TargetMode="External"/><Relationship Id="rId1" Type="http://schemas.openxmlformats.org/officeDocument/2006/relationships/hyperlink" Target="https://mynextfilm.com/viewerlounge" TargetMode="External"/><Relationship Id="rId6" Type="http://schemas.openxmlformats.org/officeDocument/2006/relationships/hyperlink" Target="https://mynextfilm.com/viewerlounge/videoupload/" TargetMode="External"/><Relationship Id="rId11" Type="http://schemas.openxmlformats.org/officeDocument/2006/relationships/hyperlink" Target="https://mnf.atlassian.net/browse/MU-340" TargetMode="External"/><Relationship Id="rId5" Type="http://schemas.openxmlformats.org/officeDocument/2006/relationships/hyperlink" Target="https://mynextfilm.com/viewerlounge/videoupload/" TargetMode="External"/><Relationship Id="rId10" Type="http://schemas.openxmlformats.org/officeDocument/2006/relationships/hyperlink" Target="https://mynextfilm.com/viewerlounge/videoupload/" TargetMode="External"/><Relationship Id="rId4" Type="http://schemas.openxmlformats.org/officeDocument/2006/relationships/hyperlink" Target="https://mynextfilm.com/viewerlounge/videoupload/" TargetMode="External"/><Relationship Id="rId9" Type="http://schemas.openxmlformats.org/officeDocument/2006/relationships/hyperlink" Target="https://mynextfilm.com/viewerlounge/videouploa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ynextfilm.com/viewerlounge/videouploadlink/" TargetMode="External"/><Relationship Id="rId7" Type="http://schemas.openxmlformats.org/officeDocument/2006/relationships/hyperlink" Target="https://mynextfilm.com/viewerlounge/videouploadlink/" TargetMode="External"/><Relationship Id="rId2" Type="http://schemas.openxmlformats.org/officeDocument/2006/relationships/hyperlink" Target="https://mynextfilm.com/viewerlounge/videouploadlink/" TargetMode="External"/><Relationship Id="rId1" Type="http://schemas.openxmlformats.org/officeDocument/2006/relationships/hyperlink" Target="https://mynextfilm.com/viewerlounge" TargetMode="External"/><Relationship Id="rId6" Type="http://schemas.openxmlformats.org/officeDocument/2006/relationships/hyperlink" Target="https://mynextfilm.com/viewerlounge/videouploadlink/" TargetMode="External"/><Relationship Id="rId5" Type="http://schemas.openxmlformats.org/officeDocument/2006/relationships/hyperlink" Target="https://mynextfilm.com/viewerlounge/videouploadlink/" TargetMode="External"/><Relationship Id="rId4" Type="http://schemas.openxmlformats.org/officeDocument/2006/relationships/hyperlink" Target="https://mynextfilm.com/viewerlounge/videouploadlin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mynextfilm.com/viewerlounge/broswelink/" TargetMode="External"/><Relationship Id="rId1" Type="http://schemas.openxmlformats.org/officeDocument/2006/relationships/hyperlink" Target="https://mynextfilm.com/viewerloung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ynextfilm.com/viewerlounge/allvideos/1/" TargetMode="External"/><Relationship Id="rId3" Type="http://schemas.openxmlformats.org/officeDocument/2006/relationships/hyperlink" Target="https://mynextfilm.com/viewerlounge/allvideos/1/" TargetMode="External"/><Relationship Id="rId7" Type="http://schemas.openxmlformats.org/officeDocument/2006/relationships/hyperlink" Target="https://mynextfilm.com/viewerlounge/allvideos/1/" TargetMode="External"/><Relationship Id="rId2" Type="http://schemas.openxmlformats.org/officeDocument/2006/relationships/hyperlink" Target="https://mynextfilm.com/viewerlounge/allvideos/1/" TargetMode="External"/><Relationship Id="rId1" Type="http://schemas.openxmlformats.org/officeDocument/2006/relationships/hyperlink" Target="https://mynextfilm.com/viewerlounge" TargetMode="External"/><Relationship Id="rId6" Type="http://schemas.openxmlformats.org/officeDocument/2006/relationships/hyperlink" Target="https://mynextfilm.com/viewerlounge/allvideos/1/" TargetMode="External"/><Relationship Id="rId5" Type="http://schemas.openxmlformats.org/officeDocument/2006/relationships/hyperlink" Target="https://mynextfilm.com/viewerlounge/allvideos/1/" TargetMode="External"/><Relationship Id="rId4" Type="http://schemas.openxmlformats.org/officeDocument/2006/relationships/hyperlink" Target="https://mynextfilm.com/viewerlounge/allvideos/1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ynextfilm.com/viewerlounge/broswelink/" TargetMode="External"/><Relationship Id="rId13" Type="http://schemas.openxmlformats.org/officeDocument/2006/relationships/hyperlink" Target="https://mynextfilm.com/viewerlounge/broswelink/" TargetMode="External"/><Relationship Id="rId3" Type="http://schemas.openxmlformats.org/officeDocument/2006/relationships/hyperlink" Target="https://mynextfilm.com/viewerlounge/broswelink/" TargetMode="External"/><Relationship Id="rId7" Type="http://schemas.openxmlformats.org/officeDocument/2006/relationships/hyperlink" Target="https://mynextfilm.com/viewerlounge/broswelink/" TargetMode="External"/><Relationship Id="rId12" Type="http://schemas.openxmlformats.org/officeDocument/2006/relationships/hyperlink" Target="https://mynextfilm.com/viewerlounge/broswelink/" TargetMode="External"/><Relationship Id="rId2" Type="http://schemas.openxmlformats.org/officeDocument/2006/relationships/hyperlink" Target="https://mynextfilm.com/viewerlounge/broswelink/" TargetMode="External"/><Relationship Id="rId16" Type="http://schemas.openxmlformats.org/officeDocument/2006/relationships/hyperlink" Target="https://mynextfilm.com/viewerlounge/broswelink/" TargetMode="External"/><Relationship Id="rId1" Type="http://schemas.openxmlformats.org/officeDocument/2006/relationships/hyperlink" Target="https://mynextfilm.com/viewerlounge" TargetMode="External"/><Relationship Id="rId6" Type="http://schemas.openxmlformats.org/officeDocument/2006/relationships/hyperlink" Target="https://mynextfilm.com/viewerlounge/broswelink/" TargetMode="External"/><Relationship Id="rId11" Type="http://schemas.openxmlformats.org/officeDocument/2006/relationships/hyperlink" Target="https://mynextfilm.com/viewerlounge/broswelink/" TargetMode="External"/><Relationship Id="rId5" Type="http://schemas.openxmlformats.org/officeDocument/2006/relationships/hyperlink" Target="https://mynextfilm.com/viewerlounge/broswelink/" TargetMode="External"/><Relationship Id="rId15" Type="http://schemas.openxmlformats.org/officeDocument/2006/relationships/hyperlink" Target="https://mynextfilm.com/viewerlounge/broswelink/" TargetMode="External"/><Relationship Id="rId10" Type="http://schemas.openxmlformats.org/officeDocument/2006/relationships/hyperlink" Target="https://mynextfilm.com/viewerlounge/broswelink/" TargetMode="External"/><Relationship Id="rId4" Type="http://schemas.openxmlformats.org/officeDocument/2006/relationships/hyperlink" Target="https://mynextfilm.com/viewerlounge/broswelink/" TargetMode="External"/><Relationship Id="rId9" Type="http://schemas.openxmlformats.org/officeDocument/2006/relationships/hyperlink" Target="https://mynextfilm.com/viewerlounge/broswelink/" TargetMode="External"/><Relationship Id="rId14" Type="http://schemas.openxmlformats.org/officeDocument/2006/relationships/hyperlink" Target="https://mynextfilm.com/viewerlounge/brosweli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I19" sqref="I19"/>
    </sheetView>
  </sheetViews>
  <sheetFormatPr defaultRowHeight="15" x14ac:dyDescent="0.25"/>
  <cols>
    <col min="1" max="1" width="12.85546875" style="24" customWidth="1"/>
    <col min="2" max="2" width="23.7109375" style="24" customWidth="1"/>
    <col min="4" max="4" width="22.7109375" style="24" customWidth="1"/>
    <col min="5" max="5" width="10.42578125" style="24" customWidth="1"/>
    <col min="6" max="6" width="15.5703125" style="24" customWidth="1"/>
    <col min="7" max="7" width="19.140625" style="24" customWidth="1"/>
    <col min="8" max="8" width="11.42578125" style="24" customWidth="1"/>
    <col min="9" max="9" width="10.85546875" style="24" customWidth="1"/>
    <col min="10" max="10" width="11.28515625" style="24" customWidth="1"/>
  </cols>
  <sheetData>
    <row r="1" spans="1:12" x14ac:dyDescent="0.25">
      <c r="A1" s="11" t="s">
        <v>0</v>
      </c>
      <c r="B1" t="s">
        <v>1</v>
      </c>
    </row>
    <row r="2" spans="1:12" x14ac:dyDescent="0.25">
      <c r="A2" s="11" t="s">
        <v>167</v>
      </c>
      <c r="B2" s="29">
        <v>44841</v>
      </c>
    </row>
    <row r="4" spans="1:12" x14ac:dyDescent="0.25"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</row>
    <row r="5" spans="1:12" x14ac:dyDescent="0.25">
      <c r="A5" s="30" t="s">
        <v>10</v>
      </c>
      <c r="B5" s="31"/>
    </row>
    <row r="6" spans="1:12" x14ac:dyDescent="0.25">
      <c r="B6" s="12" t="s">
        <v>11</v>
      </c>
      <c r="C6">
        <f>((H6)/(E6))*100</f>
        <v>100</v>
      </c>
      <c r="D6">
        <f>((F6)/(E6))*100</f>
        <v>18.181818181818183</v>
      </c>
      <c r="E6">
        <v>11</v>
      </c>
      <c r="F6" s="13">
        <v>2</v>
      </c>
      <c r="G6" s="14">
        <f>(E6-F6)</f>
        <v>9</v>
      </c>
      <c r="H6" s="13">
        <v>11</v>
      </c>
      <c r="I6" s="15">
        <f>(E6-H6)</f>
        <v>0</v>
      </c>
      <c r="J6" s="29">
        <v>44841</v>
      </c>
      <c r="L6" t="s">
        <v>12</v>
      </c>
    </row>
    <row r="7" spans="1:12" x14ac:dyDescent="0.25">
      <c r="B7" s="12" t="s">
        <v>13</v>
      </c>
      <c r="C7">
        <f>((H7)/(E7))*100</f>
        <v>100</v>
      </c>
      <c r="D7">
        <f>((F7)/(E7))*100</f>
        <v>85.714285714285708</v>
      </c>
      <c r="E7">
        <v>7</v>
      </c>
      <c r="F7" s="13">
        <v>6</v>
      </c>
      <c r="G7" s="14">
        <f>(E7-F7)</f>
        <v>1</v>
      </c>
      <c r="H7" s="13">
        <v>7</v>
      </c>
      <c r="I7" s="15">
        <f>(E7-H7)</f>
        <v>0</v>
      </c>
      <c r="J7" s="29">
        <v>44841</v>
      </c>
    </row>
    <row r="8" spans="1:12" x14ac:dyDescent="0.25">
      <c r="B8" s="12" t="s">
        <v>14</v>
      </c>
      <c r="C8">
        <f>((H8)/(E8))*100</f>
        <v>100</v>
      </c>
      <c r="D8">
        <f>((F8)/(E8))*100</f>
        <v>100</v>
      </c>
      <c r="E8">
        <v>2</v>
      </c>
      <c r="F8" s="13">
        <v>2</v>
      </c>
      <c r="G8" s="14">
        <f>(E8-F8)</f>
        <v>0</v>
      </c>
      <c r="H8" s="13">
        <v>2</v>
      </c>
      <c r="I8" s="15">
        <f>(E8-H8)</f>
        <v>0</v>
      </c>
      <c r="J8" s="29">
        <v>44841</v>
      </c>
    </row>
    <row r="9" spans="1:12" x14ac:dyDescent="0.25">
      <c r="B9" s="12" t="s">
        <v>15</v>
      </c>
      <c r="C9">
        <f>((H9)/(E9))*100</f>
        <v>100</v>
      </c>
      <c r="D9">
        <f>((F9)/(E9))*100</f>
        <v>100</v>
      </c>
      <c r="E9">
        <v>2</v>
      </c>
      <c r="F9" s="13">
        <v>2</v>
      </c>
      <c r="G9" s="14">
        <f>(E9-F9)</f>
        <v>0</v>
      </c>
      <c r="H9" s="13">
        <v>2</v>
      </c>
      <c r="I9" s="15">
        <f>(E9-H9)</f>
        <v>0</v>
      </c>
      <c r="J9" s="29">
        <v>44841</v>
      </c>
    </row>
    <row r="10" spans="1:12" x14ac:dyDescent="0.25">
      <c r="B10" s="12" t="s">
        <v>16</v>
      </c>
      <c r="C10">
        <f>((H10)/(E10))*100</f>
        <v>100</v>
      </c>
      <c r="D10">
        <f>((F10)/(E10))*100</f>
        <v>100</v>
      </c>
      <c r="E10">
        <v>18</v>
      </c>
      <c r="F10" s="13">
        <v>18</v>
      </c>
      <c r="G10" s="14">
        <f>(E10-F10)</f>
        <v>0</v>
      </c>
      <c r="H10" s="13">
        <v>18</v>
      </c>
      <c r="I10" s="15">
        <f>(E10-H10)</f>
        <v>0</v>
      </c>
      <c r="J10" s="29">
        <v>44841</v>
      </c>
    </row>
    <row r="11" spans="1:12" x14ac:dyDescent="0.25">
      <c r="B11" s="12"/>
      <c r="F11" s="13"/>
      <c r="G11" s="14"/>
      <c r="H11" s="13"/>
      <c r="I11" s="15"/>
      <c r="J11" s="8"/>
    </row>
    <row r="12" spans="1:12" x14ac:dyDescent="0.25">
      <c r="A12" s="30" t="s">
        <v>17</v>
      </c>
      <c r="B12" s="31"/>
      <c r="C12">
        <f>((H12)/(E12))*100</f>
        <v>100</v>
      </c>
      <c r="D12">
        <f>((F12)/(E12))*100</f>
        <v>75</v>
      </c>
      <c r="E12">
        <f>SUM(E6:E11)</f>
        <v>40</v>
      </c>
      <c r="F12" s="13">
        <f>SUM(F6:F11)</f>
        <v>30</v>
      </c>
      <c r="G12" s="14">
        <f>SUM(G6:G11)</f>
        <v>10</v>
      </c>
      <c r="H12" s="13">
        <f>SUM(H6:H11)</f>
        <v>40</v>
      </c>
      <c r="I12" s="15">
        <f>(E12-H12)</f>
        <v>0</v>
      </c>
      <c r="J12" s="29">
        <v>44841</v>
      </c>
    </row>
  </sheetData>
  <mergeCells count="2">
    <mergeCell ref="A5:B5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topLeftCell="D1" zoomScaleNormal="100" workbookViewId="0">
      <selection activeCell="O7" sqref="O7"/>
    </sheetView>
  </sheetViews>
  <sheetFormatPr defaultColWidth="16.7109375" defaultRowHeight="15" x14ac:dyDescent="0.25"/>
  <cols>
    <col min="1" max="1" width="11.140625" style="24" customWidth="1"/>
    <col min="2" max="2" width="16" style="24" bestFit="1" customWidth="1"/>
    <col min="3" max="3" width="16.28515625" style="24" bestFit="1" customWidth="1"/>
    <col min="4" max="4" width="13.7109375" style="24" customWidth="1"/>
    <col min="5" max="5" width="39" style="24" customWidth="1"/>
    <col min="6" max="6" width="10.42578125" style="24" customWidth="1"/>
    <col min="7" max="7" width="21.5703125" style="24" customWidth="1"/>
    <col min="8" max="8" width="14.42578125" style="24" bestFit="1" customWidth="1"/>
    <col min="9" max="9" width="16.140625" style="24" bestFit="1" customWidth="1"/>
    <col min="10" max="10" width="10.28515625" style="24" bestFit="1" customWidth="1"/>
    <col min="11" max="11" width="10.85546875" style="24" bestFit="1" customWidth="1"/>
    <col min="12" max="12" width="12" style="24" bestFit="1" customWidth="1"/>
    <col min="13" max="13" width="16" style="24" customWidth="1"/>
    <col min="14" max="14" width="16.140625" style="24" bestFit="1" customWidth="1"/>
    <col min="15" max="15" width="16.7109375" style="24" customWidth="1"/>
    <col min="16" max="16" width="1" style="16" customWidth="1"/>
    <col min="17" max="17" width="12.42578125" style="24" customWidth="1"/>
    <col min="18" max="18" width="10.28515625" style="24" bestFit="1" customWidth="1"/>
    <col min="19" max="19" width="11.85546875" style="24" customWidth="1"/>
    <col min="20" max="20" width="8.85546875" style="24" bestFit="1" customWidth="1"/>
    <col min="21" max="21" width="13.140625" style="24" customWidth="1"/>
  </cols>
  <sheetData>
    <row r="1" spans="1:21" ht="24" customHeight="1" thickBot="1" x14ac:dyDescent="0.3">
      <c r="A1" s="35" t="s">
        <v>18</v>
      </c>
      <c r="B1" s="33"/>
      <c r="C1" s="33"/>
      <c r="D1" s="34"/>
      <c r="E1" s="35">
        <f>COUNTIF(J5:J505,"Pass")</f>
        <v>11</v>
      </c>
      <c r="F1" s="34"/>
      <c r="G1" s="1"/>
      <c r="H1" s="1"/>
      <c r="I1" s="35" t="s">
        <v>5</v>
      </c>
      <c r="J1" s="33"/>
      <c r="K1" s="33"/>
      <c r="L1" s="34"/>
      <c r="M1" s="26">
        <f>R3</f>
        <v>6</v>
      </c>
      <c r="N1" s="35" t="s">
        <v>18</v>
      </c>
      <c r="O1" s="33"/>
      <c r="P1" s="33"/>
      <c r="Q1" s="34"/>
      <c r="R1" s="26">
        <f>COUNTIF(R5:R505,"pass")</f>
        <v>5</v>
      </c>
    </row>
    <row r="2" spans="1:21" ht="24" customHeight="1" thickBot="1" x14ac:dyDescent="0.3">
      <c r="A2" s="36" t="s">
        <v>19</v>
      </c>
      <c r="B2" s="33"/>
      <c r="C2" s="33"/>
      <c r="D2" s="34"/>
      <c r="E2" s="36">
        <f>COUNTIF(J5:J505,"Fail")</f>
        <v>0</v>
      </c>
      <c r="F2" s="34"/>
      <c r="G2" s="1"/>
      <c r="H2" s="1"/>
      <c r="I2" s="36" t="s">
        <v>20</v>
      </c>
      <c r="J2" s="33"/>
      <c r="K2" s="33"/>
      <c r="L2" s="34"/>
      <c r="M2" s="27">
        <f>(M3 - M1)</f>
        <v>5</v>
      </c>
      <c r="N2" s="36" t="s">
        <v>19</v>
      </c>
      <c r="O2" s="33"/>
      <c r="P2" s="33"/>
      <c r="Q2" s="34"/>
      <c r="R2" s="27">
        <f>COUNTIF(R5:R505,"fail")</f>
        <v>0</v>
      </c>
    </row>
    <row r="3" spans="1:21" ht="24" customHeight="1" thickBot="1" x14ac:dyDescent="0.3">
      <c r="A3" s="32" t="s">
        <v>21</v>
      </c>
      <c r="B3" s="33"/>
      <c r="C3" s="33"/>
      <c r="D3" s="34"/>
      <c r="E3" s="32">
        <f>SUM(E1:E2)</f>
        <v>11</v>
      </c>
      <c r="F3" s="34"/>
      <c r="G3" s="1"/>
      <c r="H3" s="1"/>
      <c r="I3" s="32" t="s">
        <v>21</v>
      </c>
      <c r="J3" s="33"/>
      <c r="K3" s="33"/>
      <c r="L3" s="34"/>
      <c r="M3" s="25">
        <f>E3</f>
        <v>11</v>
      </c>
      <c r="N3" s="32" t="s">
        <v>22</v>
      </c>
      <c r="O3" s="33"/>
      <c r="P3" s="33"/>
      <c r="Q3" s="34"/>
      <c r="R3" s="25">
        <f>COUNTIF(Q5:Q505,"yes")</f>
        <v>6</v>
      </c>
    </row>
    <row r="4" spans="1:21" ht="93.75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2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9</v>
      </c>
      <c r="Q4" s="4" t="s">
        <v>36</v>
      </c>
      <c r="R4" s="4" t="s">
        <v>2</v>
      </c>
      <c r="S4" s="4" t="s">
        <v>37</v>
      </c>
      <c r="T4" s="4" t="s">
        <v>38</v>
      </c>
      <c r="U4" s="28"/>
    </row>
    <row r="5" spans="1:21" ht="32.25" customHeight="1" thickBot="1" x14ac:dyDescent="0.3">
      <c r="A5" t="s">
        <v>39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6" t="s">
        <v>45</v>
      </c>
      <c r="H5" s="5" t="s">
        <v>46</v>
      </c>
      <c r="I5" s="5" t="s">
        <v>47</v>
      </c>
      <c r="J5" s="10" t="s">
        <v>18</v>
      </c>
      <c r="K5" s="10" t="s">
        <v>48</v>
      </c>
      <c r="O5" s="8">
        <v>44832</v>
      </c>
      <c r="Q5" t="s">
        <v>49</v>
      </c>
      <c r="R5" t="s">
        <v>50</v>
      </c>
      <c r="S5" s="23">
        <v>44841</v>
      </c>
    </row>
    <row r="6" spans="1:21" ht="48" customHeight="1" thickBot="1" x14ac:dyDescent="0.3">
      <c r="A6" t="s">
        <v>51</v>
      </c>
      <c r="B6" s="5" t="s">
        <v>40</v>
      </c>
      <c r="C6" s="5" t="s">
        <v>41</v>
      </c>
      <c r="D6" s="5" t="s">
        <v>42</v>
      </c>
      <c r="E6" s="5" t="s">
        <v>52</v>
      </c>
      <c r="F6" s="5" t="s">
        <v>44</v>
      </c>
      <c r="G6" s="7" t="s">
        <v>53</v>
      </c>
      <c r="H6" s="21" t="s">
        <v>54</v>
      </c>
      <c r="I6" s="21" t="s">
        <v>55</v>
      </c>
      <c r="J6" s="10" t="s">
        <v>18</v>
      </c>
      <c r="K6" s="10" t="s">
        <v>48</v>
      </c>
      <c r="O6" s="8">
        <v>44832</v>
      </c>
      <c r="Q6" t="s">
        <v>49</v>
      </c>
      <c r="R6" t="s">
        <v>50</v>
      </c>
      <c r="S6" s="23">
        <v>44841</v>
      </c>
    </row>
    <row r="7" spans="1:21" ht="63.75" customHeight="1" thickBot="1" x14ac:dyDescent="0.3">
      <c r="A7" t="s">
        <v>56</v>
      </c>
      <c r="B7" s="5" t="s">
        <v>40</v>
      </c>
      <c r="C7" s="5" t="s">
        <v>41</v>
      </c>
      <c r="D7" s="5" t="s">
        <v>42</v>
      </c>
      <c r="E7" s="5" t="s">
        <v>57</v>
      </c>
      <c r="F7" s="5" t="s">
        <v>44</v>
      </c>
      <c r="G7" s="7" t="s">
        <v>53</v>
      </c>
      <c r="H7" s="21" t="s">
        <v>58</v>
      </c>
      <c r="I7" s="21" t="s">
        <v>59</v>
      </c>
      <c r="J7" s="10" t="s">
        <v>18</v>
      </c>
      <c r="K7" s="10" t="s">
        <v>48</v>
      </c>
      <c r="O7" s="29">
        <v>44841</v>
      </c>
      <c r="Q7" t="s">
        <v>49</v>
      </c>
      <c r="R7" t="s">
        <v>60</v>
      </c>
      <c r="S7" s="23">
        <v>44841</v>
      </c>
    </row>
    <row r="8" spans="1:21" ht="63.75" customHeight="1" thickBot="1" x14ac:dyDescent="0.3">
      <c r="A8" t="s">
        <v>61</v>
      </c>
      <c r="B8" s="5" t="s">
        <v>40</v>
      </c>
      <c r="C8" s="5" t="s">
        <v>41</v>
      </c>
      <c r="D8" s="5" t="s">
        <v>42</v>
      </c>
      <c r="E8" s="5" t="s">
        <v>57</v>
      </c>
      <c r="F8" s="5" t="s">
        <v>44</v>
      </c>
      <c r="G8" s="7" t="s">
        <v>53</v>
      </c>
      <c r="I8" s="21" t="s">
        <v>62</v>
      </c>
      <c r="J8" s="10" t="s">
        <v>18</v>
      </c>
      <c r="K8" s="10" t="s">
        <v>48</v>
      </c>
      <c r="Q8" t="s">
        <v>49</v>
      </c>
      <c r="R8" t="s">
        <v>50</v>
      </c>
      <c r="S8" s="23">
        <v>44841</v>
      </c>
    </row>
    <row r="9" spans="1:21" ht="79.5" customHeight="1" thickBot="1" x14ac:dyDescent="0.3">
      <c r="A9" t="s">
        <v>63</v>
      </c>
      <c r="B9" s="5" t="s">
        <v>40</v>
      </c>
      <c r="C9" s="5" t="s">
        <v>41</v>
      </c>
      <c r="D9" s="5" t="s">
        <v>42</v>
      </c>
      <c r="E9" s="5" t="s">
        <v>64</v>
      </c>
      <c r="F9" s="5" t="s">
        <v>65</v>
      </c>
      <c r="G9" s="7" t="s">
        <v>53</v>
      </c>
      <c r="H9" s="21" t="s">
        <v>66</v>
      </c>
      <c r="I9" s="21" t="s">
        <v>67</v>
      </c>
      <c r="J9" s="10" t="s">
        <v>18</v>
      </c>
      <c r="K9" s="10" t="s">
        <v>48</v>
      </c>
      <c r="Q9" t="s">
        <v>49</v>
      </c>
      <c r="R9" t="s">
        <v>50</v>
      </c>
      <c r="S9" s="23">
        <v>44841</v>
      </c>
    </row>
    <row r="10" spans="1:21" ht="79.5" customHeight="1" thickBot="1" x14ac:dyDescent="0.3">
      <c r="A10" t="s">
        <v>68</v>
      </c>
      <c r="B10" s="5" t="s">
        <v>40</v>
      </c>
      <c r="C10" s="5" t="s">
        <v>41</v>
      </c>
      <c r="D10" s="5" t="s">
        <v>42</v>
      </c>
      <c r="E10" s="5" t="s">
        <v>69</v>
      </c>
      <c r="F10" s="5" t="s">
        <v>44</v>
      </c>
      <c r="G10" s="7" t="s">
        <v>53</v>
      </c>
      <c r="H10" s="21" t="s">
        <v>70</v>
      </c>
      <c r="I10" s="21" t="s">
        <v>71</v>
      </c>
      <c r="J10" s="10" t="s">
        <v>18</v>
      </c>
      <c r="K10" s="10" t="s">
        <v>48</v>
      </c>
      <c r="Q10" t="s">
        <v>49</v>
      </c>
      <c r="R10" t="s">
        <v>50</v>
      </c>
      <c r="S10" s="23">
        <v>44841</v>
      </c>
    </row>
    <row r="11" spans="1:21" ht="79.5" customHeight="1" thickBot="1" x14ac:dyDescent="0.3">
      <c r="A11" t="s">
        <v>72</v>
      </c>
      <c r="B11" s="5" t="s">
        <v>40</v>
      </c>
      <c r="C11" s="5" t="s">
        <v>41</v>
      </c>
      <c r="D11" s="5" t="s">
        <v>42</v>
      </c>
      <c r="E11" s="5" t="s">
        <v>73</v>
      </c>
      <c r="F11" s="5" t="s">
        <v>44</v>
      </c>
      <c r="G11" s="7" t="s">
        <v>53</v>
      </c>
      <c r="H11" s="21" t="s">
        <v>66</v>
      </c>
      <c r="I11" s="21" t="s">
        <v>67</v>
      </c>
      <c r="J11" s="10" t="s">
        <v>18</v>
      </c>
      <c r="K11" s="10" t="s">
        <v>48</v>
      </c>
      <c r="O11" s="29">
        <v>44841</v>
      </c>
    </row>
    <row r="12" spans="1:21" ht="79.5" customHeight="1" thickBot="1" x14ac:dyDescent="0.3">
      <c r="A12" t="s">
        <v>74</v>
      </c>
      <c r="B12" s="5" t="s">
        <v>40</v>
      </c>
      <c r="C12" s="5" t="s">
        <v>41</v>
      </c>
      <c r="D12" s="5" t="s">
        <v>42</v>
      </c>
      <c r="E12" s="5" t="s">
        <v>75</v>
      </c>
      <c r="F12" s="5" t="s">
        <v>44</v>
      </c>
      <c r="G12" s="7" t="s">
        <v>53</v>
      </c>
      <c r="H12" s="21" t="s">
        <v>76</v>
      </c>
      <c r="I12" s="21" t="s">
        <v>77</v>
      </c>
      <c r="J12" s="10" t="s">
        <v>18</v>
      </c>
      <c r="K12" s="10" t="s">
        <v>48</v>
      </c>
      <c r="O12" s="29">
        <v>44841</v>
      </c>
    </row>
    <row r="13" spans="1:21" ht="63.75" customHeight="1" thickBot="1" x14ac:dyDescent="0.3">
      <c r="A13" t="s">
        <v>78</v>
      </c>
      <c r="B13" s="5" t="s">
        <v>40</v>
      </c>
      <c r="C13" s="5" t="s">
        <v>41</v>
      </c>
      <c r="D13" s="5" t="s">
        <v>42</v>
      </c>
      <c r="E13" s="5" t="s">
        <v>79</v>
      </c>
      <c r="F13" s="5" t="s">
        <v>44</v>
      </c>
      <c r="G13" s="7" t="s">
        <v>53</v>
      </c>
      <c r="H13" s="21" t="s">
        <v>80</v>
      </c>
      <c r="I13" s="21" t="s">
        <v>81</v>
      </c>
      <c r="J13" s="10" t="s">
        <v>18</v>
      </c>
      <c r="K13" s="10" t="s">
        <v>48</v>
      </c>
      <c r="O13" s="29">
        <v>44841</v>
      </c>
    </row>
    <row r="14" spans="1:21" ht="63.75" customHeight="1" thickBot="1" x14ac:dyDescent="0.3">
      <c r="A14" t="s">
        <v>82</v>
      </c>
      <c r="B14" s="5" t="s">
        <v>40</v>
      </c>
      <c r="C14" s="5" t="s">
        <v>41</v>
      </c>
      <c r="D14" s="5" t="s">
        <v>42</v>
      </c>
      <c r="E14" s="5" t="s">
        <v>83</v>
      </c>
      <c r="F14" s="5" t="s">
        <v>44</v>
      </c>
      <c r="G14" s="7" t="s">
        <v>53</v>
      </c>
      <c r="H14" s="21" t="s">
        <v>84</v>
      </c>
      <c r="I14" s="21" t="s">
        <v>85</v>
      </c>
      <c r="J14" s="10" t="s">
        <v>18</v>
      </c>
      <c r="K14" s="10" t="s">
        <v>48</v>
      </c>
      <c r="L14" t="s">
        <v>86</v>
      </c>
      <c r="M14" s="7" t="s">
        <v>87</v>
      </c>
      <c r="O14" s="29">
        <v>44841</v>
      </c>
    </row>
    <row r="15" spans="1:21" ht="72.75" customHeight="1" thickBot="1" x14ac:dyDescent="0.3">
      <c r="A15" t="s">
        <v>88</v>
      </c>
      <c r="B15" s="5" t="s">
        <v>40</v>
      </c>
      <c r="C15" s="5" t="s">
        <v>41</v>
      </c>
      <c r="D15" s="5" t="s">
        <v>42</v>
      </c>
      <c r="E15" s="5" t="s">
        <v>89</v>
      </c>
      <c r="F15" s="5" t="s">
        <v>44</v>
      </c>
      <c r="G15" s="7" t="s">
        <v>53</v>
      </c>
      <c r="H15" s="17" t="s">
        <v>90</v>
      </c>
      <c r="I15" s="21" t="s">
        <v>91</v>
      </c>
      <c r="J15" s="10" t="s">
        <v>18</v>
      </c>
      <c r="K15" s="10" t="s">
        <v>48</v>
      </c>
      <c r="L15" t="s">
        <v>86</v>
      </c>
      <c r="M15" s="7" t="s">
        <v>92</v>
      </c>
      <c r="O15" s="29">
        <v>44841</v>
      </c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5" r:id="rId1" xr:uid="{00000000-0004-0000-0100-000000000000}"/>
    <hyperlink ref="G6" r:id="rId2" xr:uid="{00000000-0004-0000-0100-000001000000}"/>
    <hyperlink ref="G7" r:id="rId3" xr:uid="{00000000-0004-0000-0100-000002000000}"/>
    <hyperlink ref="G8" r:id="rId4" xr:uid="{00000000-0004-0000-0100-000003000000}"/>
    <hyperlink ref="G9" r:id="rId5" xr:uid="{00000000-0004-0000-0100-000004000000}"/>
    <hyperlink ref="G10" r:id="rId6" xr:uid="{00000000-0004-0000-0100-000005000000}"/>
    <hyperlink ref="G11" r:id="rId7" xr:uid="{00000000-0004-0000-0100-000006000000}"/>
    <hyperlink ref="G12" r:id="rId8" xr:uid="{00000000-0004-0000-0100-000007000000}"/>
    <hyperlink ref="G13" r:id="rId9" xr:uid="{00000000-0004-0000-0100-000008000000}"/>
    <hyperlink ref="G14" r:id="rId10" xr:uid="{00000000-0004-0000-0100-000009000000}"/>
    <hyperlink ref="M14" r:id="rId11" display="MU-340" xr:uid="{00000000-0004-0000-0100-00000A000000}"/>
    <hyperlink ref="G15" r:id="rId12" xr:uid="{00000000-0004-0000-0100-00000B000000}"/>
    <hyperlink ref="M15" r:id="rId13" xr:uid="{00000000-0004-0000-0100-00000C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8"/>
  <sheetViews>
    <sheetView topLeftCell="B4" workbookViewId="0">
      <selection activeCell="U9" sqref="U9"/>
    </sheetView>
  </sheetViews>
  <sheetFormatPr defaultColWidth="16.7109375" defaultRowHeight="15" x14ac:dyDescent="0.25"/>
  <cols>
    <col min="1" max="1" width="11.42578125" style="24" customWidth="1"/>
    <col min="2" max="2" width="14.7109375" style="24" customWidth="1"/>
    <col min="3" max="3" width="16.85546875" style="24" customWidth="1"/>
    <col min="4" max="4" width="8.85546875" style="24" bestFit="1" customWidth="1"/>
    <col min="5" max="5" width="33.140625" style="24" customWidth="1"/>
    <col min="6" max="6" width="8" style="24" bestFit="1" customWidth="1"/>
    <col min="7" max="7" width="15" style="24" customWidth="1"/>
    <col min="11" max="11" width="8.7109375" style="24" bestFit="1" customWidth="1"/>
    <col min="12" max="12" width="8.42578125" style="24" bestFit="1" customWidth="1"/>
    <col min="13" max="14" width="8.85546875" style="24" bestFit="1" customWidth="1"/>
    <col min="15" max="15" width="10.5703125" style="24" customWidth="1"/>
    <col min="16" max="16" width="1.28515625" style="24" customWidth="1"/>
    <col min="17" max="17" width="11.85546875" style="24" customWidth="1"/>
    <col min="19" max="19" width="12.28515625" style="24" customWidth="1"/>
    <col min="20" max="20" width="8.85546875" style="24" bestFit="1" customWidth="1"/>
  </cols>
  <sheetData>
    <row r="1" spans="1:20" ht="24" customHeight="1" thickBot="1" x14ac:dyDescent="0.3">
      <c r="A1" s="35" t="s">
        <v>18</v>
      </c>
      <c r="B1" s="33"/>
      <c r="C1" s="33"/>
      <c r="D1" s="34"/>
      <c r="E1" s="35">
        <f>COUNTIF(J5:J505,"Pass")</f>
        <v>7</v>
      </c>
      <c r="F1" s="34"/>
      <c r="G1" s="1"/>
      <c r="H1" s="1"/>
      <c r="I1" s="35" t="s">
        <v>5</v>
      </c>
      <c r="J1" s="33"/>
      <c r="K1" s="33"/>
      <c r="L1" s="34"/>
      <c r="M1" s="26">
        <f>R3</f>
        <v>7</v>
      </c>
      <c r="N1" s="35" t="s">
        <v>18</v>
      </c>
      <c r="O1" s="33"/>
      <c r="P1" s="33"/>
      <c r="Q1" s="34"/>
      <c r="R1" s="26">
        <f>COUNTIF(R5:R505,"pass")</f>
        <v>6</v>
      </c>
    </row>
    <row r="2" spans="1:20" ht="24" customHeight="1" thickBot="1" x14ac:dyDescent="0.3">
      <c r="A2" s="36" t="s">
        <v>19</v>
      </c>
      <c r="B2" s="33"/>
      <c r="C2" s="33"/>
      <c r="D2" s="34"/>
      <c r="E2" s="36">
        <f>COUNTIF(J5:J505,"Fail")</f>
        <v>0</v>
      </c>
      <c r="F2" s="34"/>
      <c r="G2" s="1"/>
      <c r="H2" s="1"/>
      <c r="I2" s="36" t="s">
        <v>20</v>
      </c>
      <c r="J2" s="33"/>
      <c r="K2" s="33"/>
      <c r="L2" s="34"/>
      <c r="M2" s="27">
        <f>(M3 - M1)</f>
        <v>0</v>
      </c>
      <c r="N2" s="36" t="s">
        <v>19</v>
      </c>
      <c r="O2" s="33"/>
      <c r="P2" s="33"/>
      <c r="Q2" s="34"/>
      <c r="R2" s="27">
        <f>COUNTIF(R5:R505,"fail")</f>
        <v>0</v>
      </c>
    </row>
    <row r="3" spans="1:20" ht="24" customHeight="1" thickBot="1" x14ac:dyDescent="0.3">
      <c r="A3" s="32" t="s">
        <v>21</v>
      </c>
      <c r="B3" s="33"/>
      <c r="C3" s="33"/>
      <c r="D3" s="34"/>
      <c r="E3" s="32">
        <f>SUM(E1:E2)</f>
        <v>7</v>
      </c>
      <c r="F3" s="34"/>
      <c r="G3" s="1"/>
      <c r="H3" s="1"/>
      <c r="I3" s="32" t="s">
        <v>21</v>
      </c>
      <c r="J3" s="33"/>
      <c r="K3" s="33"/>
      <c r="L3" s="34"/>
      <c r="M3" s="25">
        <f>E3</f>
        <v>7</v>
      </c>
      <c r="N3" s="32" t="s">
        <v>22</v>
      </c>
      <c r="O3" s="33"/>
      <c r="P3" s="33"/>
      <c r="Q3" s="34"/>
      <c r="R3" s="25">
        <f>COUNTIF(Q5:Q505,"yes")</f>
        <v>7</v>
      </c>
    </row>
    <row r="4" spans="1:20" ht="93.75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2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9</v>
      </c>
      <c r="Q4" s="4" t="s">
        <v>36</v>
      </c>
      <c r="R4" s="4" t="s">
        <v>2</v>
      </c>
      <c r="S4" s="4" t="s">
        <v>37</v>
      </c>
      <c r="T4" s="4" t="s">
        <v>38</v>
      </c>
    </row>
    <row r="5" spans="1:20" ht="60.75" customHeight="1" thickBot="1" x14ac:dyDescent="0.3">
      <c r="A5" t="s">
        <v>93</v>
      </c>
      <c r="B5" s="5" t="s">
        <v>40</v>
      </c>
      <c r="C5" s="5" t="s">
        <v>94</v>
      </c>
      <c r="D5" s="5" t="s">
        <v>42</v>
      </c>
      <c r="E5" s="5" t="s">
        <v>43</v>
      </c>
      <c r="F5" s="5" t="s">
        <v>44</v>
      </c>
      <c r="G5" s="6" t="s">
        <v>45</v>
      </c>
      <c r="H5" s="5" t="s">
        <v>46</v>
      </c>
      <c r="I5" s="5" t="s">
        <v>47</v>
      </c>
      <c r="J5" s="10" t="s">
        <v>18</v>
      </c>
      <c r="K5" s="10" t="s">
        <v>48</v>
      </c>
      <c r="O5" s="23">
        <v>44840</v>
      </c>
      <c r="Q5" t="s">
        <v>49</v>
      </c>
      <c r="R5" t="s">
        <v>50</v>
      </c>
      <c r="S5" s="29">
        <v>44872</v>
      </c>
    </row>
    <row r="6" spans="1:20" ht="48" customHeight="1" thickBot="1" x14ac:dyDescent="0.3">
      <c r="A6" t="s">
        <v>95</v>
      </c>
      <c r="B6" s="5" t="s">
        <v>40</v>
      </c>
      <c r="C6" s="5" t="s">
        <v>94</v>
      </c>
      <c r="D6" s="5" t="s">
        <v>42</v>
      </c>
      <c r="E6" s="5" t="s">
        <v>96</v>
      </c>
      <c r="F6" s="5" t="s">
        <v>44</v>
      </c>
      <c r="G6" s="7" t="s">
        <v>97</v>
      </c>
      <c r="H6" s="21" t="s">
        <v>54</v>
      </c>
      <c r="I6" s="21" t="s">
        <v>55</v>
      </c>
      <c r="J6" s="10" t="s">
        <v>18</v>
      </c>
      <c r="K6" s="10" t="s">
        <v>48</v>
      </c>
      <c r="O6" s="23">
        <v>44840</v>
      </c>
      <c r="Q6" t="s">
        <v>49</v>
      </c>
      <c r="R6" t="s">
        <v>50</v>
      </c>
      <c r="S6" s="29">
        <v>44872</v>
      </c>
    </row>
    <row r="7" spans="1:20" ht="48" customHeight="1" thickBot="1" x14ac:dyDescent="0.3">
      <c r="A7" t="s">
        <v>98</v>
      </c>
      <c r="B7" s="5" t="s">
        <v>40</v>
      </c>
      <c r="C7" s="5" t="s">
        <v>94</v>
      </c>
      <c r="D7" s="5" t="s">
        <v>42</v>
      </c>
      <c r="E7" s="5" t="s">
        <v>99</v>
      </c>
      <c r="F7" s="22" t="s">
        <v>100</v>
      </c>
      <c r="G7" s="7" t="s">
        <v>97</v>
      </c>
      <c r="H7" s="21" t="s">
        <v>101</v>
      </c>
      <c r="I7" s="18" t="s">
        <v>102</v>
      </c>
      <c r="J7" s="10" t="s">
        <v>18</v>
      </c>
      <c r="K7" s="10" t="s">
        <v>48</v>
      </c>
      <c r="O7" s="23">
        <v>44840</v>
      </c>
      <c r="Q7" t="s">
        <v>49</v>
      </c>
      <c r="R7" t="s">
        <v>50</v>
      </c>
      <c r="S7" s="29">
        <v>44872</v>
      </c>
    </row>
    <row r="8" spans="1:20" ht="60" customHeight="1" thickBot="1" x14ac:dyDescent="0.3">
      <c r="A8" t="s">
        <v>103</v>
      </c>
      <c r="B8" s="5" t="s">
        <v>40</v>
      </c>
      <c r="C8" s="5" t="s">
        <v>94</v>
      </c>
      <c r="D8" s="5" t="s">
        <v>42</v>
      </c>
      <c r="E8" s="5" t="s">
        <v>104</v>
      </c>
      <c r="F8" s="22" t="s">
        <v>100</v>
      </c>
      <c r="G8" s="7" t="s">
        <v>97</v>
      </c>
      <c r="H8" s="21" t="s">
        <v>101</v>
      </c>
      <c r="I8" s="18" t="s">
        <v>102</v>
      </c>
      <c r="J8" s="10" t="s">
        <v>18</v>
      </c>
      <c r="K8" s="10" t="s">
        <v>48</v>
      </c>
      <c r="O8" s="23">
        <v>44840</v>
      </c>
      <c r="Q8" t="s">
        <v>49</v>
      </c>
      <c r="R8" t="s">
        <v>50</v>
      </c>
      <c r="S8" s="29">
        <v>44872</v>
      </c>
    </row>
    <row r="9" spans="1:20" ht="63.75" customHeight="1" thickBot="1" x14ac:dyDescent="0.3">
      <c r="A9" t="s">
        <v>105</v>
      </c>
      <c r="B9" s="5" t="s">
        <v>40</v>
      </c>
      <c r="C9" s="5" t="s">
        <v>94</v>
      </c>
      <c r="D9" s="5" t="s">
        <v>42</v>
      </c>
      <c r="E9" s="5" t="s">
        <v>106</v>
      </c>
      <c r="F9" s="5" t="s">
        <v>44</v>
      </c>
      <c r="G9" s="7" t="s">
        <v>97</v>
      </c>
      <c r="H9" s="21" t="s">
        <v>107</v>
      </c>
      <c r="I9" s="18" t="s">
        <v>108</v>
      </c>
      <c r="J9" s="10" t="s">
        <v>18</v>
      </c>
      <c r="K9" s="10" t="s">
        <v>48</v>
      </c>
      <c r="O9" s="23">
        <v>44840</v>
      </c>
      <c r="Q9" t="s">
        <v>49</v>
      </c>
      <c r="R9" t="s">
        <v>60</v>
      </c>
      <c r="S9" s="29">
        <v>44872</v>
      </c>
    </row>
    <row r="10" spans="1:20" ht="60.75" customHeight="1" thickBot="1" x14ac:dyDescent="0.3">
      <c r="A10" t="s">
        <v>109</v>
      </c>
      <c r="B10" s="5" t="s">
        <v>40</v>
      </c>
      <c r="C10" s="5" t="s">
        <v>94</v>
      </c>
      <c r="D10" s="5" t="s">
        <v>42</v>
      </c>
      <c r="E10" s="5" t="s">
        <v>110</v>
      </c>
      <c r="F10" s="5" t="s">
        <v>44</v>
      </c>
      <c r="G10" s="7" t="s">
        <v>97</v>
      </c>
      <c r="H10" s="18" t="s">
        <v>111</v>
      </c>
      <c r="I10" s="18" t="s">
        <v>112</v>
      </c>
      <c r="J10" s="10" t="s">
        <v>18</v>
      </c>
      <c r="K10" s="10" t="s">
        <v>48</v>
      </c>
      <c r="O10" s="23">
        <v>44840</v>
      </c>
      <c r="Q10" t="s">
        <v>49</v>
      </c>
      <c r="R10" t="s">
        <v>50</v>
      </c>
      <c r="S10" s="29">
        <v>44872</v>
      </c>
    </row>
    <row r="11" spans="1:20" ht="52.5" customHeight="1" thickBot="1" x14ac:dyDescent="0.3">
      <c r="A11" t="s">
        <v>113</v>
      </c>
      <c r="B11" s="5" t="s">
        <v>40</v>
      </c>
      <c r="C11" s="5" t="s">
        <v>94</v>
      </c>
      <c r="D11" s="5" t="s">
        <v>42</v>
      </c>
      <c r="E11" s="5" t="s">
        <v>110</v>
      </c>
      <c r="F11" s="5" t="s">
        <v>44</v>
      </c>
      <c r="G11" s="7" t="s">
        <v>97</v>
      </c>
      <c r="H11" s="18" t="s">
        <v>114</v>
      </c>
      <c r="I11" s="18" t="s">
        <v>115</v>
      </c>
      <c r="J11" s="10" t="s">
        <v>18</v>
      </c>
      <c r="K11" s="10" t="s">
        <v>48</v>
      </c>
      <c r="O11" s="23">
        <v>44840</v>
      </c>
      <c r="Q11" t="s">
        <v>49</v>
      </c>
      <c r="R11" t="s">
        <v>50</v>
      </c>
      <c r="S11" s="29">
        <v>44872</v>
      </c>
    </row>
    <row r="12" spans="1:20" ht="16.5" customHeight="1" thickBot="1" x14ac:dyDescent="0.3">
      <c r="B12" s="5"/>
      <c r="C12" s="5"/>
      <c r="D12" s="5"/>
      <c r="O12" s="23"/>
    </row>
    <row r="13" spans="1:20" ht="16.5" customHeight="1" thickBot="1" x14ac:dyDescent="0.3">
      <c r="B13" s="5"/>
      <c r="C13" s="5"/>
      <c r="D13" s="5"/>
    </row>
    <row r="14" spans="1:20" ht="16.5" customHeight="1" thickBot="1" x14ac:dyDescent="0.3">
      <c r="B14" s="5"/>
      <c r="C14" s="5"/>
      <c r="D14" s="5"/>
    </row>
    <row r="15" spans="1:20" ht="16.5" customHeight="1" thickBot="1" x14ac:dyDescent="0.3">
      <c r="B15" s="5"/>
      <c r="C15" s="5"/>
      <c r="D15" s="5"/>
    </row>
    <row r="16" spans="1:20" ht="16.5" customHeight="1" thickBot="1" x14ac:dyDescent="0.3">
      <c r="B16" s="5"/>
      <c r="C16" s="5"/>
      <c r="D16" s="5"/>
    </row>
    <row r="17" spans="2:4" ht="16.5" customHeight="1" thickBot="1" x14ac:dyDescent="0.3">
      <c r="B17" s="5"/>
      <c r="C17" s="5"/>
      <c r="D17" s="5"/>
    </row>
    <row r="18" spans="2:4" ht="16.5" customHeight="1" thickBot="1" x14ac:dyDescent="0.3">
      <c r="B18" s="5"/>
      <c r="C18" s="5"/>
      <c r="D18" s="5"/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5" r:id="rId1" xr:uid="{00000000-0004-0000-0200-000000000000}"/>
    <hyperlink ref="G6" r:id="rId2" xr:uid="{00000000-0004-0000-0200-000001000000}"/>
    <hyperlink ref="G7" r:id="rId3" xr:uid="{00000000-0004-0000-0200-000002000000}"/>
    <hyperlink ref="G8" r:id="rId4" xr:uid="{00000000-0004-0000-0200-000003000000}"/>
    <hyperlink ref="G9" r:id="rId5" xr:uid="{00000000-0004-0000-0200-000004000000}"/>
    <hyperlink ref="G10" r:id="rId6" xr:uid="{00000000-0004-0000-0200-000005000000}"/>
    <hyperlink ref="G11" r:id="rId7" xr:uid="{00000000-0004-0000-0200-000006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"/>
  <sheetViews>
    <sheetView workbookViewId="0">
      <selection activeCell="R13" sqref="R13"/>
    </sheetView>
  </sheetViews>
  <sheetFormatPr defaultRowHeight="15" x14ac:dyDescent="0.25"/>
  <cols>
    <col min="15" max="15" width="13" customWidth="1"/>
    <col min="19" max="19" width="14.7109375" customWidth="1"/>
  </cols>
  <sheetData>
    <row r="1" spans="1:20" ht="24" customHeight="1" thickBot="1" x14ac:dyDescent="0.3">
      <c r="A1" s="35" t="s">
        <v>18</v>
      </c>
      <c r="B1" s="33"/>
      <c r="C1" s="33"/>
      <c r="D1" s="34"/>
      <c r="E1" s="35">
        <f>COUNTIF(J5:J505,"Pass")</f>
        <v>2</v>
      </c>
      <c r="F1" s="34"/>
      <c r="G1" s="1"/>
      <c r="H1" s="1"/>
      <c r="I1" s="35" t="s">
        <v>5</v>
      </c>
      <c r="J1" s="33"/>
      <c r="K1" s="33"/>
      <c r="L1" s="34"/>
      <c r="M1" s="26">
        <f>R3</f>
        <v>2</v>
      </c>
      <c r="N1" s="35" t="s">
        <v>18</v>
      </c>
      <c r="O1" s="33"/>
      <c r="P1" s="33"/>
      <c r="Q1" s="34"/>
      <c r="R1" s="26">
        <f>COUNTIF(R5:R505,"pass")</f>
        <v>2</v>
      </c>
    </row>
    <row r="2" spans="1:20" ht="24" customHeight="1" thickBot="1" x14ac:dyDescent="0.3">
      <c r="A2" s="36" t="s">
        <v>19</v>
      </c>
      <c r="B2" s="33"/>
      <c r="C2" s="33"/>
      <c r="D2" s="34"/>
      <c r="E2" s="36">
        <f>COUNTIF(J5:J505,"Fail")</f>
        <v>0</v>
      </c>
      <c r="F2" s="34"/>
      <c r="G2" s="1"/>
      <c r="H2" s="1"/>
      <c r="I2" s="36" t="s">
        <v>20</v>
      </c>
      <c r="J2" s="33"/>
      <c r="K2" s="33"/>
      <c r="L2" s="34"/>
      <c r="M2" s="27">
        <f>(M3 - M1)</f>
        <v>0</v>
      </c>
      <c r="N2" s="36" t="s">
        <v>19</v>
      </c>
      <c r="O2" s="33"/>
      <c r="P2" s="33"/>
      <c r="Q2" s="34"/>
      <c r="R2" s="27">
        <f>COUNTIF(R5:R505,"fail")</f>
        <v>0</v>
      </c>
    </row>
    <row r="3" spans="1:20" ht="24" customHeight="1" thickBot="1" x14ac:dyDescent="0.3">
      <c r="A3" s="32" t="s">
        <v>21</v>
      </c>
      <c r="B3" s="33"/>
      <c r="C3" s="33"/>
      <c r="D3" s="34"/>
      <c r="E3" s="32">
        <f>SUM(E1:E2)</f>
        <v>2</v>
      </c>
      <c r="F3" s="34"/>
      <c r="G3" s="1"/>
      <c r="H3" s="1"/>
      <c r="I3" s="32" t="s">
        <v>21</v>
      </c>
      <c r="J3" s="33"/>
      <c r="K3" s="33"/>
      <c r="L3" s="34"/>
      <c r="M3" s="25">
        <f>E3</f>
        <v>2</v>
      </c>
      <c r="N3" s="32" t="s">
        <v>22</v>
      </c>
      <c r="O3" s="33"/>
      <c r="P3" s="33"/>
      <c r="Q3" s="34"/>
      <c r="R3" s="25">
        <f>COUNTIF(Q5:Q505,"yes")</f>
        <v>2</v>
      </c>
    </row>
    <row r="4" spans="1:20" ht="117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2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9</v>
      </c>
      <c r="Q4" s="4" t="s">
        <v>36</v>
      </c>
      <c r="R4" s="4" t="s">
        <v>2</v>
      </c>
      <c r="S4" s="4" t="s">
        <v>37</v>
      </c>
      <c r="T4" s="4" t="s">
        <v>38</v>
      </c>
    </row>
    <row r="5" spans="1:20" ht="60.75" customHeight="1" thickBot="1" x14ac:dyDescent="0.3">
      <c r="A5" t="s">
        <v>116</v>
      </c>
      <c r="B5" s="5" t="s">
        <v>40</v>
      </c>
      <c r="C5" s="5" t="s">
        <v>94</v>
      </c>
      <c r="D5" s="5" t="s">
        <v>42</v>
      </c>
      <c r="E5" s="5" t="s">
        <v>43</v>
      </c>
      <c r="F5" s="5" t="s">
        <v>44</v>
      </c>
      <c r="G5" s="6" t="s">
        <v>45</v>
      </c>
      <c r="H5" s="5" t="s">
        <v>46</v>
      </c>
      <c r="I5" s="5" t="s">
        <v>47</v>
      </c>
      <c r="J5" s="10" t="s">
        <v>18</v>
      </c>
      <c r="K5" s="10" t="s">
        <v>48</v>
      </c>
      <c r="O5" s="8">
        <v>44832</v>
      </c>
      <c r="Q5" t="s">
        <v>49</v>
      </c>
      <c r="R5" t="s">
        <v>50</v>
      </c>
      <c r="S5" s="29">
        <v>44872</v>
      </c>
    </row>
    <row r="6" spans="1:20" ht="48" customHeight="1" thickBot="1" x14ac:dyDescent="0.3">
      <c r="A6" t="s">
        <v>117</v>
      </c>
      <c r="B6" s="5" t="s">
        <v>40</v>
      </c>
      <c r="C6" s="5" t="s">
        <v>94</v>
      </c>
      <c r="D6" s="5" t="s">
        <v>42</v>
      </c>
      <c r="E6" s="5" t="s">
        <v>118</v>
      </c>
      <c r="F6" s="5" t="s">
        <v>44</v>
      </c>
      <c r="G6" s="7" t="s">
        <v>119</v>
      </c>
      <c r="H6" s="21" t="s">
        <v>54</v>
      </c>
      <c r="I6" s="21" t="s">
        <v>55</v>
      </c>
      <c r="J6" s="10" t="s">
        <v>18</v>
      </c>
      <c r="K6" s="10" t="s">
        <v>48</v>
      </c>
      <c r="O6" s="8">
        <v>44832</v>
      </c>
      <c r="Q6" t="s">
        <v>49</v>
      </c>
      <c r="R6" t="s">
        <v>50</v>
      </c>
      <c r="S6" s="29">
        <v>44872</v>
      </c>
    </row>
    <row r="7" spans="1:20" x14ac:dyDescent="0.25">
      <c r="S7" s="29"/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5" r:id="rId1" xr:uid="{00000000-0004-0000-0300-000000000000}"/>
    <hyperlink ref="G6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3"/>
  <sheetViews>
    <sheetView topLeftCell="B1" workbookViewId="0">
      <selection activeCell="U12" sqref="U12"/>
    </sheetView>
  </sheetViews>
  <sheetFormatPr defaultRowHeight="15" x14ac:dyDescent="0.25"/>
  <cols>
    <col min="1" max="1" width="9.140625" style="17" customWidth="1"/>
    <col min="2" max="2" width="13.28515625" style="17" customWidth="1"/>
    <col min="3" max="4" width="9.140625" style="17" customWidth="1"/>
    <col min="5" max="5" width="29.7109375" style="17" customWidth="1"/>
    <col min="6" max="6" width="9.140625" style="17" customWidth="1"/>
    <col min="7" max="7" width="20.85546875" style="17" customWidth="1"/>
    <col min="8" max="8" width="12.5703125" style="17" customWidth="1"/>
    <col min="9" max="9" width="12.85546875" style="17" customWidth="1"/>
    <col min="10" max="14" width="9.140625" style="17" customWidth="1"/>
    <col min="15" max="15" width="10.5703125" style="17" customWidth="1"/>
    <col min="16" max="16" width="1.5703125" style="17" customWidth="1"/>
    <col min="17" max="18" width="9.140625" style="17" customWidth="1"/>
    <col min="19" max="19" width="11.28515625" style="17" customWidth="1"/>
    <col min="20" max="23" width="9.140625" style="17" customWidth="1"/>
    <col min="24" max="16384" width="9.140625" style="17"/>
  </cols>
  <sheetData>
    <row r="1" spans="1:20" ht="24" customHeight="1" thickBot="1" x14ac:dyDescent="0.3">
      <c r="A1" s="35" t="s">
        <v>18</v>
      </c>
      <c r="B1" s="33"/>
      <c r="C1" s="33"/>
      <c r="D1" s="34"/>
      <c r="E1" s="35">
        <f>COUNTIF(J5:J505,"Pass")</f>
        <v>8</v>
      </c>
      <c r="F1" s="34"/>
      <c r="G1" s="1"/>
      <c r="H1" s="1"/>
      <c r="I1" s="35" t="s">
        <v>5</v>
      </c>
      <c r="J1" s="33"/>
      <c r="K1" s="33"/>
      <c r="L1" s="34"/>
      <c r="M1" s="26">
        <f>R3</f>
        <v>7</v>
      </c>
      <c r="N1" s="35" t="s">
        <v>18</v>
      </c>
      <c r="O1" s="33"/>
      <c r="P1" s="33"/>
      <c r="Q1" s="34"/>
      <c r="R1" s="26">
        <f>COUNTIF(R5:R505,"pass")</f>
        <v>5</v>
      </c>
    </row>
    <row r="2" spans="1:20" ht="24" customHeight="1" thickBot="1" x14ac:dyDescent="0.3">
      <c r="A2" s="36" t="s">
        <v>19</v>
      </c>
      <c r="B2" s="33"/>
      <c r="C2" s="33"/>
      <c r="D2" s="34"/>
      <c r="E2" s="36">
        <f>COUNTIF(J5:J505,"Fail")</f>
        <v>0</v>
      </c>
      <c r="F2" s="34"/>
      <c r="G2" s="1"/>
      <c r="H2" s="1"/>
      <c r="I2" s="36" t="s">
        <v>20</v>
      </c>
      <c r="J2" s="33"/>
      <c r="K2" s="33"/>
      <c r="L2" s="34"/>
      <c r="M2" s="27">
        <f>(M3 - M1)</f>
        <v>1</v>
      </c>
      <c r="N2" s="36" t="s">
        <v>19</v>
      </c>
      <c r="O2" s="33"/>
      <c r="P2" s="33"/>
      <c r="Q2" s="34"/>
      <c r="R2" s="27">
        <f>COUNTIF(R5:R505,"fail")</f>
        <v>0</v>
      </c>
    </row>
    <row r="3" spans="1:20" ht="24" customHeight="1" thickBot="1" x14ac:dyDescent="0.3">
      <c r="A3" s="32" t="s">
        <v>21</v>
      </c>
      <c r="B3" s="33"/>
      <c r="C3" s="33"/>
      <c r="D3" s="34"/>
      <c r="E3" s="32">
        <f>SUM(E1:E2)</f>
        <v>8</v>
      </c>
      <c r="F3" s="34"/>
      <c r="G3" s="1"/>
      <c r="H3" s="1"/>
      <c r="I3" s="32" t="s">
        <v>21</v>
      </c>
      <c r="J3" s="33"/>
      <c r="K3" s="33"/>
      <c r="L3" s="34"/>
      <c r="M3" s="25">
        <f>E3</f>
        <v>8</v>
      </c>
      <c r="N3" s="32" t="s">
        <v>22</v>
      </c>
      <c r="O3" s="33"/>
      <c r="P3" s="33"/>
      <c r="Q3" s="34"/>
      <c r="R3" s="25">
        <f>COUNTIF(Q5:Q505,"yes")</f>
        <v>7</v>
      </c>
    </row>
    <row r="4" spans="1:20" ht="117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2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9</v>
      </c>
      <c r="Q4" s="4" t="s">
        <v>36</v>
      </c>
      <c r="R4" s="4" t="s">
        <v>2</v>
      </c>
      <c r="S4" s="4" t="s">
        <v>37</v>
      </c>
      <c r="T4" s="4" t="s">
        <v>38</v>
      </c>
    </row>
    <row r="5" spans="1:20" ht="60.75" customHeight="1" thickBot="1" x14ac:dyDescent="0.3">
      <c r="A5" s="17" t="s">
        <v>116</v>
      </c>
      <c r="B5" s="5" t="s">
        <v>40</v>
      </c>
      <c r="C5" s="5" t="s">
        <v>94</v>
      </c>
      <c r="D5" s="5" t="s">
        <v>42</v>
      </c>
      <c r="E5" s="5" t="s">
        <v>43</v>
      </c>
      <c r="F5" s="5" t="s">
        <v>44</v>
      </c>
      <c r="G5" s="6" t="s">
        <v>45</v>
      </c>
      <c r="H5" s="5" t="s">
        <v>46</v>
      </c>
      <c r="I5" s="5" t="s">
        <v>47</v>
      </c>
      <c r="J5" s="10" t="s">
        <v>18</v>
      </c>
      <c r="K5" s="10" t="s">
        <v>48</v>
      </c>
      <c r="O5" s="19">
        <v>44838</v>
      </c>
      <c r="Q5" s="17" t="s">
        <v>49</v>
      </c>
      <c r="R5" s="17" t="s">
        <v>50</v>
      </c>
      <c r="S5" s="29">
        <v>44872</v>
      </c>
    </row>
    <row r="6" spans="1:20" ht="48" customHeight="1" thickBot="1" x14ac:dyDescent="0.3">
      <c r="A6" s="17" t="s">
        <v>117</v>
      </c>
      <c r="B6" s="5" t="s">
        <v>40</v>
      </c>
      <c r="C6" s="5" t="s">
        <v>94</v>
      </c>
      <c r="D6" s="5" t="s">
        <v>42</v>
      </c>
      <c r="E6" s="5" t="s">
        <v>120</v>
      </c>
      <c r="F6" s="5" t="s">
        <v>44</v>
      </c>
      <c r="G6" s="20" t="s">
        <v>121</v>
      </c>
      <c r="H6" s="21" t="s">
        <v>54</v>
      </c>
      <c r="I6" s="21" t="s">
        <v>55</v>
      </c>
      <c r="J6" s="10" t="s">
        <v>18</v>
      </c>
      <c r="K6" s="10" t="s">
        <v>48</v>
      </c>
      <c r="O6" s="19">
        <v>44838</v>
      </c>
      <c r="Q6" s="17" t="s">
        <v>49</v>
      </c>
      <c r="R6" s="17" t="s">
        <v>50</v>
      </c>
      <c r="S6" s="29">
        <v>44872</v>
      </c>
    </row>
    <row r="7" spans="1:20" ht="63.75" customHeight="1" thickBot="1" x14ac:dyDescent="0.3">
      <c r="A7" s="17" t="s">
        <v>122</v>
      </c>
      <c r="B7" s="5" t="s">
        <v>40</v>
      </c>
      <c r="C7" s="5" t="s">
        <v>94</v>
      </c>
      <c r="D7" s="5" t="s">
        <v>42</v>
      </c>
      <c r="E7" s="5" t="s">
        <v>120</v>
      </c>
      <c r="F7" s="5" t="s">
        <v>44</v>
      </c>
      <c r="G7" s="20" t="s">
        <v>121</v>
      </c>
      <c r="H7" s="21" t="s">
        <v>123</v>
      </c>
      <c r="I7" s="21" t="s">
        <v>124</v>
      </c>
      <c r="J7" s="10" t="s">
        <v>18</v>
      </c>
      <c r="K7" s="10" t="s">
        <v>48</v>
      </c>
      <c r="O7" s="19">
        <v>44838</v>
      </c>
      <c r="Q7" t="s">
        <v>49</v>
      </c>
      <c r="S7" s="29">
        <v>44872</v>
      </c>
    </row>
    <row r="8" spans="1:20" ht="63.75" customHeight="1" thickBot="1" x14ac:dyDescent="0.3">
      <c r="A8" s="17" t="s">
        <v>125</v>
      </c>
      <c r="B8" s="5" t="s">
        <v>40</v>
      </c>
      <c r="C8" s="5" t="s">
        <v>94</v>
      </c>
      <c r="D8" s="5" t="s">
        <v>42</v>
      </c>
      <c r="E8" s="5" t="s">
        <v>120</v>
      </c>
      <c r="F8" s="5" t="s">
        <v>44</v>
      </c>
      <c r="G8" s="20" t="s">
        <v>121</v>
      </c>
      <c r="H8" s="21" t="s">
        <v>126</v>
      </c>
      <c r="I8" s="21" t="s">
        <v>127</v>
      </c>
      <c r="J8" s="10" t="s">
        <v>18</v>
      </c>
      <c r="K8" s="10" t="s">
        <v>48</v>
      </c>
      <c r="O8" s="19">
        <v>44838</v>
      </c>
      <c r="Q8" t="s">
        <v>49</v>
      </c>
      <c r="R8" t="s">
        <v>50</v>
      </c>
      <c r="S8" s="29">
        <v>44872</v>
      </c>
    </row>
    <row r="9" spans="1:20" ht="63.75" customHeight="1" thickBot="1" x14ac:dyDescent="0.3">
      <c r="A9" s="17" t="s">
        <v>128</v>
      </c>
      <c r="B9" s="5" t="s">
        <v>40</v>
      </c>
      <c r="C9" s="5" t="s">
        <v>94</v>
      </c>
      <c r="D9" s="5" t="s">
        <v>42</v>
      </c>
      <c r="E9" s="5" t="s">
        <v>120</v>
      </c>
      <c r="F9" s="5" t="s">
        <v>44</v>
      </c>
      <c r="G9" s="20" t="s">
        <v>121</v>
      </c>
      <c r="H9" s="21" t="s">
        <v>129</v>
      </c>
      <c r="I9" s="21" t="s">
        <v>130</v>
      </c>
      <c r="J9" s="10" t="s">
        <v>18</v>
      </c>
      <c r="K9" s="10" t="s">
        <v>48</v>
      </c>
      <c r="O9" s="19">
        <v>44838</v>
      </c>
      <c r="Q9" t="s">
        <v>49</v>
      </c>
      <c r="R9" t="s">
        <v>50</v>
      </c>
      <c r="S9" s="29">
        <v>44872</v>
      </c>
    </row>
    <row r="10" spans="1:20" ht="63.75" customHeight="1" thickBot="1" x14ac:dyDescent="0.3">
      <c r="A10" s="17" t="s">
        <v>131</v>
      </c>
      <c r="B10" s="5" t="s">
        <v>40</v>
      </c>
      <c r="C10" s="5" t="s">
        <v>94</v>
      </c>
      <c r="D10" s="5" t="s">
        <v>42</v>
      </c>
      <c r="E10" s="5" t="s">
        <v>120</v>
      </c>
      <c r="F10" s="5" t="s">
        <v>44</v>
      </c>
      <c r="G10" s="20" t="s">
        <v>121</v>
      </c>
      <c r="H10" s="21" t="s">
        <v>132</v>
      </c>
      <c r="I10" s="21" t="s">
        <v>133</v>
      </c>
      <c r="J10" s="10" t="s">
        <v>18</v>
      </c>
      <c r="K10" s="10" t="s">
        <v>48</v>
      </c>
      <c r="O10" s="19">
        <v>44838</v>
      </c>
      <c r="R10" t="s">
        <v>50</v>
      </c>
      <c r="S10" s="29">
        <v>44872</v>
      </c>
    </row>
    <row r="11" spans="1:20" ht="63.75" thickBot="1" x14ac:dyDescent="0.3">
      <c r="B11" s="5" t="s">
        <v>40</v>
      </c>
      <c r="C11" s="5" t="s">
        <v>94</v>
      </c>
      <c r="D11" s="5" t="s">
        <v>42</v>
      </c>
      <c r="E11" s="5" t="s">
        <v>120</v>
      </c>
      <c r="F11" s="5" t="s">
        <v>44</v>
      </c>
      <c r="G11" s="20" t="s">
        <v>121</v>
      </c>
      <c r="H11" s="21" t="s">
        <v>163</v>
      </c>
      <c r="I11" s="21" t="s">
        <v>165</v>
      </c>
      <c r="J11" s="10" t="s">
        <v>18</v>
      </c>
      <c r="K11" s="10" t="s">
        <v>48</v>
      </c>
      <c r="Q11" t="s">
        <v>49</v>
      </c>
      <c r="S11" s="29">
        <v>44872</v>
      </c>
    </row>
    <row r="12" spans="1:20" ht="63.75" thickBot="1" x14ac:dyDescent="0.3">
      <c r="B12" s="5" t="s">
        <v>40</v>
      </c>
      <c r="C12" s="5" t="s">
        <v>94</v>
      </c>
      <c r="D12" s="5" t="s">
        <v>42</v>
      </c>
      <c r="E12" s="5" t="s">
        <v>120</v>
      </c>
      <c r="F12" s="5" t="s">
        <v>44</v>
      </c>
      <c r="G12" s="20" t="s">
        <v>121</v>
      </c>
      <c r="H12" s="21" t="s">
        <v>164</v>
      </c>
      <c r="I12" s="21" t="s">
        <v>166</v>
      </c>
      <c r="J12" s="10" t="s">
        <v>18</v>
      </c>
      <c r="K12" s="10" t="s">
        <v>48</v>
      </c>
      <c r="Q12" t="s">
        <v>49</v>
      </c>
      <c r="S12" s="29">
        <v>44872</v>
      </c>
    </row>
    <row r="13" spans="1:20" ht="16.5" thickBot="1" x14ac:dyDescent="0.3">
      <c r="B13" s="5"/>
      <c r="C13" s="5"/>
      <c r="D13" s="5"/>
      <c r="E13" s="5"/>
      <c r="F13" s="5"/>
      <c r="G13" s="20"/>
      <c r="H13" s="21"/>
      <c r="Q13"/>
      <c r="S13" s="29"/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phoneticPr fontId="13" type="noConversion"/>
  <hyperlinks>
    <hyperlink ref="G5" r:id="rId1" xr:uid="{00000000-0004-0000-0400-000000000000}"/>
    <hyperlink ref="G6" r:id="rId2" xr:uid="{00000000-0004-0000-0400-000001000000}"/>
    <hyperlink ref="G7" r:id="rId3" xr:uid="{00000000-0004-0000-0400-000002000000}"/>
    <hyperlink ref="G8" r:id="rId4" xr:uid="{00000000-0004-0000-0400-000003000000}"/>
    <hyperlink ref="G9" r:id="rId5" xr:uid="{00000000-0004-0000-0400-000004000000}"/>
    <hyperlink ref="G10" r:id="rId6" xr:uid="{00000000-0004-0000-0400-000005000000}"/>
    <hyperlink ref="G11" r:id="rId7" xr:uid="{997DBC00-BB85-4944-BFE8-02BE0AC730EA}"/>
    <hyperlink ref="G12" r:id="rId8" xr:uid="{D8AD7BF0-6397-47A7-83FB-2799F4C216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4"/>
  <sheetViews>
    <sheetView topLeftCell="F1" workbookViewId="0">
      <selection activeCell="S5" sqref="S5:S8"/>
    </sheetView>
  </sheetViews>
  <sheetFormatPr defaultColWidth="16.7109375" defaultRowHeight="15" x14ac:dyDescent="0.25"/>
  <cols>
    <col min="5" max="5" width="26" style="24" customWidth="1"/>
    <col min="7" max="7" width="10.5703125" style="24" customWidth="1"/>
  </cols>
  <sheetData>
    <row r="1" spans="1:20" ht="24" customHeight="1" thickBot="1" x14ac:dyDescent="0.3">
      <c r="A1" s="35" t="s">
        <v>18</v>
      </c>
      <c r="B1" s="33"/>
      <c r="C1" s="33"/>
      <c r="D1" s="34"/>
      <c r="E1" s="35">
        <f>COUNTIF(J5:J505,"Pass")</f>
        <v>16</v>
      </c>
      <c r="F1" s="34"/>
      <c r="G1" s="1"/>
      <c r="H1" s="1"/>
      <c r="I1" s="35" t="s">
        <v>5</v>
      </c>
      <c r="J1" s="33"/>
      <c r="K1" s="33"/>
      <c r="L1" s="34"/>
      <c r="M1" s="26">
        <f>R3</f>
        <v>16</v>
      </c>
      <c r="N1" s="35" t="s">
        <v>18</v>
      </c>
      <c r="O1" s="33"/>
      <c r="P1" s="33"/>
      <c r="Q1" s="34"/>
      <c r="R1" s="26">
        <f>COUNTIF(R5:R505,"pass")</f>
        <v>13</v>
      </c>
    </row>
    <row r="2" spans="1:20" ht="24" customHeight="1" thickBot="1" x14ac:dyDescent="0.3">
      <c r="A2" s="36" t="s">
        <v>19</v>
      </c>
      <c r="B2" s="33"/>
      <c r="C2" s="33"/>
      <c r="D2" s="34"/>
      <c r="E2" s="36">
        <f>COUNTIF(J5:J505,"Fail")</f>
        <v>0</v>
      </c>
      <c r="F2" s="34"/>
      <c r="G2" s="1"/>
      <c r="H2" s="1"/>
      <c r="I2" s="36" t="s">
        <v>20</v>
      </c>
      <c r="J2" s="33"/>
      <c r="K2" s="33"/>
      <c r="L2" s="34"/>
      <c r="M2" s="27">
        <f>(M3 - M1)</f>
        <v>0</v>
      </c>
      <c r="N2" s="36" t="s">
        <v>19</v>
      </c>
      <c r="O2" s="33"/>
      <c r="P2" s="33"/>
      <c r="Q2" s="34"/>
      <c r="R2" s="27">
        <f>COUNTIF(R5:R505,"fail")</f>
        <v>0</v>
      </c>
    </row>
    <row r="3" spans="1:20" ht="24" customHeight="1" thickBot="1" x14ac:dyDescent="0.3">
      <c r="A3" s="32" t="s">
        <v>21</v>
      </c>
      <c r="B3" s="33"/>
      <c r="C3" s="33"/>
      <c r="D3" s="34"/>
      <c r="E3" s="32">
        <f>SUM(E1:E2)</f>
        <v>16</v>
      </c>
      <c r="F3" s="34"/>
      <c r="G3" s="1"/>
      <c r="H3" s="1"/>
      <c r="I3" s="32" t="s">
        <v>21</v>
      </c>
      <c r="J3" s="33"/>
      <c r="K3" s="33"/>
      <c r="L3" s="34"/>
      <c r="M3" s="25">
        <f>E3</f>
        <v>16</v>
      </c>
      <c r="N3" s="32" t="s">
        <v>22</v>
      </c>
      <c r="O3" s="33"/>
      <c r="P3" s="33"/>
      <c r="Q3" s="34"/>
      <c r="R3" s="25">
        <f>COUNTIF(Q5:Q505,"yes")</f>
        <v>16</v>
      </c>
    </row>
    <row r="4" spans="1:20" ht="47.25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2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9</v>
      </c>
      <c r="Q4" s="4" t="s">
        <v>36</v>
      </c>
      <c r="R4" s="4" t="s">
        <v>2</v>
      </c>
      <c r="S4" s="4" t="s">
        <v>37</v>
      </c>
      <c r="T4" s="4" t="s">
        <v>38</v>
      </c>
    </row>
    <row r="5" spans="1:20" ht="60.75" customHeight="1" thickBot="1" x14ac:dyDescent="0.3">
      <c r="A5" t="s">
        <v>116</v>
      </c>
      <c r="B5" s="5" t="s">
        <v>40</v>
      </c>
      <c r="C5" s="5" t="s">
        <v>94</v>
      </c>
      <c r="D5" s="5" t="s">
        <v>42</v>
      </c>
      <c r="E5" s="5" t="s">
        <v>43</v>
      </c>
      <c r="F5" s="5" t="s">
        <v>44</v>
      </c>
      <c r="G5" s="6" t="s">
        <v>45</v>
      </c>
      <c r="H5" s="5" t="s">
        <v>46</v>
      </c>
      <c r="I5" s="5" t="s">
        <v>47</v>
      </c>
      <c r="J5" s="10" t="s">
        <v>18</v>
      </c>
      <c r="K5" s="10" t="s">
        <v>48</v>
      </c>
      <c r="O5" s="8">
        <v>44832</v>
      </c>
      <c r="Q5" t="s">
        <v>49</v>
      </c>
      <c r="R5" t="s">
        <v>50</v>
      </c>
      <c r="S5" s="23">
        <v>44872</v>
      </c>
    </row>
    <row r="6" spans="1:20" ht="48" customHeight="1" thickBot="1" x14ac:dyDescent="0.3">
      <c r="A6" t="s">
        <v>117</v>
      </c>
      <c r="B6" s="5" t="s">
        <v>40</v>
      </c>
      <c r="C6" s="5" t="s">
        <v>94</v>
      </c>
      <c r="D6" s="5" t="s">
        <v>42</v>
      </c>
      <c r="E6" s="5" t="s">
        <v>118</v>
      </c>
      <c r="F6" s="5" t="s">
        <v>44</v>
      </c>
      <c r="G6" s="7" t="s">
        <v>119</v>
      </c>
      <c r="H6" s="21" t="s">
        <v>54</v>
      </c>
      <c r="I6" s="21" t="s">
        <v>55</v>
      </c>
      <c r="J6" s="10" t="s">
        <v>18</v>
      </c>
      <c r="K6" s="10" t="s">
        <v>48</v>
      </c>
      <c r="O6" s="8">
        <v>44832</v>
      </c>
      <c r="Q6" t="s">
        <v>49</v>
      </c>
      <c r="R6" t="s">
        <v>50</v>
      </c>
      <c r="S6" s="29">
        <v>44872</v>
      </c>
    </row>
    <row r="7" spans="1:20" ht="79.5" customHeight="1" thickBot="1" x14ac:dyDescent="0.3">
      <c r="A7" t="s">
        <v>122</v>
      </c>
      <c r="B7" s="5" t="s">
        <v>40</v>
      </c>
      <c r="C7" s="5" t="s">
        <v>94</v>
      </c>
      <c r="D7" s="5" t="s">
        <v>42</v>
      </c>
      <c r="E7" s="5" t="s">
        <v>134</v>
      </c>
      <c r="F7" s="5" t="s">
        <v>44</v>
      </c>
      <c r="G7" s="7" t="s">
        <v>119</v>
      </c>
      <c r="H7" s="21" t="s">
        <v>135</v>
      </c>
      <c r="I7" s="21" t="s">
        <v>136</v>
      </c>
      <c r="J7" s="9" t="s">
        <v>18</v>
      </c>
      <c r="K7" s="9" t="s">
        <v>48</v>
      </c>
      <c r="M7" s="21" t="s">
        <v>137</v>
      </c>
      <c r="O7" s="8">
        <v>44832</v>
      </c>
      <c r="Q7" t="s">
        <v>49</v>
      </c>
      <c r="R7" t="s">
        <v>60</v>
      </c>
      <c r="S7" s="29">
        <v>44872</v>
      </c>
    </row>
    <row r="8" spans="1:20" ht="79.5" customHeight="1" thickBot="1" x14ac:dyDescent="0.3">
      <c r="A8" t="s">
        <v>125</v>
      </c>
      <c r="B8" s="5" t="s">
        <v>40</v>
      </c>
      <c r="C8" s="5" t="s">
        <v>94</v>
      </c>
      <c r="D8" s="5" t="s">
        <v>42</v>
      </c>
      <c r="E8" s="5" t="s">
        <v>138</v>
      </c>
      <c r="F8" s="5" t="s">
        <v>44</v>
      </c>
      <c r="G8" s="7" t="s">
        <v>119</v>
      </c>
      <c r="H8" s="21" t="s">
        <v>139</v>
      </c>
      <c r="I8" s="21" t="s">
        <v>140</v>
      </c>
      <c r="J8" s="10" t="s">
        <v>18</v>
      </c>
      <c r="K8" s="10" t="s">
        <v>48</v>
      </c>
      <c r="O8" s="8">
        <v>44832</v>
      </c>
      <c r="Q8" t="s">
        <v>49</v>
      </c>
      <c r="R8" t="s">
        <v>50</v>
      </c>
      <c r="S8" s="29">
        <v>44872</v>
      </c>
    </row>
    <row r="9" spans="1:20" ht="79.5" customHeight="1" thickBot="1" x14ac:dyDescent="0.3">
      <c r="A9" t="s">
        <v>128</v>
      </c>
      <c r="B9" s="5" t="s">
        <v>40</v>
      </c>
      <c r="C9" s="5" t="s">
        <v>94</v>
      </c>
      <c r="D9" s="5" t="s">
        <v>42</v>
      </c>
      <c r="E9" s="5" t="s">
        <v>141</v>
      </c>
      <c r="F9" s="5" t="s">
        <v>44</v>
      </c>
      <c r="G9" s="7" t="s">
        <v>119</v>
      </c>
      <c r="H9" s="21" t="s">
        <v>142</v>
      </c>
      <c r="I9" s="21" t="s">
        <v>143</v>
      </c>
      <c r="J9" s="10" t="s">
        <v>18</v>
      </c>
      <c r="K9" s="10" t="s">
        <v>48</v>
      </c>
      <c r="O9" s="8">
        <v>44832</v>
      </c>
      <c r="Q9" t="s">
        <v>49</v>
      </c>
      <c r="R9" t="s">
        <v>50</v>
      </c>
      <c r="S9" s="29">
        <v>44872</v>
      </c>
    </row>
    <row r="10" spans="1:20" ht="95.25" customHeight="1" thickBot="1" x14ac:dyDescent="0.3">
      <c r="A10" t="s">
        <v>131</v>
      </c>
      <c r="B10" s="5" t="s">
        <v>40</v>
      </c>
      <c r="C10" s="5" t="s">
        <v>94</v>
      </c>
      <c r="D10" s="5" t="s">
        <v>42</v>
      </c>
      <c r="E10" s="5" t="s">
        <v>144</v>
      </c>
      <c r="F10" s="5" t="s">
        <v>44</v>
      </c>
      <c r="G10" s="7" t="s">
        <v>119</v>
      </c>
      <c r="H10" s="21" t="s">
        <v>139</v>
      </c>
      <c r="I10" s="21" t="s">
        <v>140</v>
      </c>
      <c r="J10" s="10" t="s">
        <v>18</v>
      </c>
      <c r="K10" s="10" t="s">
        <v>48</v>
      </c>
      <c r="O10" s="8">
        <v>44832</v>
      </c>
      <c r="Q10" t="s">
        <v>49</v>
      </c>
      <c r="R10" t="s">
        <v>50</v>
      </c>
      <c r="S10" s="29">
        <v>44872</v>
      </c>
    </row>
    <row r="11" spans="1:20" ht="79.5" customHeight="1" thickBot="1" x14ac:dyDescent="0.3">
      <c r="A11" t="s">
        <v>145</v>
      </c>
      <c r="B11" s="5" t="s">
        <v>40</v>
      </c>
      <c r="C11" s="5" t="s">
        <v>94</v>
      </c>
      <c r="D11" s="5" t="s">
        <v>42</v>
      </c>
      <c r="E11" s="5" t="s">
        <v>146</v>
      </c>
      <c r="F11" s="5" t="s">
        <v>44</v>
      </c>
      <c r="G11" s="7" t="s">
        <v>119</v>
      </c>
      <c r="H11" s="21" t="s">
        <v>142</v>
      </c>
      <c r="I11" s="21" t="s">
        <v>143</v>
      </c>
      <c r="J11" s="10" t="s">
        <v>18</v>
      </c>
      <c r="K11" s="10" t="s">
        <v>48</v>
      </c>
      <c r="O11" s="8">
        <v>44832</v>
      </c>
      <c r="Q11" t="s">
        <v>49</v>
      </c>
      <c r="R11" t="s">
        <v>50</v>
      </c>
      <c r="S11" s="29">
        <v>44872</v>
      </c>
    </row>
    <row r="12" spans="1:20" ht="95.25" customHeight="1" thickBot="1" x14ac:dyDescent="0.3">
      <c r="A12" t="s">
        <v>147</v>
      </c>
      <c r="B12" s="5" t="s">
        <v>40</v>
      </c>
      <c r="C12" s="5" t="s">
        <v>94</v>
      </c>
      <c r="D12" s="5" t="s">
        <v>42</v>
      </c>
      <c r="E12" s="5" t="s">
        <v>148</v>
      </c>
      <c r="F12" s="5" t="s">
        <v>44</v>
      </c>
      <c r="G12" s="7" t="s">
        <v>119</v>
      </c>
      <c r="H12" s="21" t="s">
        <v>139</v>
      </c>
      <c r="I12" s="21" t="s">
        <v>140</v>
      </c>
      <c r="J12" s="10" t="s">
        <v>18</v>
      </c>
      <c r="K12" s="10" t="s">
        <v>48</v>
      </c>
      <c r="O12" s="8">
        <v>44832</v>
      </c>
      <c r="Q12" t="s">
        <v>49</v>
      </c>
      <c r="R12" t="s">
        <v>50</v>
      </c>
      <c r="S12" s="29">
        <v>44872</v>
      </c>
    </row>
    <row r="13" spans="1:20" ht="79.5" customHeight="1" thickBot="1" x14ac:dyDescent="0.3">
      <c r="A13" t="s">
        <v>149</v>
      </c>
      <c r="B13" s="5" t="s">
        <v>40</v>
      </c>
      <c r="C13" s="5" t="s">
        <v>94</v>
      </c>
      <c r="D13" s="5" t="s">
        <v>42</v>
      </c>
      <c r="E13" s="5" t="s">
        <v>146</v>
      </c>
      <c r="F13" s="5" t="s">
        <v>44</v>
      </c>
      <c r="G13" s="7" t="s">
        <v>119</v>
      </c>
      <c r="H13" s="21" t="s">
        <v>142</v>
      </c>
      <c r="I13" s="21" t="s">
        <v>143</v>
      </c>
      <c r="J13" s="10" t="s">
        <v>18</v>
      </c>
      <c r="K13" s="10" t="s">
        <v>48</v>
      </c>
      <c r="O13" s="8">
        <v>44832</v>
      </c>
      <c r="Q13" t="s">
        <v>49</v>
      </c>
      <c r="R13" t="s">
        <v>50</v>
      </c>
      <c r="S13" s="29">
        <v>44872</v>
      </c>
    </row>
    <row r="14" spans="1:20" ht="95.25" customHeight="1" thickBot="1" x14ac:dyDescent="0.3">
      <c r="A14" t="s">
        <v>150</v>
      </c>
      <c r="B14" s="5" t="s">
        <v>40</v>
      </c>
      <c r="C14" s="5" t="s">
        <v>94</v>
      </c>
      <c r="D14" s="5" t="s">
        <v>42</v>
      </c>
      <c r="E14" s="5" t="s">
        <v>148</v>
      </c>
      <c r="F14" s="5" t="s">
        <v>44</v>
      </c>
      <c r="G14" s="7" t="s">
        <v>119</v>
      </c>
      <c r="H14" s="21" t="s">
        <v>139</v>
      </c>
      <c r="I14" s="21" t="s">
        <v>140</v>
      </c>
      <c r="J14" s="10" t="s">
        <v>18</v>
      </c>
      <c r="K14" s="10" t="s">
        <v>48</v>
      </c>
      <c r="O14" s="8">
        <v>44832</v>
      </c>
      <c r="Q14" t="s">
        <v>49</v>
      </c>
      <c r="R14" t="s">
        <v>50</v>
      </c>
      <c r="S14" s="29">
        <v>44872</v>
      </c>
    </row>
    <row r="15" spans="1:20" ht="95.25" customHeight="1" thickBot="1" x14ac:dyDescent="0.3">
      <c r="A15" t="s">
        <v>151</v>
      </c>
      <c r="B15" s="5" t="s">
        <v>40</v>
      </c>
      <c r="C15" s="5" t="s">
        <v>94</v>
      </c>
      <c r="D15" s="5" t="s">
        <v>42</v>
      </c>
      <c r="E15" s="5" t="s">
        <v>152</v>
      </c>
      <c r="F15" s="5" t="s">
        <v>44</v>
      </c>
      <c r="G15" s="7" t="s">
        <v>119</v>
      </c>
      <c r="H15" s="21" t="s">
        <v>142</v>
      </c>
      <c r="I15" s="21" t="s">
        <v>143</v>
      </c>
      <c r="J15" s="10" t="s">
        <v>18</v>
      </c>
      <c r="K15" s="10" t="s">
        <v>48</v>
      </c>
      <c r="O15" s="8">
        <v>44832</v>
      </c>
      <c r="Q15" t="s">
        <v>49</v>
      </c>
      <c r="R15" t="s">
        <v>50</v>
      </c>
      <c r="S15" s="29">
        <v>44872</v>
      </c>
    </row>
    <row r="16" spans="1:20" ht="95.25" customHeight="1" thickBot="1" x14ac:dyDescent="0.3">
      <c r="A16" t="s">
        <v>153</v>
      </c>
      <c r="B16" s="5" t="s">
        <v>40</v>
      </c>
      <c r="C16" s="5" t="s">
        <v>94</v>
      </c>
      <c r="D16" s="5" t="s">
        <v>42</v>
      </c>
      <c r="E16" s="5" t="s">
        <v>154</v>
      </c>
      <c r="F16" s="5" t="s">
        <v>44</v>
      </c>
      <c r="G16" s="7" t="s">
        <v>119</v>
      </c>
      <c r="H16" s="21" t="s">
        <v>139</v>
      </c>
      <c r="I16" s="21" t="s">
        <v>140</v>
      </c>
      <c r="J16" s="10" t="s">
        <v>18</v>
      </c>
      <c r="K16" s="10" t="s">
        <v>48</v>
      </c>
      <c r="O16" s="8">
        <v>44832</v>
      </c>
      <c r="Q16" t="s">
        <v>49</v>
      </c>
      <c r="R16" t="s">
        <v>50</v>
      </c>
      <c r="S16" s="29">
        <v>44872</v>
      </c>
    </row>
    <row r="17" spans="1:19" ht="95.25" customHeight="1" thickBot="1" x14ac:dyDescent="0.3">
      <c r="A17" t="s">
        <v>155</v>
      </c>
      <c r="B17" s="5" t="s">
        <v>40</v>
      </c>
      <c r="C17" s="5" t="s">
        <v>94</v>
      </c>
      <c r="D17" s="5" t="s">
        <v>42</v>
      </c>
      <c r="E17" s="5" t="s">
        <v>152</v>
      </c>
      <c r="F17" s="5" t="s">
        <v>44</v>
      </c>
      <c r="G17" s="7" t="s">
        <v>119</v>
      </c>
      <c r="H17" s="21" t="s">
        <v>156</v>
      </c>
      <c r="I17" s="21" t="s">
        <v>157</v>
      </c>
      <c r="J17" s="10" t="s">
        <v>18</v>
      </c>
      <c r="K17" s="10" t="s">
        <v>48</v>
      </c>
      <c r="O17" s="8">
        <v>44832</v>
      </c>
      <c r="Q17" t="s">
        <v>49</v>
      </c>
      <c r="R17" t="s">
        <v>50</v>
      </c>
      <c r="S17" s="29">
        <v>44872</v>
      </c>
    </row>
    <row r="18" spans="1:19" ht="95.25" customHeight="1" thickBot="1" x14ac:dyDescent="0.3">
      <c r="A18" t="s">
        <v>158</v>
      </c>
      <c r="B18" s="5" t="s">
        <v>40</v>
      </c>
      <c r="C18" s="5" t="s">
        <v>94</v>
      </c>
      <c r="D18" s="5" t="s">
        <v>42</v>
      </c>
      <c r="E18" s="5" t="s">
        <v>154</v>
      </c>
      <c r="F18" s="5" t="s">
        <v>44</v>
      </c>
      <c r="G18" s="7" t="s">
        <v>119</v>
      </c>
      <c r="H18" s="21" t="s">
        <v>139</v>
      </c>
      <c r="I18" s="21" t="s">
        <v>140</v>
      </c>
      <c r="J18" s="10" t="s">
        <v>18</v>
      </c>
      <c r="K18" s="10" t="s">
        <v>48</v>
      </c>
      <c r="O18" s="8">
        <v>44832</v>
      </c>
      <c r="Q18" t="s">
        <v>49</v>
      </c>
      <c r="R18" t="s">
        <v>50</v>
      </c>
      <c r="S18" s="29">
        <v>44872</v>
      </c>
    </row>
    <row r="19" spans="1:19" ht="79.5" customHeight="1" thickBot="1" x14ac:dyDescent="0.3">
      <c r="A19" t="s">
        <v>159</v>
      </c>
      <c r="B19" s="5" t="s">
        <v>40</v>
      </c>
      <c r="C19" s="5" t="s">
        <v>94</v>
      </c>
      <c r="D19" s="5" t="s">
        <v>42</v>
      </c>
      <c r="E19" s="5" t="s">
        <v>160</v>
      </c>
      <c r="F19" s="5" t="s">
        <v>44</v>
      </c>
      <c r="G19" s="7" t="s">
        <v>119</v>
      </c>
      <c r="H19" s="21" t="s">
        <v>142</v>
      </c>
      <c r="I19" s="21" t="s">
        <v>143</v>
      </c>
      <c r="J19" s="10" t="s">
        <v>18</v>
      </c>
      <c r="K19" s="10" t="s">
        <v>48</v>
      </c>
      <c r="O19" s="8">
        <v>44832</v>
      </c>
      <c r="Q19" t="s">
        <v>49</v>
      </c>
      <c r="R19" t="s">
        <v>60</v>
      </c>
      <c r="S19" s="29">
        <v>44872</v>
      </c>
    </row>
    <row r="20" spans="1:19" ht="95.25" customHeight="1" thickBot="1" x14ac:dyDescent="0.3">
      <c r="A20" t="s">
        <v>161</v>
      </c>
      <c r="B20" s="5" t="s">
        <v>40</v>
      </c>
      <c r="C20" s="5" t="s">
        <v>94</v>
      </c>
      <c r="D20" s="5" t="s">
        <v>42</v>
      </c>
      <c r="E20" s="5" t="s">
        <v>162</v>
      </c>
      <c r="F20" s="5" t="s">
        <v>44</v>
      </c>
      <c r="G20" s="7" t="s">
        <v>119</v>
      </c>
      <c r="H20" s="21" t="s">
        <v>139</v>
      </c>
      <c r="I20" s="21" t="s">
        <v>140</v>
      </c>
      <c r="J20" s="10" t="s">
        <v>18</v>
      </c>
      <c r="K20" s="10" t="s">
        <v>48</v>
      </c>
      <c r="O20" s="8">
        <v>44832</v>
      </c>
      <c r="Q20" t="s">
        <v>49</v>
      </c>
      <c r="R20" t="s">
        <v>60</v>
      </c>
      <c r="S20" s="29">
        <v>44872</v>
      </c>
    </row>
    <row r="21" spans="1:19" ht="79.5" customHeight="1" thickBot="1" x14ac:dyDescent="0.3">
      <c r="B21" s="5"/>
      <c r="C21" s="5"/>
      <c r="D21" s="5"/>
      <c r="E21" s="5"/>
      <c r="F21" s="5"/>
      <c r="G21" s="7"/>
      <c r="H21" s="21"/>
      <c r="I21" s="21"/>
      <c r="J21" s="10"/>
      <c r="K21" s="10"/>
      <c r="O21" s="8"/>
    </row>
    <row r="22" spans="1:19" ht="95.25" customHeight="1" thickBot="1" x14ac:dyDescent="0.3">
      <c r="B22" s="5"/>
      <c r="C22" s="5"/>
      <c r="D22" s="5"/>
      <c r="E22" s="5"/>
      <c r="F22" s="5"/>
      <c r="G22" s="7"/>
      <c r="H22" s="21"/>
      <c r="I22" s="21"/>
      <c r="J22" s="10"/>
      <c r="K22" s="10"/>
      <c r="O22" s="8"/>
    </row>
    <row r="23" spans="1:19" ht="16.5" customHeight="1" thickBot="1" x14ac:dyDescent="0.3">
      <c r="B23" s="5"/>
      <c r="C23" s="5"/>
      <c r="D23" s="5"/>
      <c r="G23" s="7"/>
    </row>
    <row r="24" spans="1:19" ht="16.5" customHeight="1" thickBot="1" x14ac:dyDescent="0.3">
      <c r="B24" s="5"/>
      <c r="C24" s="5"/>
      <c r="D24" s="5"/>
      <c r="H24" s="21"/>
      <c r="I24" s="21"/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5" r:id="rId1" xr:uid="{00000000-0004-0000-0500-000000000000}"/>
    <hyperlink ref="G6" r:id="rId2" xr:uid="{00000000-0004-0000-0500-000001000000}"/>
    <hyperlink ref="G7" r:id="rId3" xr:uid="{00000000-0004-0000-0500-000002000000}"/>
    <hyperlink ref="G8" r:id="rId4" xr:uid="{00000000-0004-0000-0500-000003000000}"/>
    <hyperlink ref="G9" r:id="rId5" xr:uid="{00000000-0004-0000-0500-000004000000}"/>
    <hyperlink ref="G10" r:id="rId6" xr:uid="{00000000-0004-0000-0500-000005000000}"/>
    <hyperlink ref="G11" r:id="rId7" xr:uid="{00000000-0004-0000-0500-000006000000}"/>
    <hyperlink ref="G12" r:id="rId8" xr:uid="{00000000-0004-0000-0500-000007000000}"/>
    <hyperlink ref="G13" r:id="rId9" xr:uid="{00000000-0004-0000-0500-000008000000}"/>
    <hyperlink ref="G14" r:id="rId10" xr:uid="{00000000-0004-0000-0500-000009000000}"/>
    <hyperlink ref="G15" r:id="rId11" xr:uid="{00000000-0004-0000-0500-00000A000000}"/>
    <hyperlink ref="G16" r:id="rId12" xr:uid="{00000000-0004-0000-0500-00000B000000}"/>
    <hyperlink ref="G17" r:id="rId13" xr:uid="{00000000-0004-0000-0500-00000C000000}"/>
    <hyperlink ref="G18" r:id="rId14" xr:uid="{00000000-0004-0000-0500-00000D000000}"/>
    <hyperlink ref="G19" r:id="rId15" xr:uid="{00000000-0004-0000-0500-00000E000000}"/>
    <hyperlink ref="G20" r:id="rId16" xr:uid="{00000000-0004-0000-0500-00000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viewer's lounge</vt:lpstr>
      <vt:lpstr>videoUpload</vt:lpstr>
      <vt:lpstr>shareALink</vt:lpstr>
      <vt:lpstr>MyPosts</vt:lpstr>
      <vt:lpstr>ViewUpload</vt:lpstr>
      <vt:lpstr>browseLinks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tiwari</dc:creator>
  <cp:lastModifiedBy>kuldeep tiwari</cp:lastModifiedBy>
  <dcterms:created xsi:type="dcterms:W3CDTF">2015-06-05T18:17:20Z</dcterms:created>
  <dcterms:modified xsi:type="dcterms:W3CDTF">2022-11-18T10:58:24Z</dcterms:modified>
</cp:coreProperties>
</file>