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oria\Downloads\"/>
    </mc:Choice>
  </mc:AlternateContent>
  <bookViews>
    <workbookView xWindow="0" yWindow="0" windowWidth="24000" windowHeight="9345" activeTab="3"/>
  </bookViews>
  <sheets>
    <sheet name="Herramienta DAR" sheetId="4" r:id="rId1"/>
    <sheet name="Herramienta DAR 2" sheetId="8" r:id="rId2"/>
    <sheet name="Ejemplo 1" sheetId="5" r:id="rId3"/>
    <sheet name="Ejemplo 2" sheetId="6" r:id="rId4"/>
    <sheet name="Datos" sheetId="7" state="hidden" r:id="rId5"/>
  </sheets>
  <calcPr calcId="152511"/>
</workbook>
</file>

<file path=xl/calcChain.xml><?xml version="1.0" encoding="utf-8"?>
<calcChain xmlns="http://schemas.openxmlformats.org/spreadsheetml/2006/main">
  <c r="S27" i="4" l="1"/>
  <c r="S29" i="4"/>
  <c r="S25" i="4"/>
  <c r="I25" i="5"/>
  <c r="S24" i="4"/>
  <c r="W26" i="4"/>
  <c r="W27" i="4"/>
  <c r="W28" i="4"/>
  <c r="W29" i="4"/>
  <c r="W30" i="4"/>
  <c r="W25" i="4"/>
  <c r="X29" i="4" l="1"/>
  <c r="Y29" i="4" s="1"/>
  <c r="X25" i="4"/>
  <c r="Y25" i="4" s="1"/>
  <c r="X27" i="4"/>
  <c r="Y27" i="4" s="1"/>
  <c r="M26" i="5"/>
  <c r="M27" i="5"/>
  <c r="N27" i="5" s="1"/>
  <c r="M29" i="5"/>
  <c r="M30" i="5"/>
  <c r="M25" i="5"/>
  <c r="N25" i="5" s="1"/>
  <c r="O25" i="5" s="1"/>
  <c r="I27" i="5"/>
  <c r="I29" i="5"/>
  <c r="I24" i="5"/>
  <c r="O27" i="5" l="1"/>
  <c r="N29" i="5"/>
  <c r="O29" i="5" s="1"/>
</calcChain>
</file>

<file path=xl/comments1.xml><?xml version="1.0" encoding="utf-8"?>
<comments xmlns="http://schemas.openxmlformats.org/spreadsheetml/2006/main">
  <authors>
    <author>Daniel Alejandro Abularach Hernandez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Cual es el objetivo para utilizar la herramienta de toma de decisiones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 xml:space="preserve">El nombre de la persona que tendria el rol de moderador de la toma de decisiones 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Nombre de los participantes en la toma de decisiones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Principales restricciones que se deben tomar en cuenta para la toma de desiciones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 xml:space="preserve">Documentos que se utilizaran para la toma de desiciones 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Los diferentes criterios a evaluar para determinar la mejor alternativa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Diferentes alternativas que se tienen para evaluar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Peso Aplicado a cada  Criterio a Evaluar.
La suma del peso de todos los Objetivo o Criterio debe sumar 100%</t>
        </r>
      </text>
    </comment>
    <comment ref="T24" authorId="0" shapeId="0">
      <text>
        <r>
          <rPr>
            <b/>
            <sz val="9"/>
            <color indexed="81"/>
            <rFont val="Tahoma"/>
            <charset val="1"/>
          </rPr>
          <t>Maximo 2 Riesgos relevantes de cada alternativa</t>
        </r>
      </text>
    </comment>
    <comment ref="U24" authorId="0" shapeId="0">
      <text>
        <r>
          <rPr>
            <b/>
            <sz val="9"/>
            <color indexed="81"/>
            <rFont val="Tahoma"/>
            <charset val="1"/>
          </rPr>
          <t>Probabilidad de que se presente el riesgo</t>
        </r>
      </text>
    </comment>
    <comment ref="V24" authorId="0" shapeId="0">
      <text>
        <r>
          <rPr>
            <b/>
            <sz val="9"/>
            <color indexed="81"/>
            <rFont val="Tahoma"/>
            <charset val="1"/>
          </rPr>
          <t>Impacto en caso de que se presente el riesgo</t>
        </r>
      </text>
    </comment>
    <comment ref="W24" authorId="0" shapeId="0">
      <text>
        <r>
          <rPr>
            <b/>
            <sz val="9"/>
            <color indexed="81"/>
            <rFont val="Tahoma"/>
            <charset val="1"/>
          </rPr>
          <t>La severidad del riesgo es el resultado de la multiplicacion de:
Probabilidad * Impacto</t>
        </r>
      </text>
    </comment>
    <comment ref="X24" authorId="0" shapeId="0">
      <text>
        <r>
          <rPr>
            <b/>
            <sz val="9"/>
            <color indexed="81"/>
            <rFont val="Tahoma"/>
            <charset val="1"/>
          </rPr>
          <t>Se obtiene el promedio de la severidad de los riesgos de cada alternativa e
Invertimos el dato para hacerlo positivo</t>
        </r>
      </text>
    </comment>
    <comment ref="Y24" authorId="0" shapeId="0">
      <text>
        <r>
          <rPr>
            <b/>
            <sz val="9"/>
            <color indexed="81"/>
            <rFont val="Tahoma"/>
            <charset val="1"/>
          </rPr>
          <t>Es el promedio de: 
Puntos totales de los criterios + Promedio de los riesgos de dicha alternativa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Conclusion de la alternativa ganadora despues de revizar el resultado total de cada alternativa</t>
        </r>
      </text>
    </comment>
  </commentList>
</comments>
</file>

<file path=xl/comments2.xml><?xml version="1.0" encoding="utf-8"?>
<comments xmlns="http://schemas.openxmlformats.org/spreadsheetml/2006/main">
  <authors>
    <author>Daniel Alejandro Abularach Hernandez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Mención de las ventajas que tiene cada alternativa de forma prioritaria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Mención  de las desventajas que tiene cada alternativa de forma prioritaria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Diferentes alternativas que se tienen para evaluar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Conclusiones de las alternativas despues de revisar las ventajas y desventajas de cada alternativas</t>
        </r>
      </text>
    </comment>
  </commentList>
</comments>
</file>

<file path=xl/comments3.xml><?xml version="1.0" encoding="utf-8"?>
<comments xmlns="http://schemas.openxmlformats.org/spreadsheetml/2006/main">
  <authors>
    <author>Daniel Alejandro Abularach Hernandez</author>
  </authors>
  <commentList>
    <comment ref="B24" authorId="0" shapeId="0">
      <text>
        <r>
          <rPr>
            <b/>
            <sz val="9"/>
            <color indexed="81"/>
            <rFont val="Tahoma"/>
            <charset val="1"/>
          </rPr>
          <t>Peso Aplicado a cada  Criterio a Evaluar.
La suma del peso de todos los Objetivo o Criterio debe sumar 100%</t>
        </r>
      </text>
    </comment>
    <comment ref="O24" authorId="0" shapeId="0">
      <text>
        <r>
          <rPr>
            <b/>
            <sz val="9"/>
            <color indexed="81"/>
            <rFont val="Tahoma"/>
            <charset val="1"/>
          </rPr>
          <t>El Resultado con Mayor Puntaje es la Alternativa Ganadora</t>
        </r>
      </text>
    </comment>
  </commentList>
</comments>
</file>

<file path=xl/comments4.xml><?xml version="1.0" encoding="utf-8"?>
<comments xmlns="http://schemas.openxmlformats.org/spreadsheetml/2006/main">
  <authors>
    <author>Daniel Alejandro Abularach Hernandez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Mención de las ventajas que tiene cada alternativa de forma prioritaria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Mención  de las desventajas que tiene cada alternativa de forma prioritaria</t>
        </r>
      </text>
    </comment>
  </commentList>
</comments>
</file>

<file path=xl/sharedStrings.xml><?xml version="1.0" encoding="utf-8"?>
<sst xmlns="http://schemas.openxmlformats.org/spreadsheetml/2006/main" count="139" uniqueCount="103">
  <si>
    <t>Alternativas</t>
  </si>
  <si>
    <t>Riesgo 1</t>
  </si>
  <si>
    <t>Peso</t>
  </si>
  <si>
    <t>Restricciones</t>
  </si>
  <si>
    <t>Documentos</t>
  </si>
  <si>
    <t>Participantes</t>
  </si>
  <si>
    <t>Riesgos</t>
  </si>
  <si>
    <t>Objetivo</t>
  </si>
  <si>
    <t>Nombre</t>
  </si>
  <si>
    <t>Altenativa 1</t>
  </si>
  <si>
    <t>Altenativa 2</t>
  </si>
  <si>
    <t>Altenativa N</t>
  </si>
  <si>
    <t>Riesgo 2</t>
  </si>
  <si>
    <t>Probabilidad</t>
  </si>
  <si>
    <t>Impacto</t>
  </si>
  <si>
    <t>Resultado</t>
  </si>
  <si>
    <t>Conclusiones</t>
  </si>
  <si>
    <t>Valores para la Evaluacion</t>
  </si>
  <si>
    <t>Herramienta para la Toma de Decisiones</t>
  </si>
  <si>
    <t>Moderador de la Toma de Decisiones</t>
  </si>
  <si>
    <t>Los valores para la evaluar de cada Criterios u Objetivos seran: 1,2,3,4 
Donde 1 es el menor valor y 4 el mayor valor
Se utilizan solo 4 valores para evitar puntos medios</t>
  </si>
  <si>
    <t>Criterios
 a Evaluar</t>
  </si>
  <si>
    <t>Criterio 1</t>
  </si>
  <si>
    <t>Criterio 2</t>
  </si>
  <si>
    <t>Criterio N</t>
  </si>
  <si>
    <t>Totales</t>
  </si>
  <si>
    <t>Severidad</t>
  </si>
  <si>
    <t>Gil</t>
  </si>
  <si>
    <t>EPG</t>
  </si>
  <si>
    <t>Sujeto al menor costo de despliegue</t>
  </si>
  <si>
    <t>PHP</t>
  </si>
  <si>
    <t>JAVA</t>
  </si>
  <si>
    <t>ASPX</t>
  </si>
  <si>
    <t>Conocimiento</t>
  </si>
  <si>
    <t>Portabilidad</t>
  </si>
  <si>
    <t>Licenciamiento</t>
  </si>
  <si>
    <t>Costo</t>
  </si>
  <si>
    <t>Soporte</t>
  </si>
  <si>
    <t>Costo de Despliegue</t>
  </si>
  <si>
    <t>Factibilidad financiera insuficiente para el despliegue</t>
  </si>
  <si>
    <t>Incompatibilidad de Versiones del Framework</t>
  </si>
  <si>
    <t>Poco hosting en Windows</t>
  </si>
  <si>
    <t>Promedio</t>
  </si>
  <si>
    <t>Ventaja</t>
  </si>
  <si>
    <t>Desventaja</t>
  </si>
  <si>
    <t>No se cuenta con el conocimiento</t>
  </si>
  <si>
    <t>Es Gratis</t>
  </si>
  <si>
    <t>Nivel de seguridad medio</t>
  </si>
  <si>
    <t>Nivel de Seguridad Alto</t>
  </si>
  <si>
    <t>Aplicaciones robustas</t>
  </si>
  <si>
    <t>Conocimiento del Equipo</t>
  </si>
  <si>
    <t>Costo de despliegue muy alto</t>
  </si>
  <si>
    <t xml:space="preserve">Buen Soporte </t>
  </si>
  <si>
    <t>Costo de despliegue elevado</t>
  </si>
  <si>
    <t>Limitado solo a Internet Explorer</t>
  </si>
  <si>
    <t>Herramientas de desarrollo son costosas</t>
  </si>
  <si>
    <t>Nivel de Seguridad Medio</t>
  </si>
  <si>
    <t>Facilidad de Conseguir Recursos
Nivel de Seguridad Alto
Desarrollo de Aplicaciones Robustas</t>
  </si>
  <si>
    <t>11 al 30</t>
  </si>
  <si>
    <t>31 al 50</t>
  </si>
  <si>
    <t>51 al 70</t>
  </si>
  <si>
    <t>71 al 99</t>
  </si>
  <si>
    <t>ID</t>
  </si>
  <si>
    <t>Probabilidad %</t>
  </si>
  <si>
    <t>Bajo</t>
  </si>
  <si>
    <t>Medio</t>
  </si>
  <si>
    <t>Alto</t>
  </si>
  <si>
    <t xml:space="preserve">  1 al 10</t>
  </si>
  <si>
    <t>Criterio 3</t>
  </si>
  <si>
    <t>Criterio 4</t>
  </si>
  <si>
    <t>Criterio 5</t>
  </si>
  <si>
    <t>Criterio 6</t>
  </si>
  <si>
    <t>Criterio 7</t>
  </si>
  <si>
    <t>Criterio 8</t>
  </si>
  <si>
    <t>Criterio 9</t>
  </si>
  <si>
    <t>Criterio 10</t>
  </si>
  <si>
    <t>Criterio 11</t>
  </si>
  <si>
    <t>Criterio 12</t>
  </si>
  <si>
    <t>Criterio 13</t>
  </si>
  <si>
    <t>Criterio 14</t>
  </si>
  <si>
    <t>Criterio 15</t>
  </si>
  <si>
    <t>Promedio Riesgos</t>
  </si>
  <si>
    <t>Herramienta para toma de Decisiones 2</t>
  </si>
  <si>
    <t>JAVA es la elegida por la robustez y el conocimiento que se tiene del equipo</t>
  </si>
  <si>
    <t>Fácil de Aprender</t>
  </si>
  <si>
    <t>Documentación Abundante</t>
  </si>
  <si>
    <t>No toda la documentación es Confiable</t>
  </si>
  <si>
    <t>Mas difícil de aprender/Usar</t>
  </si>
  <si>
    <t>Mucha Documentación</t>
  </si>
  <si>
    <t>Mayor compatibilidad con periféricos o dispositivos</t>
  </si>
  <si>
    <t>Fácil de Aprender/Usar</t>
  </si>
  <si>
    <t>Solo fusiona en servidores Windows</t>
  </si>
  <si>
    <t>Conclusión</t>
  </si>
  <si>
    <t>Definir plataforma de la solución</t>
  </si>
  <si>
    <t>Valores para la Evaluación</t>
  </si>
  <si>
    <t>Los valores para la evaluar de cada Criterios u Objetivos serán: 1,2,3,4 
Donde 1 es el menor valor y 4 el mayor valor
Se utilizan solo 4 valores para evitar puntos medios</t>
  </si>
  <si>
    <t>Desfase en tiempos de Entrega por falta de conocimiento</t>
  </si>
  <si>
    <t>No existencia de Librerías de Terceros</t>
  </si>
  <si>
    <t>Se selecciono la alternativa de PHP por el mayor puntaje obtenido</t>
  </si>
  <si>
    <t>Alternativa 1</t>
  </si>
  <si>
    <t>Alternativa N</t>
  </si>
  <si>
    <t>Alternativa 2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</si>
  <si>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FORMATO TOMA DECISIONES</t>
    </r>
    <r>
      <rPr>
        <sz val="10"/>
        <color rgb="FF000090"/>
        <rFont val="Arial"/>
        <family val="2"/>
      </rPr>
      <t xml:space="preserve"> 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</si>
</sst>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3366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sz val="10"/>
      <color rgb="FF00009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u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0" fillId="12" borderId="2" xfId="0" applyFill="1" applyBorder="1"/>
    <xf numFmtId="0" fontId="0" fillId="12" borderId="0" xfId="0" applyFill="1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4" fillId="0" borderId="0" xfId="0" applyFont="1"/>
    <xf numFmtId="0" fontId="15" fillId="8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textRotation="90"/>
    </xf>
    <xf numFmtId="0" fontId="15" fillId="0" borderId="0" xfId="0" applyFont="1" applyFill="1" applyBorder="1" applyAlignment="1"/>
    <xf numFmtId="0" fontId="17" fillId="0" borderId="0" xfId="0" applyFont="1"/>
    <xf numFmtId="0" fontId="15" fillId="9" borderId="1" xfId="0" applyFont="1" applyFill="1" applyBorder="1"/>
    <xf numFmtId="0" fontId="15" fillId="7" borderId="1" xfId="0" applyFont="1" applyFill="1" applyBorder="1" applyAlignment="1">
      <alignment horizontal="right"/>
    </xf>
    <xf numFmtId="0" fontId="17" fillId="7" borderId="1" xfId="0" applyFont="1" applyFill="1" applyBorder="1"/>
    <xf numFmtId="2" fontId="17" fillId="7" borderId="1" xfId="0" applyNumberFormat="1" applyFont="1" applyFill="1" applyBorder="1"/>
    <xf numFmtId="0" fontId="17" fillId="6" borderId="1" xfId="0" applyFont="1" applyFill="1" applyBorder="1"/>
    <xf numFmtId="0" fontId="17" fillId="10" borderId="1" xfId="0" applyFont="1" applyFill="1" applyBorder="1"/>
    <xf numFmtId="0" fontId="17" fillId="11" borderId="1" xfId="0" applyFont="1" applyFill="1" applyBorder="1"/>
    <xf numFmtId="0" fontId="17" fillId="0" borderId="2" xfId="0" applyFont="1" applyBorder="1"/>
    <xf numFmtId="0" fontId="17" fillId="0" borderId="7" xfId="0" applyFont="1" applyBorder="1"/>
    <xf numFmtId="0" fontId="17" fillId="0" borderId="12" xfId="0" applyFont="1" applyBorder="1"/>
    <xf numFmtId="0" fontId="17" fillId="0" borderId="10" xfId="0" applyFont="1" applyBorder="1"/>
    <xf numFmtId="0" fontId="17" fillId="0" borderId="13" xfId="0" applyFont="1" applyBorder="1"/>
    <xf numFmtId="0" fontId="12" fillId="0" borderId="0" xfId="0" applyFont="1"/>
    <xf numFmtId="9" fontId="17" fillId="7" borderId="1" xfId="1" applyFont="1" applyFill="1" applyBorder="1"/>
    <xf numFmtId="0" fontId="15" fillId="6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5" fillId="15" borderId="1" xfId="0" applyFont="1" applyFill="1" applyBorder="1"/>
    <xf numFmtId="0" fontId="15" fillId="7" borderId="0" xfId="0" applyFont="1" applyFill="1"/>
    <xf numFmtId="0" fontId="17" fillId="0" borderId="7" xfId="0" applyFont="1" applyFill="1" applyBorder="1"/>
    <xf numFmtId="0" fontId="17" fillId="0" borderId="8" xfId="0" applyFont="1" applyFill="1" applyBorder="1"/>
    <xf numFmtId="0" fontId="17" fillId="4" borderId="2" xfId="0" applyFont="1" applyFill="1" applyBorder="1"/>
    <xf numFmtId="0" fontId="17" fillId="4" borderId="21" xfId="0" applyFont="1" applyFill="1" applyBorder="1"/>
    <xf numFmtId="0" fontId="17" fillId="0" borderId="10" xfId="0" applyFont="1" applyFill="1" applyBorder="1"/>
    <xf numFmtId="0" fontId="17" fillId="0" borderId="18" xfId="0" applyFont="1" applyFill="1" applyBorder="1"/>
    <xf numFmtId="0" fontId="17" fillId="4" borderId="7" xfId="0" applyFont="1" applyFill="1" applyBorder="1"/>
    <xf numFmtId="0" fontId="17" fillId="4" borderId="8" xfId="0" applyFont="1" applyFill="1" applyBorder="1"/>
    <xf numFmtId="0" fontId="17" fillId="0" borderId="2" xfId="0" applyFont="1" applyFill="1" applyBorder="1"/>
    <xf numFmtId="0" fontId="17" fillId="0" borderId="21" xfId="0" applyFont="1" applyFill="1" applyBorder="1"/>
    <xf numFmtId="0" fontId="17" fillId="8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1" fillId="17" borderId="14" xfId="0" applyFont="1" applyFill="1" applyBorder="1" applyAlignment="1">
      <alignment horizontal="left"/>
    </xf>
    <xf numFmtId="0" fontId="11" fillId="17" borderId="15" xfId="0" applyFont="1" applyFill="1" applyBorder="1" applyAlignment="1">
      <alignment horizontal="left"/>
    </xf>
    <xf numFmtId="0" fontId="11" fillId="17" borderId="16" xfId="0" applyFont="1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6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13" borderId="5" xfId="0" applyFont="1" applyFill="1" applyBorder="1" applyAlignment="1">
      <alignment horizontal="center" textRotation="45" wrapText="1"/>
    </xf>
    <xf numFmtId="0" fontId="15" fillId="13" borderId="17" xfId="0" applyFont="1" applyFill="1" applyBorder="1" applyAlignment="1">
      <alignment horizontal="center" textRotation="45"/>
    </xf>
    <xf numFmtId="0" fontId="10" fillId="16" borderId="14" xfId="0" applyFont="1" applyFill="1" applyBorder="1" applyAlignment="1">
      <alignment horizontal="center"/>
    </xf>
    <xf numFmtId="0" fontId="10" fillId="16" borderId="15" xfId="0" applyFont="1" applyFill="1" applyBorder="1" applyAlignment="1">
      <alignment horizontal="center"/>
    </xf>
    <xf numFmtId="0" fontId="10" fillId="16" borderId="16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7" fillId="0" borderId="14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7" fillId="0" borderId="16" xfId="0" applyFont="1" applyBorder="1" applyAlignment="1">
      <alignment horizontal="left" wrapText="1"/>
    </xf>
    <xf numFmtId="0" fontId="3" fillId="17" borderId="14" xfId="0" applyFont="1" applyFill="1" applyBorder="1" applyAlignment="1">
      <alignment horizontal="left"/>
    </xf>
    <xf numFmtId="0" fontId="3" fillId="17" borderId="15" xfId="0" applyFont="1" applyFill="1" applyBorder="1" applyAlignment="1">
      <alignment horizontal="left"/>
    </xf>
    <xf numFmtId="0" fontId="3" fillId="17" borderId="16" xfId="0" applyFont="1" applyFill="1" applyBorder="1" applyAlignment="1">
      <alignment horizontal="left"/>
    </xf>
    <xf numFmtId="0" fontId="11" fillId="17" borderId="14" xfId="0" applyFont="1" applyFill="1" applyBorder="1" applyAlignment="1">
      <alignment horizontal="left" vertical="center"/>
    </xf>
    <xf numFmtId="0" fontId="11" fillId="17" borderId="15" xfId="0" applyFont="1" applyFill="1" applyBorder="1" applyAlignment="1">
      <alignment horizontal="left" vertical="center"/>
    </xf>
    <xf numFmtId="0" fontId="11" fillId="17" borderId="16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/>
    </xf>
    <xf numFmtId="0" fontId="18" fillId="3" borderId="15" xfId="0" applyFont="1" applyFill="1" applyBorder="1" applyAlignment="1">
      <alignment horizontal="left"/>
    </xf>
    <xf numFmtId="0" fontId="18" fillId="3" borderId="16" xfId="0" applyFont="1" applyFill="1" applyBorder="1" applyAlignment="1">
      <alignment horizontal="left"/>
    </xf>
    <xf numFmtId="0" fontId="17" fillId="3" borderId="19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 wrapText="1"/>
    </xf>
    <xf numFmtId="0" fontId="10" fillId="14" borderId="0" xfId="0" applyFont="1" applyFill="1" applyBorder="1" applyAlignment="1">
      <alignment horizontal="center"/>
    </xf>
    <xf numFmtId="0" fontId="15" fillId="17" borderId="14" xfId="0" applyFont="1" applyFill="1" applyBorder="1" applyAlignment="1">
      <alignment horizontal="left"/>
    </xf>
    <xf numFmtId="0" fontId="15" fillId="17" borderId="15" xfId="0" applyFont="1" applyFill="1" applyBorder="1" applyAlignment="1">
      <alignment horizontal="left"/>
    </xf>
    <xf numFmtId="0" fontId="15" fillId="17" borderId="16" xfId="0" applyFont="1" applyFill="1" applyBorder="1" applyAlignment="1">
      <alignment horizontal="left"/>
    </xf>
    <xf numFmtId="0" fontId="15" fillId="17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13" fillId="3" borderId="15" xfId="0" applyFont="1" applyFill="1" applyBorder="1" applyAlignment="1">
      <alignment horizontal="left"/>
    </xf>
    <xf numFmtId="0" fontId="13" fillId="3" borderId="16" xfId="0" applyFont="1" applyFill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3" fillId="0" borderId="2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9" fillId="14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296332</xdr:colOff>
      <xdr:row>0</xdr:row>
      <xdr:rowOff>78317</xdr:rowOff>
    </xdr:from>
    <xdr:to>
      <xdr:col>0</xdr:col>
      <xdr:colOff>981281</xdr:colOff>
      <xdr:row>2</xdr:row>
      <xdr:rowOff>255876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2" y="78317"/>
          <a:ext cx="684949" cy="863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104775</xdr:rowOff>
    </xdr:from>
    <xdr:to>
      <xdr:col>1</xdr:col>
      <xdr:colOff>75349</xdr:colOff>
      <xdr:row>2</xdr:row>
      <xdr:rowOff>273867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04775"/>
          <a:ext cx="684949" cy="8548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104775</xdr:rowOff>
    </xdr:from>
    <xdr:to>
      <xdr:col>1</xdr:col>
      <xdr:colOff>94399</xdr:colOff>
      <xdr:row>2</xdr:row>
      <xdr:rowOff>273867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04775"/>
          <a:ext cx="684949" cy="8548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76200</xdr:rowOff>
    </xdr:from>
    <xdr:to>
      <xdr:col>1</xdr:col>
      <xdr:colOff>437299</xdr:colOff>
      <xdr:row>2</xdr:row>
      <xdr:rowOff>245292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76200"/>
          <a:ext cx="684949" cy="854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Z35"/>
  <sheetViews>
    <sheetView showGridLines="0" zoomScaleNormal="100" workbookViewId="0">
      <selection activeCell="V23" sqref="V23"/>
    </sheetView>
  </sheetViews>
  <sheetFormatPr baseColWidth="10" defaultRowHeight="15" x14ac:dyDescent="0.25"/>
  <cols>
    <col min="1" max="1" width="21.85546875" customWidth="1"/>
    <col min="2" max="2" width="5.28515625" bestFit="1" customWidth="1"/>
    <col min="3" max="4" width="3.7109375" bestFit="1" customWidth="1"/>
    <col min="5" max="17" width="3.7109375" customWidth="1"/>
    <col min="18" max="18" width="3.7109375" bestFit="1" customWidth="1"/>
    <col min="19" max="19" width="9.5703125" customWidth="1"/>
    <col min="20" max="20" width="17.85546875" customWidth="1"/>
    <col min="21" max="21" width="15.28515625" customWidth="1"/>
    <col min="22" max="22" width="15" customWidth="1"/>
    <col min="23" max="23" width="9.85546875" bestFit="1" customWidth="1"/>
    <col min="24" max="24" width="17" bestFit="1" customWidth="1"/>
    <col min="25" max="25" width="9.85546875" bestFit="1" customWidth="1"/>
  </cols>
  <sheetData>
    <row r="1" spans="1:23" ht="27" customHeight="1" x14ac:dyDescent="0.25">
      <c r="A1" s="45" t="s">
        <v>102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3" ht="27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27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18.75" customHeight="1" x14ac:dyDescent="0.25">
      <c r="A4" s="65" t="s">
        <v>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7"/>
    </row>
    <row r="5" spans="1:23" s="4" customFormat="1" ht="18.75" customHeight="1" x14ac:dyDescent="0.25">
      <c r="A5" s="75" t="s">
        <v>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7"/>
    </row>
    <row r="6" spans="1:23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</row>
    <row r="7" spans="1:23" x14ac:dyDescent="0.25">
      <c r="A7" s="42" t="s">
        <v>19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4"/>
    </row>
    <row r="8" spans="1:23" x14ac:dyDescent="0.2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</row>
    <row r="9" spans="1:23" x14ac:dyDescent="0.25">
      <c r="A9" s="42" t="s">
        <v>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</row>
    <row r="10" spans="1:23" x14ac:dyDescent="0.25">
      <c r="A10" s="78" t="s">
        <v>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80"/>
      <c r="S10" s="68"/>
      <c r="T10" s="68"/>
      <c r="U10" s="68"/>
      <c r="V10" s="68"/>
      <c r="W10" s="68"/>
    </row>
    <row r="11" spans="1:23" x14ac:dyDescent="0.25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</row>
    <row r="12" spans="1:23" x14ac:dyDescent="0.25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</row>
    <row r="13" spans="1:23" x14ac:dyDescent="0.25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</row>
    <row r="14" spans="1:23" x14ac:dyDescent="0.25">
      <c r="A14" s="42" t="s">
        <v>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4"/>
    </row>
    <row r="15" spans="1:23" x14ac:dyDescent="0.25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</row>
    <row r="16" spans="1:23" x14ac:dyDescent="0.25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</row>
    <row r="17" spans="1:26" x14ac:dyDescent="0.25">
      <c r="A17" s="42" t="s">
        <v>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4"/>
    </row>
    <row r="18" spans="1:26" x14ac:dyDescent="0.25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</row>
    <row r="19" spans="1:26" x14ac:dyDescent="0.25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</row>
    <row r="20" spans="1:26" x14ac:dyDescent="0.25">
      <c r="A20" s="72" t="s">
        <v>17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4"/>
    </row>
    <row r="21" spans="1:26" ht="48" customHeight="1" x14ac:dyDescent="0.25">
      <c r="A21" s="69" t="s">
        <v>20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1"/>
    </row>
    <row r="23" spans="1:26" ht="84" customHeight="1" x14ac:dyDescent="0.25">
      <c r="A23" s="63" t="s">
        <v>21</v>
      </c>
      <c r="B23" s="64"/>
      <c r="C23" s="8" t="s">
        <v>22</v>
      </c>
      <c r="D23" s="8" t="s">
        <v>23</v>
      </c>
      <c r="E23" s="8" t="s">
        <v>68</v>
      </c>
      <c r="F23" s="8" t="s">
        <v>69</v>
      </c>
      <c r="G23" s="8" t="s">
        <v>70</v>
      </c>
      <c r="H23" s="8" t="s">
        <v>71</v>
      </c>
      <c r="I23" s="8" t="s">
        <v>72</v>
      </c>
      <c r="J23" s="8" t="s">
        <v>73</v>
      </c>
      <c r="K23" s="8" t="s">
        <v>74</v>
      </c>
      <c r="L23" s="8" t="s">
        <v>75</v>
      </c>
      <c r="M23" s="8" t="s">
        <v>76</v>
      </c>
      <c r="N23" s="8" t="s">
        <v>77</v>
      </c>
      <c r="O23" s="8" t="s">
        <v>78</v>
      </c>
      <c r="P23" s="8" t="s">
        <v>79</v>
      </c>
      <c r="Q23" s="8" t="s">
        <v>80</v>
      </c>
      <c r="R23" s="8" t="s">
        <v>24</v>
      </c>
      <c r="S23" s="9" t="s">
        <v>25</v>
      </c>
      <c r="T23" s="10"/>
      <c r="U23" s="10"/>
      <c r="V23" s="10"/>
      <c r="W23" s="10"/>
      <c r="X23" s="10"/>
      <c r="Y23" s="10"/>
      <c r="Z23" s="10"/>
    </row>
    <row r="24" spans="1:26" ht="15.75" thickBot="1" x14ac:dyDescent="0.3">
      <c r="A24" s="11" t="s">
        <v>0</v>
      </c>
      <c r="B24" s="12" t="s">
        <v>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24">
        <f>SUM(C24:R24)/100</f>
        <v>0</v>
      </c>
      <c r="T24" s="25" t="s">
        <v>6</v>
      </c>
      <c r="U24" s="26" t="s">
        <v>13</v>
      </c>
      <c r="V24" s="26" t="s">
        <v>14</v>
      </c>
      <c r="W24" s="27" t="s">
        <v>26</v>
      </c>
      <c r="X24" s="28" t="s">
        <v>81</v>
      </c>
      <c r="Y24" s="29" t="s">
        <v>15</v>
      </c>
      <c r="Z24" s="10"/>
    </row>
    <row r="25" spans="1:26" x14ac:dyDescent="0.25">
      <c r="A25" s="56" t="s">
        <v>9</v>
      </c>
      <c r="B25" s="57"/>
      <c r="C25" s="46"/>
      <c r="D25" s="46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46"/>
      <c r="S25" s="46">
        <f>(C25*($C$24/100))+(D25*($D$24/100))+(E25*($E$24/100))+(F25*($F$24/100))+(G25*($G$24/100))+(H25*($H$24/100))+(I25*($H$24/100))+(J25*($I$24/100))+(K25*($K$24/100))+(L25*($L$24/100))+(M25*($M$24/100))+(N25*($N$24/100))+(O25*($O$24/100))+(P25*($P$24/100))+(Q25*($Q$24/100))+(R25*($R$24/100))</f>
        <v>0</v>
      </c>
      <c r="T25" s="19" t="s">
        <v>1</v>
      </c>
      <c r="U25" s="19"/>
      <c r="V25" s="19"/>
      <c r="W25" s="19" t="e">
        <f>(VLOOKUP(U25,Datos!$A$2:$B$6,2)*VLOOKUP(V25,Datos!$E$2:$F$4,2))</f>
        <v>#N/A</v>
      </c>
      <c r="X25" s="46" t="e">
        <f>(1/((IF(ISNUMBER(W25),W25,0)+IF(ISNUMBER(W26),W26,0))/COUNTIF(W25:W26,"&gt;0")))*100</f>
        <v>#DIV/0!</v>
      </c>
      <c r="Y25" s="48" t="e">
        <f>(S25+X25)/2</f>
        <v>#DIV/0!</v>
      </c>
      <c r="Z25" s="50"/>
    </row>
    <row r="26" spans="1:26" ht="15.75" thickBot="1" x14ac:dyDescent="0.3">
      <c r="A26" s="58"/>
      <c r="B26" s="59"/>
      <c r="C26" s="47"/>
      <c r="D26" s="47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47"/>
      <c r="S26" s="47"/>
      <c r="T26" s="21" t="s">
        <v>12</v>
      </c>
      <c r="U26" s="21"/>
      <c r="V26" s="21"/>
      <c r="W26" s="21" t="e">
        <f>(VLOOKUP(U26,Datos!$A$2:$B$6,2)*VLOOKUP(V26,Datos!$E$2:$F$4,2))</f>
        <v>#N/A</v>
      </c>
      <c r="X26" s="47"/>
      <c r="Y26" s="49"/>
      <c r="Z26" s="50"/>
    </row>
    <row r="27" spans="1:26" x14ac:dyDescent="0.25">
      <c r="A27" s="56" t="s">
        <v>10</v>
      </c>
      <c r="B27" s="57"/>
      <c r="C27" s="46"/>
      <c r="D27" s="46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46"/>
      <c r="S27" s="46">
        <f>(C27*($C$24/100))+(D27*($D$24/100))+(E27*($E$24/100))+(F27*($F$24/100))+(G27*($G$24/100))+(H27*($H$24/100))+(I27*($H$24/100))+(J27*($I$24/100))+(K27*($K$24/100))+(L27*($L$24/100))+(M27*($M$24/100))+(N27*($N$24/100))+(O27*($O$24/100))+(P27*($P$24/100))+(Q27*($Q$24/100))+(R27*($R$24/100))</f>
        <v>0</v>
      </c>
      <c r="T27" s="19" t="s">
        <v>1</v>
      </c>
      <c r="U27" s="19"/>
      <c r="V27" s="19"/>
      <c r="W27" s="19" t="e">
        <f>(VLOOKUP(U27,Datos!$A$2:$B$6,2)*VLOOKUP(V27,Datos!$E$2:$F$4,2))</f>
        <v>#N/A</v>
      </c>
      <c r="X27" s="46" t="e">
        <f t="shared" ref="X27" si="0">(1/((IF(ISNUMBER(W27),W27,0)+IF(ISNUMBER(W28),W28,0))/COUNTIF(W27:W28,"&gt;0")))*100</f>
        <v>#DIV/0!</v>
      </c>
      <c r="Y27" s="48" t="e">
        <f t="shared" ref="Y27" si="1">(S27+X27)/2</f>
        <v>#DIV/0!</v>
      </c>
      <c r="Z27" s="50"/>
    </row>
    <row r="28" spans="1:26" ht="15.75" thickBot="1" x14ac:dyDescent="0.3">
      <c r="A28" s="58"/>
      <c r="B28" s="59"/>
      <c r="C28" s="47"/>
      <c r="D28" s="47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47"/>
      <c r="S28" s="47"/>
      <c r="T28" s="21" t="s">
        <v>12</v>
      </c>
      <c r="U28" s="21"/>
      <c r="V28" s="21"/>
      <c r="W28" s="21" t="e">
        <f>(VLOOKUP(U28,Datos!$A$2:$B$6,2)*VLOOKUP(V28,Datos!$E$2:$F$4,2))</f>
        <v>#N/A</v>
      </c>
      <c r="X28" s="47"/>
      <c r="Y28" s="49"/>
      <c r="Z28" s="50"/>
    </row>
    <row r="29" spans="1:26" x14ac:dyDescent="0.25">
      <c r="A29" s="56" t="s">
        <v>11</v>
      </c>
      <c r="B29" s="57"/>
      <c r="C29" s="46"/>
      <c r="D29" s="4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46"/>
      <c r="S29" s="46">
        <f>(C29*($C$24/100))+(D29*($D$24/100))+(E29*($E$24/100))+(F29*($F$24/100))+(G29*($G$24/100))+(H29*($H$24/100))+(I29*($H$24/100))+(J29*($I$24/100))+(K29*($K$24/100))+(L29*($L$24/100))+(M29*($M$24/100))+(N29*($N$24/100))+(O29*($O$24/100))+(P29*($P$24/100))+(Q29*($Q$24/100))+(R29*($R$24/100))</f>
        <v>0</v>
      </c>
      <c r="T29" s="19" t="s">
        <v>1</v>
      </c>
      <c r="U29" s="19"/>
      <c r="V29" s="19"/>
      <c r="W29" s="19" t="e">
        <f>(VLOOKUP(U29,Datos!$A$2:$B$6,2)*VLOOKUP(V29,Datos!$E$2:$F$4,2))</f>
        <v>#N/A</v>
      </c>
      <c r="X29" s="46" t="e">
        <f t="shared" ref="X29" si="2">(1/((IF(ISNUMBER(W29),W29,0)+IF(ISNUMBER(W30),W30,0))/COUNTIF(W29:W30,"&gt;0")))*100</f>
        <v>#DIV/0!</v>
      </c>
      <c r="Y29" s="48" t="e">
        <f t="shared" ref="Y29" si="3">(S29+X29)/2</f>
        <v>#DIV/0!</v>
      </c>
      <c r="Z29" s="50"/>
    </row>
    <row r="30" spans="1:26" ht="15.75" thickBot="1" x14ac:dyDescent="0.3">
      <c r="A30" s="58"/>
      <c r="B30" s="59"/>
      <c r="C30" s="47"/>
      <c r="D30" s="47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47"/>
      <c r="S30" s="47"/>
      <c r="T30" s="21" t="s">
        <v>12</v>
      </c>
      <c r="U30" s="21"/>
      <c r="V30" s="21"/>
      <c r="W30" s="21" t="e">
        <f>(VLOOKUP(U30,Datos!$A$2:$B$6,2)*VLOOKUP(V30,Datos!$E$2:$F$4,2))</f>
        <v>#N/A</v>
      </c>
      <c r="X30" s="47"/>
      <c r="Y30" s="49"/>
      <c r="Z30" s="50"/>
    </row>
    <row r="31" spans="1:26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42" t="s">
        <v>16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4"/>
      <c r="X33" s="10"/>
      <c r="Y33" s="10"/>
      <c r="Z33" s="10"/>
    </row>
    <row r="34" spans="1:26" x14ac:dyDescent="0.25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2"/>
      <c r="X34" s="10"/>
      <c r="Y34" s="10"/>
      <c r="Z34" s="10"/>
    </row>
    <row r="35" spans="1:26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</sheetData>
  <mergeCells count="86">
    <mergeCell ref="A34:W34"/>
    <mergeCell ref="A23:B23"/>
    <mergeCell ref="A4:W4"/>
    <mergeCell ref="A15:W15"/>
    <mergeCell ref="A16:W16"/>
    <mergeCell ref="S10:W10"/>
    <mergeCell ref="A18:W18"/>
    <mergeCell ref="A19:W19"/>
    <mergeCell ref="A21:W21"/>
    <mergeCell ref="A20:W20"/>
    <mergeCell ref="A5:W5"/>
    <mergeCell ref="A10:R10"/>
    <mergeCell ref="A11:W11"/>
    <mergeCell ref="A12:W12"/>
    <mergeCell ref="A27:B28"/>
    <mergeCell ref="S25:S26"/>
    <mergeCell ref="A29:B30"/>
    <mergeCell ref="C29:C30"/>
    <mergeCell ref="D29:D30"/>
    <mergeCell ref="R29:R30"/>
    <mergeCell ref="S29:S30"/>
    <mergeCell ref="S27:S28"/>
    <mergeCell ref="E25:E26"/>
    <mergeCell ref="C27:C28"/>
    <mergeCell ref="D27:D28"/>
    <mergeCell ref="R27:R28"/>
    <mergeCell ref="A25:B26"/>
    <mergeCell ref="C25:C26"/>
    <mergeCell ref="D25:D26"/>
    <mergeCell ref="R25:R26"/>
    <mergeCell ref="A6:W6"/>
    <mergeCell ref="A8:W8"/>
    <mergeCell ref="A9:W9"/>
    <mergeCell ref="A7:W7"/>
    <mergeCell ref="A17:W17"/>
    <mergeCell ref="A13:W13"/>
    <mergeCell ref="A14:W14"/>
    <mergeCell ref="O25:O26"/>
    <mergeCell ref="F25:F26"/>
    <mergeCell ref="G25:G26"/>
    <mergeCell ref="H25:H26"/>
    <mergeCell ref="I25:I26"/>
    <mergeCell ref="J25:J26"/>
    <mergeCell ref="K27:K28"/>
    <mergeCell ref="K25:K26"/>
    <mergeCell ref="L25:L26"/>
    <mergeCell ref="M25:M26"/>
    <mergeCell ref="N25:N26"/>
    <mergeCell ref="N29:N30"/>
    <mergeCell ref="P25:P26"/>
    <mergeCell ref="Q25:Q26"/>
    <mergeCell ref="E27:E28"/>
    <mergeCell ref="L27:L28"/>
    <mergeCell ref="E29:E30"/>
    <mergeCell ref="F27:F28"/>
    <mergeCell ref="F29:F30"/>
    <mergeCell ref="G27:G28"/>
    <mergeCell ref="H27:H28"/>
    <mergeCell ref="H29:H30"/>
    <mergeCell ref="G29:G30"/>
    <mergeCell ref="I29:I30"/>
    <mergeCell ref="I27:I28"/>
    <mergeCell ref="J27:J28"/>
    <mergeCell ref="J29:J30"/>
    <mergeCell ref="Y25:Y26"/>
    <mergeCell ref="Z25:Z26"/>
    <mergeCell ref="Y27:Y28"/>
    <mergeCell ref="Z27:Z28"/>
    <mergeCell ref="Y29:Y30"/>
    <mergeCell ref="Z29:Z30"/>
    <mergeCell ref="A33:W33"/>
    <mergeCell ref="A1:W3"/>
    <mergeCell ref="X25:X26"/>
    <mergeCell ref="X27:X28"/>
    <mergeCell ref="X29:X30"/>
    <mergeCell ref="O27:O28"/>
    <mergeCell ref="P27:P28"/>
    <mergeCell ref="Q27:Q28"/>
    <mergeCell ref="O29:O30"/>
    <mergeCell ref="P29:P30"/>
    <mergeCell ref="Q29:Q30"/>
    <mergeCell ref="K29:K30"/>
    <mergeCell ref="L29:L30"/>
    <mergeCell ref="M27:M28"/>
    <mergeCell ref="M29:M30"/>
    <mergeCell ref="N27:N28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Datos!$A$2:$A$6</xm:f>
          </x14:formula1>
          <xm:sqref>U25:U30</xm:sqref>
        </x14:dataValidation>
        <x14:dataValidation type="list" allowBlank="1" showInputMessage="1" showErrorMessage="1">
          <x14:formula1>
            <xm:f>Datos!$E$2:$E$4</xm:f>
          </x14:formula1>
          <xm:sqref>V25:V30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"/>
  <sheetViews>
    <sheetView showGridLines="0" workbookViewId="0">
      <selection activeCell="B24" sqref="B24"/>
    </sheetView>
  </sheetViews>
  <sheetFormatPr baseColWidth="10" defaultRowHeight="15" x14ac:dyDescent="0.25"/>
  <cols>
    <col min="1" max="1" width="12.28515625" bestFit="1" customWidth="1"/>
    <col min="2" max="2" width="47.42578125" bestFit="1" customWidth="1"/>
    <col min="3" max="3" width="50.28515625" customWidth="1"/>
  </cols>
  <sheetData>
    <row r="1" spans="1:23" ht="27" customHeight="1" x14ac:dyDescent="0.25">
      <c r="A1" s="45" t="s">
        <v>102</v>
      </c>
      <c r="B1" s="45"/>
      <c r="C1" s="4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27" customHeight="1" x14ac:dyDescent="0.25">
      <c r="A2" s="45"/>
      <c r="B2" s="45"/>
      <c r="C2" s="4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7" customHeight="1" thickBot="1" x14ac:dyDescent="0.3">
      <c r="A3" s="85"/>
      <c r="B3" s="85"/>
      <c r="C3" s="8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x14ac:dyDescent="0.25">
      <c r="A4" s="86" t="s">
        <v>82</v>
      </c>
      <c r="B4" s="86"/>
      <c r="C4" s="86"/>
    </row>
    <row r="5" spans="1:23" ht="15.75" thickBot="1" x14ac:dyDescent="0.3">
      <c r="A5" s="10"/>
      <c r="B5" s="6" t="s">
        <v>43</v>
      </c>
      <c r="C5" s="7" t="s">
        <v>44</v>
      </c>
    </row>
    <row r="6" spans="1:23" x14ac:dyDescent="0.25">
      <c r="A6" s="81" t="s">
        <v>99</v>
      </c>
      <c r="B6" s="30"/>
      <c r="C6" s="31"/>
    </row>
    <row r="7" spans="1:23" x14ac:dyDescent="0.25">
      <c r="A7" s="82"/>
      <c r="B7" s="32"/>
      <c r="C7" s="33"/>
    </row>
    <row r="8" spans="1:23" ht="15.75" thickBot="1" x14ac:dyDescent="0.3">
      <c r="A8" s="83"/>
      <c r="B8" s="34"/>
      <c r="C8" s="35"/>
    </row>
    <row r="9" spans="1:23" x14ac:dyDescent="0.25">
      <c r="A9" s="81" t="s">
        <v>101</v>
      </c>
      <c r="B9" s="36"/>
      <c r="C9" s="37"/>
    </row>
    <row r="10" spans="1:23" x14ac:dyDescent="0.25">
      <c r="A10" s="82"/>
      <c r="B10" s="38"/>
      <c r="C10" s="39"/>
    </row>
    <row r="11" spans="1:23" x14ac:dyDescent="0.25">
      <c r="A11" s="82"/>
      <c r="B11" s="32"/>
      <c r="C11" s="33"/>
    </row>
    <row r="12" spans="1:23" ht="15.75" thickBot="1" x14ac:dyDescent="0.3">
      <c r="A12" s="83"/>
      <c r="B12" s="34"/>
      <c r="C12" s="35"/>
    </row>
    <row r="13" spans="1:23" x14ac:dyDescent="0.25">
      <c r="A13" s="81" t="s">
        <v>100</v>
      </c>
      <c r="B13" s="36"/>
      <c r="C13" s="37"/>
    </row>
    <row r="14" spans="1:23" x14ac:dyDescent="0.25">
      <c r="A14" s="82"/>
      <c r="B14" s="38"/>
      <c r="C14" s="39"/>
    </row>
    <row r="15" spans="1:23" x14ac:dyDescent="0.25">
      <c r="A15" s="82"/>
      <c r="B15" s="32"/>
      <c r="C15" s="33"/>
    </row>
    <row r="16" spans="1:23" ht="15.75" thickBot="1" x14ac:dyDescent="0.3">
      <c r="A16" s="83"/>
      <c r="B16" s="34"/>
      <c r="C16" s="35"/>
    </row>
    <row r="17" spans="1:3" x14ac:dyDescent="0.25">
      <c r="A17" s="5"/>
      <c r="B17" s="5"/>
      <c r="C17" s="5"/>
    </row>
    <row r="18" spans="1:3" x14ac:dyDescent="0.25">
      <c r="A18" s="84" t="s">
        <v>92</v>
      </c>
      <c r="B18" s="84"/>
      <c r="C18" s="84"/>
    </row>
    <row r="19" spans="1:3" x14ac:dyDescent="0.25">
      <c r="A19" s="68"/>
      <c r="B19" s="68"/>
      <c r="C19" s="68"/>
    </row>
    <row r="20" spans="1:3" x14ac:dyDescent="0.25">
      <c r="A20" s="5"/>
      <c r="B20" s="5"/>
      <c r="C20" s="5"/>
    </row>
  </sheetData>
  <mergeCells count="7">
    <mergeCell ref="A1:C3"/>
    <mergeCell ref="A4:C4"/>
    <mergeCell ref="A19:C19"/>
    <mergeCell ref="A6:A8"/>
    <mergeCell ref="A9:A12"/>
    <mergeCell ref="A13:A16"/>
    <mergeCell ref="A18:C1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W36"/>
  <sheetViews>
    <sheetView showGridLines="0" zoomScaleNormal="100" workbookViewId="0">
      <selection activeCell="J23" sqref="J23"/>
    </sheetView>
  </sheetViews>
  <sheetFormatPr baseColWidth="10" defaultRowHeight="15" x14ac:dyDescent="0.25"/>
  <cols>
    <col min="1" max="1" width="11.7109375" bestFit="1" customWidth="1"/>
    <col min="2" max="2" width="5.28515625" bestFit="1" customWidth="1"/>
    <col min="3" max="4" width="3.7109375" bestFit="1" customWidth="1"/>
    <col min="5" max="8" width="3.7109375" customWidth="1"/>
    <col min="9" max="9" width="7.42578125" bestFit="1" customWidth="1"/>
    <col min="10" max="10" width="52.5703125" bestFit="1" customWidth="1"/>
    <col min="11" max="11" width="12.28515625" bestFit="1" customWidth="1"/>
    <col min="12" max="12" width="8.140625" bestFit="1" customWidth="1"/>
    <col min="13" max="13" width="9.85546875" bestFit="1" customWidth="1"/>
    <col min="17" max="17" width="35.85546875" customWidth="1"/>
    <col min="18" max="18" width="46.5703125" customWidth="1"/>
  </cols>
  <sheetData>
    <row r="1" spans="1:23" ht="27" customHeight="1" x14ac:dyDescent="0.25">
      <c r="A1" s="100" t="s">
        <v>102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27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7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x14ac:dyDescent="0.25">
      <c r="A4" s="86" t="s">
        <v>18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23" x14ac:dyDescent="0.25">
      <c r="A5" s="87" t="s">
        <v>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9"/>
    </row>
    <row r="6" spans="1:23" x14ac:dyDescent="0.25">
      <c r="A6" s="53" t="s">
        <v>93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23" x14ac:dyDescent="0.25">
      <c r="A7" s="90" t="s">
        <v>19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</row>
    <row r="8" spans="1:23" x14ac:dyDescent="0.25">
      <c r="A8" s="53" t="s">
        <v>27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5"/>
    </row>
    <row r="9" spans="1:23" x14ac:dyDescent="0.25">
      <c r="A9" s="90" t="s">
        <v>5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</row>
    <row r="10" spans="1:23" x14ac:dyDescent="0.25">
      <c r="A10" s="92" t="s">
        <v>8</v>
      </c>
      <c r="B10" s="93"/>
      <c r="C10" s="93"/>
      <c r="D10" s="93"/>
      <c r="E10" s="93"/>
      <c r="F10" s="93"/>
      <c r="G10" s="93"/>
      <c r="H10" s="94"/>
      <c r="I10" s="95"/>
      <c r="J10" s="96"/>
      <c r="K10" s="96"/>
      <c r="L10" s="96"/>
      <c r="M10" s="97"/>
    </row>
    <row r="11" spans="1:23" x14ac:dyDescent="0.25">
      <c r="A11" s="98" t="s">
        <v>28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23" x14ac:dyDescent="0.25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1:23" x14ac:dyDescent="0.25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</row>
    <row r="14" spans="1:23" x14ac:dyDescent="0.25">
      <c r="A14" s="90" t="s">
        <v>3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</row>
    <row r="15" spans="1:23" x14ac:dyDescent="0.25">
      <c r="A15" s="98" t="s">
        <v>29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23" x14ac:dyDescent="0.25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</row>
    <row r="17" spans="1:18" x14ac:dyDescent="0.25">
      <c r="A17" s="90" t="s">
        <v>4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</row>
    <row r="18" spans="1:18" x14ac:dyDescent="0.25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</row>
    <row r="19" spans="1:18" x14ac:dyDescent="0.25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</row>
    <row r="20" spans="1:18" x14ac:dyDescent="0.25">
      <c r="A20" s="90" t="s">
        <v>94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</row>
    <row r="21" spans="1:18" ht="48" customHeight="1" x14ac:dyDescent="0.25">
      <c r="A21" s="101" t="s">
        <v>95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3" spans="1:18" ht="96" x14ac:dyDescent="0.25">
      <c r="A23" s="63" t="s">
        <v>21</v>
      </c>
      <c r="B23" s="64"/>
      <c r="C23" s="8" t="s">
        <v>33</v>
      </c>
      <c r="D23" s="8" t="s">
        <v>34</v>
      </c>
      <c r="E23" s="8" t="s">
        <v>35</v>
      </c>
      <c r="F23" s="8" t="s">
        <v>36</v>
      </c>
      <c r="G23" s="8" t="s">
        <v>38</v>
      </c>
      <c r="H23" s="8" t="s">
        <v>37</v>
      </c>
      <c r="I23" s="9" t="s">
        <v>25</v>
      </c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15.75" thickBot="1" x14ac:dyDescent="0.3">
      <c r="A24" s="11" t="s">
        <v>0</v>
      </c>
      <c r="B24" s="12" t="s">
        <v>2</v>
      </c>
      <c r="C24" s="13">
        <v>20</v>
      </c>
      <c r="D24" s="13">
        <v>10</v>
      </c>
      <c r="E24" s="13">
        <v>10</v>
      </c>
      <c r="F24" s="13">
        <v>10</v>
      </c>
      <c r="G24" s="13">
        <v>40</v>
      </c>
      <c r="H24" s="13">
        <v>10</v>
      </c>
      <c r="I24" s="14">
        <f>SUM(C24:H24)</f>
        <v>100</v>
      </c>
      <c r="J24" s="15" t="s">
        <v>6</v>
      </c>
      <c r="K24" s="16" t="s">
        <v>13</v>
      </c>
      <c r="L24" s="16" t="s">
        <v>14</v>
      </c>
      <c r="M24" s="17" t="s">
        <v>26</v>
      </c>
      <c r="N24" s="18" t="s">
        <v>42</v>
      </c>
      <c r="O24" s="18" t="s">
        <v>15</v>
      </c>
      <c r="P24" s="10"/>
      <c r="Q24" s="18" t="s">
        <v>43</v>
      </c>
      <c r="R24" s="18" t="s">
        <v>44</v>
      </c>
    </row>
    <row r="25" spans="1:18" ht="15.75" thickBot="1" x14ac:dyDescent="0.3">
      <c r="A25" s="56" t="s">
        <v>30</v>
      </c>
      <c r="B25" s="57"/>
      <c r="C25" s="46">
        <v>1</v>
      </c>
      <c r="D25" s="46">
        <v>4</v>
      </c>
      <c r="E25" s="51">
        <v>4</v>
      </c>
      <c r="F25" s="51">
        <v>4</v>
      </c>
      <c r="G25" s="51">
        <v>4</v>
      </c>
      <c r="H25" s="51">
        <v>3</v>
      </c>
      <c r="I25" s="46">
        <f>(C25*($C$24/100)+(D25*($D$24/100))+(E25*($E$24/100))+(F25*($F$24/100)+(G25*($G$24/100))+(H25*($H$24/100))))</f>
        <v>3.3</v>
      </c>
      <c r="J25" s="19" t="s">
        <v>96</v>
      </c>
      <c r="K25" s="19">
        <v>0.5</v>
      </c>
      <c r="L25" s="20">
        <v>2</v>
      </c>
      <c r="M25" s="20">
        <f>K25*L25</f>
        <v>1</v>
      </c>
      <c r="N25" s="102">
        <f>1/((M25+M26)/2)</f>
        <v>0.64516129032258074</v>
      </c>
      <c r="O25" s="105">
        <f>(I25+N25)/2</f>
        <v>1.9725806451612904</v>
      </c>
      <c r="P25" s="10"/>
      <c r="Q25" s="106" t="s">
        <v>84</v>
      </c>
      <c r="R25" s="103" t="s">
        <v>56</v>
      </c>
    </row>
    <row r="26" spans="1:18" ht="15.75" thickBot="1" x14ac:dyDescent="0.3">
      <c r="A26" s="58"/>
      <c r="B26" s="59"/>
      <c r="C26" s="47"/>
      <c r="D26" s="47"/>
      <c r="E26" s="52"/>
      <c r="F26" s="52"/>
      <c r="G26" s="52"/>
      <c r="H26" s="52"/>
      <c r="I26" s="47"/>
      <c r="J26" s="21" t="s">
        <v>97</v>
      </c>
      <c r="K26" s="21">
        <v>0.7</v>
      </c>
      <c r="L26" s="22">
        <v>3</v>
      </c>
      <c r="M26" s="20">
        <f t="shared" ref="M26:M30" si="0">K26*L26</f>
        <v>2.0999999999999996</v>
      </c>
      <c r="N26" s="102"/>
      <c r="O26" s="105"/>
      <c r="P26" s="10"/>
      <c r="Q26" s="104"/>
      <c r="R26" s="104"/>
    </row>
    <row r="27" spans="1:18" ht="22.5" customHeight="1" thickBot="1" x14ac:dyDescent="0.3">
      <c r="A27" s="56" t="s">
        <v>31</v>
      </c>
      <c r="B27" s="57"/>
      <c r="C27" s="46">
        <v>2</v>
      </c>
      <c r="D27" s="46">
        <v>4</v>
      </c>
      <c r="E27" s="51">
        <v>4</v>
      </c>
      <c r="F27" s="51">
        <v>4</v>
      </c>
      <c r="G27" s="51">
        <v>2</v>
      </c>
      <c r="H27" s="51">
        <v>3</v>
      </c>
      <c r="I27" s="46">
        <f t="shared" ref="I27" si="1">(C27*($C$24/100)+(D27*($D$24/100))+(E27*($E$24/100))+(F27*($F$24/100)+(G27*($G$24/100))+(H27*($H$24/100))))</f>
        <v>2.7</v>
      </c>
      <c r="J27" s="19" t="s">
        <v>39</v>
      </c>
      <c r="K27" s="19">
        <v>0.9</v>
      </c>
      <c r="L27" s="20">
        <v>3</v>
      </c>
      <c r="M27" s="20">
        <f t="shared" si="0"/>
        <v>2.7</v>
      </c>
      <c r="N27" s="102">
        <f>1/((M27+M28)/1)</f>
        <v>0.37037037037037035</v>
      </c>
      <c r="O27" s="105">
        <f t="shared" ref="O27" si="2">(I27+N27)/2</f>
        <v>1.5351851851851852</v>
      </c>
      <c r="P27" s="10"/>
      <c r="Q27" s="106" t="s">
        <v>57</v>
      </c>
      <c r="R27" s="103"/>
    </row>
    <row r="28" spans="1:18" ht="24.75" customHeight="1" thickBot="1" x14ac:dyDescent="0.3">
      <c r="A28" s="58"/>
      <c r="B28" s="59"/>
      <c r="C28" s="47"/>
      <c r="D28" s="47"/>
      <c r="E28" s="52"/>
      <c r="F28" s="52"/>
      <c r="G28" s="52"/>
      <c r="H28" s="52"/>
      <c r="I28" s="47"/>
      <c r="J28" s="21"/>
      <c r="K28" s="21"/>
      <c r="L28" s="22"/>
      <c r="M28" s="20"/>
      <c r="N28" s="102"/>
      <c r="O28" s="105"/>
      <c r="P28" s="10"/>
      <c r="Q28" s="104"/>
      <c r="R28" s="104"/>
    </row>
    <row r="29" spans="1:18" ht="15.75" thickBot="1" x14ac:dyDescent="0.3">
      <c r="A29" s="56" t="s">
        <v>32</v>
      </c>
      <c r="B29" s="57"/>
      <c r="C29" s="46">
        <v>1</v>
      </c>
      <c r="D29" s="46">
        <v>2</v>
      </c>
      <c r="E29" s="51">
        <v>2</v>
      </c>
      <c r="F29" s="51">
        <v>1</v>
      </c>
      <c r="G29" s="51">
        <v>1</v>
      </c>
      <c r="H29" s="51">
        <v>4</v>
      </c>
      <c r="I29" s="46">
        <f t="shared" ref="I29" si="3">(C29*($C$24/100)+(D29*($D$24/100))+(E29*($E$24/100))+(F29*($F$24/100)+(G29*($G$24/100))+(H29*($H$24/100))))</f>
        <v>1.5</v>
      </c>
      <c r="J29" s="19" t="s">
        <v>40</v>
      </c>
      <c r="K29" s="19">
        <v>0.9</v>
      </c>
      <c r="L29" s="20">
        <v>3</v>
      </c>
      <c r="M29" s="20">
        <f t="shared" si="0"/>
        <v>2.7</v>
      </c>
      <c r="N29" s="102">
        <f t="shared" ref="N29" si="4">1/((M29+M30)/2)</f>
        <v>0.37037037037037035</v>
      </c>
      <c r="O29" s="105">
        <f t="shared" ref="O29" si="5">(I29+N29)/2</f>
        <v>0.93518518518518512</v>
      </c>
      <c r="P29" s="10"/>
      <c r="Q29" s="103"/>
      <c r="R29" s="103"/>
    </row>
    <row r="30" spans="1:18" ht="15.75" thickBot="1" x14ac:dyDescent="0.3">
      <c r="A30" s="58"/>
      <c r="B30" s="59"/>
      <c r="C30" s="47"/>
      <c r="D30" s="47"/>
      <c r="E30" s="52"/>
      <c r="F30" s="52"/>
      <c r="G30" s="52"/>
      <c r="H30" s="52"/>
      <c r="I30" s="47"/>
      <c r="J30" s="21" t="s">
        <v>41</v>
      </c>
      <c r="K30" s="21">
        <v>0.9</v>
      </c>
      <c r="L30" s="22">
        <v>3</v>
      </c>
      <c r="M30" s="20">
        <f t="shared" si="0"/>
        <v>2.7</v>
      </c>
      <c r="N30" s="102"/>
      <c r="O30" s="105"/>
      <c r="P30" s="10"/>
      <c r="Q30" s="104"/>
      <c r="R30" s="104"/>
    </row>
    <row r="33" spans="1:13" x14ac:dyDescent="0.25">
      <c r="A33" s="90" t="s">
        <v>16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</row>
    <row r="34" spans="1:13" x14ac:dyDescent="0.25">
      <c r="A34" s="102" t="s">
        <v>98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6" spans="1:13" x14ac:dyDescent="0.25">
      <c r="J36" s="23"/>
    </row>
  </sheetData>
  <mergeCells count="59">
    <mergeCell ref="R25:R26"/>
    <mergeCell ref="R27:R28"/>
    <mergeCell ref="R29:R30"/>
    <mergeCell ref="O25:O26"/>
    <mergeCell ref="O27:O28"/>
    <mergeCell ref="O29:O30"/>
    <mergeCell ref="Q25:Q26"/>
    <mergeCell ref="Q27:Q28"/>
    <mergeCell ref="Q29:Q30"/>
    <mergeCell ref="A34:M34"/>
    <mergeCell ref="E25:E26"/>
    <mergeCell ref="F25:F26"/>
    <mergeCell ref="E27:E28"/>
    <mergeCell ref="E29:E30"/>
    <mergeCell ref="H25:H26"/>
    <mergeCell ref="F27:F28"/>
    <mergeCell ref="H27:H28"/>
    <mergeCell ref="A27:B28"/>
    <mergeCell ref="C27:C28"/>
    <mergeCell ref="D27:D28"/>
    <mergeCell ref="I27:I28"/>
    <mergeCell ref="G29:G30"/>
    <mergeCell ref="N25:N26"/>
    <mergeCell ref="N27:N28"/>
    <mergeCell ref="N29:N30"/>
    <mergeCell ref="A33:M33"/>
    <mergeCell ref="A1:M3"/>
    <mergeCell ref="A29:B30"/>
    <mergeCell ref="C29:C30"/>
    <mergeCell ref="D29:D30"/>
    <mergeCell ref="I29:I30"/>
    <mergeCell ref="A20:M20"/>
    <mergeCell ref="A21:M21"/>
    <mergeCell ref="A23:B23"/>
    <mergeCell ref="A25:B26"/>
    <mergeCell ref="C25:C26"/>
    <mergeCell ref="D25:D26"/>
    <mergeCell ref="I25:I26"/>
    <mergeCell ref="F29:F30"/>
    <mergeCell ref="H29:H30"/>
    <mergeCell ref="G25:G26"/>
    <mergeCell ref="G27:G28"/>
    <mergeCell ref="A19:M19"/>
    <mergeCell ref="A9:M9"/>
    <mergeCell ref="A10:H10"/>
    <mergeCell ref="I10:M10"/>
    <mergeCell ref="A11:M11"/>
    <mergeCell ref="A12:M12"/>
    <mergeCell ref="A13:M13"/>
    <mergeCell ref="A14:M14"/>
    <mergeCell ref="A15:M15"/>
    <mergeCell ref="A16:M16"/>
    <mergeCell ref="A17:M17"/>
    <mergeCell ref="A18:M18"/>
    <mergeCell ref="A8:M8"/>
    <mergeCell ref="A4:M4"/>
    <mergeCell ref="A5:M5"/>
    <mergeCell ref="A6:M6"/>
    <mergeCell ref="A7:M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W19"/>
  <sheetViews>
    <sheetView showGridLines="0" tabSelected="1" workbookViewId="0">
      <selection activeCell="B23" sqref="B23"/>
    </sheetView>
  </sheetViews>
  <sheetFormatPr baseColWidth="10" defaultRowHeight="15" x14ac:dyDescent="0.25"/>
  <cols>
    <col min="1" max="1" width="5.5703125" bestFit="1" customWidth="1"/>
    <col min="2" max="2" width="47.42578125" bestFit="1" customWidth="1"/>
    <col min="3" max="3" width="37.28515625" bestFit="1" customWidth="1"/>
  </cols>
  <sheetData>
    <row r="1" spans="1:23" ht="27" customHeight="1" x14ac:dyDescent="0.25">
      <c r="A1" s="45" t="s">
        <v>102</v>
      </c>
      <c r="B1" s="45"/>
      <c r="C1" s="4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27" customHeight="1" x14ac:dyDescent="0.25">
      <c r="A2" s="45"/>
      <c r="B2" s="45"/>
      <c r="C2" s="4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7" customHeight="1" thickBot="1" x14ac:dyDescent="0.3">
      <c r="A3" s="85"/>
      <c r="B3" s="85"/>
      <c r="C3" s="8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x14ac:dyDescent="0.25">
      <c r="A4" s="107" t="s">
        <v>82</v>
      </c>
      <c r="B4" s="107"/>
      <c r="C4" s="107"/>
    </row>
    <row r="5" spans="1:23" ht="15.75" thickBot="1" x14ac:dyDescent="0.3">
      <c r="A5" s="10"/>
      <c r="B5" s="40" t="s">
        <v>43</v>
      </c>
      <c r="C5" s="41" t="s">
        <v>44</v>
      </c>
    </row>
    <row r="6" spans="1:23" x14ac:dyDescent="0.25">
      <c r="A6" s="81" t="s">
        <v>30</v>
      </c>
      <c r="B6" s="30" t="s">
        <v>84</v>
      </c>
      <c r="C6" s="31" t="s">
        <v>45</v>
      </c>
    </row>
    <row r="7" spans="1:23" x14ac:dyDescent="0.25">
      <c r="A7" s="82"/>
      <c r="B7" s="32" t="s">
        <v>85</v>
      </c>
      <c r="C7" s="33" t="s">
        <v>86</v>
      </c>
    </row>
    <row r="8" spans="1:23" ht="15.75" thickBot="1" x14ac:dyDescent="0.3">
      <c r="A8" s="83"/>
      <c r="B8" s="34" t="s">
        <v>46</v>
      </c>
      <c r="C8" s="35" t="s">
        <v>47</v>
      </c>
    </row>
    <row r="9" spans="1:23" x14ac:dyDescent="0.25">
      <c r="A9" s="81" t="s">
        <v>31</v>
      </c>
      <c r="B9" s="36" t="s">
        <v>48</v>
      </c>
      <c r="C9" s="37" t="s">
        <v>87</v>
      </c>
    </row>
    <row r="10" spans="1:23" x14ac:dyDescent="0.25">
      <c r="A10" s="82"/>
      <c r="B10" s="38" t="s">
        <v>49</v>
      </c>
      <c r="C10" s="39" t="s">
        <v>51</v>
      </c>
    </row>
    <row r="11" spans="1:23" x14ac:dyDescent="0.25">
      <c r="A11" s="82"/>
      <c r="B11" s="32" t="s">
        <v>88</v>
      </c>
      <c r="C11" s="33"/>
    </row>
    <row r="12" spans="1:23" ht="15.75" thickBot="1" x14ac:dyDescent="0.3">
      <c r="A12" s="83"/>
      <c r="B12" s="34" t="s">
        <v>50</v>
      </c>
      <c r="C12" s="35"/>
    </row>
    <row r="13" spans="1:23" x14ac:dyDescent="0.25">
      <c r="A13" s="81" t="s">
        <v>32</v>
      </c>
      <c r="B13" s="36" t="s">
        <v>52</v>
      </c>
      <c r="C13" s="37" t="s">
        <v>53</v>
      </c>
    </row>
    <row r="14" spans="1:23" x14ac:dyDescent="0.25">
      <c r="A14" s="82"/>
      <c r="B14" s="38" t="s">
        <v>89</v>
      </c>
      <c r="C14" s="39" t="s">
        <v>54</v>
      </c>
    </row>
    <row r="15" spans="1:23" x14ac:dyDescent="0.25">
      <c r="A15" s="82"/>
      <c r="B15" s="32" t="s">
        <v>90</v>
      </c>
      <c r="C15" s="33" t="s">
        <v>55</v>
      </c>
    </row>
    <row r="16" spans="1:23" ht="15.75" thickBot="1" x14ac:dyDescent="0.3">
      <c r="A16" s="83"/>
      <c r="B16" s="34"/>
      <c r="C16" s="35" t="s">
        <v>91</v>
      </c>
    </row>
    <row r="17" spans="1:3" x14ac:dyDescent="0.25">
      <c r="A17" s="10"/>
      <c r="B17" s="10"/>
      <c r="C17" s="10"/>
    </row>
    <row r="18" spans="1:3" x14ac:dyDescent="0.25">
      <c r="A18" s="84" t="s">
        <v>92</v>
      </c>
      <c r="B18" s="84"/>
      <c r="C18" s="84"/>
    </row>
    <row r="19" spans="1:3" x14ac:dyDescent="0.25">
      <c r="A19" s="102" t="s">
        <v>83</v>
      </c>
      <c r="B19" s="102"/>
      <c r="C19" s="102"/>
    </row>
  </sheetData>
  <mergeCells count="7">
    <mergeCell ref="A1:C3"/>
    <mergeCell ref="A4:C4"/>
    <mergeCell ref="A18:C18"/>
    <mergeCell ref="A19:C19"/>
    <mergeCell ref="A6:A8"/>
    <mergeCell ref="A9:A12"/>
    <mergeCell ref="A13:A1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6"/>
  <sheetViews>
    <sheetView workbookViewId="0">
      <selection activeCell="F27" sqref="F27"/>
    </sheetView>
  </sheetViews>
  <sheetFormatPr baseColWidth="10" defaultRowHeight="15" x14ac:dyDescent="0.25"/>
  <cols>
    <col min="1" max="1" width="14.28515625" bestFit="1" customWidth="1"/>
    <col min="2" max="2" width="3" bestFit="1" customWidth="1"/>
    <col min="3" max="3" width="14.28515625" customWidth="1"/>
    <col min="4" max="4" width="2.85546875" bestFit="1" customWidth="1"/>
    <col min="5" max="5" width="8.140625" bestFit="1" customWidth="1"/>
    <col min="6" max="6" width="2.85546875" bestFit="1" customWidth="1"/>
  </cols>
  <sheetData>
    <row r="1" spans="1:6" x14ac:dyDescent="0.25">
      <c r="A1" s="1" t="s">
        <v>63</v>
      </c>
      <c r="B1" s="2" t="s">
        <v>62</v>
      </c>
      <c r="E1" s="1" t="s">
        <v>63</v>
      </c>
      <c r="F1" s="1" t="s">
        <v>62</v>
      </c>
    </row>
    <row r="2" spans="1:6" x14ac:dyDescent="0.25">
      <c r="A2" t="s">
        <v>67</v>
      </c>
      <c r="B2">
        <v>10</v>
      </c>
      <c r="E2" t="s">
        <v>66</v>
      </c>
      <c r="F2">
        <v>3</v>
      </c>
    </row>
    <row r="3" spans="1:6" x14ac:dyDescent="0.25">
      <c r="A3" t="s">
        <v>58</v>
      </c>
      <c r="B3">
        <v>30</v>
      </c>
      <c r="E3" t="s">
        <v>64</v>
      </c>
      <c r="F3">
        <v>1</v>
      </c>
    </row>
    <row r="4" spans="1:6" x14ac:dyDescent="0.25">
      <c r="A4" t="s">
        <v>59</v>
      </c>
      <c r="B4">
        <v>50</v>
      </c>
      <c r="E4" t="s">
        <v>65</v>
      </c>
      <c r="F4">
        <v>2</v>
      </c>
    </row>
    <row r="5" spans="1:6" x14ac:dyDescent="0.25">
      <c r="A5" t="s">
        <v>60</v>
      </c>
      <c r="B5">
        <v>70</v>
      </c>
    </row>
    <row r="6" spans="1:6" x14ac:dyDescent="0.25">
      <c r="A6" t="s">
        <v>61</v>
      </c>
      <c r="B6">
        <v>99</v>
      </c>
    </row>
  </sheetData>
  <sortState ref="D2:E6">
    <sortCondition ref="E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677B1E-FA73-4C8D-AB18-22F21163A1AB}"/>
</file>

<file path=customXml/itemProps2.xml><?xml version="1.0" encoding="utf-8"?>
<ds:datastoreItem xmlns:ds="http://schemas.openxmlformats.org/officeDocument/2006/customXml" ds:itemID="{41B3485A-4B77-4B6C-A053-528269E97A1D}"/>
</file>

<file path=customXml/itemProps3.xml><?xml version="1.0" encoding="utf-8"?>
<ds:datastoreItem xmlns:ds="http://schemas.openxmlformats.org/officeDocument/2006/customXml" ds:itemID="{3C2E62D9-F11E-4F17-A2F6-CB8147D96F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Herramienta DAR</vt:lpstr>
      <vt:lpstr>Herramienta DAR 2</vt:lpstr>
      <vt:lpstr>Ejemplo 1</vt:lpstr>
      <vt:lpstr>Ejemplo 2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Alejandro Abularach Hernandez</dc:creator>
  <cp:lastModifiedBy>Myriam Soria García</cp:lastModifiedBy>
  <dcterms:created xsi:type="dcterms:W3CDTF">2015-03-12T17:23:15Z</dcterms:created>
  <dcterms:modified xsi:type="dcterms:W3CDTF">2017-03-14T17:20:22Z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0x010100B2D219275D74CE47B1974BAB465C0BA5</vt:lpwstr>
  </property>
</Properties>
</file>