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Scripts\Metadata\"/>
    </mc:Choice>
  </mc:AlternateContent>
  <bookViews>
    <workbookView xWindow="0" yWindow="495" windowWidth="28800" windowHeight="1750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gE8RGPfU9EL+s/yam1o99XRiPA=="/>
    </ext>
  </extLst>
</workbook>
</file>

<file path=xl/calcChain.xml><?xml version="1.0" encoding="utf-8"?>
<calcChain xmlns="http://schemas.openxmlformats.org/spreadsheetml/2006/main">
  <c r="J151" i="1" l="1"/>
  <c r="J150" i="1" l="1"/>
  <c r="J149" i="1"/>
  <c r="J147" i="1" l="1"/>
  <c r="J145" i="1" l="1"/>
  <c r="J146" i="1"/>
  <c r="J144" i="1" l="1"/>
  <c r="J140" i="1" l="1"/>
  <c r="J139" i="1" l="1"/>
  <c r="J138" i="1" l="1"/>
  <c r="J131" i="1" l="1"/>
  <c r="J119" i="1"/>
  <c r="J120" i="1"/>
  <c r="J117" i="1"/>
  <c r="J126" i="1" l="1"/>
  <c r="J53" i="1"/>
  <c r="H124" i="1" l="1"/>
  <c r="E124" i="1"/>
  <c r="F124" i="1" s="1"/>
  <c r="E123" i="1"/>
  <c r="F123" i="1" s="1"/>
  <c r="I109" i="1"/>
  <c r="I112" i="1"/>
  <c r="J112" i="1" s="1"/>
  <c r="I113" i="1"/>
  <c r="J113" i="1" s="1"/>
  <c r="I115" i="1"/>
  <c r="J115" i="1" s="1"/>
  <c r="I116" i="1"/>
  <c r="J116" i="1" s="1"/>
  <c r="I117" i="1"/>
  <c r="I119" i="1"/>
  <c r="I120" i="1"/>
  <c r="J109" i="1" l="1"/>
  <c r="I108" i="1"/>
  <c r="J108" i="1" s="1"/>
  <c r="D86" i="1" l="1"/>
  <c r="D70" i="1"/>
  <c r="I99" i="1"/>
  <c r="J99" i="1" s="1"/>
  <c r="I98" i="1" l="1"/>
  <c r="J98" i="1" s="1"/>
  <c r="I96" i="1" l="1"/>
  <c r="J96" i="1" s="1"/>
  <c r="I93" i="1" l="1"/>
  <c r="J93" i="1" s="1"/>
  <c r="I94" i="1"/>
  <c r="J94" i="1" s="1"/>
  <c r="I95" i="1"/>
  <c r="J95" i="1" s="1"/>
  <c r="I92" i="1" l="1"/>
  <c r="J92" i="1" s="1"/>
  <c r="I88" i="1" l="1"/>
  <c r="J88" i="1" s="1"/>
  <c r="I87" i="1" l="1"/>
  <c r="I84" i="1" l="1"/>
  <c r="J84" i="1" s="1"/>
  <c r="I83" i="1" l="1"/>
  <c r="J83" i="1" s="1"/>
  <c r="J82" i="1" l="1"/>
  <c r="I79" i="1" l="1"/>
  <c r="J79" i="1" s="1"/>
  <c r="I78" i="1" l="1"/>
  <c r="J78" i="1" s="1"/>
  <c r="I76" i="1" l="1"/>
  <c r="J76" i="1" s="1"/>
  <c r="I60" i="1"/>
  <c r="J60" i="1" s="1"/>
  <c r="J74" i="1" l="1"/>
  <c r="I61" i="1" l="1"/>
  <c r="J61" i="1" s="1"/>
  <c r="I59" i="1" l="1"/>
  <c r="J59" i="1" s="1"/>
  <c r="I57" i="1" l="1"/>
  <c r="J57" i="1" s="1"/>
  <c r="I58" i="1"/>
  <c r="J58" i="1" s="1"/>
  <c r="I56" i="1" l="1"/>
  <c r="J56" i="1" s="1"/>
  <c r="I55" i="1" l="1"/>
  <c r="J55" i="1" s="1"/>
  <c r="I52" i="1" l="1"/>
  <c r="J52" i="1" s="1"/>
  <c r="I53" i="1"/>
  <c r="I54" i="1"/>
  <c r="J54" i="1" s="1"/>
  <c r="I50" i="1" l="1"/>
  <c r="J50" i="1" s="1"/>
  <c r="I51" i="1"/>
  <c r="J51" i="1" s="1"/>
  <c r="I49" i="1" l="1"/>
  <c r="J49" i="1" s="1"/>
  <c r="I48" i="1" l="1"/>
  <c r="J48" i="1" s="1"/>
  <c r="I46" i="1" l="1"/>
  <c r="J46" i="1" s="1"/>
  <c r="I44" i="1" l="1"/>
  <c r="J44" i="1" s="1"/>
  <c r="I43" i="1" l="1"/>
  <c r="J43" i="1" s="1"/>
  <c r="I41" i="1" l="1"/>
  <c r="J41" i="1" s="1"/>
  <c r="I37" i="1" l="1"/>
  <c r="J37" i="1" s="1"/>
  <c r="I36" i="1" l="1"/>
</calcChain>
</file>

<file path=xl/sharedStrings.xml><?xml version="1.0" encoding="utf-8"?>
<sst xmlns="http://schemas.openxmlformats.org/spreadsheetml/2006/main" count="356" uniqueCount="105">
  <si>
    <t>Date</t>
  </si>
  <si>
    <t>Amount [L]</t>
  </si>
  <si>
    <t>Clock [m^3]</t>
  </si>
  <si>
    <t>Notes</t>
  </si>
  <si>
    <t>150L</t>
  </si>
  <si>
    <t>We got Helium from Moshlion, maybe few days before</t>
  </si>
  <si>
    <t>???</t>
  </si>
  <si>
    <t>We done some measurments here</t>
  </si>
  <si>
    <t>We had at least 110L, first measurment of the magnet</t>
  </si>
  <si>
    <t>First transfer</t>
  </si>
  <si>
    <t>We start log the Helium levl</t>
  </si>
  <si>
    <t>Magnet Dewar</t>
  </si>
  <si>
    <t>Ordered from Maxima (we paid for it)</t>
  </si>
  <si>
    <t>For VUP</t>
  </si>
  <si>
    <t>From Cryoganic</t>
  </si>
  <si>
    <t>Gilad</t>
  </si>
  <si>
    <t>״</t>
  </si>
  <si>
    <t>40 - 53</t>
  </si>
  <si>
    <t>Yonathan</t>
  </si>
  <si>
    <t>From Hadar labs</t>
  </si>
  <si>
    <t>Ordered from Maxima (paid by Eli)</t>
  </si>
  <si>
    <t>28/06/2020</t>
  </si>
  <si>
    <t>07/22/2020</t>
  </si>
  <si>
    <t>Tomer</t>
  </si>
  <si>
    <t>Help from cryogenic to keep cool during the weekend</t>
  </si>
  <si>
    <t>Ordered from Maxima (paid by ???)</t>
  </si>
  <si>
    <t>MAXIMA</t>
  </si>
  <si>
    <t>Cryogenics</t>
  </si>
  <si>
    <t>25/10/2020</t>
  </si>
  <si>
    <t>Cryogenics - small dewar</t>
  </si>
  <si>
    <t>24/11/2020</t>
  </si>
  <si>
    <t>23/12/2020</t>
  </si>
  <si>
    <t>30/12/2020</t>
  </si>
  <si>
    <t>Before</t>
  </si>
  <si>
    <t>After</t>
  </si>
  <si>
    <t>Recovery</t>
  </si>
  <si>
    <t>Total</t>
  </si>
  <si>
    <t>Transfer Dewar</t>
  </si>
  <si>
    <t>System</t>
  </si>
  <si>
    <t>4K</t>
  </si>
  <si>
    <t>VUP</t>
  </si>
  <si>
    <t>1.5K</t>
  </si>
  <si>
    <t>1.5K leftover</t>
  </si>
  <si>
    <t>vup</t>
  </si>
  <si>
    <t>4k</t>
  </si>
  <si>
    <t>1.5k!!!!!!!</t>
  </si>
  <si>
    <t>We left with 63L in the dewar</t>
  </si>
  <si>
    <t>16/2/2022</t>
  </si>
  <si>
    <t>17/2/2022</t>
  </si>
  <si>
    <t>21/3/2022</t>
  </si>
  <si>
    <t>28/3/2022</t>
  </si>
  <si>
    <t>1.5k</t>
  </si>
  <si>
    <t>29/3/2022</t>
  </si>
  <si>
    <t>24/03/2022</t>
  </si>
  <si>
    <t>13/4/2022</t>
  </si>
  <si>
    <t>18/04/2022</t>
  </si>
  <si>
    <t>27/4/2022</t>
  </si>
  <si>
    <t>23/5/2022</t>
  </si>
  <si>
    <t>18/5/2022</t>
  </si>
  <si>
    <t>30/05/2022</t>
  </si>
  <si>
    <t>24/5/2022</t>
  </si>
  <si>
    <t>4 K</t>
  </si>
  <si>
    <t>16/06/2022</t>
  </si>
  <si>
    <t>27/06/2022</t>
  </si>
  <si>
    <t>27/7/2022</t>
  </si>
  <si>
    <t>28/7/2022</t>
  </si>
  <si>
    <t>23/08/2022</t>
  </si>
  <si>
    <t>22/11/2022</t>
  </si>
  <si>
    <t>29/11/2022</t>
  </si>
  <si>
    <t>14/14/2022</t>
  </si>
  <si>
    <t>29/12/2022</t>
  </si>
  <si>
    <t>17/1/2023</t>
  </si>
  <si>
    <t>26/1/2023</t>
  </si>
  <si>
    <t xml:space="preserve">Helium </t>
  </si>
  <si>
    <t>30.05.2022</t>
  </si>
  <si>
    <t>M^3</t>
  </si>
  <si>
    <t>09.02.2022</t>
  </si>
  <si>
    <t>When did the clock stoped worke?</t>
  </si>
  <si>
    <t>Assumption - we return everything</t>
  </si>
  <si>
    <t>See data from hold clock</t>
  </si>
  <si>
    <t>Cryogenics - after warm up</t>
  </si>
  <si>
    <t>Cryogenics - New clock</t>
  </si>
  <si>
    <t>?</t>
  </si>
  <si>
    <t>Cryogenics*</t>
  </si>
  <si>
    <t xml:space="preserve">סה״כ ליטר </t>
  </si>
  <si>
    <t>30.05.22-10.02.23</t>
  </si>
  <si>
    <t>סה״כ ש״ח</t>
  </si>
  <si>
    <t>תאריך</t>
  </si>
  <si>
    <t>18.01.22-24.05.22</t>
  </si>
  <si>
    <t>27/2/2023</t>
  </si>
  <si>
    <t>15/3/2023</t>
  </si>
  <si>
    <t>VUP+4k</t>
  </si>
  <si>
    <t>27/4/2023</t>
  </si>
  <si>
    <t>30/4/2023</t>
  </si>
  <si>
    <t>4k transfer</t>
  </si>
  <si>
    <t>former log</t>
  </si>
  <si>
    <t>23/5/2023</t>
  </si>
  <si>
    <t>21/6/2023</t>
  </si>
  <si>
    <t>23/8/2023</t>
  </si>
  <si>
    <t>We transfer a day after recive from maxima</t>
  </si>
  <si>
    <t>20/9/2023</t>
  </si>
  <si>
    <t>20/2/2024</t>
  </si>
  <si>
    <t>18/3/2024</t>
  </si>
  <si>
    <t>16/4/2024</t>
  </si>
  <si>
    <t>15/5/2024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</si>
</sst>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 readingOrder="1"/>
    </xf>
    <xf numFmtId="14" fontId="1" fillId="0" borderId="0" xfId="0" applyNumberFormat="1" applyFont="1" applyAlignment="1">
      <alignment horizontal="left" vertical="center" readingOrder="1"/>
    </xf>
    <xf numFmtId="164" fontId="1" fillId="0" borderId="0" xfId="0" applyNumberFormat="1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3" fillId="2" borderId="1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" fontId="1" fillId="0" borderId="0" xfId="0" applyNumberFormat="1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left" vertical="center" readingOrder="1"/>
    </xf>
    <xf numFmtId="164" fontId="1" fillId="3" borderId="0" xfId="1" applyFont="1" applyFill="1" applyAlignment="1">
      <alignment horizontal="left" vertical="center" readingOrder="1"/>
    </xf>
    <xf numFmtId="0" fontId="0" fillId="3" borderId="0" xfId="0" applyFill="1"/>
    <xf numFmtId="0" fontId="1" fillId="4" borderId="0" xfId="0" applyFont="1" applyFill="1" applyAlignment="1">
      <alignment horizontal="left" vertical="center" readingOrder="1"/>
    </xf>
    <xf numFmtId="164" fontId="1" fillId="4" borderId="0" xfId="1" applyFont="1" applyFill="1" applyAlignment="1">
      <alignment horizontal="left" vertical="center" readingOrder="1"/>
    </xf>
    <xf numFmtId="0" fontId="0" fillId="4" borderId="0" xfId="0" applyFill="1"/>
    <xf numFmtId="0" fontId="1" fillId="0" borderId="0" xfId="0" applyFont="1" applyFill="1" applyAlignment="1">
      <alignment horizontal="left" vertical="center" readingOrder="1"/>
    </xf>
    <xf numFmtId="164" fontId="1" fillId="0" borderId="0" xfId="1" applyFont="1" applyFill="1" applyAlignment="1">
      <alignment horizontal="left" vertical="center" readingOrder="1"/>
    </xf>
    <xf numFmtId="0" fontId="0" fillId="0" borderId="0" xfId="0" applyFill="1"/>
    <xf numFmtId="0" fontId="1" fillId="5" borderId="0" xfId="0" applyFont="1" applyFill="1" applyAlignment="1">
      <alignment horizontal="left" vertical="center" readingOrder="1"/>
    </xf>
    <xf numFmtId="0" fontId="0" fillId="5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abSelected="1" zoomScaleNormal="100" workbookViewId="0">
      <pane ySplit="1" topLeftCell="A134" activePane="bottomLeft" state="frozen"/>
      <selection pane="bottomLeft" activeCell="E156" sqref="E156"/>
    </sheetView>
  </sheetViews>
  <sheetFormatPr defaultColWidth="12.625" defaultRowHeight="15" customHeight="1" x14ac:dyDescent="0.2"/>
  <cols>
    <col min="1" max="3" width="11.625" customWidth="1"/>
    <col min="4" max="4" width="15.375" customWidth="1"/>
    <col min="5" max="5" width="14.625" customWidth="1"/>
    <col min="6" max="6" width="11.875" customWidth="1"/>
    <col min="7" max="7" width="11.125" customWidth="1"/>
    <col min="8" max="8" width="57.125" customWidth="1"/>
    <col min="9" max="25" width="8" customWidth="1"/>
    <col min="26" max="29" width="7.625" customWidth="1"/>
  </cols>
  <sheetData>
    <row r="1" spans="1:29" ht="15" customHeight="1" x14ac:dyDescent="0.2">
      <c r="A1" s="1" t="s">
        <v>0</v>
      </c>
      <c r="B1" s="1" t="s">
        <v>38</v>
      </c>
      <c r="C1" s="27" t="s">
        <v>1</v>
      </c>
      <c r="D1" s="27"/>
      <c r="E1" s="1" t="s">
        <v>37</v>
      </c>
      <c r="F1" s="26" t="s">
        <v>2</v>
      </c>
      <c r="G1" s="26"/>
      <c r="H1" s="1" t="s">
        <v>3</v>
      </c>
      <c r="I1" s="1" t="s">
        <v>35</v>
      </c>
      <c r="J1" s="1" t="s">
        <v>36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15" customHeight="1" x14ac:dyDescent="0.2">
      <c r="A2" s="1"/>
      <c r="B2" s="1"/>
      <c r="C2" s="1" t="s">
        <v>33</v>
      </c>
      <c r="D2" s="1" t="s">
        <v>34</v>
      </c>
      <c r="E2" s="1" t="s">
        <v>37</v>
      </c>
      <c r="F2" s="12" t="s">
        <v>33</v>
      </c>
      <c r="G2" s="12" t="s">
        <v>34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ht="15" customHeight="1" x14ac:dyDescent="0.2">
      <c r="A3" s="2">
        <v>43724</v>
      </c>
      <c r="B3" s="2" t="s">
        <v>39</v>
      </c>
      <c r="C3" s="2"/>
      <c r="D3" s="1" t="s">
        <v>4</v>
      </c>
      <c r="E3" s="1"/>
      <c r="F3" s="1"/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ht="15" customHeight="1" x14ac:dyDescent="0.2">
      <c r="A4" s="2">
        <v>43774</v>
      </c>
      <c r="B4" s="2" t="s">
        <v>39</v>
      </c>
      <c r="C4" s="2"/>
      <c r="D4" s="1" t="s">
        <v>6</v>
      </c>
      <c r="E4" s="1"/>
      <c r="F4" s="1"/>
      <c r="H4" s="1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15" customHeight="1" x14ac:dyDescent="0.2">
      <c r="A5" s="2">
        <v>43788</v>
      </c>
      <c r="B5" s="2" t="s">
        <v>39</v>
      </c>
      <c r="C5" s="2"/>
      <c r="D5" s="1" t="s">
        <v>6</v>
      </c>
      <c r="E5" s="1"/>
      <c r="F5" s="1"/>
      <c r="H5" s="1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2">
      <c r="A6" s="2">
        <v>43802</v>
      </c>
      <c r="B6" s="2" t="s">
        <v>39</v>
      </c>
      <c r="C6" s="2"/>
      <c r="D6" s="1">
        <v>130</v>
      </c>
      <c r="E6" s="1"/>
      <c r="F6" s="1"/>
      <c r="H6" s="1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1"/>
      <c r="AA6" s="1"/>
      <c r="AB6" s="1"/>
    </row>
    <row r="7" spans="1:29" x14ac:dyDescent="0.2">
      <c r="A7" s="2">
        <v>43818</v>
      </c>
      <c r="B7" s="2" t="s">
        <v>39</v>
      </c>
      <c r="C7" s="2"/>
      <c r="D7" s="1">
        <v>130</v>
      </c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2">
      <c r="A8" s="2">
        <v>43830</v>
      </c>
      <c r="B8" s="2" t="s">
        <v>39</v>
      </c>
      <c r="C8" s="2"/>
      <c r="D8" s="1">
        <v>150</v>
      </c>
      <c r="E8" s="1"/>
      <c r="F8" s="1"/>
      <c r="H8" s="1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A9" s="2">
        <v>43849</v>
      </c>
      <c r="B9" s="2" t="s">
        <v>39</v>
      </c>
      <c r="C9" s="2"/>
      <c r="D9" s="1">
        <v>120</v>
      </c>
      <c r="E9" s="1"/>
      <c r="F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2">
        <v>43863</v>
      </c>
      <c r="B10" s="2" t="s">
        <v>39</v>
      </c>
      <c r="C10" s="2"/>
      <c r="D10" s="1">
        <v>120</v>
      </c>
      <c r="E10" s="1"/>
      <c r="F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2">
        <v>43877</v>
      </c>
      <c r="B11" s="2" t="s">
        <v>39</v>
      </c>
      <c r="C11" s="2"/>
      <c r="D11" s="1">
        <v>150</v>
      </c>
      <c r="E11" s="1"/>
      <c r="F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2">
        <v>43913</v>
      </c>
      <c r="B12" s="2" t="s">
        <v>39</v>
      </c>
      <c r="C12" s="2"/>
      <c r="D12" s="1">
        <v>140</v>
      </c>
      <c r="E12" s="1"/>
      <c r="F12" s="1">
        <v>1186.2170000000001</v>
      </c>
      <c r="H12" s="1" t="s">
        <v>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2">
        <v>43929</v>
      </c>
      <c r="B13" s="2" t="s">
        <v>39</v>
      </c>
      <c r="C13" s="2"/>
      <c r="D13" s="1">
        <v>156</v>
      </c>
      <c r="E13" s="1"/>
      <c r="F13" s="1">
        <v>1311.2080000000001</v>
      </c>
      <c r="H13" s="4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A14" s="2">
        <v>43937</v>
      </c>
      <c r="B14" s="2" t="s">
        <v>40</v>
      </c>
      <c r="C14" s="2"/>
      <c r="D14" s="1">
        <v>30</v>
      </c>
      <c r="E14" s="1"/>
      <c r="F14" s="1">
        <v>1404.4670000000001</v>
      </c>
      <c r="H14" s="1" t="s">
        <v>13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A15" s="2">
        <v>43944</v>
      </c>
      <c r="B15" s="2" t="s">
        <v>39</v>
      </c>
      <c r="C15" s="2"/>
      <c r="D15" s="1">
        <v>150</v>
      </c>
      <c r="E15" s="1"/>
      <c r="F15" s="1">
        <v>1453</v>
      </c>
      <c r="H15" s="4" t="s">
        <v>14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 s="2">
        <v>43958</v>
      </c>
      <c r="B16" s="2" t="s">
        <v>39</v>
      </c>
      <c r="C16" s="2"/>
      <c r="D16" s="1">
        <v>150</v>
      </c>
      <c r="E16" s="1"/>
      <c r="F16" s="1" t="s">
        <v>15</v>
      </c>
      <c r="H16" s="1" t="s">
        <v>16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2">
        <v>43972</v>
      </c>
      <c r="B17" s="2" t="s">
        <v>39</v>
      </c>
      <c r="C17" s="2"/>
      <c r="D17" s="1" t="s">
        <v>17</v>
      </c>
      <c r="E17" s="1"/>
      <c r="F17" s="1" t="s">
        <v>18</v>
      </c>
      <c r="H17" s="1" t="s">
        <v>19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2">
        <v>43986</v>
      </c>
      <c r="B18" s="2" t="s">
        <v>39</v>
      </c>
      <c r="C18" s="2"/>
      <c r="D18" s="1">
        <v>150</v>
      </c>
      <c r="E18" s="1"/>
      <c r="F18" s="1"/>
      <c r="H18" s="4" t="s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2">
        <v>43993</v>
      </c>
      <c r="B19" s="2" t="s">
        <v>39</v>
      </c>
      <c r="C19" s="2"/>
      <c r="D19" s="1">
        <v>150</v>
      </c>
      <c r="E19" s="1"/>
      <c r="F19" s="1">
        <v>1874</v>
      </c>
      <c r="H19" s="4" t="s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4" t="s">
        <v>21</v>
      </c>
      <c r="B20" s="2" t="s">
        <v>39</v>
      </c>
      <c r="C20" s="4"/>
      <c r="D20" s="4">
        <v>150</v>
      </c>
      <c r="E20" s="4"/>
      <c r="F20" s="1"/>
      <c r="H20" s="5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2">
        <v>44025</v>
      </c>
      <c r="B21" s="2" t="s">
        <v>39</v>
      </c>
      <c r="C21" s="2"/>
      <c r="D21" s="1">
        <v>90</v>
      </c>
      <c r="E21" s="1"/>
      <c r="F21" s="1"/>
      <c r="H21" s="5" t="s">
        <v>14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6" t="s">
        <v>22</v>
      </c>
      <c r="B22" s="2" t="s">
        <v>39</v>
      </c>
      <c r="C22" s="6"/>
      <c r="D22" s="7">
        <v>140</v>
      </c>
      <c r="E22" s="7"/>
      <c r="F22" s="7" t="s">
        <v>23</v>
      </c>
      <c r="H22" s="8" t="s">
        <v>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9">
        <v>44049</v>
      </c>
      <c r="B23" s="2" t="s">
        <v>39</v>
      </c>
      <c r="C23" s="9"/>
      <c r="D23" s="10">
        <v>30</v>
      </c>
      <c r="E23" s="10"/>
      <c r="F23" s="1"/>
      <c r="H23" s="10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9">
        <v>44052</v>
      </c>
      <c r="B24" s="2" t="s">
        <v>39</v>
      </c>
      <c r="C24" s="9"/>
      <c r="D24" s="1">
        <v>145</v>
      </c>
      <c r="E24" s="1"/>
      <c r="F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2">
        <v>44067</v>
      </c>
      <c r="B25" s="2" t="s">
        <v>39</v>
      </c>
      <c r="C25" s="2"/>
      <c r="D25" s="1">
        <v>150</v>
      </c>
      <c r="E25" s="1"/>
      <c r="F25" s="1">
        <v>2453.5</v>
      </c>
      <c r="H25" s="1" t="s">
        <v>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2">
        <v>44083</v>
      </c>
      <c r="B26" s="2" t="s">
        <v>39</v>
      </c>
      <c r="C26" s="2"/>
      <c r="D26" s="1">
        <v>149</v>
      </c>
      <c r="E26" s="1"/>
      <c r="F26" s="1">
        <v>2557.6999999999998</v>
      </c>
      <c r="H26" s="1" t="s">
        <v>26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2">
        <v>44097</v>
      </c>
      <c r="B27" s="2" t="s">
        <v>39</v>
      </c>
      <c r="C27" s="2"/>
      <c r="D27" s="1">
        <v>149</v>
      </c>
      <c r="E27" s="1"/>
      <c r="F27" s="1">
        <v>2674.5</v>
      </c>
      <c r="H27" s="1" t="s">
        <v>26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1">
        <v>44115</v>
      </c>
      <c r="B28" s="2" t="s">
        <v>39</v>
      </c>
      <c r="C28" s="11"/>
      <c r="D28" s="1">
        <v>147</v>
      </c>
      <c r="E28" s="1"/>
      <c r="F28" s="1">
        <v>2804</v>
      </c>
      <c r="H28" s="1" t="s">
        <v>27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28</v>
      </c>
      <c r="B29" s="2" t="s">
        <v>39</v>
      </c>
      <c r="C29" s="1"/>
      <c r="D29" s="1">
        <v>150</v>
      </c>
      <c r="E29" s="1"/>
      <c r="F29" s="1">
        <v>2953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2">
        <v>44085</v>
      </c>
      <c r="B30" s="2" t="s">
        <v>39</v>
      </c>
      <c r="C30" s="2"/>
      <c r="D30" s="1">
        <v>150</v>
      </c>
      <c r="E30" s="1"/>
      <c r="F30" s="1">
        <v>3084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2">
        <v>44153</v>
      </c>
      <c r="B31" s="2" t="s">
        <v>40</v>
      </c>
      <c r="C31" s="2"/>
      <c r="D31" s="1">
        <v>62</v>
      </c>
      <c r="E31" s="1"/>
      <c r="F31" s="1">
        <v>3152.3</v>
      </c>
      <c r="H31" s="1" t="s">
        <v>29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30</v>
      </c>
      <c r="B32" s="2" t="s">
        <v>39</v>
      </c>
      <c r="C32" s="1"/>
      <c r="D32" s="1">
        <v>150</v>
      </c>
      <c r="E32" s="1"/>
      <c r="F32" s="1">
        <v>3214.5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2">
        <v>44086</v>
      </c>
      <c r="B33" s="2" t="s">
        <v>39</v>
      </c>
      <c r="C33" s="2"/>
      <c r="D33" s="1">
        <v>135</v>
      </c>
      <c r="E33" s="1"/>
      <c r="F33" s="1">
        <v>3336.7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31</v>
      </c>
      <c r="B34" s="2" t="s">
        <v>39</v>
      </c>
      <c r="C34" s="1"/>
      <c r="D34" s="1">
        <v>150</v>
      </c>
      <c r="E34" s="1"/>
      <c r="F34" s="1">
        <v>3462.3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32</v>
      </c>
      <c r="B35" s="2" t="s">
        <v>40</v>
      </c>
      <c r="C35" s="1"/>
      <c r="D35" s="1">
        <v>60</v>
      </c>
      <c r="E35" s="1"/>
      <c r="F35" s="1"/>
      <c r="G35" s="1"/>
      <c r="H35" s="1" t="s">
        <v>29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2">
        <v>43837</v>
      </c>
      <c r="B36" s="2" t="s">
        <v>39</v>
      </c>
      <c r="C36" s="13">
        <v>20</v>
      </c>
      <c r="D36" s="1">
        <v>135</v>
      </c>
      <c r="E36" s="1"/>
      <c r="F36" s="1">
        <v>3573.752</v>
      </c>
      <c r="G36" s="1">
        <v>3591.7570000000001</v>
      </c>
      <c r="H36" s="1" t="s">
        <v>27</v>
      </c>
      <c r="I36" s="1">
        <f>(G36-F36)*1.333</f>
        <v>24.000665000000144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2">
        <v>44217</v>
      </c>
      <c r="B37" s="2" t="s">
        <v>39</v>
      </c>
      <c r="C37" s="1">
        <v>25</v>
      </c>
      <c r="D37" s="1">
        <v>150.80000000000001</v>
      </c>
      <c r="E37" s="1"/>
      <c r="F37" s="1">
        <v>3698.8739999999998</v>
      </c>
      <c r="G37" s="1">
        <v>3714.8</v>
      </c>
      <c r="H37" s="1" t="s">
        <v>27</v>
      </c>
      <c r="I37" s="1">
        <f>(G37-F37)*1.333</f>
        <v>21.229358000000513</v>
      </c>
      <c r="J37" s="1">
        <f>D37-C37+I37</f>
        <v>147.02935800000051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2">
        <v>44231</v>
      </c>
      <c r="B38" s="1" t="s">
        <v>40</v>
      </c>
      <c r="C38" s="1"/>
      <c r="D38" s="1">
        <v>60</v>
      </c>
      <c r="E38" s="1"/>
      <c r="F38" s="1">
        <v>3818.4</v>
      </c>
      <c r="G38" s="1"/>
      <c r="H38" s="1" t="s">
        <v>27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2">
        <v>44234</v>
      </c>
      <c r="B39" s="1" t="s">
        <v>39</v>
      </c>
      <c r="C39" s="1">
        <v>18</v>
      </c>
      <c r="D39" s="1">
        <v>138</v>
      </c>
      <c r="E39" s="1"/>
      <c r="G39" s="1">
        <v>3836</v>
      </c>
      <c r="H39" s="1" t="s">
        <v>27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">
      <c r="A40" s="2">
        <v>44249</v>
      </c>
      <c r="B40" s="1" t="s">
        <v>39</v>
      </c>
      <c r="C40" s="1">
        <v>19.36</v>
      </c>
      <c r="D40" s="1">
        <v>149.91999999999999</v>
      </c>
      <c r="E40" s="1"/>
      <c r="F40" s="1"/>
      <c r="G40" s="1">
        <v>3960</v>
      </c>
      <c r="H40" s="1" t="s">
        <v>27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">
      <c r="A41" s="2">
        <v>44264</v>
      </c>
      <c r="B41" s="1" t="s">
        <v>39</v>
      </c>
      <c r="C41" s="1">
        <v>20</v>
      </c>
      <c r="D41" s="1">
        <v>145.52000000000001</v>
      </c>
      <c r="E41" s="1"/>
      <c r="F41" s="1">
        <v>4090</v>
      </c>
      <c r="G41" s="1">
        <v>4105.8</v>
      </c>
      <c r="H41" s="1" t="s">
        <v>83</v>
      </c>
      <c r="I41" s="1">
        <f t="shared" ref="I41:I44" si="0">(G41-F41)*1.333</f>
        <v>21.061400000000241</v>
      </c>
      <c r="J41" s="1">
        <f t="shared" ref="J41:J44" si="1">D41-C41+I41</f>
        <v>146.58140000000026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">
      <c r="A42" s="2">
        <v>44265</v>
      </c>
      <c r="B42" s="1" t="s">
        <v>41</v>
      </c>
      <c r="C42" s="1">
        <v>0</v>
      </c>
      <c r="D42" s="1"/>
      <c r="E42" s="1">
        <v>88</v>
      </c>
      <c r="F42" s="1"/>
      <c r="G42" s="1">
        <v>4116.5825000000004</v>
      </c>
      <c r="H42" s="1" t="s">
        <v>27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">
      <c r="A43" s="2">
        <v>44279</v>
      </c>
      <c r="B43" s="1" t="s">
        <v>39</v>
      </c>
      <c r="C43" s="1">
        <v>20.2</v>
      </c>
      <c r="D43" s="1">
        <v>145</v>
      </c>
      <c r="E43" s="1">
        <v>150</v>
      </c>
      <c r="F43" s="1">
        <v>4262.2</v>
      </c>
      <c r="G43" s="1">
        <v>4278.1000000000004</v>
      </c>
      <c r="H43" s="1" t="s">
        <v>27</v>
      </c>
      <c r="I43" s="1">
        <f t="shared" si="0"/>
        <v>21.194700000000726</v>
      </c>
      <c r="J43" s="1">
        <f t="shared" si="1"/>
        <v>145.99470000000073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">
      <c r="A44" s="2">
        <v>44293</v>
      </c>
      <c r="B44" s="1" t="s">
        <v>39</v>
      </c>
      <c r="C44" s="1">
        <v>22.5</v>
      </c>
      <c r="D44" s="1">
        <v>71.739999999999995</v>
      </c>
      <c r="E44" s="1">
        <v>100</v>
      </c>
      <c r="F44" s="1">
        <v>4425</v>
      </c>
      <c r="G44" s="1">
        <v>4454</v>
      </c>
      <c r="H44" s="1" t="s">
        <v>27</v>
      </c>
      <c r="I44" s="1">
        <f t="shared" si="0"/>
        <v>38.656999999999996</v>
      </c>
      <c r="J44" s="1">
        <f t="shared" si="1"/>
        <v>87.896999999999991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">
      <c r="A45" s="2">
        <v>44297</v>
      </c>
      <c r="B45" s="1" t="s">
        <v>41</v>
      </c>
      <c r="C45" s="1">
        <v>24</v>
      </c>
      <c r="D45" s="1">
        <v>140</v>
      </c>
      <c r="E45" s="1">
        <v>111</v>
      </c>
      <c r="F45" s="1"/>
      <c r="G45" s="1"/>
      <c r="H45" s="1" t="s">
        <v>27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">
      <c r="A46" s="2">
        <v>44300</v>
      </c>
      <c r="B46" s="1" t="s">
        <v>39</v>
      </c>
      <c r="C46" s="1">
        <v>24</v>
      </c>
      <c r="D46" s="1">
        <v>93.8</v>
      </c>
      <c r="E46" s="1">
        <v>100</v>
      </c>
      <c r="F46" s="1">
        <v>4526.8</v>
      </c>
      <c r="G46" s="1">
        <v>4540</v>
      </c>
      <c r="H46" s="1" t="s">
        <v>27</v>
      </c>
      <c r="I46" s="1">
        <f>(G46-F46)*1.333</f>
        <v>17.595599999999756</v>
      </c>
      <c r="J46" s="1">
        <f>D46-C46+I46</f>
        <v>87.395599999999746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">
      <c r="A47" s="2">
        <v>44300</v>
      </c>
      <c r="B47" s="1" t="s">
        <v>40</v>
      </c>
      <c r="C47" s="1"/>
      <c r="D47" s="1"/>
      <c r="E47" s="1">
        <v>50</v>
      </c>
      <c r="F47" s="1"/>
      <c r="G47" s="1"/>
      <c r="H47" s="1" t="s">
        <v>27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">
      <c r="A48" s="2">
        <v>44306</v>
      </c>
      <c r="B48" s="1" t="s">
        <v>39</v>
      </c>
      <c r="C48" s="1">
        <v>50</v>
      </c>
      <c r="D48" s="1">
        <v>127</v>
      </c>
      <c r="E48" s="1">
        <v>100</v>
      </c>
      <c r="F48" s="1">
        <v>4605.5</v>
      </c>
      <c r="G48" s="1">
        <v>4619.3</v>
      </c>
      <c r="H48" s="1" t="s">
        <v>27</v>
      </c>
      <c r="I48" s="1">
        <f t="shared" ref="I48:I61" si="2">(G48-F48)*1.333</f>
        <v>18.39540000000024</v>
      </c>
      <c r="J48" s="1">
        <f>D48-C48+I48</f>
        <v>95.395400000000237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">
      <c r="A49" s="2">
        <v>44318</v>
      </c>
      <c r="B49" s="1" t="s">
        <v>39</v>
      </c>
      <c r="C49" s="1">
        <v>31</v>
      </c>
      <c r="D49" s="1">
        <v>110.1</v>
      </c>
      <c r="E49" s="1">
        <v>99</v>
      </c>
      <c r="F49" s="1">
        <v>4740.6000000000004</v>
      </c>
      <c r="G49" s="1">
        <v>4754.6000000000004</v>
      </c>
      <c r="H49" s="1" t="s">
        <v>27</v>
      </c>
      <c r="I49" s="1">
        <f t="shared" si="2"/>
        <v>18.661999999999999</v>
      </c>
      <c r="J49" s="1">
        <f>D49-C49+I49</f>
        <v>97.762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">
      <c r="A50" s="2">
        <v>44328</v>
      </c>
      <c r="B50" s="1" t="s">
        <v>39</v>
      </c>
      <c r="C50" s="1">
        <v>36.15</v>
      </c>
      <c r="D50" s="1">
        <v>93</v>
      </c>
      <c r="E50" s="1">
        <v>80</v>
      </c>
      <c r="F50" s="1">
        <v>4856.5</v>
      </c>
      <c r="G50" s="1">
        <v>4868.5</v>
      </c>
      <c r="H50" s="1" t="s">
        <v>27</v>
      </c>
      <c r="I50" s="1">
        <f t="shared" si="2"/>
        <v>15.995999999999999</v>
      </c>
      <c r="J50" s="1">
        <f t="shared" ref="J50:J61" si="3">D50-C50+I50</f>
        <v>72.846000000000004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">
      <c r="A51" s="2">
        <v>44334</v>
      </c>
      <c r="B51" s="1" t="s">
        <v>39</v>
      </c>
      <c r="C51" s="1">
        <v>54</v>
      </c>
      <c r="D51" s="1">
        <v>152</v>
      </c>
      <c r="E51" s="1">
        <v>120</v>
      </c>
      <c r="F51" s="1">
        <v>4917.3999999999996</v>
      </c>
      <c r="G51" s="1">
        <v>4934</v>
      </c>
      <c r="H51" s="1" t="s">
        <v>42</v>
      </c>
      <c r="I51" s="1">
        <f t="shared" si="2"/>
        <v>22.127800000000484</v>
      </c>
      <c r="J51" s="1">
        <f t="shared" si="3"/>
        <v>120.12780000000049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">
      <c r="A52" s="2">
        <v>44339</v>
      </c>
      <c r="B52" s="1" t="s">
        <v>40</v>
      </c>
      <c r="C52" s="1"/>
      <c r="E52" s="1">
        <v>55</v>
      </c>
      <c r="F52" s="1"/>
      <c r="G52" s="1"/>
      <c r="H52" s="1" t="s">
        <v>27</v>
      </c>
      <c r="I52" s="1">
        <f t="shared" si="2"/>
        <v>0</v>
      </c>
      <c r="J52" s="1">
        <f>E52-C52+I52</f>
        <v>55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">
      <c r="A53" s="2">
        <v>44341</v>
      </c>
      <c r="B53" s="1" t="s">
        <v>41</v>
      </c>
      <c r="C53" s="1"/>
      <c r="D53" s="1"/>
      <c r="E53" s="1">
        <v>150</v>
      </c>
      <c r="F53" s="1" t="s">
        <v>82</v>
      </c>
      <c r="G53" s="1"/>
      <c r="H53" s="1" t="s">
        <v>27</v>
      </c>
      <c r="I53" s="1" t="e">
        <f t="shared" si="2"/>
        <v>#VALUE!</v>
      </c>
      <c r="J53" s="1">
        <f>D126-C126+I126</f>
        <v>154.57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">
      <c r="A54" s="2">
        <v>44348</v>
      </c>
      <c r="B54" s="1" t="s">
        <v>39</v>
      </c>
      <c r="C54" s="1">
        <v>38.47</v>
      </c>
      <c r="D54" s="1">
        <v>118.41</v>
      </c>
      <c r="E54" s="1">
        <v>100</v>
      </c>
      <c r="F54" s="1">
        <v>5053.8329999999996</v>
      </c>
      <c r="G54" s="1">
        <v>5066.5</v>
      </c>
      <c r="H54" s="1" t="s">
        <v>27</v>
      </c>
      <c r="I54" s="1">
        <f t="shared" si="2"/>
        <v>16.885111000000496</v>
      </c>
      <c r="J54" s="1">
        <f t="shared" si="3"/>
        <v>96.82511100000049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">
      <c r="A55" s="2">
        <v>44414</v>
      </c>
      <c r="B55" s="1" t="s">
        <v>39</v>
      </c>
      <c r="C55" s="1">
        <v>63</v>
      </c>
      <c r="D55" s="1">
        <v>145.57</v>
      </c>
      <c r="E55" s="1">
        <v>100</v>
      </c>
      <c r="F55" s="1">
        <v>5129.2</v>
      </c>
      <c r="G55" s="1">
        <v>5142.3</v>
      </c>
      <c r="H55" s="1" t="s">
        <v>42</v>
      </c>
      <c r="I55" s="1">
        <f t="shared" si="2"/>
        <v>17.462300000000486</v>
      </c>
      <c r="J55" s="1">
        <f t="shared" si="3"/>
        <v>100.03230000000048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">
      <c r="A56" s="2">
        <v>44369</v>
      </c>
      <c r="B56" s="1" t="s">
        <v>39</v>
      </c>
      <c r="C56" s="1">
        <v>28.6</v>
      </c>
      <c r="D56" s="1">
        <v>144</v>
      </c>
      <c r="E56" s="1">
        <v>147</v>
      </c>
      <c r="F56" s="1">
        <v>5238.2079999999996</v>
      </c>
      <c r="G56" s="1">
        <v>5260.12</v>
      </c>
      <c r="H56" s="1" t="s">
        <v>27</v>
      </c>
      <c r="I56" s="1">
        <f t="shared" si="2"/>
        <v>29.208696000000348</v>
      </c>
      <c r="J56" s="1">
        <f t="shared" si="3"/>
        <v>144.60869600000035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">
      <c r="A57" s="2">
        <v>44382</v>
      </c>
      <c r="B57" s="1" t="s">
        <v>40</v>
      </c>
      <c r="C57" s="1"/>
      <c r="E57" s="1">
        <v>40</v>
      </c>
      <c r="F57" s="1"/>
      <c r="G57" s="1"/>
      <c r="H57" s="1" t="s">
        <v>27</v>
      </c>
      <c r="I57" s="1">
        <f t="shared" si="2"/>
        <v>0</v>
      </c>
      <c r="J57" s="1">
        <f>E57-C57+I57</f>
        <v>40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">
      <c r="A58" s="2">
        <v>44383</v>
      </c>
      <c r="B58" s="1" t="s">
        <v>39</v>
      </c>
      <c r="C58" s="1">
        <v>25.4</v>
      </c>
      <c r="D58" s="1">
        <v>127.96</v>
      </c>
      <c r="E58" s="1">
        <v>133</v>
      </c>
      <c r="F58" s="1">
        <v>5361.98</v>
      </c>
      <c r="G58" s="1">
        <v>5380.38</v>
      </c>
      <c r="H58" s="1" t="s">
        <v>27</v>
      </c>
      <c r="I58" s="1">
        <f t="shared" si="2"/>
        <v>24.527200000000725</v>
      </c>
      <c r="J58" s="1">
        <f t="shared" si="3"/>
        <v>127.08720000000073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">
      <c r="A59" s="2">
        <v>44397</v>
      </c>
      <c r="B59" s="1" t="s">
        <v>39</v>
      </c>
      <c r="C59" s="1">
        <v>19.36</v>
      </c>
      <c r="D59" s="1">
        <v>145</v>
      </c>
      <c r="E59" s="1">
        <v>149</v>
      </c>
      <c r="F59" s="1">
        <v>5471.2250000000004</v>
      </c>
      <c r="G59" s="1">
        <v>5492.14</v>
      </c>
      <c r="H59" s="1" t="s">
        <v>27</v>
      </c>
      <c r="I59" s="1">
        <f t="shared" si="2"/>
        <v>27.879694999999952</v>
      </c>
      <c r="J59" s="1">
        <f t="shared" si="3"/>
        <v>153.51969499999996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">
      <c r="A60" s="2">
        <v>44412</v>
      </c>
      <c r="B60" s="1" t="s">
        <v>39</v>
      </c>
      <c r="C60" s="1">
        <v>18</v>
      </c>
      <c r="D60" s="1">
        <v>123.12</v>
      </c>
      <c r="E60" s="1">
        <v>148</v>
      </c>
      <c r="F60" s="1">
        <v>5592.9</v>
      </c>
      <c r="G60" s="1">
        <v>5617.66</v>
      </c>
      <c r="H60" s="1" t="s">
        <v>27</v>
      </c>
      <c r="I60" s="1">
        <f>(G60-F60)*1.333</f>
        <v>33.005080000000291</v>
      </c>
      <c r="J60" s="1">
        <f>D60-C60+I60</f>
        <v>138.12508000000031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">
      <c r="A61" s="2">
        <v>44425</v>
      </c>
      <c r="B61" s="1" t="s">
        <v>39</v>
      </c>
      <c r="C61" s="1">
        <v>25.42</v>
      </c>
      <c r="D61" s="1">
        <v>146.15</v>
      </c>
      <c r="E61" s="1">
        <v>148</v>
      </c>
      <c r="F61" s="1">
        <v>5708.41</v>
      </c>
      <c r="G61" s="1">
        <v>5726.5</v>
      </c>
      <c r="H61" s="1" t="s">
        <v>27</v>
      </c>
      <c r="I61" s="1">
        <f t="shared" si="2"/>
        <v>24.113970000000194</v>
      </c>
      <c r="J61" s="1">
        <f t="shared" si="3"/>
        <v>144.84397000000018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">
      <c r="A62" s="2">
        <v>44439</v>
      </c>
      <c r="B62" s="1" t="s">
        <v>39</v>
      </c>
      <c r="C62" s="1">
        <v>32</v>
      </c>
      <c r="D62" s="1">
        <v>113.5</v>
      </c>
      <c r="E62" s="1">
        <v>150</v>
      </c>
      <c r="F62" s="1"/>
      <c r="G62" s="1"/>
      <c r="H62" s="1" t="s">
        <v>27</v>
      </c>
      <c r="I62" s="1">
        <v>35</v>
      </c>
      <c r="J62" s="1">
        <v>145.5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">
      <c r="A63" s="2">
        <v>44444</v>
      </c>
      <c r="B63" s="1" t="s">
        <v>40</v>
      </c>
      <c r="C63" s="1"/>
      <c r="E63" s="1">
        <v>56</v>
      </c>
      <c r="F63" s="1"/>
      <c r="G63" s="1"/>
      <c r="H63" s="1" t="s">
        <v>27</v>
      </c>
      <c r="I63" s="1">
        <v>0</v>
      </c>
      <c r="J63" s="1">
        <v>56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">
      <c r="A64" s="2">
        <v>44453</v>
      </c>
      <c r="B64" s="1" t="s">
        <v>39</v>
      </c>
      <c r="C64" s="1">
        <v>37</v>
      </c>
      <c r="D64" s="1">
        <v>120.5</v>
      </c>
      <c r="E64" s="1">
        <v>157.5</v>
      </c>
      <c r="F64" s="1">
        <v>5942.5950000000003</v>
      </c>
      <c r="G64" s="1">
        <v>5961.53</v>
      </c>
      <c r="H64" s="1" t="s">
        <v>27</v>
      </c>
      <c r="I64" s="1">
        <v>23.5</v>
      </c>
      <c r="J64" s="1">
        <v>144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">
      <c r="A65" s="2">
        <v>44469</v>
      </c>
      <c r="B65" s="1" t="s">
        <v>39</v>
      </c>
      <c r="C65" s="1">
        <v>33.5</v>
      </c>
      <c r="D65" s="1"/>
      <c r="E65" s="1">
        <v>140</v>
      </c>
      <c r="F65" s="1">
        <v>6063.4</v>
      </c>
      <c r="G65" s="1"/>
      <c r="H65" s="1" t="s">
        <v>27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">
      <c r="A66" s="2">
        <v>44483</v>
      </c>
      <c r="B66" s="1" t="s">
        <v>39</v>
      </c>
      <c r="C66" s="1">
        <v>33.299999999999997</v>
      </c>
      <c r="D66" s="1">
        <v>155</v>
      </c>
      <c r="E66" s="1">
        <v>150</v>
      </c>
      <c r="F66" s="1">
        <v>6175.08</v>
      </c>
      <c r="G66" s="1">
        <v>6191.92</v>
      </c>
      <c r="H66" s="1" t="s">
        <v>27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">
      <c r="A67" s="2">
        <v>44489</v>
      </c>
      <c r="B67" s="1" t="s">
        <v>43</v>
      </c>
      <c r="D67" s="1"/>
      <c r="E67" s="1">
        <v>53</v>
      </c>
      <c r="F67" s="1"/>
      <c r="G67" s="1"/>
      <c r="H67" s="1" t="s">
        <v>27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">
      <c r="A68" s="2">
        <v>44494</v>
      </c>
      <c r="B68" s="1" t="s">
        <v>44</v>
      </c>
      <c r="C68" s="1">
        <v>64</v>
      </c>
      <c r="D68" s="1">
        <v>145</v>
      </c>
      <c r="E68" s="1">
        <v>95</v>
      </c>
      <c r="F68" s="1">
        <v>6266.48</v>
      </c>
      <c r="G68" s="1">
        <v>6276.81</v>
      </c>
      <c r="H68" s="1" t="s">
        <v>27</v>
      </c>
      <c r="I68" s="1">
        <v>13.7</v>
      </c>
      <c r="J68" s="1">
        <v>82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">
      <c r="A69" s="2">
        <v>44509</v>
      </c>
      <c r="B69" s="1" t="s">
        <v>44</v>
      </c>
      <c r="C69" s="1">
        <v>25</v>
      </c>
      <c r="D69" s="1">
        <v>105</v>
      </c>
      <c r="E69" s="1">
        <v>105</v>
      </c>
      <c r="F69" s="1">
        <v>6419.6</v>
      </c>
      <c r="G69" s="1">
        <v>6431.7</v>
      </c>
      <c r="H69" s="1" t="s">
        <v>27</v>
      </c>
      <c r="I69" s="1">
        <v>16</v>
      </c>
      <c r="J69" s="1">
        <v>80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">
      <c r="A70" s="2">
        <v>44516</v>
      </c>
      <c r="B70" s="1" t="s">
        <v>43</v>
      </c>
      <c r="D70" s="1">
        <f>SUM(E59:E68)</f>
        <v>1246.5</v>
      </c>
      <c r="E70" s="1">
        <v>54</v>
      </c>
      <c r="F70" s="1"/>
      <c r="G70" s="1"/>
      <c r="H70" s="1" t="s">
        <v>27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">
      <c r="A71" s="2">
        <v>44518</v>
      </c>
      <c r="B71" s="1" t="s">
        <v>44</v>
      </c>
      <c r="C71" s="1">
        <v>40</v>
      </c>
      <c r="D71" s="1">
        <v>95</v>
      </c>
      <c r="E71" s="1">
        <v>116.4</v>
      </c>
      <c r="F71" s="1">
        <v>6514.66</v>
      </c>
      <c r="G71" s="1">
        <v>6527.83</v>
      </c>
      <c r="H71" s="1" t="s">
        <v>27</v>
      </c>
      <c r="I71" s="1">
        <v>16.66</v>
      </c>
      <c r="J71" s="1">
        <v>76.400000000000006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">
      <c r="A72" s="2">
        <v>44536</v>
      </c>
      <c r="B72" s="1" t="s">
        <v>44</v>
      </c>
      <c r="C72" s="1">
        <v>21.4</v>
      </c>
      <c r="D72" s="1">
        <v>135</v>
      </c>
      <c r="E72" s="1">
        <v>145</v>
      </c>
      <c r="F72" s="1">
        <v>6660.79</v>
      </c>
      <c r="G72" s="1">
        <v>6685.5</v>
      </c>
      <c r="H72" s="1" t="s">
        <v>27</v>
      </c>
      <c r="I72" s="1">
        <v>32.9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">
      <c r="A73" s="2">
        <v>44537</v>
      </c>
      <c r="B73" s="1" t="s">
        <v>43</v>
      </c>
      <c r="D73" s="1"/>
      <c r="E73" s="1">
        <v>61</v>
      </c>
      <c r="F73" s="1"/>
      <c r="G73" s="1"/>
      <c r="H73" s="1" t="s">
        <v>27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">
      <c r="A74" s="2">
        <v>44551</v>
      </c>
      <c r="B74" s="1" t="s">
        <v>44</v>
      </c>
      <c r="C74" s="1">
        <v>28.9</v>
      </c>
      <c r="D74" s="1">
        <v>152</v>
      </c>
      <c r="E74" s="1">
        <v>145</v>
      </c>
      <c r="F74" s="1">
        <v>6774.4</v>
      </c>
      <c r="G74" s="1">
        <v>6790.3</v>
      </c>
      <c r="H74" s="1" t="s">
        <v>27</v>
      </c>
      <c r="I74" s="1">
        <v>21.2</v>
      </c>
      <c r="J74" s="1">
        <f>D74-C74+I74</f>
        <v>144.29999999999998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">
      <c r="A75" s="2">
        <v>44579</v>
      </c>
      <c r="B75" s="1" t="s">
        <v>43</v>
      </c>
      <c r="D75" s="1"/>
      <c r="E75" s="23">
        <v>52</v>
      </c>
      <c r="F75" s="1"/>
      <c r="G75" s="1"/>
      <c r="H75" s="1" t="s">
        <v>27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">
      <c r="A76" s="2">
        <v>44581</v>
      </c>
      <c r="B76" s="1" t="s">
        <v>44</v>
      </c>
      <c r="C76" s="1">
        <v>31.5</v>
      </c>
      <c r="D76" s="1">
        <v>150</v>
      </c>
      <c r="E76" s="23">
        <v>146.15</v>
      </c>
      <c r="F76" s="1">
        <v>7013.4470000000001</v>
      </c>
      <c r="G76" s="1">
        <v>7038.41</v>
      </c>
      <c r="H76" s="1" t="s">
        <v>27</v>
      </c>
      <c r="I76" s="1">
        <f>(G76-F76)*1.333</f>
        <v>33.275678999999649</v>
      </c>
      <c r="J76" s="1">
        <f>D76-C76+I76</f>
        <v>151.77567899999966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">
      <c r="A77" s="2">
        <v>44592</v>
      </c>
      <c r="B77" s="1" t="s">
        <v>45</v>
      </c>
      <c r="C77" s="1">
        <v>0</v>
      </c>
      <c r="D77" s="1">
        <v>0</v>
      </c>
      <c r="E77" s="23">
        <v>150</v>
      </c>
      <c r="F77" s="1">
        <v>7119.8</v>
      </c>
      <c r="G77" s="1">
        <v>7150</v>
      </c>
      <c r="H77" s="1" t="s">
        <v>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">
      <c r="A78" s="2">
        <v>44594</v>
      </c>
      <c r="B78" s="1" t="s">
        <v>44</v>
      </c>
      <c r="C78" s="1">
        <v>30.64</v>
      </c>
      <c r="D78" s="1">
        <v>149</v>
      </c>
      <c r="E78" s="23">
        <v>148</v>
      </c>
      <c r="F78" s="1">
        <v>7181.2</v>
      </c>
      <c r="G78" s="1">
        <v>7203.3</v>
      </c>
      <c r="H78" s="1" t="s">
        <v>27</v>
      </c>
      <c r="I78" s="1">
        <f t="shared" ref="I78" si="4">(G78-F78)*1.333</f>
        <v>29.459300000000486</v>
      </c>
      <c r="J78" s="1">
        <f t="shared" ref="J78" si="5">D78-C78+I78</f>
        <v>147.81930000000048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">
      <c r="A79" s="2" t="s">
        <v>47</v>
      </c>
      <c r="B79" s="1" t="s">
        <v>44</v>
      </c>
      <c r="C79" s="1">
        <v>46.3</v>
      </c>
      <c r="D79" s="1">
        <v>157</v>
      </c>
      <c r="E79" s="23">
        <v>143</v>
      </c>
      <c r="F79" s="1">
        <v>7213</v>
      </c>
      <c r="G79" s="1">
        <v>7233</v>
      </c>
      <c r="H79" s="1" t="s">
        <v>27</v>
      </c>
      <c r="I79" s="1">
        <f t="shared" ref="I79" si="6">(G79-F79)*1.333</f>
        <v>26.66</v>
      </c>
      <c r="J79" s="1">
        <f t="shared" ref="J79:J82" si="7">D79-C79+I79</f>
        <v>137.36000000000001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">
      <c r="A80" s="1" t="s">
        <v>48</v>
      </c>
      <c r="B80" s="1" t="s">
        <v>41</v>
      </c>
      <c r="C80" s="1">
        <v>0</v>
      </c>
      <c r="D80" s="1">
        <v>0</v>
      </c>
      <c r="E80" s="23">
        <v>153</v>
      </c>
      <c r="F80" s="1">
        <v>7238.81</v>
      </c>
      <c r="G80" s="1"/>
      <c r="H80" s="1" t="s">
        <v>27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">
      <c r="A81" s="2">
        <v>44608</v>
      </c>
      <c r="B81" s="1" t="s">
        <v>43</v>
      </c>
      <c r="D81" s="1"/>
      <c r="E81" s="23">
        <v>60</v>
      </c>
      <c r="F81" s="1"/>
      <c r="G81" s="1"/>
      <c r="H81" s="1" t="s">
        <v>27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">
      <c r="A82" s="2">
        <v>44623</v>
      </c>
      <c r="B82" s="1" t="s">
        <v>39</v>
      </c>
      <c r="C82" s="1">
        <v>22.52</v>
      </c>
      <c r="D82" s="1">
        <v>108.84</v>
      </c>
      <c r="E82" s="23">
        <v>90</v>
      </c>
      <c r="F82" s="1">
        <v>7291.1</v>
      </c>
      <c r="G82" s="1">
        <v>7305.23</v>
      </c>
      <c r="H82" s="1"/>
      <c r="I82" s="1">
        <v>15</v>
      </c>
      <c r="J82" s="1">
        <f t="shared" si="7"/>
        <v>101.32000000000001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">
      <c r="A83" s="2">
        <v>44837</v>
      </c>
      <c r="B83" s="1" t="s">
        <v>44</v>
      </c>
      <c r="C83" s="1">
        <v>54</v>
      </c>
      <c r="D83" s="1">
        <v>132.80000000000001</v>
      </c>
      <c r="E83" s="23">
        <v>95</v>
      </c>
      <c r="F83" s="1">
        <v>7321.64</v>
      </c>
      <c r="G83" s="1">
        <v>7333.31</v>
      </c>
      <c r="H83" s="1" t="s">
        <v>27</v>
      </c>
      <c r="I83" s="1">
        <f>(G83-F83)*1.333</f>
        <v>15.556110000000096</v>
      </c>
      <c r="J83" s="1">
        <f>D83-C83+I83</f>
        <v>94.356110000000115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">
      <c r="A84" s="1" t="s">
        <v>49</v>
      </c>
      <c r="B84" s="1" t="s">
        <v>44</v>
      </c>
      <c r="C84" s="1">
        <v>46.3</v>
      </c>
      <c r="D84" s="1">
        <v>133.1</v>
      </c>
      <c r="E84" s="23">
        <v>100</v>
      </c>
      <c r="F84" s="1">
        <v>7337.01</v>
      </c>
      <c r="G84" s="1">
        <v>7349.79</v>
      </c>
      <c r="H84" s="1" t="s">
        <v>27</v>
      </c>
      <c r="I84" s="1">
        <f>(G84-F84)*1.333</f>
        <v>17.035739999999659</v>
      </c>
      <c r="J84" s="1">
        <f>D84-C84+I84</f>
        <v>103.83573999999966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">
      <c r="A85" s="1" t="s">
        <v>50</v>
      </c>
      <c r="B85" s="1" t="s">
        <v>51</v>
      </c>
      <c r="C85" s="1"/>
      <c r="D85" s="1"/>
      <c r="E85" s="23">
        <v>100</v>
      </c>
      <c r="F85" s="1">
        <v>7446</v>
      </c>
      <c r="G85" s="1"/>
      <c r="H85" s="1" t="s">
        <v>27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">
      <c r="A86" s="1" t="s">
        <v>52</v>
      </c>
      <c r="B86" s="1" t="s">
        <v>43</v>
      </c>
      <c r="D86" s="1">
        <f>SUM(E78:E91)</f>
        <v>1454</v>
      </c>
      <c r="E86" s="23">
        <v>31</v>
      </c>
      <c r="F86" s="1"/>
      <c r="G86" s="1"/>
      <c r="H86" s="1" t="s">
        <v>27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">
      <c r="A87" s="1" t="s">
        <v>53</v>
      </c>
      <c r="B87" s="1" t="s">
        <v>51</v>
      </c>
      <c r="C87" s="1"/>
      <c r="D87" s="1"/>
      <c r="E87" s="23">
        <v>150</v>
      </c>
      <c r="F87" s="1">
        <v>7354.9</v>
      </c>
      <c r="G87" s="1">
        <v>7378.7</v>
      </c>
      <c r="H87" s="1" t="s">
        <v>27</v>
      </c>
      <c r="I87" s="1">
        <f>(G87-F87)*1.333</f>
        <v>31.725400000000242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">
      <c r="A88" s="2">
        <v>44655</v>
      </c>
      <c r="B88" s="1" t="s">
        <v>44</v>
      </c>
      <c r="C88" s="1">
        <v>23.7</v>
      </c>
      <c r="D88" s="1">
        <v>150</v>
      </c>
      <c r="E88" s="23">
        <v>150</v>
      </c>
      <c r="F88" s="1">
        <v>7556.74</v>
      </c>
      <c r="G88" s="1">
        <v>7573.91</v>
      </c>
      <c r="H88" s="1" t="s">
        <v>27</v>
      </c>
      <c r="I88" s="1">
        <f>(G88-F88)*1.333</f>
        <v>22.887610000000095</v>
      </c>
      <c r="J88" s="1">
        <f>D88-C88+I88</f>
        <v>149.18761000000009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">
      <c r="A89" s="1" t="s">
        <v>54</v>
      </c>
      <c r="B89" s="1" t="s">
        <v>40</v>
      </c>
      <c r="C89" s="1">
        <v>3.4</v>
      </c>
      <c r="E89" s="24">
        <v>61</v>
      </c>
      <c r="H89" s="1" t="s">
        <v>27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">
      <c r="A90" s="1" t="s">
        <v>54</v>
      </c>
      <c r="B90" s="1" t="s">
        <v>51</v>
      </c>
      <c r="C90" s="1"/>
      <c r="D90" s="1"/>
      <c r="E90" s="23">
        <v>101</v>
      </c>
      <c r="F90" s="1"/>
      <c r="G90" s="1"/>
      <c r="H90" s="1" t="s">
        <v>27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">
      <c r="A91" s="1" t="s">
        <v>55</v>
      </c>
      <c r="B91" s="1" t="s">
        <v>39</v>
      </c>
      <c r="C91" s="1">
        <v>41.1</v>
      </c>
      <c r="D91">
        <v>104.2</v>
      </c>
      <c r="E91" s="23">
        <v>72</v>
      </c>
      <c r="F91" s="1">
        <v>7778.3029999999999</v>
      </c>
      <c r="G91" s="1"/>
      <c r="H91" s="1" t="s">
        <v>26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">
      <c r="A92" s="2" t="s">
        <v>56</v>
      </c>
      <c r="B92" s="1" t="s">
        <v>39</v>
      </c>
      <c r="C92" s="1">
        <v>41.08</v>
      </c>
      <c r="D92" s="1">
        <v>137</v>
      </c>
      <c r="E92" s="23">
        <v>123</v>
      </c>
      <c r="F92" s="1">
        <v>7841.3739999999998</v>
      </c>
      <c r="G92" s="1">
        <v>7852.9</v>
      </c>
      <c r="H92" s="1" t="s">
        <v>27</v>
      </c>
      <c r="I92" s="1">
        <f t="shared" ref="I92" si="8">(G92-F92)*1.333</f>
        <v>15.364157999999787</v>
      </c>
      <c r="J92" s="1">
        <f t="shared" ref="J92" si="9">D92-C92+I92</f>
        <v>111.28415799999979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">
      <c r="A93" s="2">
        <v>44809</v>
      </c>
      <c r="B93" s="1" t="s">
        <v>39</v>
      </c>
      <c r="C93" s="1">
        <v>35.5</v>
      </c>
      <c r="D93" s="1">
        <v>150</v>
      </c>
      <c r="E93" s="23">
        <v>136</v>
      </c>
      <c r="F93" s="1">
        <v>7860.94</v>
      </c>
      <c r="G93" s="1">
        <v>7880.42</v>
      </c>
      <c r="H93" s="1" t="s">
        <v>27</v>
      </c>
      <c r="I93" s="1">
        <f t="shared" ref="I93:I95" si="10">(G93-F93)*1.333</f>
        <v>25.96684000000063</v>
      </c>
      <c r="J93" s="1">
        <f t="shared" ref="J93:J95" si="11">D93-C93+I93</f>
        <v>140.46684000000062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">
      <c r="A94" s="1" t="s">
        <v>58</v>
      </c>
      <c r="B94" s="1" t="s">
        <v>41</v>
      </c>
      <c r="C94" s="1">
        <v>0</v>
      </c>
      <c r="D94" s="1">
        <v>150</v>
      </c>
      <c r="E94" s="23">
        <v>157</v>
      </c>
      <c r="F94" s="1">
        <v>7890</v>
      </c>
      <c r="G94" s="1">
        <v>7915</v>
      </c>
      <c r="H94" s="1" t="s">
        <v>26</v>
      </c>
      <c r="I94" s="1">
        <f t="shared" si="10"/>
        <v>33.324999999999996</v>
      </c>
      <c r="J94" s="1">
        <f t="shared" si="11"/>
        <v>183.32499999999999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">
      <c r="A95" s="1" t="s">
        <v>57</v>
      </c>
      <c r="B95" s="1" t="s">
        <v>51</v>
      </c>
      <c r="C95" s="1">
        <v>50</v>
      </c>
      <c r="D95" s="1">
        <v>143</v>
      </c>
      <c r="E95" s="23">
        <v>100</v>
      </c>
      <c r="F95" s="1">
        <v>7997.2</v>
      </c>
      <c r="G95" s="1">
        <v>8002.7</v>
      </c>
      <c r="H95" s="1" t="s">
        <v>27</v>
      </c>
      <c r="I95" s="1">
        <f t="shared" si="10"/>
        <v>7.3315000000000001</v>
      </c>
      <c r="J95" s="1">
        <f t="shared" si="11"/>
        <v>100.33150000000001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19" customFormat="1" ht="15.75" customHeight="1" x14ac:dyDescent="0.2">
      <c r="A96" s="17" t="s">
        <v>60</v>
      </c>
      <c r="B96" s="17" t="s">
        <v>44</v>
      </c>
      <c r="C96" s="17">
        <v>30.1</v>
      </c>
      <c r="D96" s="18">
        <v>152</v>
      </c>
      <c r="E96" s="23">
        <v>142</v>
      </c>
      <c r="F96" s="17">
        <v>8018.63</v>
      </c>
      <c r="G96" s="17">
        <v>8040</v>
      </c>
      <c r="H96" s="17" t="s">
        <v>81</v>
      </c>
      <c r="I96" s="17">
        <f t="shared" ref="I96" si="12">(G96-F96)*1.333</f>
        <v>28.486209999999854</v>
      </c>
      <c r="J96" s="17">
        <f t="shared" ref="J96" si="13">D96-C96+I96</f>
        <v>150.38620999999986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s="22" customFormat="1" ht="15.75" customHeight="1" x14ac:dyDescent="0.2">
      <c r="A97" s="20"/>
      <c r="B97" s="20"/>
      <c r="C97" s="20"/>
      <c r="D97" s="2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s="16" customFormat="1" ht="15.75" customHeight="1" x14ac:dyDescent="0.2">
      <c r="A98" s="14" t="s">
        <v>59</v>
      </c>
      <c r="B98" s="14" t="s">
        <v>41</v>
      </c>
      <c r="C98" s="14">
        <v>59</v>
      </c>
      <c r="D98" s="15">
        <v>152</v>
      </c>
      <c r="E98" s="14">
        <v>100</v>
      </c>
      <c r="F98" s="14">
        <v>110.125</v>
      </c>
      <c r="G98" s="14">
        <v>114.8</v>
      </c>
      <c r="H98" s="14" t="s">
        <v>27</v>
      </c>
      <c r="I98" s="14">
        <f t="shared" ref="I98:I99" si="14">(G98-F98)*1.333</f>
        <v>6.2317749999999963</v>
      </c>
      <c r="J98" s="14">
        <f t="shared" ref="J98:J99" si="15">D98-C98+I98</f>
        <v>99.231774999999999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2">
      <c r="A99" s="2">
        <v>44748</v>
      </c>
      <c r="B99" s="1" t="s">
        <v>61</v>
      </c>
      <c r="C99" s="1">
        <v>35.799999999999997</v>
      </c>
      <c r="D99" s="1">
        <v>129</v>
      </c>
      <c r="E99" s="1">
        <v>114</v>
      </c>
      <c r="F99" s="1">
        <v>253.6</v>
      </c>
      <c r="G99" s="1">
        <v>273.10000000000002</v>
      </c>
      <c r="H99" s="1" t="s">
        <v>27</v>
      </c>
      <c r="I99" s="1">
        <f t="shared" si="14"/>
        <v>25.993500000000036</v>
      </c>
      <c r="J99" s="1">
        <f t="shared" si="15"/>
        <v>119.19350000000004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">
      <c r="A100" s="2">
        <v>44901</v>
      </c>
      <c r="B100" s="1" t="s">
        <v>40</v>
      </c>
      <c r="D100" s="1"/>
      <c r="E100" s="1">
        <v>63</v>
      </c>
      <c r="F100" s="1"/>
      <c r="G100" s="1"/>
      <c r="H100" s="1" t="s">
        <v>27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">
      <c r="A101" s="1" t="s">
        <v>62</v>
      </c>
      <c r="B101" s="1" t="s">
        <v>39</v>
      </c>
      <c r="C101" s="1">
        <v>56.7</v>
      </c>
      <c r="D101" s="1">
        <v>137.69999999999999</v>
      </c>
      <c r="E101" s="1">
        <v>100</v>
      </c>
      <c r="F101" s="1">
        <v>341.77699999999999</v>
      </c>
      <c r="G101" s="1">
        <v>358.58</v>
      </c>
      <c r="H101" s="1" t="s">
        <v>27</v>
      </c>
      <c r="I101" s="1">
        <v>22.407699999999998</v>
      </c>
      <c r="J101" s="1">
        <v>103.407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">
      <c r="A102" s="1" t="s">
        <v>63</v>
      </c>
      <c r="B102" s="1" t="s">
        <v>39</v>
      </c>
      <c r="C102" s="1">
        <v>45.7</v>
      </c>
      <c r="D102" s="1">
        <v>130</v>
      </c>
      <c r="E102" s="1">
        <v>100</v>
      </c>
      <c r="F102" s="1">
        <v>443.5</v>
      </c>
      <c r="G102" s="1">
        <v>454.2</v>
      </c>
      <c r="H102" s="1" t="s">
        <v>27</v>
      </c>
      <c r="I102" s="1">
        <v>14.3</v>
      </c>
      <c r="J102" s="1">
        <v>98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">
      <c r="A103" s="2">
        <v>44746</v>
      </c>
      <c r="B103" s="1" t="s">
        <v>41</v>
      </c>
      <c r="C103" s="1"/>
      <c r="D103" s="1"/>
      <c r="E103" s="1">
        <v>142</v>
      </c>
      <c r="F103" s="1">
        <v>508.6</v>
      </c>
      <c r="G103" s="1">
        <v>529.05999999999995</v>
      </c>
      <c r="H103" s="1" t="s">
        <v>26</v>
      </c>
      <c r="I103" s="1">
        <v>30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">
      <c r="A104" s="2">
        <v>44753</v>
      </c>
      <c r="B104" s="1" t="s">
        <v>39</v>
      </c>
      <c r="C104" s="1">
        <v>15.95</v>
      </c>
      <c r="D104" s="1">
        <v>148</v>
      </c>
      <c r="E104" s="1">
        <v>150</v>
      </c>
      <c r="F104" s="1">
        <v>656.61800000000005</v>
      </c>
      <c r="G104" s="1">
        <v>667.57</v>
      </c>
      <c r="H104" s="1" t="s">
        <v>27</v>
      </c>
      <c r="I104" s="1">
        <v>27.93</v>
      </c>
      <c r="J104" s="1">
        <v>160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">
      <c r="A105" s="1" t="s">
        <v>64</v>
      </c>
      <c r="B105" s="1" t="s">
        <v>39</v>
      </c>
      <c r="C105" s="1">
        <v>12.5</v>
      </c>
      <c r="D105" s="1">
        <v>135.5</v>
      </c>
      <c r="E105" s="1">
        <v>150</v>
      </c>
      <c r="F105" s="1">
        <v>823.27</v>
      </c>
      <c r="G105" s="1">
        <v>840.7</v>
      </c>
      <c r="H105" s="1" t="s">
        <v>27</v>
      </c>
      <c r="I105" s="1">
        <v>24.8</v>
      </c>
      <c r="J105" s="1">
        <v>146.1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">
      <c r="A106" s="1" t="s">
        <v>65</v>
      </c>
      <c r="B106" s="1" t="s">
        <v>40</v>
      </c>
      <c r="C106" s="1"/>
      <c r="D106" s="1"/>
      <c r="E106" s="1">
        <v>49.5</v>
      </c>
      <c r="F106" s="1"/>
      <c r="G106" s="1"/>
      <c r="H106" s="1" t="s">
        <v>27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">
      <c r="A107" s="2">
        <v>44842</v>
      </c>
      <c r="B107" s="1" t="s">
        <v>39</v>
      </c>
      <c r="C107" s="1">
        <v>25.4</v>
      </c>
      <c r="D107" s="1">
        <v>149.30000000000001</v>
      </c>
      <c r="E107" s="1">
        <v>153</v>
      </c>
      <c r="F107" s="1">
        <v>943.6</v>
      </c>
      <c r="G107" s="1">
        <v>966</v>
      </c>
      <c r="H107" s="1" t="s">
        <v>27</v>
      </c>
      <c r="I107" s="1">
        <v>29.8</v>
      </c>
      <c r="J107" s="1">
        <v>123.9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">
      <c r="A108" s="1" t="s">
        <v>66</v>
      </c>
      <c r="B108" s="1" t="s">
        <v>39</v>
      </c>
      <c r="C108" s="1">
        <v>42</v>
      </c>
      <c r="D108" s="1">
        <v>157</v>
      </c>
      <c r="E108" s="1">
        <v>135</v>
      </c>
      <c r="F108" s="1">
        <v>1062.2</v>
      </c>
      <c r="G108" s="1">
        <v>1079.8599999999999</v>
      </c>
      <c r="H108" s="1" t="s">
        <v>27</v>
      </c>
      <c r="I108" s="1">
        <f>(G108-F108)*1.3</f>
        <v>22.95799999999981</v>
      </c>
      <c r="J108" s="1">
        <f>D108-C108+I108</f>
        <v>137.9579999999998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">
      <c r="A109" s="2">
        <v>44810</v>
      </c>
      <c r="B109" s="1" t="s">
        <v>39</v>
      </c>
      <c r="C109" s="1">
        <v>28.6</v>
      </c>
      <c r="D109" s="1">
        <v>98.4</v>
      </c>
      <c r="E109" s="1">
        <v>90</v>
      </c>
      <c r="F109" s="1">
        <v>1184.3</v>
      </c>
      <c r="G109" s="1">
        <v>1199.4000000000001</v>
      </c>
      <c r="H109" s="1" t="s">
        <v>27</v>
      </c>
      <c r="I109" s="1">
        <f t="shared" ref="I109:I120" si="16">(G109-F109)*1.3</f>
        <v>19.630000000000177</v>
      </c>
      <c r="J109" s="1">
        <f>D109-C109+I109</f>
        <v>89.430000000000192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">
      <c r="A110" s="2">
        <v>44774</v>
      </c>
      <c r="B110" s="1"/>
      <c r="C110" s="1"/>
      <c r="D110" s="1"/>
      <c r="E110" s="1">
        <v>44</v>
      </c>
      <c r="F110" s="1"/>
      <c r="G110" s="1"/>
      <c r="H110" s="1" t="s">
        <v>27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">
      <c r="A111" s="2">
        <v>44845</v>
      </c>
      <c r="B111" s="1" t="s">
        <v>39</v>
      </c>
      <c r="C111" s="1">
        <v>0</v>
      </c>
      <c r="D111" s="1">
        <v>135</v>
      </c>
      <c r="E111" s="1">
        <v>135</v>
      </c>
      <c r="F111" s="1"/>
      <c r="G111" s="1">
        <v>1290.6859999999999</v>
      </c>
      <c r="H111" s="1" t="s">
        <v>80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">
      <c r="A112" s="1" t="s">
        <v>67</v>
      </c>
      <c r="B112" s="1" t="s">
        <v>44</v>
      </c>
      <c r="C112" s="1">
        <v>33</v>
      </c>
      <c r="D112" s="1">
        <v>97.5</v>
      </c>
      <c r="E112" s="1">
        <v>100</v>
      </c>
      <c r="F112" s="1">
        <v>1381.98</v>
      </c>
      <c r="G112" s="1">
        <v>1405.32</v>
      </c>
      <c r="H112" s="1" t="s">
        <v>27</v>
      </c>
      <c r="I112" s="1">
        <f t="shared" si="16"/>
        <v>30.341999999999896</v>
      </c>
      <c r="J112" s="1">
        <f t="shared" ref="J112:J119" si="17">D112-C112+I112</f>
        <v>94.841999999999899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">
      <c r="A113" s="1" t="s">
        <v>68</v>
      </c>
      <c r="B113" s="1" t="s">
        <v>44</v>
      </c>
      <c r="C113" s="1">
        <v>42.2</v>
      </c>
      <c r="D113" s="1">
        <v>132.52000000000001</v>
      </c>
      <c r="E113" s="1">
        <v>100</v>
      </c>
      <c r="F113" s="1">
        <v>1458.41</v>
      </c>
      <c r="G113" s="1">
        <v>1466.951</v>
      </c>
      <c r="H113" s="1" t="s">
        <v>27</v>
      </c>
      <c r="I113" s="1">
        <f t="shared" si="16"/>
        <v>11.103299999999923</v>
      </c>
      <c r="J113" s="1">
        <f t="shared" si="17"/>
        <v>101.42329999999993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">
      <c r="A114" s="2">
        <v>44754</v>
      </c>
      <c r="B114" s="1" t="s">
        <v>40</v>
      </c>
      <c r="C114" s="1"/>
      <c r="D114" s="1"/>
      <c r="E114" s="1">
        <v>61</v>
      </c>
      <c r="F114" s="1"/>
      <c r="G114" s="1"/>
      <c r="H114" s="1" t="s">
        <v>27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">
      <c r="A115" s="1" t="s">
        <v>69</v>
      </c>
      <c r="B115" s="1" t="s">
        <v>44</v>
      </c>
      <c r="C115" s="1">
        <v>19.899999999999999</v>
      </c>
      <c r="D115" s="1">
        <v>155.06</v>
      </c>
      <c r="E115" s="1">
        <v>150</v>
      </c>
      <c r="F115" s="1">
        <v>1573.761</v>
      </c>
      <c r="G115" s="1">
        <v>1596.6</v>
      </c>
      <c r="H115" s="1" t="s">
        <v>26</v>
      </c>
      <c r="I115" s="1">
        <f t="shared" si="16"/>
        <v>29.690699999999925</v>
      </c>
      <c r="J115" s="1">
        <f t="shared" si="17"/>
        <v>164.85069999999993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">
      <c r="A116" s="1" t="s">
        <v>70</v>
      </c>
      <c r="B116" s="1" t="s">
        <v>44</v>
      </c>
      <c r="C116" s="1">
        <v>27.7</v>
      </c>
      <c r="D116" s="1">
        <v>153.4</v>
      </c>
      <c r="E116" s="1">
        <v>142</v>
      </c>
      <c r="F116" s="1">
        <v>1699.7919999999999</v>
      </c>
      <c r="G116" s="1">
        <v>1711.7919999999999</v>
      </c>
      <c r="H116" s="1" t="s">
        <v>27</v>
      </c>
      <c r="I116" s="1">
        <f t="shared" si="16"/>
        <v>15.600000000000001</v>
      </c>
      <c r="J116" s="1">
        <f t="shared" si="17"/>
        <v>141.30000000000001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">
      <c r="A117" s="2">
        <v>45261</v>
      </c>
      <c r="B117" s="1" t="s">
        <v>44</v>
      </c>
      <c r="C117" s="1">
        <v>43.4</v>
      </c>
      <c r="D117" s="1">
        <v>157.5</v>
      </c>
      <c r="E117" s="1">
        <v>132</v>
      </c>
      <c r="F117" s="1">
        <v>1812.56</v>
      </c>
      <c r="G117" s="1">
        <v>1824.54</v>
      </c>
      <c r="H117" s="1" t="s">
        <v>27</v>
      </c>
      <c r="I117" s="1">
        <f t="shared" si="16"/>
        <v>15.574000000000025</v>
      </c>
      <c r="J117" s="1" t="e">
        <f>D117-C131,D131,I131C117+I117</f>
        <v>#NAME?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">
      <c r="A118" s="1" t="s">
        <v>71</v>
      </c>
      <c r="B118" s="1" t="s">
        <v>40</v>
      </c>
      <c r="C118" s="1"/>
      <c r="D118" s="1"/>
      <c r="E118" s="1">
        <v>64</v>
      </c>
      <c r="F118" s="1"/>
      <c r="G118" s="1"/>
      <c r="H118" s="1" t="s">
        <v>27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">
      <c r="A119" s="1" t="s">
        <v>72</v>
      </c>
      <c r="B119" s="1" t="s">
        <v>44</v>
      </c>
      <c r="C119" s="1">
        <v>35.9</v>
      </c>
      <c r="D119" s="1">
        <v>161.80000000000001</v>
      </c>
      <c r="E119" s="1">
        <v>140</v>
      </c>
      <c r="F119" s="1">
        <v>1937.5119999999999</v>
      </c>
      <c r="G119" s="1">
        <v>1947.5</v>
      </c>
      <c r="H119" s="1" t="s">
        <v>27</v>
      </c>
      <c r="I119" s="1">
        <f t="shared" si="16"/>
        <v>12.984400000000074</v>
      </c>
      <c r="J119" s="1">
        <f t="shared" si="17"/>
        <v>138.88440000000008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">
      <c r="A120" s="2">
        <v>45171</v>
      </c>
      <c r="B120" s="1" t="s">
        <v>44</v>
      </c>
      <c r="C120" s="1">
        <v>44.4</v>
      </c>
      <c r="D120" s="1">
        <v>158.30000000000001</v>
      </c>
      <c r="E120" s="1">
        <v>132</v>
      </c>
      <c r="F120" s="1">
        <v>2052.2800000000002</v>
      </c>
      <c r="G120" s="1">
        <v>2068.8000000000002</v>
      </c>
      <c r="H120" s="1" t="s">
        <v>27</v>
      </c>
      <c r="I120" s="1">
        <f t="shared" si="16"/>
        <v>21.475999999999978</v>
      </c>
      <c r="J120" s="1">
        <f>D120-C120+I120</f>
        <v>135.37599999999998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">
      <c r="A121" s="1" t="s">
        <v>89</v>
      </c>
      <c r="B121" s="1" t="s">
        <v>44</v>
      </c>
      <c r="C121" s="1">
        <v>18.8</v>
      </c>
      <c r="D121" s="1">
        <v>157.24</v>
      </c>
      <c r="E121" s="1">
        <v>155</v>
      </c>
      <c r="F121" s="1">
        <v>2197.2620000000002</v>
      </c>
      <c r="G121" s="1">
        <v>2210.3139999999999</v>
      </c>
      <c r="H121" s="1" t="s">
        <v>26</v>
      </c>
      <c r="I121" s="1">
        <v>17.39</v>
      </c>
      <c r="J121" s="1">
        <v>155.83000000000001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">
      <c r="A122" s="1"/>
      <c r="B122" s="1"/>
      <c r="C122" s="1"/>
      <c r="D122" s="25" t="s">
        <v>87</v>
      </c>
      <c r="E122" s="12" t="s">
        <v>84</v>
      </c>
      <c r="F122" s="12" t="s">
        <v>86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">
      <c r="A123" s="1"/>
      <c r="B123" s="1"/>
      <c r="C123" s="1"/>
      <c r="D123" s="12" t="s">
        <v>85</v>
      </c>
      <c r="E123" s="12">
        <f>SUM(E98:E120)</f>
        <v>2546.5</v>
      </c>
      <c r="F123" s="12">
        <f>E123*20</f>
        <v>50930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">
      <c r="A124" s="1"/>
      <c r="B124" s="1"/>
      <c r="C124" s="1"/>
      <c r="D124" s="12" t="s">
        <v>88</v>
      </c>
      <c r="E124" s="12">
        <f>SUM(E75:E96)</f>
        <v>2460.15</v>
      </c>
      <c r="F124" s="12">
        <f>E124*20</f>
        <v>49203</v>
      </c>
      <c r="G124" s="1"/>
      <c r="H124" s="1">
        <f>(8040+2052+470/1.3)*1.3*20</f>
        <v>271792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">
      <c r="A125" s="2">
        <v>44929</v>
      </c>
      <c r="B125" s="1" t="s">
        <v>40</v>
      </c>
      <c r="C125" s="1"/>
      <c r="D125" s="1"/>
      <c r="E125" s="1">
        <v>64</v>
      </c>
      <c r="F125" s="1"/>
      <c r="G125" s="1"/>
      <c r="H125" s="1" t="s">
        <v>27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">
      <c r="A126" s="1" t="s">
        <v>90</v>
      </c>
      <c r="B126" s="1" t="s">
        <v>44</v>
      </c>
      <c r="C126" s="1">
        <v>24.8</v>
      </c>
      <c r="D126" s="1">
        <v>160.24</v>
      </c>
      <c r="E126" s="1">
        <v>150</v>
      </c>
      <c r="F126" s="1">
        <v>2335.0100000000002</v>
      </c>
      <c r="G126" s="1">
        <v>2349.36</v>
      </c>
      <c r="H126" s="1" t="s">
        <v>27</v>
      </c>
      <c r="I126" s="1">
        <v>19.13</v>
      </c>
      <c r="J126" s="1">
        <f>SUM(D126,-C126,I126)</f>
        <v>154.57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">
      <c r="A127" s="2">
        <v>45203</v>
      </c>
      <c r="B127" s="1" t="s">
        <v>91</v>
      </c>
      <c r="C127" s="1">
        <v>41.37</v>
      </c>
      <c r="E127" s="1">
        <v>153</v>
      </c>
      <c r="F127" s="1">
        <v>2579.14</v>
      </c>
      <c r="G127" s="1"/>
      <c r="H127" s="1" t="s">
        <v>26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">
      <c r="A128" s="2" t="s">
        <v>92</v>
      </c>
      <c r="B128" s="1" t="s">
        <v>91</v>
      </c>
      <c r="C128" s="1"/>
      <c r="D128" s="1"/>
      <c r="E128" s="1">
        <v>104</v>
      </c>
      <c r="F128" s="1"/>
      <c r="G128" s="1"/>
      <c r="H128" s="1" t="s">
        <v>26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s="19" customFormat="1" ht="15.75" customHeight="1" x14ac:dyDescent="0.2">
      <c r="A129" s="17" t="s">
        <v>93</v>
      </c>
      <c r="B129" s="17" t="s">
        <v>94</v>
      </c>
      <c r="C129" s="17">
        <v>21.9</v>
      </c>
      <c r="D129" s="17">
        <v>108.84</v>
      </c>
      <c r="E129" s="17" t="s">
        <v>95</v>
      </c>
      <c r="F129" s="17">
        <v>2709.8879999999999</v>
      </c>
      <c r="G129" s="17">
        <v>2716.1</v>
      </c>
      <c r="H129" s="17" t="s">
        <v>95</v>
      </c>
      <c r="I129" s="17">
        <v>8.3000000000000007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">
      <c r="A130" s="2">
        <v>45112</v>
      </c>
      <c r="B130" s="1" t="s">
        <v>40</v>
      </c>
      <c r="C130" s="1"/>
      <c r="D130" s="1"/>
      <c r="E130" s="1">
        <v>60</v>
      </c>
      <c r="F130" s="1"/>
      <c r="G130" s="1"/>
      <c r="H130" s="1" t="s">
        <v>27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">
      <c r="A131" s="2">
        <v>45174</v>
      </c>
      <c r="B131" s="1" t="s">
        <v>39</v>
      </c>
      <c r="C131" s="1">
        <v>44.9</v>
      </c>
      <c r="D131" s="1">
        <v>154.24</v>
      </c>
      <c r="E131" s="1">
        <v>121</v>
      </c>
      <c r="F131" s="1">
        <v>2774.373</v>
      </c>
      <c r="G131" s="1">
        <v>2784.48</v>
      </c>
      <c r="H131" s="1" t="s">
        <v>27</v>
      </c>
      <c r="I131" s="1">
        <v>13.313000000000001</v>
      </c>
      <c r="J131" s="1">
        <f>SUM(-C131,D131,I131)</f>
        <v>122.65300000000001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">
      <c r="A132" s="1" t="s">
        <v>96</v>
      </c>
      <c r="B132" s="1" t="s">
        <v>39</v>
      </c>
      <c r="C132" s="1">
        <v>34.700000000000003</v>
      </c>
      <c r="D132" s="1">
        <v>153.4</v>
      </c>
      <c r="E132" s="1">
        <v>118.7</v>
      </c>
      <c r="F132" s="1">
        <v>2892.3240000000001</v>
      </c>
      <c r="G132" s="1">
        <v>2903.94</v>
      </c>
      <c r="H132" s="1" t="s">
        <v>27</v>
      </c>
      <c r="I132" s="1">
        <v>15.48</v>
      </c>
      <c r="J132" s="1">
        <v>131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">
      <c r="A133" s="2">
        <v>45144</v>
      </c>
      <c r="B133" s="1" t="s">
        <v>39</v>
      </c>
      <c r="C133" s="1">
        <v>22.2</v>
      </c>
      <c r="D133" s="1">
        <v>151.66</v>
      </c>
      <c r="E133" s="1">
        <v>129.43</v>
      </c>
      <c r="F133" s="1">
        <v>3024.556</v>
      </c>
      <c r="G133" s="1">
        <v>3036.42</v>
      </c>
      <c r="H133" s="1" t="s">
        <v>27</v>
      </c>
      <c r="I133" s="1">
        <v>15.814</v>
      </c>
      <c r="J133" s="1">
        <v>142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">
      <c r="A134" s="2">
        <v>45236</v>
      </c>
      <c r="B134" s="1" t="s">
        <v>40</v>
      </c>
      <c r="C134" s="1"/>
      <c r="D134" s="1"/>
      <c r="E134" s="1">
        <v>20</v>
      </c>
      <c r="F134" s="1"/>
      <c r="G134" s="1"/>
      <c r="H134" s="1" t="s">
        <v>27</v>
      </c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">
      <c r="A135" s="1" t="s">
        <v>97</v>
      </c>
      <c r="B135" s="1" t="s">
        <v>39</v>
      </c>
      <c r="C135" s="1">
        <v>37</v>
      </c>
      <c r="D135" s="1">
        <v>156</v>
      </c>
      <c r="E135" s="1">
        <v>130</v>
      </c>
      <c r="F135" s="1">
        <v>3145.422</v>
      </c>
      <c r="G135" s="1">
        <v>3157.28</v>
      </c>
      <c r="H135" s="1" t="s">
        <v>27</v>
      </c>
      <c r="I135" s="1">
        <v>15.806699999999999</v>
      </c>
      <c r="J135" s="1">
        <v>135.2467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">
      <c r="A136" s="2">
        <v>45177</v>
      </c>
      <c r="B136" s="1" t="s">
        <v>39</v>
      </c>
      <c r="C136" s="1">
        <v>0</v>
      </c>
      <c r="D136" s="1">
        <v>22</v>
      </c>
      <c r="E136" s="1">
        <v>22</v>
      </c>
      <c r="F136" s="1"/>
      <c r="G136" s="1"/>
      <c r="H136" s="1" t="s">
        <v>80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">
      <c r="A137" s="2">
        <v>45177</v>
      </c>
      <c r="B137" s="1" t="s">
        <v>40</v>
      </c>
      <c r="D137" s="1"/>
      <c r="E137" s="1">
        <v>56.5</v>
      </c>
      <c r="F137" s="1"/>
      <c r="G137" s="1"/>
      <c r="H137" s="1" t="s">
        <v>26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">
      <c r="A138" s="2">
        <v>45177</v>
      </c>
      <c r="B138" s="1" t="s">
        <v>39</v>
      </c>
      <c r="C138" s="1">
        <v>14.22</v>
      </c>
      <c r="D138" s="1">
        <v>150.79</v>
      </c>
      <c r="E138" s="1">
        <v>157</v>
      </c>
      <c r="F138" s="1">
        <v>3293.61</v>
      </c>
      <c r="G138" s="1">
        <v>3312.9</v>
      </c>
      <c r="H138" s="1" t="s">
        <v>26</v>
      </c>
      <c r="I138" s="1">
        <v>21.634599999999999</v>
      </c>
      <c r="J138" s="1">
        <f>I138-C138+D138</f>
        <v>158.2046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">
      <c r="A139" s="1" t="s">
        <v>98</v>
      </c>
      <c r="B139" s="1" t="s">
        <v>44</v>
      </c>
      <c r="C139" s="1">
        <v>37.299999999999997</v>
      </c>
      <c r="D139" s="1">
        <v>159</v>
      </c>
      <c r="E139" s="1">
        <v>153</v>
      </c>
      <c r="F139" s="1">
        <v>3415.67</v>
      </c>
      <c r="G139" s="1">
        <v>3425.53</v>
      </c>
      <c r="H139" s="1" t="s">
        <v>26</v>
      </c>
      <c r="I139" s="1">
        <v>22.634599999999999</v>
      </c>
      <c r="J139" s="1">
        <f>I139-C139+D139</f>
        <v>144.33459999999999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">
      <c r="A140" s="2">
        <v>45116</v>
      </c>
      <c r="B140" s="1" t="s">
        <v>44</v>
      </c>
      <c r="C140" s="1">
        <v>29.2</v>
      </c>
      <c r="D140" s="1">
        <v>150</v>
      </c>
      <c r="E140" s="1">
        <v>160</v>
      </c>
      <c r="F140" s="1">
        <v>3561</v>
      </c>
      <c r="G140" s="1">
        <v>3580.7</v>
      </c>
      <c r="H140" s="1" t="s">
        <v>26</v>
      </c>
      <c r="I140" s="1">
        <v>22.634599999999999</v>
      </c>
      <c r="J140" s="1">
        <f>I140-C140+D140</f>
        <v>143.43459999999999</v>
      </c>
      <c r="K140" s="1" t="s">
        <v>99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">
      <c r="A141" s="1" t="s">
        <v>100</v>
      </c>
      <c r="B141" s="1" t="s">
        <v>44</v>
      </c>
      <c r="C141" s="1">
        <v>42</v>
      </c>
      <c r="D141" s="1">
        <v>135</v>
      </c>
      <c r="E141" s="1">
        <v>100</v>
      </c>
      <c r="F141" s="1">
        <v>3690.37</v>
      </c>
      <c r="G141" s="1">
        <v>3690.37</v>
      </c>
      <c r="H141" s="1" t="s">
        <v>27</v>
      </c>
      <c r="I141" s="1">
        <v>10.037000000000001</v>
      </c>
      <c r="J141" s="1">
        <v>103.21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">
      <c r="A142" s="2">
        <v>45445</v>
      </c>
      <c r="B142" s="1" t="s">
        <v>40</v>
      </c>
      <c r="C142" s="1"/>
      <c r="D142" s="1"/>
      <c r="E142" s="1">
        <v>60</v>
      </c>
      <c r="F142" s="1"/>
      <c r="G142" s="1"/>
      <c r="H142" s="1" t="s">
        <v>27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">
      <c r="A143" s="2">
        <v>45475</v>
      </c>
      <c r="B143" s="1" t="s">
        <v>39</v>
      </c>
      <c r="C143" s="1">
        <v>0</v>
      </c>
      <c r="D143" s="1">
        <v>150</v>
      </c>
      <c r="E143" s="1">
        <v>150</v>
      </c>
      <c r="F143" s="1"/>
      <c r="G143" s="1"/>
      <c r="H143" s="1" t="s">
        <v>80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">
      <c r="A144" s="1" t="s">
        <v>101</v>
      </c>
      <c r="B144" s="1" t="s">
        <v>39</v>
      </c>
      <c r="C144" s="1">
        <v>36.4</v>
      </c>
      <c r="D144" s="1">
        <v>153.4</v>
      </c>
      <c r="E144" s="1">
        <v>130</v>
      </c>
      <c r="F144" s="1">
        <v>3923.962</v>
      </c>
      <c r="G144" s="1">
        <v>3937.29</v>
      </c>
      <c r="H144" s="1" t="s">
        <v>27</v>
      </c>
      <c r="I144" s="1">
        <v>17.77</v>
      </c>
      <c r="J144" s="1">
        <f xml:space="preserve"> D144-C144+I144</f>
        <v>134.77000000000001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">
      <c r="A145" s="2">
        <v>45415</v>
      </c>
      <c r="B145" s="1" t="s">
        <v>44</v>
      </c>
      <c r="C145" s="1">
        <v>38.799999999999997</v>
      </c>
      <c r="D145" s="1">
        <v>157.5</v>
      </c>
      <c r="E145" s="1">
        <v>130</v>
      </c>
      <c r="F145" s="1">
        <v>4036.7040000000002</v>
      </c>
      <c r="G145" s="1">
        <v>4048.75</v>
      </c>
      <c r="H145" s="1" t="s">
        <v>27</v>
      </c>
      <c r="I145" s="1">
        <v>16.057300000000001</v>
      </c>
      <c r="J145" s="1">
        <f>D145-C145+I145</f>
        <v>134.75730000000001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">
      <c r="A146" s="1" t="s">
        <v>102</v>
      </c>
      <c r="B146" s="1" t="s">
        <v>44</v>
      </c>
      <c r="C146" s="1">
        <v>49.8</v>
      </c>
      <c r="D146" s="1">
        <v>149.63</v>
      </c>
      <c r="E146" s="1">
        <v>110</v>
      </c>
      <c r="F146" s="1">
        <v>4147</v>
      </c>
      <c r="G146" s="1">
        <v>4155.09</v>
      </c>
      <c r="H146" s="1" t="s">
        <v>27</v>
      </c>
      <c r="I146" s="1">
        <v>10.78</v>
      </c>
      <c r="J146" s="1">
        <f xml:space="preserve"> D146+I146-C146</f>
        <v>110.61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">
      <c r="A147" s="2">
        <v>45295</v>
      </c>
      <c r="B147" s="1" t="s">
        <v>44</v>
      </c>
      <c r="C147" s="1">
        <v>34.700000000000003</v>
      </c>
      <c r="D147" s="1">
        <v>156.72</v>
      </c>
      <c r="E147" s="1">
        <v>130</v>
      </c>
      <c r="F147" s="1">
        <v>4257.1270000000004</v>
      </c>
      <c r="G147" s="1">
        <v>4268.4359999999997</v>
      </c>
      <c r="H147" s="1" t="s">
        <v>27</v>
      </c>
      <c r="I147" s="1">
        <v>9.9122000000000003</v>
      </c>
      <c r="J147" s="1">
        <f xml:space="preserve"> D147+I147-C147</f>
        <v>131.93220000000002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">
      <c r="A148" s="2">
        <v>45600</v>
      </c>
      <c r="B148" s="1" t="s">
        <v>40</v>
      </c>
      <c r="C148" s="1"/>
      <c r="D148" s="1"/>
      <c r="E148" s="1">
        <v>36</v>
      </c>
      <c r="F148" s="1"/>
      <c r="G148" s="1"/>
      <c r="H148" s="1" t="s">
        <v>27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">
      <c r="A149" s="2" t="s">
        <v>103</v>
      </c>
      <c r="B149" s="1" t="s">
        <v>44</v>
      </c>
      <c r="C149" s="1">
        <v>31.5</v>
      </c>
      <c r="D149" s="1">
        <v>157.4</v>
      </c>
      <c r="E149" s="1">
        <v>140</v>
      </c>
      <c r="F149" s="1">
        <v>4375.49</v>
      </c>
      <c r="G149" s="1">
        <v>4385.5</v>
      </c>
      <c r="H149" s="1" t="s">
        <v>27</v>
      </c>
      <c r="I149" s="1">
        <v>15.12</v>
      </c>
      <c r="J149" s="1">
        <f xml:space="preserve"> D149+I149-C149</f>
        <v>141.02000000000001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">
      <c r="A150" s="2">
        <v>45296</v>
      </c>
      <c r="B150" s="1" t="s">
        <v>44</v>
      </c>
      <c r="C150" s="1">
        <v>38.1</v>
      </c>
      <c r="D150" s="1">
        <v>162.1</v>
      </c>
      <c r="E150" s="1">
        <v>140</v>
      </c>
      <c r="F150" s="1">
        <v>4494.4350000000004</v>
      </c>
      <c r="G150" s="1">
        <v>4506.57</v>
      </c>
      <c r="H150" s="1" t="s">
        <v>27</v>
      </c>
      <c r="I150" s="1">
        <v>16.175999999999998</v>
      </c>
      <c r="J150" s="1">
        <f xml:space="preserve"> D150+I150-C150</f>
        <v>140.17599999999999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">
      <c r="A151" s="2" t="s">
        <v>104</v>
      </c>
      <c r="B151" s="1" t="s">
        <v>44</v>
      </c>
      <c r="C151" s="1">
        <v>47.8</v>
      </c>
      <c r="D151" s="1">
        <v>165.2</v>
      </c>
      <c r="E151" s="1">
        <v>130</v>
      </c>
      <c r="F151" s="1">
        <v>4610.4070000000002</v>
      </c>
      <c r="G151" s="1">
        <v>4621.84</v>
      </c>
      <c r="H151" s="1" t="s">
        <v>27</v>
      </c>
      <c r="I151" s="1">
        <v>15.24</v>
      </c>
      <c r="J151" s="1">
        <f xml:space="preserve"> D151+I151-C151</f>
        <v>132.63999999999999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"/>
    <row r="233" spans="1:29" ht="15.75" customHeight="1" x14ac:dyDescent="0.2"/>
    <row r="234" spans="1:29" ht="15.75" customHeight="1" x14ac:dyDescent="0.2"/>
    <row r="235" spans="1:29" ht="15.75" customHeight="1" x14ac:dyDescent="0.2"/>
    <row r="236" spans="1:29" ht="15.75" customHeight="1" x14ac:dyDescent="0.2"/>
    <row r="237" spans="1:29" ht="15.75" customHeight="1" x14ac:dyDescent="0.2"/>
    <row r="238" spans="1:29" ht="15.75" customHeight="1" x14ac:dyDescent="0.2"/>
    <row r="239" spans="1:29" ht="15.75" customHeight="1" x14ac:dyDescent="0.2"/>
    <row r="240" spans="1:2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">
    <mergeCell ref="F1:G1"/>
    <mergeCell ref="C1:D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defaultColWidth="11" defaultRowHeight="14.25" x14ac:dyDescent="0.2"/>
  <cols>
    <col min="1" max="1" width="31.375" customWidth="1"/>
  </cols>
  <sheetData>
    <row r="1" spans="1:4" x14ac:dyDescent="0.2">
      <c r="A1" t="s">
        <v>73</v>
      </c>
    </row>
    <row r="2" spans="1:4" x14ac:dyDescent="0.2">
      <c r="D2" t="s">
        <v>75</v>
      </c>
    </row>
    <row r="3" spans="1:4" x14ac:dyDescent="0.2">
      <c r="C3" t="s">
        <v>74</v>
      </c>
      <c r="D3">
        <v>110</v>
      </c>
    </row>
    <row r="4" spans="1:4" x14ac:dyDescent="0.2">
      <c r="C4" t="s">
        <v>76</v>
      </c>
      <c r="D4">
        <v>2068</v>
      </c>
    </row>
    <row r="7" spans="1:4" x14ac:dyDescent="0.2">
      <c r="A7" t="s">
        <v>77</v>
      </c>
    </row>
    <row r="12" spans="1:4" x14ac:dyDescent="0.2">
      <c r="A12" t="s">
        <v>78</v>
      </c>
    </row>
    <row r="13" spans="1:4" x14ac:dyDescent="0.2">
      <c r="A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2020-03-23T17:03:51Z</dcterms:created>
  <dcterms:modified xsi:type="dcterms:W3CDTF">2024-05-15T11:33:23Z</dcterms:modified>
</cp:coreProperties>
</file>