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10800"/>
  </bookViews>
  <sheets>
    <sheet name="Main" sheetId="1" r:id="rId1"/>
    <sheet name="DATA" sheetId="2" r:id="rId2"/>
    <sheet name="Comp" sheetId="4" r:id="rId3"/>
    <sheet name="06-23" sheetId="6" r:id="rId4"/>
    <sheet name="06.23" sheetId="3" r:id="rId5"/>
    <sheet name="Template" sheetId="5" state="hidden" r:id="rId6"/>
    <sheet name="07.13" sheetId="7" r:id="rId7"/>
  </sheets>
  <definedNames>
    <definedName name="PD">DATA!$J$4:$J$29</definedName>
    <definedName name="TIME">DATA!$A$2:$A$25</definedName>
  </definedNames>
  <calcPr calcId="124519"/>
</workbook>
</file>

<file path=xl/calcChain.xml><?xml version="1.0" encoding="utf-8"?>
<calcChain xmlns="http://schemas.openxmlformats.org/spreadsheetml/2006/main">
  <c r="C14" i="1"/>
  <c r="B26" s="1"/>
  <c r="C26"/>
  <c r="C7"/>
  <c r="C8"/>
  <c r="C6"/>
  <c r="G5"/>
  <c r="C13"/>
  <c r="C12"/>
  <c r="C11"/>
  <c r="C10"/>
  <c r="C9"/>
  <c r="G19" l="1"/>
  <c r="G18"/>
  <c r="G17"/>
  <c r="G13" l="1"/>
  <c r="G12"/>
  <c r="G11"/>
  <c r="C5"/>
  <c r="G10"/>
  <c r="G9"/>
  <c r="G8"/>
  <c r="G7"/>
  <c r="G6"/>
  <c r="Q3" i="2"/>
  <c r="F14" i="1" l="1"/>
  <c r="G25" s="1"/>
  <c r="F20"/>
  <c r="D23" i="6"/>
  <c r="E23"/>
  <c r="F23"/>
  <c r="G23"/>
  <c r="H23"/>
  <c r="I23"/>
  <c r="J23"/>
  <c r="K23"/>
  <c r="L23"/>
  <c r="M23"/>
  <c r="N23"/>
  <c r="O23"/>
  <c r="P23"/>
  <c r="C23"/>
  <c r="Q14"/>
  <c r="Q13"/>
  <c r="Q12"/>
  <c r="Q11"/>
  <c r="G6"/>
  <c r="G5"/>
  <c r="G6" i="5"/>
  <c r="G5"/>
  <c r="Q11"/>
  <c r="Q14"/>
  <c r="Q12"/>
  <c r="Q13"/>
  <c r="B25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B27" i="1" l="1"/>
  <c r="G24"/>
  <c r="F30"/>
  <c r="G23" s="1"/>
  <c r="F26"/>
  <c r="C27" i="6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C10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C27" i="1" l="1"/>
  <c r="G27" s="1"/>
  <c r="F28" s="1"/>
  <c r="F31" s="1"/>
</calcChain>
</file>

<file path=xl/sharedStrings.xml><?xml version="1.0" encoding="utf-8"?>
<sst xmlns="http://schemas.openxmlformats.org/spreadsheetml/2006/main" count="620" uniqueCount="196">
  <si>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</si>
  <si>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</si>
  <si>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</si>
  <si>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</si>
  <si>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</si>
  <si>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</si>
  <si>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</si>
  <si>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</si>
  <si>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</si>
  <si>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</si>
  <si>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</si>
  <si>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</si>
  <si>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</si>
  <si>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</si>
  <si>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</si>
  <si>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</si>
  <si>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</si>
  <si>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</si>
  <si>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</si>
  <si>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</si>
  <si>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</si>
  <si>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</si>
  <si>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</si>
  <si>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</si>
  <si>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</si>
  <si>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</si>
  <si>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</si>
  <si>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</si>
  <si>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</si>
  <si>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</si>
  <si>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</si>
  <si>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</si>
  <si>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</si>
  <si>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</si>
  <si>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</si>
  <si>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</si>
  <si>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</si>
  <si>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</si>
  <si>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</si>
  <si>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</si>
  <si>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</si>
  <si>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</si>
  <si>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</si>
  <si>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</si>
  <si>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</si>
  <si>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</si>
  <si>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</si>
  <si>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</si>
  <si>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</si>
  <si>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</si>
  <si>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</si>
  <si>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</si>
  <si>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</si>
  <si>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</si>
  <si>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</si>
  <si>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</si>
  <si>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</si>
  <si>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</si>
  <si>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</si>
  <si>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</si>
  <si>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</si>
  <si>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</si>
  <si>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</si>
  <si>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</si>
  <si>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</si>
  <si>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</si>
  <si>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</si>
  <si>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</si>
  <si>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</si>
  <si>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</si>
  <si>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</si>
  <si>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</si>
  <si>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</si>
  <si>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</si>
  <si>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</si>
  <si>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</si>
  <si>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</si>
  <si>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</si>
  <si>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</si>
  <si>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</si>
  <si>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</si>
  <si>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</si>
  <si>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</si>
  <si>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</si>
  <si>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</si>
  <si>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</si>
  <si>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</si>
  <si>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</si>
  <si>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</si>
  <si>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</si>
  <si>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</si>
  <si>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</si>
  <si>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</si>
  <si>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</si>
  <si>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</si>
  <si>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</si>
  <si>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</si>
  <si>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</si>
  <si>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</si>
  <si>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</si>
  <si>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</si>
  <si>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</si>
  <si>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</si>
  <si>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</si>
  <si>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</si>
  <si>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</si>
  <si>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</si>
  <si>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</si>
  <si>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</si>
  <si>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</si>
  <si>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</si>
  <si>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</si>
  <si>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</si>
  <si>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</si>
  <si>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</si>
  <si>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</si>
  <si>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</si>
  <si>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</si>
  <si>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</si>
  <si>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</si>
  <si>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</si>
  <si>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</si>
  <si>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</si>
  <si>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</si>
  <si>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</si>
  <si>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</si>
  <si>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</si>
  <si>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</si>
  <si>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</si>
  <si>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</si>
  <si>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</si>
  <si>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</si>
  <si>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</si>
  <si>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</si>
  <si>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</si>
  <si>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</si>
  <si>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</si>
  <si>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</si>
  <si>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</si>
  <si>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</si>
  <si>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</si>
  <si>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</si>
  <si>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</si>
  <si>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</si>
  <si>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</si>
  <si>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</si>
  <si>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</si>
  <si>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</si>
  <si>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</si>
  <si>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</si>
  <si>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</si>
  <si>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</si>
  <si>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</si>
  <si>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</si>
  <si>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</si>
  <si>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</si>
  <si>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</si>
  <si>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</si>
  <si>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</si>
  <si>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</si>
  <si>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</si>
  <si>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</si>
  <si>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</si>
  <si>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</si>
  <si>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</si>
  <si>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</si>
  <si>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</si>
  <si>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</si>
  <si>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</si>
  <si>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</si>
  <si>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</si>
  <si>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</si>
  <si>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</si>
  <si>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</si>
  <si>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</si>
  <si>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</si>
  <si>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</si>
  <si>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Total Gross:</t>
  </si>
  <si>
    <t>Total Allowance:</t>
  </si>
  <si>
    <t>Total Deductions:</t>
  </si>
  <si>
    <t>BASIC RATE</t>
  </si>
  <si>
    <t>REG-HD-RDOT</t>
  </si>
  <si>
    <t>SPE-HD-RDOT</t>
  </si>
  <si>
    <t>REG-HD-NO</t>
  </si>
  <si>
    <t>Regular Hrs.</t>
  </si>
  <si>
    <t>Nt. Diff-Reg. Hrs.</t>
  </si>
  <si>
    <t>Taxable Income</t>
  </si>
  <si>
    <t>Tax Witheld</t>
  </si>
  <si>
    <t>SSS Cont.</t>
  </si>
  <si>
    <t>PAG-IBIG Cont.</t>
  </si>
  <si>
    <t>PHILHEALTH Cont.</t>
  </si>
  <si>
    <t>Reg. OT Hrs.</t>
  </si>
  <si>
    <t>RDOT Hrs.</t>
  </si>
  <si>
    <t>Nt. Diff-RDOT Hrs.</t>
  </si>
  <si>
    <t>GROSS EARNINGS:</t>
  </si>
  <si>
    <t>NET PAY:</t>
  </si>
</sst>
</file>

<file path=xl/styles.xml><?xml version="1.0" encoding="utf-8"?>
<styleSheet xmlns="http://schemas.openxmlformats.org/spreadsheetml/2006/main">
  <numFmts count="7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</numFmts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808080"/>
      </left>
      <right/>
      <top/>
      <bottom style="thin">
        <color rgb="FF347C17"/>
      </bottom>
      <diagonal/>
    </border>
    <border>
      <left/>
      <right/>
      <top/>
      <bottom style="thin">
        <color rgb="FF347C17"/>
      </bottom>
      <diagonal/>
    </border>
    <border>
      <left/>
      <right style="medium">
        <color rgb="FF808080"/>
      </right>
      <top/>
      <bottom style="thin">
        <color rgb="FF347C17"/>
      </bottom>
      <diagonal/>
    </border>
    <border>
      <left style="medium">
        <color rgb="FF808080"/>
      </left>
      <right/>
      <top style="medium">
        <color rgb="FF80808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5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0" fontId="21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170" fontId="1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46" fontId="11" fillId="0" borderId="9" xfId="0" applyNumberFormat="1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169" fontId="1" fillId="0" borderId="0" xfId="0" applyNumberFormat="1" applyFont="1" applyAlignment="1">
      <alignment horizontal="center" vertical="center"/>
    </xf>
    <xf numFmtId="169" fontId="1" fillId="0" borderId="29" xfId="0" applyNumberFormat="1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9" fontId="15" fillId="0" borderId="0" xfId="0" applyNumberFormat="1" applyFont="1" applyAlignment="1">
      <alignment horizontal="right" vertical="center"/>
    </xf>
    <xf numFmtId="169" fontId="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9" fontId="19" fillId="0" borderId="0" xfId="0" applyNumberFormat="1" applyFont="1" applyAlignment="1">
      <alignment horizontal="left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8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4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9" fontId="22" fillId="0" borderId="0" xfId="0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7" workbookViewId="0">
      <selection activeCell="C26" sqref="C26"/>
    </sheetView>
  </sheetViews>
  <sheetFormatPr defaultRowHeight="12.75"/>
  <cols>
    <col min="1" max="1" width="2.7109375" style="83" customWidth="1"/>
    <col min="2" max="2" width="6.7109375" style="93" customWidth="1"/>
    <col min="3" max="3" width="6.7109375" style="95" customWidth="1"/>
    <col min="4" max="4" width="3.5703125" style="2" customWidth="1"/>
    <col min="5" max="5" width="18.7109375" style="2" customWidth="1"/>
    <col min="6" max="6" width="5.7109375" style="57" customWidth="1"/>
    <col min="7" max="7" width="11.140625" style="56" customWidth="1"/>
    <col min="8" max="8" width="3.7109375" style="2" customWidth="1"/>
    <col min="9" max="16384" width="9.140625" style="2"/>
  </cols>
  <sheetData>
    <row r="1" spans="1:8" customFormat="1" ht="9.9499999999999993" customHeight="1">
      <c r="A1" s="85"/>
      <c r="B1" s="93"/>
      <c r="C1" s="95"/>
      <c r="F1" s="1"/>
      <c r="G1" s="5"/>
    </row>
    <row r="2" spans="1:8" s="92" customFormat="1" ht="15">
      <c r="A2" s="91"/>
      <c r="B2" s="93"/>
      <c r="C2" s="95"/>
      <c r="D2" s="115" t="s">
        <v>180</v>
      </c>
      <c r="E2" s="115"/>
      <c r="F2" s="114">
        <v>14000</v>
      </c>
      <c r="G2" s="114"/>
      <c r="H2" s="91"/>
    </row>
    <row r="3" spans="1:8" ht="9.9499999999999993" customHeight="1"/>
    <row r="4" spans="1:8">
      <c r="D4" s="118" t="s">
        <v>42</v>
      </c>
      <c r="E4" s="118"/>
      <c r="F4" s="98" t="s">
        <v>176</v>
      </c>
      <c r="G4" s="99"/>
    </row>
    <row r="5" spans="1:8">
      <c r="C5" s="94">
        <f>F2*12/26/10/8</f>
        <v>80.769230769230774</v>
      </c>
      <c r="E5" s="88" t="s">
        <v>184</v>
      </c>
      <c r="F5" s="82">
        <v>64</v>
      </c>
      <c r="G5" s="97">
        <f>F5*C5</f>
        <v>5169.2307692307695</v>
      </c>
    </row>
    <row r="6" spans="1:8">
      <c r="C6" s="94">
        <f>F2*12/26/10/8*20%</f>
        <v>16.153846153846157</v>
      </c>
      <c r="E6" s="88" t="s">
        <v>185</v>
      </c>
      <c r="F6" s="82">
        <v>31</v>
      </c>
      <c r="G6" s="97">
        <f t="shared" ref="G5:G11" si="0">F6*C6</f>
        <v>500.76923076923089</v>
      </c>
    </row>
    <row r="7" spans="1:8">
      <c r="C7" s="94">
        <f>F2*12/26/10/8*200%</f>
        <v>161.53846153846155</v>
      </c>
      <c r="E7" s="88" t="s">
        <v>166</v>
      </c>
      <c r="F7" s="82">
        <v>16</v>
      </c>
      <c r="G7" s="97">
        <f t="shared" si="0"/>
        <v>2584.6153846153848</v>
      </c>
    </row>
    <row r="8" spans="1:8">
      <c r="C8" s="94">
        <f>F2*12/26/10/8*40%</f>
        <v>32.307692307692314</v>
      </c>
      <c r="E8" s="88" t="s">
        <v>172</v>
      </c>
      <c r="F8" s="82">
        <v>14</v>
      </c>
      <c r="G8" s="97">
        <f t="shared" si="0"/>
        <v>452.30769230769238</v>
      </c>
    </row>
    <row r="9" spans="1:8">
      <c r="C9" s="94">
        <f>F2*12/26/10/8*30%</f>
        <v>24.23076923076923</v>
      </c>
      <c r="E9" s="88" t="s">
        <v>167</v>
      </c>
      <c r="F9" s="82"/>
      <c r="G9" s="97">
        <f t="shared" si="0"/>
        <v>0</v>
      </c>
    </row>
    <row r="10" spans="1:8">
      <c r="C10" s="94">
        <f>F2*12/26/10/8*6%</f>
        <v>4.8461538461538458</v>
      </c>
      <c r="E10" s="88" t="s">
        <v>173</v>
      </c>
      <c r="F10" s="82"/>
      <c r="G10" s="97">
        <f t="shared" si="0"/>
        <v>0</v>
      </c>
    </row>
    <row r="11" spans="1:8">
      <c r="C11" s="94">
        <f>F2*12/26/10/8</f>
        <v>80.769230769230774</v>
      </c>
      <c r="E11" s="88" t="s">
        <v>191</v>
      </c>
      <c r="F11" s="82"/>
      <c r="G11" s="97">
        <f t="shared" si="0"/>
        <v>0</v>
      </c>
    </row>
    <row r="12" spans="1:8">
      <c r="C12" s="94">
        <f>F2*12/26/10/8*30%</f>
        <v>24.23076923076923</v>
      </c>
      <c r="E12" s="88" t="s">
        <v>192</v>
      </c>
      <c r="F12" s="82"/>
      <c r="G12" s="97">
        <f t="shared" ref="G12" si="1">F12*C12</f>
        <v>0</v>
      </c>
    </row>
    <row r="13" spans="1:8">
      <c r="C13" s="94">
        <f>F2*12/26/10/8*6%</f>
        <v>4.8461538461538458</v>
      </c>
      <c r="E13" s="88" t="s">
        <v>193</v>
      </c>
      <c r="F13" s="82"/>
      <c r="G13" s="97">
        <f>F13*C13</f>
        <v>0</v>
      </c>
    </row>
    <row r="14" spans="1:8" ht="14.1" customHeight="1">
      <c r="C14" s="181">
        <f>IFERROR(VLOOKUP(F30,DATA!T9:W14,4,TRUE),0)</f>
        <v>0.2</v>
      </c>
      <c r="E14" s="86" t="s">
        <v>177</v>
      </c>
      <c r="F14" s="113">
        <f>SUM(G5:G13)</f>
        <v>8706.923076923078</v>
      </c>
      <c r="G14" s="113"/>
    </row>
    <row r="15" spans="1:8" ht="5.0999999999999996" customHeight="1"/>
    <row r="16" spans="1:8">
      <c r="D16" s="117" t="s">
        <v>168</v>
      </c>
      <c r="E16" s="117"/>
      <c r="F16" s="100"/>
      <c r="G16" s="99"/>
    </row>
    <row r="17" spans="1:7">
      <c r="E17" s="87" t="s">
        <v>169</v>
      </c>
      <c r="F17" s="90" t="s">
        <v>175</v>
      </c>
      <c r="G17" s="89">
        <f>IF(F5&gt;0,1500*12/26,0)</f>
        <v>692.30769230769226</v>
      </c>
    </row>
    <row r="18" spans="1:7">
      <c r="E18" s="87" t="s">
        <v>170</v>
      </c>
      <c r="G18" s="89">
        <f>IF(F5&gt;0,1000*12/26/2,0)</f>
        <v>230.76923076923077</v>
      </c>
    </row>
    <row r="19" spans="1:7">
      <c r="E19" s="87" t="s">
        <v>171</v>
      </c>
      <c r="G19" s="89">
        <f>IF(F5&gt;0,1000*12/26/2,0)</f>
        <v>230.76923076923077</v>
      </c>
    </row>
    <row r="20" spans="1:7" ht="14.1" customHeight="1">
      <c r="E20" s="86" t="s">
        <v>178</v>
      </c>
      <c r="F20" s="113">
        <f>SUM(G17:G19)</f>
        <v>1153.8461538461538</v>
      </c>
      <c r="G20" s="113"/>
    </row>
    <row r="21" spans="1:7" ht="5.0999999999999996" customHeight="1"/>
    <row r="22" spans="1:7">
      <c r="D22" s="117" t="s">
        <v>174</v>
      </c>
      <c r="E22" s="117"/>
      <c r="F22" s="101"/>
      <c r="G22" s="99"/>
    </row>
    <row r="23" spans="1:7">
      <c r="E23" s="87" t="s">
        <v>188</v>
      </c>
      <c r="F23" s="90" t="s">
        <v>175</v>
      </c>
      <c r="G23" s="89">
        <f>IFERROR(VLOOKUP(F30,DATA!N3:P24,3,TRUE),0)</f>
        <v>363.3</v>
      </c>
    </row>
    <row r="24" spans="1:7">
      <c r="E24" s="87" t="s">
        <v>189</v>
      </c>
      <c r="G24" s="89">
        <f>IF(F14=0,0,100)</f>
        <v>100</v>
      </c>
    </row>
    <row r="25" spans="1:7">
      <c r="E25" s="87" t="s">
        <v>190</v>
      </c>
      <c r="G25" s="89">
        <f>IFERROR(F14*2.75%,0)</f>
        <v>239.44038461538466</v>
      </c>
    </row>
    <row r="26" spans="1:7">
      <c r="B26" s="95">
        <f>IF(C14&gt;0,F14,0)</f>
        <v>8706.923076923078</v>
      </c>
      <c r="C26" s="95">
        <f>IFERROR(VLOOKUP(F14,DATA!T9:T14,1,TRUE),0)</f>
        <v>0</v>
      </c>
      <c r="E26" s="2" t="s">
        <v>186</v>
      </c>
      <c r="F26" s="116">
        <f>B26-C26</f>
        <v>8706.923076923078</v>
      </c>
      <c r="G26" s="116"/>
    </row>
    <row r="27" spans="1:7">
      <c r="B27" s="93">
        <f>IFERROR(VLOOKUP(F14,DATA!T9:W14,3,TRUE),0)</f>
        <v>0</v>
      </c>
      <c r="C27" s="95">
        <f>G26*C14</f>
        <v>0</v>
      </c>
      <c r="E27" s="96" t="s">
        <v>187</v>
      </c>
      <c r="G27" s="89">
        <f>B27+C27</f>
        <v>0</v>
      </c>
    </row>
    <row r="28" spans="1:7" ht="14.1" customHeight="1">
      <c r="E28" s="86" t="s">
        <v>179</v>
      </c>
      <c r="F28" s="113">
        <f>SUM(G23:G27)</f>
        <v>702.74038461538464</v>
      </c>
      <c r="G28" s="113"/>
    </row>
    <row r="29" spans="1:7" ht="5.0999999999999996" customHeight="1"/>
    <row r="30" spans="1:7" s="57" customFormat="1" ht="15" customHeight="1" thickBot="1">
      <c r="A30" s="84"/>
      <c r="D30" s="112" t="s">
        <v>194</v>
      </c>
      <c r="E30" s="112"/>
      <c r="F30" s="108">
        <f>F14+F20</f>
        <v>9860.7692307692323</v>
      </c>
      <c r="G30" s="108"/>
    </row>
    <row r="31" spans="1:7" ht="13.5" thickBot="1">
      <c r="B31" s="2"/>
      <c r="C31" s="2"/>
      <c r="D31" s="110" t="s">
        <v>195</v>
      </c>
      <c r="E31" s="111"/>
      <c r="F31" s="109">
        <f>F30-F28</f>
        <v>9158.0288461538476</v>
      </c>
      <c r="G31" s="109"/>
    </row>
  </sheetData>
  <mergeCells count="13">
    <mergeCell ref="F2:G2"/>
    <mergeCell ref="D2:E2"/>
    <mergeCell ref="F26:G26"/>
    <mergeCell ref="F14:G14"/>
    <mergeCell ref="F20:G20"/>
    <mergeCell ref="D16:E16"/>
    <mergeCell ref="D22:E22"/>
    <mergeCell ref="D4:E4"/>
    <mergeCell ref="F30:G30"/>
    <mergeCell ref="F31:G31"/>
    <mergeCell ref="D31:E31"/>
    <mergeCell ref="D30:E30"/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9"/>
  <sheetViews>
    <sheetView topLeftCell="B1" workbookViewId="0">
      <selection activeCell="T9" sqref="T9"/>
    </sheetView>
  </sheetViews>
  <sheetFormatPr defaultRowHeight="12.75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34" width="2.7109375" style="2" customWidth="1"/>
    <col min="35" max="16384" width="9.140625" style="2"/>
  </cols>
  <sheetData>
    <row r="1" spans="1:35">
      <c r="A1" s="119" t="s">
        <v>0</v>
      </c>
      <c r="B1" s="119"/>
      <c r="D1" s="119" t="s">
        <v>161</v>
      </c>
      <c r="E1" s="119"/>
      <c r="F1" s="119"/>
      <c r="I1" s="119" t="s">
        <v>81</v>
      </c>
      <c r="J1" s="119"/>
      <c r="K1" s="119"/>
      <c r="L1" s="119"/>
      <c r="N1" s="119" t="s">
        <v>5</v>
      </c>
      <c r="O1" s="119"/>
      <c r="P1" s="119"/>
      <c r="Q1" s="119"/>
      <c r="R1" s="119"/>
      <c r="T1" s="119" t="s">
        <v>165</v>
      </c>
      <c r="U1" s="119"/>
      <c r="V1" s="119"/>
      <c r="W1" s="119"/>
      <c r="Y1" s="119" t="s">
        <v>6</v>
      </c>
      <c r="Z1" s="119"/>
      <c r="AA1" s="119"/>
      <c r="AB1" s="119"/>
      <c r="AD1" s="119" t="s">
        <v>117</v>
      </c>
      <c r="AE1" s="119"/>
      <c r="AF1" s="119"/>
      <c r="AG1" s="119"/>
    </row>
    <row r="2" spans="1:35">
      <c r="A2" s="3">
        <v>0</v>
      </c>
      <c r="B2" s="58">
        <f>A2</f>
        <v>0</v>
      </c>
      <c r="C2" s="58"/>
      <c r="D2" s="121" t="s">
        <v>160</v>
      </c>
      <c r="E2" s="121"/>
      <c r="F2" s="80" t="s">
        <v>161</v>
      </c>
      <c r="G2" s="58"/>
      <c r="H2" s="80" t="s">
        <v>146</v>
      </c>
      <c r="I2" s="4" t="s">
        <v>7</v>
      </c>
      <c r="J2" s="4" t="s">
        <v>8</v>
      </c>
      <c r="K2" s="119" t="s">
        <v>9</v>
      </c>
      <c r="L2" s="119"/>
      <c r="N2" s="120" t="s">
        <v>119</v>
      </c>
      <c r="O2" s="120"/>
      <c r="P2" s="57" t="s">
        <v>4</v>
      </c>
      <c r="Q2" s="57" t="s">
        <v>145</v>
      </c>
      <c r="R2" s="59" t="s">
        <v>3</v>
      </c>
      <c r="T2" s="119" t="s">
        <v>163</v>
      </c>
      <c r="U2" s="119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  <c r="AI2" s="2" t="s">
        <v>139</v>
      </c>
    </row>
    <row r="3" spans="1:35">
      <c r="A3" s="3">
        <v>4.1666666666666699E-2</v>
      </c>
      <c r="B3" s="58">
        <f t="shared" ref="B3:B24" si="0">A3</f>
        <v>4.1666666666666699E-2</v>
      </c>
      <c r="C3" s="58"/>
      <c r="D3" s="81">
        <v>0.625</v>
      </c>
      <c r="E3" s="81">
        <v>0</v>
      </c>
      <c r="F3" s="82">
        <v>2</v>
      </c>
      <c r="G3" s="81"/>
      <c r="H3" s="121" t="s">
        <v>147</v>
      </c>
      <c r="I3" s="4">
        <v>1</v>
      </c>
      <c r="J3" s="79">
        <v>43105</v>
      </c>
      <c r="K3" s="78">
        <v>43085</v>
      </c>
      <c r="L3" s="78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84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  <c r="AI3" s="2" t="s">
        <v>140</v>
      </c>
    </row>
    <row r="4" spans="1:35">
      <c r="A4" s="3">
        <v>8.3333333333333301E-2</v>
      </c>
      <c r="B4" s="58">
        <f t="shared" si="0"/>
        <v>8.3333333333333301E-2</v>
      </c>
      <c r="C4" s="58"/>
      <c r="D4" s="81">
        <v>0.66666666666666696</v>
      </c>
      <c r="E4" s="81">
        <v>4.1666666666666664E-2</v>
      </c>
      <c r="F4" s="82">
        <v>2</v>
      </c>
      <c r="G4" s="81"/>
      <c r="H4" s="121"/>
      <c r="I4" s="4">
        <v>2</v>
      </c>
      <c r="J4" s="79">
        <v>43112</v>
      </c>
      <c r="K4" s="78">
        <v>43093</v>
      </c>
      <c r="L4" s="78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84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  <c r="AI4" s="2" t="s">
        <v>141</v>
      </c>
    </row>
    <row r="5" spans="1:35">
      <c r="A5" s="3">
        <v>0.125</v>
      </c>
      <c r="B5" s="58">
        <f t="shared" si="0"/>
        <v>0.125</v>
      </c>
      <c r="C5" s="58"/>
      <c r="D5" s="81">
        <v>0.70833333333333304</v>
      </c>
      <c r="E5" s="81">
        <v>8.3333333333333329E-2</v>
      </c>
      <c r="F5" s="82">
        <v>4</v>
      </c>
      <c r="G5" s="81"/>
      <c r="H5" s="121"/>
      <c r="I5" s="4">
        <v>3</v>
      </c>
      <c r="J5" s="79">
        <v>43126</v>
      </c>
      <c r="K5" s="78">
        <v>43107</v>
      </c>
      <c r="L5" s="78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84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5">
      <c r="A6" s="3">
        <v>0.16666666666666699</v>
      </c>
      <c r="B6" s="58">
        <f t="shared" si="0"/>
        <v>0.16666666666666699</v>
      </c>
      <c r="C6" s="58"/>
      <c r="D6" s="81">
        <v>0.75</v>
      </c>
      <c r="E6" s="81">
        <v>0.125</v>
      </c>
      <c r="F6" s="82">
        <v>4</v>
      </c>
      <c r="G6" s="81"/>
      <c r="H6" s="121" t="s">
        <v>148</v>
      </c>
      <c r="I6" s="4">
        <v>4</v>
      </c>
      <c r="J6" s="79">
        <v>43140</v>
      </c>
      <c r="K6" s="78">
        <v>43121</v>
      </c>
      <c r="L6" s="78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5">
      <c r="A7" s="3">
        <v>0.20833333333333301</v>
      </c>
      <c r="B7" s="58">
        <f t="shared" si="0"/>
        <v>0.20833333333333301</v>
      </c>
      <c r="C7" s="58"/>
      <c r="D7" s="81">
        <v>0.79166666666666696</v>
      </c>
      <c r="E7" s="81">
        <v>0.16666666666666699</v>
      </c>
      <c r="F7" s="82">
        <v>5</v>
      </c>
      <c r="G7" s="81"/>
      <c r="H7" s="121"/>
      <c r="I7" s="4">
        <v>5</v>
      </c>
      <c r="J7" s="79">
        <v>43154</v>
      </c>
      <c r="K7" s="78">
        <v>43135</v>
      </c>
      <c r="L7" s="78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120" t="s">
        <v>159</v>
      </c>
      <c r="U7" s="120"/>
      <c r="V7" s="120"/>
      <c r="W7" s="120"/>
      <c r="Y7" s="2" t="s">
        <v>181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5">
      <c r="A8" s="3">
        <v>0.25</v>
      </c>
      <c r="B8" s="58">
        <f t="shared" si="0"/>
        <v>0.25</v>
      </c>
      <c r="C8" s="58"/>
      <c r="D8" s="81">
        <v>0.83333333333333304</v>
      </c>
      <c r="E8" s="81">
        <v>0.20833333333333334</v>
      </c>
      <c r="F8" s="82">
        <v>6</v>
      </c>
      <c r="G8" s="81"/>
      <c r="H8" s="121" t="s">
        <v>149</v>
      </c>
      <c r="I8" s="4">
        <v>6</v>
      </c>
      <c r="J8" s="79">
        <v>43168</v>
      </c>
      <c r="K8" s="78">
        <v>43149</v>
      </c>
      <c r="L8" s="78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119" t="s">
        <v>119</v>
      </c>
      <c r="U8" s="119"/>
      <c r="V8" s="119" t="s">
        <v>118</v>
      </c>
      <c r="W8" s="119"/>
      <c r="Y8" s="2" t="s">
        <v>182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5">
      <c r="A9" s="3">
        <v>0.29166666666666702</v>
      </c>
      <c r="B9" s="58">
        <f t="shared" si="0"/>
        <v>0.29166666666666702</v>
      </c>
      <c r="C9" s="58"/>
      <c r="D9" s="81">
        <v>0.875</v>
      </c>
      <c r="E9" s="81">
        <v>0.25</v>
      </c>
      <c r="F9" s="82">
        <v>7</v>
      </c>
      <c r="G9" s="81"/>
      <c r="H9" s="121"/>
      <c r="I9" s="4">
        <v>7</v>
      </c>
      <c r="J9" s="79">
        <v>43182</v>
      </c>
      <c r="K9" s="78">
        <v>43163</v>
      </c>
      <c r="L9" s="78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183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5">
      <c r="A10" s="3">
        <v>0.33333333333333298</v>
      </c>
      <c r="B10" s="58">
        <f t="shared" si="0"/>
        <v>0.33333333333333298</v>
      </c>
      <c r="C10" s="58"/>
      <c r="D10" s="81">
        <v>0.91666666666666696</v>
      </c>
      <c r="E10" s="81">
        <v>0.29166666666666602</v>
      </c>
      <c r="F10" s="82">
        <v>7</v>
      </c>
      <c r="G10" s="81"/>
      <c r="H10" s="121" t="s">
        <v>150</v>
      </c>
      <c r="I10" s="4">
        <v>8</v>
      </c>
      <c r="J10" s="79">
        <v>43196</v>
      </c>
      <c r="K10" s="78">
        <v>43177</v>
      </c>
      <c r="L10" s="78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5">
      <c r="A11" s="3">
        <v>0.375</v>
      </c>
      <c r="B11" s="58">
        <f t="shared" si="0"/>
        <v>0.375</v>
      </c>
      <c r="C11" s="58"/>
      <c r="D11" s="81">
        <v>0.95833333333333304</v>
      </c>
      <c r="E11" s="81">
        <v>0.33333333333333198</v>
      </c>
      <c r="F11" s="82">
        <v>6</v>
      </c>
      <c r="G11" s="81"/>
      <c r="H11" s="121"/>
      <c r="I11" s="4">
        <v>9</v>
      </c>
      <c r="J11" s="79">
        <v>43210</v>
      </c>
      <c r="K11" s="78">
        <v>43191</v>
      </c>
      <c r="L11" s="78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5">
      <c r="A12" s="3">
        <v>0.41666666666666702</v>
      </c>
      <c r="B12" s="58">
        <f t="shared" si="0"/>
        <v>0.41666666666666702</v>
      </c>
      <c r="C12" s="58"/>
      <c r="D12" s="81">
        <v>0</v>
      </c>
      <c r="E12" s="81">
        <v>0.374999999999999</v>
      </c>
      <c r="F12" s="82">
        <v>5</v>
      </c>
      <c r="G12" s="81"/>
      <c r="H12" s="121" t="s">
        <v>153</v>
      </c>
      <c r="I12" s="4">
        <v>10</v>
      </c>
      <c r="J12" s="79">
        <v>43224</v>
      </c>
      <c r="K12" s="78">
        <v>43205</v>
      </c>
      <c r="L12" s="78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5">
      <c r="A13" s="3">
        <v>0.45833333333333298</v>
      </c>
      <c r="B13" s="58">
        <f t="shared" si="0"/>
        <v>0.45833333333333298</v>
      </c>
      <c r="C13" s="58"/>
      <c r="D13" s="81">
        <v>4.1666666666666664E-2</v>
      </c>
      <c r="E13" s="81">
        <v>0.41666666666666502</v>
      </c>
      <c r="F13" s="82">
        <v>4</v>
      </c>
      <c r="G13" s="81"/>
      <c r="H13" s="121"/>
      <c r="I13" s="4">
        <v>11</v>
      </c>
      <c r="J13" s="79">
        <v>43238</v>
      </c>
      <c r="K13" s="78">
        <v>43219</v>
      </c>
      <c r="L13" s="78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5">
      <c r="A14" s="3">
        <v>0.5</v>
      </c>
      <c r="B14" s="58">
        <f t="shared" si="0"/>
        <v>0.5</v>
      </c>
      <c r="C14" s="58"/>
      <c r="D14" s="81">
        <v>8.3333333333333329E-2</v>
      </c>
      <c r="E14" s="81">
        <v>0.45833333333333098</v>
      </c>
      <c r="F14" s="82">
        <v>4</v>
      </c>
      <c r="G14" s="81"/>
      <c r="H14" s="121" t="s">
        <v>151</v>
      </c>
      <c r="I14" s="4">
        <v>12</v>
      </c>
      <c r="J14" s="79">
        <v>43252</v>
      </c>
      <c r="K14" s="78">
        <v>43233</v>
      </c>
      <c r="L14" s="78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5">
      <c r="A15" s="3">
        <v>0.54166666666666696</v>
      </c>
      <c r="B15" s="58">
        <f t="shared" si="0"/>
        <v>0.54166666666666696</v>
      </c>
      <c r="C15" s="58"/>
      <c r="D15" s="81">
        <v>0.125</v>
      </c>
      <c r="E15" s="81">
        <v>0.499999999999998</v>
      </c>
      <c r="F15" s="82">
        <v>3</v>
      </c>
      <c r="G15" s="81"/>
      <c r="H15" s="121"/>
      <c r="I15" s="4">
        <v>13</v>
      </c>
      <c r="J15" s="79">
        <v>43266</v>
      </c>
      <c r="K15" s="78">
        <v>43247</v>
      </c>
      <c r="L15" s="78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5">
      <c r="A16" s="3">
        <v>0.58333333333333304</v>
      </c>
      <c r="B16" s="58">
        <f t="shared" si="0"/>
        <v>0.58333333333333304</v>
      </c>
      <c r="C16" s="58"/>
      <c r="D16" s="81">
        <v>0.16666666666666699</v>
      </c>
      <c r="E16" s="81">
        <v>0.54166666666666397</v>
      </c>
      <c r="F16" s="82">
        <v>2</v>
      </c>
      <c r="G16" s="81"/>
      <c r="H16" s="121"/>
      <c r="I16" s="4">
        <v>14</v>
      </c>
      <c r="J16" s="79">
        <v>43280</v>
      </c>
      <c r="K16" s="78">
        <v>43261</v>
      </c>
      <c r="L16" s="78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>
      <c r="A17" s="3">
        <v>0.625</v>
      </c>
      <c r="B17" s="58">
        <f t="shared" si="0"/>
        <v>0.625</v>
      </c>
      <c r="C17" s="58"/>
      <c r="D17" s="81">
        <v>0.20833333333333334</v>
      </c>
      <c r="E17" s="81">
        <v>0.58333333333333104</v>
      </c>
      <c r="F17" s="82">
        <v>1</v>
      </c>
      <c r="G17" s="81"/>
      <c r="H17" s="121" t="s">
        <v>152</v>
      </c>
      <c r="I17" s="4">
        <v>15</v>
      </c>
      <c r="J17" s="79">
        <v>43294</v>
      </c>
      <c r="K17" s="78">
        <v>43275</v>
      </c>
      <c r="L17" s="78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>
      <c r="A18" s="3">
        <v>0.66666666666666696</v>
      </c>
      <c r="B18" s="58">
        <f t="shared" si="0"/>
        <v>0.66666666666666696</v>
      </c>
      <c r="C18" s="58"/>
      <c r="D18" s="58"/>
      <c r="E18" s="58"/>
      <c r="F18" s="58"/>
      <c r="G18" s="58"/>
      <c r="H18" s="121"/>
      <c r="I18" s="4">
        <v>16</v>
      </c>
      <c r="J18" s="79">
        <v>43308</v>
      </c>
      <c r="K18" s="78">
        <v>43289</v>
      </c>
      <c r="L18" s="78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>
      <c r="A19" s="3">
        <v>0.70833333333333404</v>
      </c>
      <c r="B19" s="58">
        <f t="shared" si="0"/>
        <v>0.70833333333333404</v>
      </c>
      <c r="C19" s="58"/>
      <c r="D19" s="58"/>
      <c r="E19" s="58"/>
      <c r="F19" s="58"/>
      <c r="G19" s="58"/>
      <c r="H19" s="121" t="s">
        <v>154</v>
      </c>
      <c r="I19" s="4">
        <v>17</v>
      </c>
      <c r="J19" s="79">
        <v>43322</v>
      </c>
      <c r="K19" s="78">
        <v>43303</v>
      </c>
      <c r="L19" s="78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>
      <c r="A20" s="3">
        <v>0.750000000000001</v>
      </c>
      <c r="B20" s="58">
        <f t="shared" si="0"/>
        <v>0.750000000000001</v>
      </c>
      <c r="C20" s="58"/>
      <c r="D20" s="58"/>
      <c r="E20" s="58"/>
      <c r="F20" s="58"/>
      <c r="G20" s="58"/>
      <c r="H20" s="121"/>
      <c r="I20" s="4">
        <v>18</v>
      </c>
      <c r="J20" s="79">
        <v>43336</v>
      </c>
      <c r="K20" s="78">
        <v>43317</v>
      </c>
      <c r="L20" s="78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>
      <c r="A21" s="3">
        <v>0.79166666666666696</v>
      </c>
      <c r="B21" s="58">
        <f t="shared" si="0"/>
        <v>0.79166666666666696</v>
      </c>
      <c r="C21" s="58"/>
      <c r="D21" s="58"/>
      <c r="E21" s="58"/>
      <c r="F21" s="58"/>
      <c r="G21" s="58"/>
      <c r="H21" s="121" t="s">
        <v>155</v>
      </c>
      <c r="I21" s="4">
        <v>19</v>
      </c>
      <c r="J21" s="79">
        <v>43350</v>
      </c>
      <c r="K21" s="78">
        <v>43331</v>
      </c>
      <c r="L21" s="78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>
      <c r="A22" s="3">
        <v>0.83333333333333404</v>
      </c>
      <c r="B22" s="58">
        <f t="shared" si="0"/>
        <v>0.83333333333333404</v>
      </c>
      <c r="C22" s="58"/>
      <c r="D22" s="58"/>
      <c r="E22" s="58"/>
      <c r="F22" s="58"/>
      <c r="G22" s="58"/>
      <c r="H22" s="121"/>
      <c r="I22" s="4">
        <v>20</v>
      </c>
      <c r="J22" s="79">
        <v>43364</v>
      </c>
      <c r="K22" s="78">
        <v>43345</v>
      </c>
      <c r="L22" s="78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>
      <c r="A23" s="3">
        <v>0.875000000000001</v>
      </c>
      <c r="B23" s="58">
        <f t="shared" si="0"/>
        <v>0.875000000000001</v>
      </c>
      <c r="C23" s="58"/>
      <c r="D23" s="58"/>
      <c r="E23" s="58"/>
      <c r="F23" s="58"/>
      <c r="G23" s="58"/>
      <c r="H23" s="121" t="s">
        <v>156</v>
      </c>
      <c r="I23" s="4">
        <v>21</v>
      </c>
      <c r="J23" s="79">
        <v>43378</v>
      </c>
      <c r="K23" s="78">
        <v>43359</v>
      </c>
      <c r="L23" s="78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>
      <c r="A24" s="3">
        <v>0.91666666666666696</v>
      </c>
      <c r="B24" s="58">
        <f t="shared" si="0"/>
        <v>0.91666666666666696</v>
      </c>
      <c r="C24" s="58"/>
      <c r="D24" s="58"/>
      <c r="E24" s="58"/>
      <c r="F24" s="58"/>
      <c r="G24" s="58"/>
      <c r="H24" s="121"/>
      <c r="I24" s="4">
        <v>22</v>
      </c>
      <c r="J24" s="79">
        <v>43392</v>
      </c>
      <c r="K24" s="78">
        <v>43373</v>
      </c>
      <c r="L24" s="78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>
      <c r="A25" s="3">
        <v>0.95833333333333404</v>
      </c>
      <c r="B25" s="58">
        <f>A25</f>
        <v>0.95833333333333404</v>
      </c>
      <c r="C25" s="58"/>
      <c r="D25" s="58"/>
      <c r="E25" s="58"/>
      <c r="F25" s="58"/>
      <c r="G25" s="58"/>
      <c r="H25" s="121" t="s">
        <v>157</v>
      </c>
      <c r="I25" s="4">
        <v>23</v>
      </c>
      <c r="J25" s="79">
        <v>43406</v>
      </c>
      <c r="K25" s="78">
        <v>43387</v>
      </c>
      <c r="L25" s="78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>
      <c r="A26" s="3"/>
      <c r="B26" s="58"/>
      <c r="H26" s="121"/>
      <c r="I26" s="4">
        <v>24</v>
      </c>
      <c r="J26" s="79">
        <v>43420</v>
      </c>
      <c r="K26" s="78">
        <v>43401</v>
      </c>
      <c r="L26" s="78">
        <v>43414</v>
      </c>
      <c r="O26" s="77"/>
      <c r="P26" s="77"/>
      <c r="Q26" s="77"/>
      <c r="R26" s="77"/>
    </row>
    <row r="27" spans="1:33">
      <c r="A27" s="3"/>
      <c r="H27" s="121"/>
      <c r="I27" s="4">
        <v>25</v>
      </c>
      <c r="J27" s="79">
        <v>43434</v>
      </c>
      <c r="K27" s="78">
        <v>43415</v>
      </c>
      <c r="L27" s="78">
        <v>43428</v>
      </c>
    </row>
    <row r="28" spans="1:33">
      <c r="H28" s="119" t="s">
        <v>158</v>
      </c>
      <c r="I28" s="4">
        <v>26</v>
      </c>
      <c r="J28" s="79">
        <v>43448</v>
      </c>
      <c r="K28" s="78">
        <v>43429</v>
      </c>
      <c r="L28" s="78">
        <v>43442</v>
      </c>
    </row>
    <row r="29" spans="1:33">
      <c r="H29" s="119"/>
      <c r="I29" s="4">
        <v>27</v>
      </c>
      <c r="J29" s="79">
        <v>43462</v>
      </c>
      <c r="K29" s="78">
        <v>43443</v>
      </c>
      <c r="L29" s="78">
        <v>43456</v>
      </c>
    </row>
  </sheetData>
  <mergeCells count="26">
    <mergeCell ref="AD1:AG1"/>
    <mergeCell ref="T2:U2"/>
    <mergeCell ref="N2:O2"/>
    <mergeCell ref="T1:W1"/>
    <mergeCell ref="N1:R1"/>
    <mergeCell ref="Y1:AB1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T8:U8"/>
    <mergeCell ref="V8:W8"/>
    <mergeCell ref="T7:W7"/>
    <mergeCell ref="H23:H24"/>
    <mergeCell ref="H25:H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:B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33"/>
  <sheetViews>
    <sheetView topLeftCell="A16" workbookViewId="0">
      <selection activeCell="D28" sqref="D28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/>
    <row r="4" spans="1:17" ht="12.75" customHeight="1" thickBot="1">
      <c r="A4" s="125" t="s">
        <v>24</v>
      </c>
      <c r="B4" s="125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130" t="s">
        <v>144</v>
      </c>
      <c r="O4" s="130"/>
      <c r="P4" s="129">
        <v>43280</v>
      </c>
      <c r="Q4" s="129"/>
    </row>
    <row r="5" spans="1:17">
      <c r="A5" s="125" t="s">
        <v>30</v>
      </c>
      <c r="B5" s="125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>
      <c r="A6" s="125" t="s">
        <v>31</v>
      </c>
      <c r="B6" s="125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/>
    <row r="8" spans="1:17" ht="16.5" thickBot="1">
      <c r="A8" s="122" t="s">
        <v>42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4"/>
    </row>
    <row r="9" spans="1:17">
      <c r="A9" s="126" t="s">
        <v>43</v>
      </c>
      <c r="B9" s="126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7" t="s">
        <v>3</v>
      </c>
    </row>
    <row r="10" spans="1:17">
      <c r="A10" s="125" t="s">
        <v>51</v>
      </c>
      <c r="B10" s="125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128"/>
    </row>
    <row r="11" spans="1:17">
      <c r="A11" s="125" t="s">
        <v>52</v>
      </c>
      <c r="B11" s="125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25" t="s">
        <v>53</v>
      </c>
      <c r="B12" s="125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>
      <c r="A13" s="125" t="s">
        <v>54</v>
      </c>
      <c r="B13" s="125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>
      <c r="A14" s="125" t="s">
        <v>56</v>
      </c>
      <c r="B14" s="125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22" t="s">
        <v>143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4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/>
    <row r="25" spans="2:17" ht="16.5" thickBot="1">
      <c r="B25" s="122" t="s">
        <v>142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4"/>
    </row>
    <row r="26" spans="2:17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D70"/>
  <sheetViews>
    <sheetView topLeftCell="A13" zoomScale="85" zoomScaleNormal="85" workbookViewId="0">
      <selection activeCell="D56" sqref="D56"/>
    </sheetView>
  </sheetViews>
  <sheetFormatPr defaultColWidth="0" defaultRowHeight="1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>
      <c r="A1" s="51" t="s">
        <v>10</v>
      </c>
      <c r="B1" s="131" t="s">
        <v>11</v>
      </c>
      <c r="C1" s="137"/>
      <c r="D1" s="131" t="s">
        <v>12</v>
      </c>
      <c r="E1" s="137"/>
      <c r="F1" s="137"/>
      <c r="G1" s="10" t="s">
        <v>13</v>
      </c>
      <c r="H1" s="131" t="s">
        <v>14</v>
      </c>
      <c r="I1" s="137"/>
      <c r="J1" s="131" t="s">
        <v>15</v>
      </c>
      <c r="K1" s="132"/>
      <c r="L1" s="131" t="s">
        <v>16</v>
      </c>
      <c r="M1" s="132"/>
      <c r="N1" s="131" t="s">
        <v>17</v>
      </c>
      <c r="O1" s="132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>
      <c r="A2" s="52" t="s">
        <v>18</v>
      </c>
      <c r="B2" s="133">
        <v>4615652</v>
      </c>
      <c r="C2" s="138"/>
      <c r="D2" s="133" t="s">
        <v>19</v>
      </c>
      <c r="E2" s="138"/>
      <c r="F2" s="138"/>
      <c r="G2" s="11" t="s">
        <v>20</v>
      </c>
      <c r="H2" s="133" t="s">
        <v>21</v>
      </c>
      <c r="I2" s="138"/>
      <c r="J2" s="133" t="s">
        <v>22</v>
      </c>
      <c r="K2" s="134"/>
      <c r="L2" s="135">
        <v>43274</v>
      </c>
      <c r="M2" s="136"/>
      <c r="N2" s="133" t="s">
        <v>23</v>
      </c>
      <c r="O2" s="134"/>
      <c r="P2" s="11"/>
      <c r="AD2" s="32"/>
    </row>
    <row r="3" spans="1:30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149"/>
      <c r="J5" s="149"/>
      <c r="K5" s="149"/>
      <c r="L5" s="15" t="s">
        <v>35</v>
      </c>
      <c r="M5" s="16">
        <v>43276.295925925922</v>
      </c>
      <c r="AD5" s="32"/>
    </row>
    <row r="6" spans="1:30" ht="15.75" thickBot="1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149"/>
      <c r="J6" s="149"/>
      <c r="K6" s="149"/>
      <c r="L6" s="15" t="s">
        <v>36</v>
      </c>
      <c r="M6" s="16">
        <v>43276.295925925922</v>
      </c>
      <c r="AD6" s="32"/>
    </row>
    <row r="7" spans="1:30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149"/>
      <c r="J7" s="149"/>
      <c r="K7" s="149"/>
      <c r="L7" s="151"/>
      <c r="M7" s="151"/>
      <c r="N7" s="151"/>
      <c r="O7" s="151"/>
      <c r="P7" s="151"/>
      <c r="AD7" s="32"/>
    </row>
    <row r="8" spans="1:30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149"/>
      <c r="H10" s="149"/>
      <c r="I10" s="149"/>
      <c r="J10" s="149"/>
      <c r="K10" s="150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149"/>
      <c r="H11" s="149"/>
      <c r="I11" s="149"/>
      <c r="J11" s="149"/>
      <c r="K11" s="150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149"/>
      <c r="H12" s="149"/>
      <c r="I12" s="149"/>
      <c r="J12" s="149"/>
      <c r="K12" s="150"/>
      <c r="L12" s="17" t="s">
        <v>41</v>
      </c>
      <c r="M12" s="12">
        <v>0</v>
      </c>
      <c r="N12" s="149"/>
      <c r="O12" s="149"/>
      <c r="P12" s="149"/>
      <c r="AD12" s="32"/>
    </row>
    <row r="13" spans="1:30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>
      <c r="A15" s="141" t="s">
        <v>42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>
      <c r="A33" s="21" t="s">
        <v>65</v>
      </c>
      <c r="B33" s="152" t="s">
        <v>66</v>
      </c>
      <c r="C33" s="152" t="s">
        <v>66</v>
      </c>
      <c r="D33" s="152" t="s">
        <v>66</v>
      </c>
      <c r="E33" s="152" t="s">
        <v>66</v>
      </c>
      <c r="F33" s="152" t="s">
        <v>66</v>
      </c>
      <c r="G33" s="152" t="s">
        <v>66</v>
      </c>
      <c r="H33" s="152" t="s">
        <v>66</v>
      </c>
      <c r="I33" s="152" t="s">
        <v>66</v>
      </c>
      <c r="J33" s="152" t="s">
        <v>66</v>
      </c>
      <c r="K33" s="152" t="s">
        <v>66</v>
      </c>
      <c r="L33" s="152" t="s">
        <v>66</v>
      </c>
      <c r="M33" s="152" t="s">
        <v>66</v>
      </c>
      <c r="N33" s="152" t="s">
        <v>66</v>
      </c>
      <c r="O33" s="152" t="s">
        <v>66</v>
      </c>
      <c r="P33" s="154"/>
    </row>
    <row r="34" spans="1:30" ht="15.75" thickBot="1">
      <c r="A34" s="22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4"/>
    </row>
    <row r="35" spans="1:30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>
      <c r="A37" s="139" t="s">
        <v>67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>
      <c r="A45" s="21" t="s">
        <v>71</v>
      </c>
      <c r="B45" s="33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50"/>
    </row>
    <row r="46" spans="1:30" ht="15.75" thickBot="1">
      <c r="A46" s="22" t="s">
        <v>72</v>
      </c>
      <c r="B46" s="33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50"/>
    </row>
    <row r="47" spans="1:30" ht="15.75" thickBot="1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>
      <c r="A53" s="139" t="s">
        <v>77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>
      <c r="A56" s="23" t="s">
        <v>78</v>
      </c>
      <c r="B56" s="143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46"/>
      <c r="I56" s="143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46"/>
      <c r="AD56" s="32"/>
    </row>
    <row r="57" spans="1:30" ht="15.75" thickBot="1">
      <c r="A57" s="23" t="s">
        <v>79</v>
      </c>
      <c r="B57" s="144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47"/>
      <c r="I57" s="144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47"/>
      <c r="AD57" s="32"/>
    </row>
    <row r="58" spans="1:30" ht="15.75" thickBot="1">
      <c r="A58" s="23" t="s">
        <v>78</v>
      </c>
      <c r="B58" s="144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47"/>
      <c r="I58" s="144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47"/>
      <c r="AD58" s="32"/>
    </row>
    <row r="59" spans="1:30" ht="15.75" thickBot="1">
      <c r="A59" s="23" t="s">
        <v>79</v>
      </c>
      <c r="B59" s="144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47"/>
      <c r="I59" s="144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47"/>
      <c r="AD59" s="32"/>
    </row>
    <row r="60" spans="1:30" ht="15.75" thickBot="1">
      <c r="A60" s="23" t="s">
        <v>78</v>
      </c>
      <c r="B60" s="144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47"/>
      <c r="I60" s="144"/>
      <c r="J60" s="27"/>
      <c r="K60" s="27"/>
      <c r="L60" s="27"/>
      <c r="M60" s="27"/>
      <c r="N60" s="27"/>
      <c r="O60" s="147"/>
      <c r="AD60" s="32"/>
    </row>
    <row r="61" spans="1:30" ht="15.75" thickBot="1">
      <c r="A61" s="23" t="s">
        <v>79</v>
      </c>
      <c r="B61" s="145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48"/>
      <c r="I61" s="145"/>
      <c r="J61" s="28"/>
      <c r="K61" s="28"/>
      <c r="L61" s="28"/>
      <c r="M61" s="28"/>
      <c r="N61" s="28"/>
      <c r="O61" s="148"/>
      <c r="AD61" s="32"/>
    </row>
    <row r="62" spans="1:30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>
      <c r="A64" s="139" t="s">
        <v>80</v>
      </c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B33:B34"/>
    <mergeCell ref="H33:H34"/>
    <mergeCell ref="I5:K5"/>
    <mergeCell ref="I6:K6"/>
    <mergeCell ref="I7:K7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I45:I46"/>
    <mergeCell ref="J45:J46"/>
    <mergeCell ref="K45:K46"/>
    <mergeCell ref="C45:C46"/>
    <mergeCell ref="D45:D46"/>
    <mergeCell ref="E45:E46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B1:C1"/>
    <mergeCell ref="B2:C2"/>
    <mergeCell ref="D1:F1"/>
    <mergeCell ref="D2:F2"/>
    <mergeCell ref="H1:I1"/>
    <mergeCell ref="H2:I2"/>
    <mergeCell ref="J1:K1"/>
    <mergeCell ref="J2:K2"/>
    <mergeCell ref="L1:M1"/>
    <mergeCell ref="L2:M2"/>
    <mergeCell ref="N1:O1"/>
    <mergeCell ref="N2:O2"/>
  </mergeCells>
  <hyperlinks>
    <hyperlink ref="A24" r:id="rId1" display="javascript: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Q34"/>
  <sheetViews>
    <sheetView workbookViewId="0">
      <selection activeCell="C10" sqref="C10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>
      <c r="A4" s="155" t="s">
        <v>24</v>
      </c>
      <c r="B4" s="155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>
      <c r="A5" s="155" t="s">
        <v>30</v>
      </c>
      <c r="B5" s="155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>
      <c r="A6" s="155" t="s">
        <v>31</v>
      </c>
      <c r="B6" s="155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/>
    <row r="8" spans="1:17" ht="16.5" thickBot="1">
      <c r="A8" s="122" t="s">
        <v>42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4"/>
    </row>
    <row r="9" spans="1:17">
      <c r="A9" s="126" t="s">
        <v>43</v>
      </c>
      <c r="B9" s="126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7" t="s">
        <v>3</v>
      </c>
    </row>
    <row r="10" spans="1:17">
      <c r="A10" s="125" t="s">
        <v>51</v>
      </c>
      <c r="B10" s="125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128"/>
    </row>
    <row r="11" spans="1:17">
      <c r="A11" s="125" t="s">
        <v>52</v>
      </c>
      <c r="B11" s="125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25" t="s">
        <v>53</v>
      </c>
      <c r="B12" s="125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>
      <c r="A13" s="125" t="s">
        <v>54</v>
      </c>
      <c r="B13" s="125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>
      <c r="A14" s="125" t="s">
        <v>56</v>
      </c>
      <c r="B14" s="125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22" t="s">
        <v>143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4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/>
    <row r="26" spans="2:17" ht="16.5" thickBot="1">
      <c r="B26" s="122" t="s">
        <v>142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4"/>
    </row>
    <row r="27" spans="2:17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B26:Q26"/>
    <mergeCell ref="A12:B12"/>
    <mergeCell ref="A13:B13"/>
    <mergeCell ref="A14:B14"/>
    <mergeCell ref="Q9:Q10"/>
    <mergeCell ref="A8:Q8"/>
    <mergeCell ref="B16:Q16"/>
    <mergeCell ref="A4:B4"/>
    <mergeCell ref="A5:B5"/>
    <mergeCell ref="A6:B6"/>
    <mergeCell ref="A9:B9"/>
    <mergeCell ref="A10:B10"/>
    <mergeCell ref="A11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B7" sqref="B7"/>
    </sheetView>
  </sheetViews>
  <sheetFormatPr defaultRowHeight="15"/>
  <sheetData>
    <row r="1" spans="1:26" ht="58.5" thickBot="1">
      <c r="A1" s="131" t="s">
        <v>10</v>
      </c>
      <c r="B1" s="137"/>
      <c r="C1" s="137"/>
      <c r="D1" s="137"/>
      <c r="E1" s="137"/>
      <c r="F1" s="132"/>
      <c r="G1" s="10" t="s">
        <v>11</v>
      </c>
      <c r="H1" s="131" t="s">
        <v>12</v>
      </c>
      <c r="I1" s="137"/>
      <c r="J1" s="137"/>
      <c r="K1" s="137"/>
      <c r="L1" s="132"/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30"/>
      <c r="S1" s="30"/>
      <c r="T1" s="30"/>
      <c r="U1" s="30"/>
      <c r="V1" s="30"/>
      <c r="W1" s="30"/>
      <c r="X1" s="30"/>
      <c r="Y1" s="30"/>
      <c r="Z1" s="31"/>
    </row>
    <row r="2" spans="1:26" ht="44.25" thickBot="1">
      <c r="A2" s="133" t="s">
        <v>18</v>
      </c>
      <c r="B2" s="138"/>
      <c r="C2" s="138"/>
      <c r="D2" s="138"/>
      <c r="E2" s="138"/>
      <c r="F2" s="134"/>
      <c r="G2" s="11">
        <v>4615652</v>
      </c>
      <c r="H2" s="133" t="s">
        <v>19</v>
      </c>
      <c r="I2" s="138"/>
      <c r="J2" s="138"/>
      <c r="K2" s="138"/>
      <c r="L2" s="134"/>
      <c r="M2" s="11" t="s">
        <v>20</v>
      </c>
      <c r="N2" s="11" t="s">
        <v>21</v>
      </c>
      <c r="O2" s="11" t="s">
        <v>22</v>
      </c>
      <c r="P2" s="104">
        <v>43288</v>
      </c>
      <c r="Q2" s="11" t="s">
        <v>23</v>
      </c>
      <c r="Z2" s="32"/>
    </row>
    <row r="3" spans="1:26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60"/>
    </row>
    <row r="4" spans="1:26" ht="15.75" thickBot="1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3"/>
    </row>
    <row r="5" spans="1:26" ht="23.25" thickBot="1">
      <c r="A5" s="17" t="s">
        <v>24</v>
      </c>
      <c r="B5" s="102" t="s">
        <v>25</v>
      </c>
      <c r="C5" s="102" t="s">
        <v>26</v>
      </c>
      <c r="D5" s="102" t="s">
        <v>27</v>
      </c>
      <c r="E5" s="102" t="s">
        <v>28</v>
      </c>
      <c r="F5" s="102" t="s">
        <v>29</v>
      </c>
      <c r="G5" s="150"/>
      <c r="H5" s="17" t="s">
        <v>37</v>
      </c>
      <c r="I5" s="102"/>
      <c r="J5" s="17" t="s">
        <v>38</v>
      </c>
      <c r="K5" s="102">
        <v>0</v>
      </c>
      <c r="L5" s="102"/>
      <c r="Z5" s="32"/>
    </row>
    <row r="6" spans="1:26" ht="15.75" thickBot="1">
      <c r="A6" s="17" t="s">
        <v>30</v>
      </c>
      <c r="B6" s="102">
        <v>12</v>
      </c>
      <c r="C6" s="102"/>
      <c r="D6" s="102">
        <v>16</v>
      </c>
      <c r="E6" s="102">
        <v>4</v>
      </c>
      <c r="F6" s="102">
        <v>32</v>
      </c>
      <c r="G6" s="150"/>
      <c r="H6" s="17" t="s">
        <v>39</v>
      </c>
      <c r="I6" s="102"/>
      <c r="J6" s="17" t="s">
        <v>40</v>
      </c>
      <c r="K6" s="102">
        <v>13.33</v>
      </c>
      <c r="L6" s="102"/>
      <c r="Z6" s="32"/>
    </row>
    <row r="7" spans="1:26" ht="15.75" thickBot="1">
      <c r="A7" s="17" t="s">
        <v>31</v>
      </c>
      <c r="B7" s="102"/>
      <c r="C7" s="102"/>
      <c r="D7" s="102"/>
      <c r="E7" s="102"/>
      <c r="F7" s="102"/>
      <c r="G7" s="150"/>
      <c r="H7" s="17" t="s">
        <v>41</v>
      </c>
      <c r="I7" s="102"/>
      <c r="J7" s="149"/>
      <c r="K7" s="149"/>
      <c r="L7" s="149"/>
      <c r="Z7" s="32"/>
    </row>
    <row r="8" spans="1:26">
      <c r="A8" s="156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0"/>
    </row>
    <row r="9" spans="1:26">
      <c r="A9" s="158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60"/>
    </row>
    <row r="10" spans="1:26">
      <c r="A10" s="161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3"/>
    </row>
    <row r="11" spans="1:26" ht="18" customHeight="1">
      <c r="A11" s="141" t="s">
        <v>42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64"/>
    </row>
    <row r="12" spans="1:26" ht="15.75" thickBot="1">
      <c r="A12" s="156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0"/>
    </row>
    <row r="13" spans="1:26" ht="15.75" thickBot="1">
      <c r="A13" s="156"/>
      <c r="B13" s="157"/>
      <c r="C13" s="157"/>
      <c r="D13" s="157"/>
      <c r="E13" s="157"/>
      <c r="F13" s="157"/>
      <c r="G13" s="157"/>
      <c r="H13" s="157"/>
      <c r="I13" s="157"/>
      <c r="J13" s="150"/>
      <c r="K13" s="17" t="s">
        <v>43</v>
      </c>
      <c r="L13" s="102" t="s">
        <v>44</v>
      </c>
      <c r="M13" s="102" t="s">
        <v>45</v>
      </c>
      <c r="N13" s="102" t="s">
        <v>46</v>
      </c>
      <c r="O13" s="102" t="s">
        <v>47</v>
      </c>
      <c r="P13" s="102" t="s">
        <v>48</v>
      </c>
      <c r="Q13" s="102" t="s">
        <v>49</v>
      </c>
      <c r="R13" s="102" t="s">
        <v>50</v>
      </c>
      <c r="S13" s="102" t="s">
        <v>44</v>
      </c>
      <c r="T13" s="102" t="s">
        <v>45</v>
      </c>
      <c r="U13" s="102" t="s">
        <v>46</v>
      </c>
      <c r="V13" s="102" t="s">
        <v>47</v>
      </c>
      <c r="W13" s="102" t="s">
        <v>48</v>
      </c>
      <c r="X13" s="102" t="s">
        <v>49</v>
      </c>
      <c r="Y13" s="102" t="s">
        <v>50</v>
      </c>
      <c r="Z13" s="103"/>
    </row>
    <row r="14" spans="1:26" ht="15.75" thickBot="1">
      <c r="A14" s="156"/>
      <c r="B14" s="157"/>
      <c r="C14" s="157"/>
      <c r="D14" s="157"/>
      <c r="E14" s="157"/>
      <c r="F14" s="157"/>
      <c r="G14" s="157"/>
      <c r="H14" s="157"/>
      <c r="I14" s="157"/>
      <c r="J14" s="150"/>
      <c r="K14" s="17" t="s">
        <v>51</v>
      </c>
      <c r="L14" s="18">
        <v>43275</v>
      </c>
      <c r="M14" s="18">
        <v>43276</v>
      </c>
      <c r="N14" s="18">
        <v>43277</v>
      </c>
      <c r="O14" s="18">
        <v>43278</v>
      </c>
      <c r="P14" s="18">
        <v>43279</v>
      </c>
      <c r="Q14" s="18">
        <v>43280</v>
      </c>
      <c r="R14" s="18">
        <v>43281</v>
      </c>
      <c r="S14" s="18">
        <v>43282</v>
      </c>
      <c r="T14" s="18">
        <v>43283</v>
      </c>
      <c r="U14" s="18">
        <v>43284</v>
      </c>
      <c r="V14" s="18">
        <v>43285</v>
      </c>
      <c r="W14" s="18">
        <v>43286</v>
      </c>
      <c r="X14" s="18">
        <v>43287</v>
      </c>
      <c r="Y14" s="18">
        <v>43288</v>
      </c>
      <c r="Z14" s="35" t="s">
        <v>29</v>
      </c>
    </row>
    <row r="15" spans="1:26" ht="15.75" thickBot="1">
      <c r="A15" s="156"/>
      <c r="B15" s="157"/>
      <c r="C15" s="157"/>
      <c r="D15" s="157"/>
      <c r="E15" s="157"/>
      <c r="F15" s="157"/>
      <c r="G15" s="157"/>
      <c r="H15" s="157"/>
      <c r="I15" s="157"/>
      <c r="J15" s="150"/>
      <c r="K15" s="17" t="s">
        <v>52</v>
      </c>
      <c r="L15" s="102">
        <v>8</v>
      </c>
      <c r="M15" s="102">
        <v>8</v>
      </c>
      <c r="N15" s="102">
        <v>8</v>
      </c>
      <c r="O15" s="102">
        <v>8</v>
      </c>
      <c r="P15" s="102">
        <v>8</v>
      </c>
      <c r="Q15" s="102">
        <v>8</v>
      </c>
      <c r="R15" s="102">
        <v>8</v>
      </c>
      <c r="S15" s="102">
        <v>8</v>
      </c>
      <c r="T15" s="102">
        <v>8</v>
      </c>
      <c r="U15" s="102">
        <v>8</v>
      </c>
      <c r="V15" s="102">
        <v>8</v>
      </c>
      <c r="W15" s="102">
        <v>8</v>
      </c>
      <c r="X15" s="102">
        <v>8</v>
      </c>
      <c r="Y15" s="102">
        <v>8</v>
      </c>
      <c r="Z15" s="103"/>
    </row>
    <row r="16" spans="1:26" ht="15.75" thickBot="1">
      <c r="A16" s="156"/>
      <c r="B16" s="157"/>
      <c r="C16" s="157"/>
      <c r="D16" s="157"/>
      <c r="E16" s="157"/>
      <c r="F16" s="157"/>
      <c r="G16" s="157"/>
      <c r="H16" s="157"/>
      <c r="I16" s="157"/>
      <c r="J16" s="150"/>
      <c r="K16" s="17" t="s">
        <v>53</v>
      </c>
      <c r="L16" s="102"/>
      <c r="M16" s="102"/>
      <c r="N16" s="102">
        <v>8</v>
      </c>
      <c r="O16" s="102">
        <v>8</v>
      </c>
      <c r="P16" s="102">
        <v>8</v>
      </c>
      <c r="Q16" s="102">
        <v>8</v>
      </c>
      <c r="R16" s="102"/>
      <c r="S16" s="102"/>
      <c r="T16" s="102"/>
      <c r="U16" s="102"/>
      <c r="V16" s="102"/>
      <c r="W16" s="102"/>
      <c r="X16" s="102"/>
      <c r="Y16" s="102"/>
      <c r="Z16" s="103"/>
    </row>
    <row r="17" spans="1:26" ht="15.75" thickBot="1">
      <c r="A17" s="156"/>
      <c r="B17" s="157"/>
      <c r="C17" s="157"/>
      <c r="D17" s="157"/>
      <c r="E17" s="157"/>
      <c r="F17" s="157"/>
      <c r="G17" s="157"/>
      <c r="H17" s="157"/>
      <c r="I17" s="157"/>
      <c r="J17" s="150"/>
      <c r="K17" s="17" t="s">
        <v>54</v>
      </c>
      <c r="L17" s="102"/>
      <c r="M17" s="102"/>
      <c r="N17" s="102">
        <v>8</v>
      </c>
      <c r="O17" s="102">
        <v>8</v>
      </c>
      <c r="P17" s="102">
        <v>8</v>
      </c>
      <c r="Q17" s="102">
        <v>8</v>
      </c>
      <c r="R17" s="102"/>
      <c r="S17" s="102"/>
      <c r="T17" s="102"/>
      <c r="U17" s="102"/>
      <c r="V17" s="102"/>
      <c r="W17" s="102"/>
      <c r="X17" s="102"/>
      <c r="Y17" s="102"/>
      <c r="Z17" s="103"/>
    </row>
    <row r="18" spans="1:26" ht="15.75" thickBot="1">
      <c r="A18" s="156"/>
      <c r="B18" s="157"/>
      <c r="C18" s="157"/>
      <c r="D18" s="157"/>
      <c r="E18" s="157"/>
      <c r="F18" s="157"/>
      <c r="G18" s="157"/>
      <c r="H18" s="157"/>
      <c r="I18" s="157"/>
      <c r="J18" s="150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2"/>
    </row>
    <row r="19" spans="1:26" ht="15.75" thickBot="1">
      <c r="A19" s="156"/>
      <c r="B19" s="157"/>
      <c r="C19" s="157"/>
      <c r="D19" s="157"/>
      <c r="E19" s="157"/>
      <c r="F19" s="157"/>
      <c r="G19" s="157"/>
      <c r="H19" s="157"/>
      <c r="I19" s="157"/>
      <c r="J19" s="150"/>
      <c r="K19" s="17" t="s">
        <v>55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</row>
    <row r="20" spans="1:26" ht="15.75" thickBot="1">
      <c r="A20" s="156"/>
      <c r="B20" s="157"/>
      <c r="C20" s="157"/>
      <c r="D20" s="157"/>
      <c r="E20" s="157"/>
      <c r="F20" s="157"/>
      <c r="G20" s="157"/>
      <c r="H20" s="157"/>
      <c r="I20" s="157"/>
      <c r="J20" s="150"/>
      <c r="K20" s="20" t="s">
        <v>56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</row>
    <row r="21" spans="1:26" ht="15.75" thickBot="1">
      <c r="A21" s="156"/>
      <c r="B21" s="157"/>
      <c r="C21" s="157"/>
      <c r="D21" s="157"/>
      <c r="E21" s="157"/>
      <c r="F21" s="157"/>
      <c r="G21" s="157"/>
      <c r="H21" s="157"/>
      <c r="I21" s="157"/>
      <c r="J21" s="150"/>
      <c r="K21" s="17" t="s">
        <v>57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32"/>
    </row>
    <row r="22" spans="1:26" ht="15.75" thickBot="1">
      <c r="A22" s="156"/>
      <c r="B22" s="157"/>
      <c r="C22" s="157"/>
      <c r="D22" s="157"/>
      <c r="E22" s="157"/>
      <c r="F22" s="157"/>
      <c r="G22" s="157"/>
      <c r="H22" s="157"/>
      <c r="I22" s="157"/>
      <c r="J22" s="150"/>
      <c r="K22" s="17" t="s">
        <v>58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32"/>
    </row>
    <row r="23" spans="1:26" ht="15.75" thickBot="1">
      <c r="A23" s="156"/>
      <c r="B23" s="157"/>
      <c r="C23" s="157"/>
      <c r="D23" s="157"/>
      <c r="E23" s="157"/>
      <c r="F23" s="157"/>
      <c r="G23" s="157"/>
      <c r="H23" s="157"/>
      <c r="I23" s="157"/>
      <c r="J23" s="150"/>
      <c r="K23" s="17" t="s">
        <v>59</v>
      </c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32"/>
    </row>
    <row r="24" spans="1:26" ht="15.75" thickBot="1">
      <c r="A24" s="156"/>
      <c r="B24" s="157"/>
      <c r="C24" s="157"/>
      <c r="D24" s="157"/>
      <c r="E24" s="157"/>
      <c r="F24" s="157"/>
      <c r="G24" s="157"/>
      <c r="H24" s="157"/>
      <c r="I24" s="157"/>
      <c r="J24" s="150"/>
      <c r="K24" s="17" t="s">
        <v>60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32"/>
    </row>
    <row r="25" spans="1:26" ht="15.75" thickBot="1">
      <c r="A25" s="156"/>
      <c r="B25" s="157"/>
      <c r="C25" s="157"/>
      <c r="D25" s="157"/>
      <c r="E25" s="157"/>
      <c r="F25" s="157"/>
      <c r="G25" s="157"/>
      <c r="H25" s="157"/>
      <c r="I25" s="157"/>
      <c r="J25" s="150"/>
      <c r="K25" s="17" t="s">
        <v>61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32"/>
    </row>
    <row r="26" spans="1:26" ht="15.75" thickBot="1">
      <c r="A26" s="156"/>
      <c r="B26" s="157"/>
      <c r="C26" s="157"/>
      <c r="D26" s="157"/>
      <c r="E26" s="157"/>
      <c r="F26" s="157"/>
      <c r="G26" s="157"/>
      <c r="H26" s="157"/>
      <c r="I26" s="157"/>
      <c r="J26" s="150"/>
      <c r="K26" s="17" t="s">
        <v>62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32"/>
    </row>
    <row r="27" spans="1:26" ht="15.75" thickBot="1">
      <c r="A27" s="156"/>
      <c r="B27" s="157"/>
      <c r="C27" s="157"/>
      <c r="D27" s="157"/>
      <c r="E27" s="157"/>
      <c r="F27" s="157"/>
      <c r="G27" s="157"/>
      <c r="H27" s="157"/>
      <c r="I27" s="157"/>
      <c r="J27" s="150"/>
      <c r="K27" s="17" t="s">
        <v>63</v>
      </c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32"/>
    </row>
    <row r="28" spans="1:26" ht="15.75" thickBot="1">
      <c r="A28" s="156"/>
      <c r="B28" s="157"/>
      <c r="C28" s="157"/>
      <c r="D28" s="157"/>
      <c r="E28" s="157"/>
      <c r="F28" s="157"/>
      <c r="G28" s="157"/>
      <c r="H28" s="157"/>
      <c r="I28" s="157"/>
      <c r="J28" s="150"/>
      <c r="K28" s="17" t="s">
        <v>64</v>
      </c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3"/>
    </row>
    <row r="29" spans="1:26">
      <c r="A29" s="156"/>
      <c r="B29" s="157"/>
      <c r="C29" s="157"/>
      <c r="D29" s="157"/>
      <c r="E29" s="157"/>
      <c r="F29" s="157"/>
      <c r="G29" s="157"/>
      <c r="H29" s="157"/>
      <c r="I29" s="157"/>
      <c r="J29" s="150"/>
      <c r="K29" s="165" t="s">
        <v>65</v>
      </c>
      <c r="L29" s="152" t="s">
        <v>66</v>
      </c>
      <c r="M29" s="152" t="s">
        <v>66</v>
      </c>
      <c r="N29" s="152" t="s">
        <v>66</v>
      </c>
      <c r="O29" s="152" t="s">
        <v>66</v>
      </c>
      <c r="P29" s="152" t="s">
        <v>66</v>
      </c>
      <c r="Q29" s="152" t="s">
        <v>66</v>
      </c>
      <c r="R29" s="152" t="s">
        <v>66</v>
      </c>
      <c r="S29" s="152" t="s">
        <v>66</v>
      </c>
      <c r="T29" s="152" t="s">
        <v>66</v>
      </c>
      <c r="U29" s="152" t="s">
        <v>66</v>
      </c>
      <c r="V29" s="152" t="s">
        <v>66</v>
      </c>
      <c r="W29" s="152" t="s">
        <v>66</v>
      </c>
      <c r="X29" s="152" t="s">
        <v>66</v>
      </c>
      <c r="Y29" s="152" t="s">
        <v>66</v>
      </c>
      <c r="Z29" s="154"/>
    </row>
    <row r="30" spans="1:26" ht="15.75" thickBot="1">
      <c r="A30" s="156"/>
      <c r="B30" s="157"/>
      <c r="C30" s="157"/>
      <c r="D30" s="157"/>
      <c r="E30" s="157"/>
      <c r="F30" s="157"/>
      <c r="G30" s="157"/>
      <c r="H30" s="157"/>
      <c r="I30" s="157"/>
      <c r="J30" s="150"/>
      <c r="K30" s="166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4"/>
    </row>
    <row r="31" spans="1:26">
      <c r="A31" s="158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60"/>
    </row>
    <row r="32" spans="1:26" ht="15.75" thickBot="1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9"/>
    </row>
    <row r="33" spans="1:26" ht="18.75" thickBot="1">
      <c r="A33" s="139" t="s">
        <v>67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70"/>
    </row>
    <row r="34" spans="1:26" ht="15.75" thickBot="1">
      <c r="A34" s="171"/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3"/>
    </row>
    <row r="35" spans="1:26" ht="15.75" thickBot="1">
      <c r="A35" s="174"/>
      <c r="B35" s="175"/>
      <c r="C35" s="175"/>
      <c r="D35" s="175"/>
      <c r="E35" s="175"/>
      <c r="F35" s="175"/>
      <c r="G35" s="175"/>
      <c r="H35" s="175"/>
      <c r="I35" s="175"/>
      <c r="J35" s="176"/>
      <c r="K35" s="17" t="s">
        <v>43</v>
      </c>
      <c r="L35" s="102" t="s">
        <v>44</v>
      </c>
      <c r="M35" s="102" t="s">
        <v>45</v>
      </c>
      <c r="N35" s="102" t="s">
        <v>46</v>
      </c>
      <c r="O35" s="102" t="s">
        <v>47</v>
      </c>
      <c r="P35" s="102" t="s">
        <v>48</v>
      </c>
      <c r="Q35" s="102" t="s">
        <v>49</v>
      </c>
      <c r="R35" s="102" t="s">
        <v>50</v>
      </c>
      <c r="S35" s="102" t="s">
        <v>44</v>
      </c>
      <c r="T35" s="102" t="s">
        <v>45</v>
      </c>
      <c r="U35" s="102" t="s">
        <v>46</v>
      </c>
      <c r="V35" s="102" t="s">
        <v>47</v>
      </c>
      <c r="W35" s="102" t="s">
        <v>48</v>
      </c>
      <c r="X35" s="102" t="s">
        <v>49</v>
      </c>
      <c r="Y35" s="102" t="s">
        <v>50</v>
      </c>
      <c r="Z35" s="103"/>
    </row>
    <row r="36" spans="1:26" ht="15.75" thickBot="1">
      <c r="A36" s="156"/>
      <c r="B36" s="157"/>
      <c r="C36" s="157"/>
      <c r="D36" s="157"/>
      <c r="E36" s="157"/>
      <c r="F36" s="157"/>
      <c r="G36" s="157"/>
      <c r="H36" s="157"/>
      <c r="I36" s="157"/>
      <c r="J36" s="150"/>
      <c r="K36" s="17" t="s">
        <v>51</v>
      </c>
      <c r="L36" s="18">
        <v>43275</v>
      </c>
      <c r="M36" s="18">
        <v>43276</v>
      </c>
      <c r="N36" s="18">
        <v>43277</v>
      </c>
      <c r="O36" s="18">
        <v>43278</v>
      </c>
      <c r="P36" s="18">
        <v>43279</v>
      </c>
      <c r="Q36" s="18">
        <v>43280</v>
      </c>
      <c r="R36" s="18">
        <v>43281</v>
      </c>
      <c r="S36" s="18">
        <v>43282</v>
      </c>
      <c r="T36" s="18">
        <v>43283</v>
      </c>
      <c r="U36" s="18">
        <v>43284</v>
      </c>
      <c r="V36" s="18">
        <v>43285</v>
      </c>
      <c r="W36" s="18">
        <v>43286</v>
      </c>
      <c r="X36" s="18">
        <v>43287</v>
      </c>
      <c r="Y36" s="18">
        <v>43288</v>
      </c>
      <c r="Z36" s="35" t="s">
        <v>29</v>
      </c>
    </row>
    <row r="37" spans="1:26" ht="15.75" thickBot="1">
      <c r="A37" s="156"/>
      <c r="B37" s="157"/>
      <c r="C37" s="157"/>
      <c r="D37" s="157"/>
      <c r="E37" s="157"/>
      <c r="F37" s="157"/>
      <c r="G37" s="157"/>
      <c r="H37" s="157"/>
      <c r="I37" s="157"/>
      <c r="J37" s="150"/>
      <c r="K37" s="17" t="s">
        <v>68</v>
      </c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3"/>
    </row>
    <row r="38" spans="1:26" ht="15.75" thickBot="1">
      <c r="A38" s="156"/>
      <c r="B38" s="157"/>
      <c r="C38" s="157"/>
      <c r="D38" s="157"/>
      <c r="E38" s="157"/>
      <c r="F38" s="157"/>
      <c r="G38" s="157"/>
      <c r="H38" s="157"/>
      <c r="I38" s="157"/>
      <c r="J38" s="150"/>
      <c r="K38" s="17" t="s">
        <v>69</v>
      </c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3"/>
    </row>
    <row r="39" spans="1:26" ht="15.75" thickBot="1">
      <c r="A39" s="156"/>
      <c r="B39" s="157"/>
      <c r="C39" s="157"/>
      <c r="D39" s="157"/>
      <c r="E39" s="157"/>
      <c r="F39" s="157"/>
      <c r="G39" s="157"/>
      <c r="H39" s="157"/>
      <c r="I39" s="157"/>
      <c r="J39" s="150"/>
      <c r="K39" s="17" t="s">
        <v>70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3"/>
    </row>
    <row r="40" spans="1:26" ht="15.75" thickBot="1">
      <c r="A40" s="156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0"/>
    </row>
    <row r="41" spans="1:26">
      <c r="A41" s="156"/>
      <c r="B41" s="157"/>
      <c r="C41" s="157"/>
      <c r="D41" s="157"/>
      <c r="E41" s="157"/>
      <c r="F41" s="157"/>
      <c r="G41" s="157"/>
      <c r="H41" s="157"/>
      <c r="I41" s="157"/>
      <c r="J41" s="150"/>
      <c r="K41" s="21" t="s">
        <v>71</v>
      </c>
      <c r="L41" s="156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50"/>
    </row>
    <row r="42" spans="1:26" ht="15.75" thickBot="1">
      <c r="A42" s="156"/>
      <c r="B42" s="157"/>
      <c r="C42" s="157"/>
      <c r="D42" s="157"/>
      <c r="E42" s="157"/>
      <c r="F42" s="157"/>
      <c r="G42" s="157"/>
      <c r="H42" s="157"/>
      <c r="I42" s="157"/>
      <c r="J42" s="150"/>
      <c r="K42" s="22" t="s">
        <v>72</v>
      </c>
      <c r="L42" s="156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50"/>
    </row>
    <row r="43" spans="1:26" ht="15.75" thickBot="1">
      <c r="A43" s="156"/>
      <c r="B43" s="157"/>
      <c r="C43" s="157"/>
      <c r="D43" s="157"/>
      <c r="E43" s="157"/>
      <c r="F43" s="157"/>
      <c r="G43" s="157"/>
      <c r="H43" s="157"/>
      <c r="I43" s="157"/>
      <c r="J43" s="150"/>
      <c r="K43" s="17" t="s">
        <v>73</v>
      </c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3"/>
    </row>
    <row r="44" spans="1:26" ht="15.75" thickBot="1">
      <c r="A44" s="156"/>
      <c r="B44" s="157"/>
      <c r="C44" s="157"/>
      <c r="D44" s="157"/>
      <c r="E44" s="157"/>
      <c r="F44" s="157"/>
      <c r="G44" s="157"/>
      <c r="H44" s="157"/>
      <c r="I44" s="157"/>
      <c r="J44" s="150"/>
      <c r="K44" s="17" t="s">
        <v>74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03"/>
    </row>
    <row r="45" spans="1:26" ht="15.75" thickBot="1">
      <c r="A45" s="156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0"/>
    </row>
    <row r="46" spans="1:26" ht="15.75" thickBot="1">
      <c r="A46" s="156"/>
      <c r="B46" s="157"/>
      <c r="C46" s="157"/>
      <c r="D46" s="157"/>
      <c r="E46" s="157"/>
      <c r="F46" s="157"/>
      <c r="G46" s="157"/>
      <c r="H46" s="157"/>
      <c r="I46" s="157"/>
      <c r="J46" s="150"/>
      <c r="K46" s="17" t="s">
        <v>76</v>
      </c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3"/>
    </row>
    <row r="47" spans="1:26">
      <c r="A47" s="158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60"/>
    </row>
    <row r="48" spans="1:26" ht="15.75" thickBot="1">
      <c r="A48" s="167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9"/>
    </row>
    <row r="49" spans="1:26" ht="18.75" thickBot="1">
      <c r="A49" s="139" t="s">
        <v>77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70"/>
    </row>
    <row r="50" spans="1:26" ht="15.75" thickBot="1">
      <c r="A50" s="174"/>
      <c r="B50" s="175"/>
      <c r="C50" s="175"/>
      <c r="D50" s="175"/>
      <c r="E50" s="175"/>
      <c r="F50" s="175"/>
      <c r="G50" s="175"/>
      <c r="H50" s="175"/>
      <c r="I50" s="175"/>
      <c r="J50" s="176"/>
      <c r="K50" s="17" t="s">
        <v>43</v>
      </c>
      <c r="L50" s="102" t="s">
        <v>44</v>
      </c>
      <c r="M50" s="102" t="s">
        <v>45</v>
      </c>
      <c r="N50" s="102" t="s">
        <v>46</v>
      </c>
      <c r="O50" s="102" t="s">
        <v>47</v>
      </c>
      <c r="P50" s="102" t="s">
        <v>48</v>
      </c>
      <c r="Q50" s="102" t="s">
        <v>49</v>
      </c>
      <c r="R50" s="102" t="s">
        <v>50</v>
      </c>
      <c r="S50" s="102" t="s">
        <v>44</v>
      </c>
      <c r="T50" s="102" t="s">
        <v>45</v>
      </c>
      <c r="U50" s="102" t="s">
        <v>46</v>
      </c>
      <c r="V50" s="102" t="s">
        <v>47</v>
      </c>
      <c r="W50" s="102" t="s">
        <v>48</v>
      </c>
      <c r="X50" s="102" t="s">
        <v>49</v>
      </c>
      <c r="Y50" s="102" t="s">
        <v>50</v>
      </c>
      <c r="Z50" s="103"/>
    </row>
    <row r="51" spans="1:26" ht="15.75" thickBot="1">
      <c r="A51" s="156"/>
      <c r="B51" s="157"/>
      <c r="C51" s="157"/>
      <c r="D51" s="157"/>
      <c r="E51" s="157"/>
      <c r="F51" s="157"/>
      <c r="G51" s="157"/>
      <c r="H51" s="157"/>
      <c r="I51" s="157"/>
      <c r="J51" s="150"/>
      <c r="K51" s="17" t="s">
        <v>51</v>
      </c>
      <c r="L51" s="18">
        <v>43275</v>
      </c>
      <c r="M51" s="18">
        <v>43276</v>
      </c>
      <c r="N51" s="18">
        <v>43277</v>
      </c>
      <c r="O51" s="18">
        <v>43278</v>
      </c>
      <c r="P51" s="18">
        <v>43279</v>
      </c>
      <c r="Q51" s="18">
        <v>43280</v>
      </c>
      <c r="R51" s="18">
        <v>43281</v>
      </c>
      <c r="S51" s="18">
        <v>43282</v>
      </c>
      <c r="T51" s="18">
        <v>43283</v>
      </c>
      <c r="U51" s="18">
        <v>43284</v>
      </c>
      <c r="V51" s="18">
        <v>43285</v>
      </c>
      <c r="W51" s="18">
        <v>43286</v>
      </c>
      <c r="X51" s="18">
        <v>43287</v>
      </c>
      <c r="Y51" s="18">
        <v>43288</v>
      </c>
      <c r="Z51" s="103"/>
    </row>
    <row r="52" spans="1:26" ht="15.75" thickBot="1">
      <c r="A52" s="156"/>
      <c r="B52" s="157"/>
      <c r="C52" s="157"/>
      <c r="D52" s="157"/>
      <c r="E52" s="157"/>
      <c r="F52" s="157"/>
      <c r="G52" s="157"/>
      <c r="H52" s="157"/>
      <c r="I52" s="157"/>
      <c r="J52" s="150"/>
      <c r="K52" s="23" t="s">
        <v>78</v>
      </c>
      <c r="L52" s="152"/>
      <c r="M52" s="143"/>
      <c r="N52" s="105">
        <v>1</v>
      </c>
      <c r="O52" s="105">
        <v>1</v>
      </c>
      <c r="P52" s="105">
        <v>1</v>
      </c>
      <c r="Q52" s="105">
        <v>1</v>
      </c>
      <c r="R52" s="146"/>
      <c r="S52" s="152"/>
      <c r="T52" s="152"/>
      <c r="U52" s="152"/>
      <c r="V52" s="152"/>
      <c r="W52" s="152"/>
      <c r="X52" s="152"/>
      <c r="Y52" s="152"/>
      <c r="Z52" s="32"/>
    </row>
    <row r="53" spans="1:26" ht="15.75" thickBot="1">
      <c r="A53" s="156"/>
      <c r="B53" s="157"/>
      <c r="C53" s="157"/>
      <c r="D53" s="157"/>
      <c r="E53" s="157"/>
      <c r="F53" s="157"/>
      <c r="G53" s="157"/>
      <c r="H53" s="157"/>
      <c r="I53" s="157"/>
      <c r="J53" s="150"/>
      <c r="K53" s="23" t="s">
        <v>79</v>
      </c>
      <c r="L53" s="177"/>
      <c r="M53" s="144"/>
      <c r="N53" s="25">
        <v>1.1666666666666667</v>
      </c>
      <c r="O53" s="25">
        <v>1.1666666666666667</v>
      </c>
      <c r="P53" s="25">
        <v>1.1666666666666667</v>
      </c>
      <c r="Q53" s="25">
        <v>1.1666666666666667</v>
      </c>
      <c r="R53" s="147"/>
      <c r="S53" s="177"/>
      <c r="T53" s="177"/>
      <c r="U53" s="177"/>
      <c r="V53" s="177"/>
      <c r="W53" s="177"/>
      <c r="X53" s="177"/>
      <c r="Y53" s="177"/>
      <c r="Z53" s="32"/>
    </row>
    <row r="54" spans="1:26" ht="15.75" thickBot="1">
      <c r="A54" s="156"/>
      <c r="B54" s="157"/>
      <c r="C54" s="157"/>
      <c r="D54" s="157"/>
      <c r="E54" s="157"/>
      <c r="F54" s="157"/>
      <c r="G54" s="157"/>
      <c r="H54" s="157"/>
      <c r="I54" s="157"/>
      <c r="J54" s="150"/>
      <c r="K54" s="23" t="s">
        <v>78</v>
      </c>
      <c r="L54" s="177"/>
      <c r="M54" s="144"/>
      <c r="N54" s="24">
        <v>0.20833333333333334</v>
      </c>
      <c r="O54" s="24">
        <v>0.20833333333333334</v>
      </c>
      <c r="P54" s="24">
        <v>0.20833333333333334</v>
      </c>
      <c r="Q54" s="24">
        <v>0.20833333333333334</v>
      </c>
      <c r="R54" s="147"/>
      <c r="S54" s="177"/>
      <c r="T54" s="177"/>
      <c r="U54" s="177"/>
      <c r="V54" s="177"/>
      <c r="W54" s="177"/>
      <c r="X54" s="177"/>
      <c r="Y54" s="177"/>
      <c r="Z54" s="32"/>
    </row>
    <row r="55" spans="1:26" ht="15.75" thickBot="1">
      <c r="A55" s="156"/>
      <c r="B55" s="157"/>
      <c r="C55" s="157"/>
      <c r="D55" s="157"/>
      <c r="E55" s="157"/>
      <c r="F55" s="157"/>
      <c r="G55" s="157"/>
      <c r="H55" s="157"/>
      <c r="I55" s="157"/>
      <c r="J55" s="150"/>
      <c r="K55" s="23" t="s">
        <v>79</v>
      </c>
      <c r="L55" s="153"/>
      <c r="M55" s="145"/>
      <c r="N55" s="26">
        <v>0.375</v>
      </c>
      <c r="O55" s="26">
        <v>0.375</v>
      </c>
      <c r="P55" s="26">
        <v>0.375</v>
      </c>
      <c r="Q55" s="26">
        <v>0.375</v>
      </c>
      <c r="R55" s="148"/>
      <c r="S55" s="153"/>
      <c r="T55" s="153"/>
      <c r="U55" s="153"/>
      <c r="V55" s="153"/>
      <c r="W55" s="153"/>
      <c r="X55" s="153"/>
      <c r="Y55" s="153"/>
      <c r="Z55" s="32"/>
    </row>
    <row r="56" spans="1:26">
      <c r="A56" s="158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60"/>
    </row>
    <row r="57" spans="1:26" ht="15.75" thickBot="1">
      <c r="A57" s="167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9"/>
    </row>
    <row r="58" spans="1:26" ht="18.75" thickBot="1">
      <c r="A58" s="139" t="s">
        <v>80</v>
      </c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70"/>
    </row>
    <row r="59" spans="1:26" ht="15.75" thickBot="1">
      <c r="A59" s="174"/>
      <c r="B59" s="175"/>
      <c r="C59" s="175"/>
      <c r="D59" s="175"/>
      <c r="E59" s="175"/>
      <c r="F59" s="175"/>
      <c r="G59" s="175"/>
      <c r="H59" s="175"/>
      <c r="I59" s="175"/>
      <c r="J59" s="176"/>
      <c r="K59" s="17" t="s">
        <v>43</v>
      </c>
      <c r="L59" s="102" t="s">
        <v>44</v>
      </c>
      <c r="M59" s="102" t="s">
        <v>45</v>
      </c>
      <c r="N59" s="102" t="s">
        <v>46</v>
      </c>
      <c r="O59" s="102" t="s">
        <v>47</v>
      </c>
      <c r="P59" s="102" t="s">
        <v>48</v>
      </c>
      <c r="Q59" s="102" t="s">
        <v>49</v>
      </c>
      <c r="R59" s="102" t="s">
        <v>50</v>
      </c>
      <c r="S59" s="102" t="s">
        <v>44</v>
      </c>
      <c r="T59" s="102" t="s">
        <v>45</v>
      </c>
      <c r="U59" s="102" t="s">
        <v>46</v>
      </c>
      <c r="V59" s="102" t="s">
        <v>47</v>
      </c>
      <c r="W59" s="102" t="s">
        <v>48</v>
      </c>
      <c r="X59" s="102" t="s">
        <v>49</v>
      </c>
      <c r="Y59" s="102" t="s">
        <v>50</v>
      </c>
      <c r="Z59" s="103"/>
    </row>
    <row r="60" spans="1:26" ht="15.75" thickBot="1">
      <c r="A60" s="156"/>
      <c r="B60" s="157"/>
      <c r="C60" s="157"/>
      <c r="D60" s="157"/>
      <c r="E60" s="157"/>
      <c r="F60" s="157"/>
      <c r="G60" s="157"/>
      <c r="H60" s="157"/>
      <c r="I60" s="157"/>
      <c r="J60" s="150"/>
      <c r="K60" s="17" t="s">
        <v>51</v>
      </c>
      <c r="L60" s="18">
        <v>43275</v>
      </c>
      <c r="M60" s="18">
        <v>43276</v>
      </c>
      <c r="N60" s="18">
        <v>43277</v>
      </c>
      <c r="O60" s="18">
        <v>43278</v>
      </c>
      <c r="P60" s="18">
        <v>43279</v>
      </c>
      <c r="Q60" s="18">
        <v>43280</v>
      </c>
      <c r="R60" s="18">
        <v>43281</v>
      </c>
      <c r="S60" s="18">
        <v>43282</v>
      </c>
      <c r="T60" s="18">
        <v>43283</v>
      </c>
      <c r="U60" s="18">
        <v>43284</v>
      </c>
      <c r="V60" s="18">
        <v>43285</v>
      </c>
      <c r="W60" s="18">
        <v>43286</v>
      </c>
      <c r="X60" s="18">
        <v>43287</v>
      </c>
      <c r="Y60" s="18">
        <v>43288</v>
      </c>
      <c r="Z60" s="103"/>
    </row>
    <row r="61" spans="1:26" ht="15.75" thickBot="1">
      <c r="A61" s="156"/>
      <c r="B61" s="157"/>
      <c r="C61" s="157"/>
      <c r="D61" s="157"/>
      <c r="E61" s="157"/>
      <c r="F61" s="157"/>
      <c r="G61" s="157"/>
      <c r="H61" s="157"/>
      <c r="I61" s="157"/>
      <c r="J61" s="150"/>
      <c r="K61" s="17" t="s">
        <v>78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3"/>
    </row>
    <row r="62" spans="1:26" ht="15.75" thickBot="1">
      <c r="A62" s="156"/>
      <c r="B62" s="157"/>
      <c r="C62" s="157"/>
      <c r="D62" s="157"/>
      <c r="E62" s="157"/>
      <c r="F62" s="157"/>
      <c r="G62" s="157"/>
      <c r="H62" s="157"/>
      <c r="I62" s="157"/>
      <c r="J62" s="150"/>
      <c r="K62" s="17" t="s">
        <v>79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3"/>
    </row>
    <row r="63" spans="1:26" ht="15.75" thickBot="1">
      <c r="A63" s="156"/>
      <c r="B63" s="157"/>
      <c r="C63" s="157"/>
      <c r="D63" s="157"/>
      <c r="E63" s="157"/>
      <c r="F63" s="157"/>
      <c r="G63" s="157"/>
      <c r="H63" s="157"/>
      <c r="I63" s="157"/>
      <c r="J63" s="150"/>
      <c r="K63" s="17" t="s">
        <v>78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3"/>
    </row>
    <row r="64" spans="1:26" ht="15.75" thickBot="1">
      <c r="A64" s="178"/>
      <c r="B64" s="179"/>
      <c r="C64" s="179"/>
      <c r="D64" s="179"/>
      <c r="E64" s="179"/>
      <c r="F64" s="179"/>
      <c r="G64" s="179"/>
      <c r="H64" s="179"/>
      <c r="I64" s="179"/>
      <c r="J64" s="180"/>
      <c r="K64" s="17" t="s">
        <v>79</v>
      </c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7"/>
    </row>
  </sheetData>
  <mergeCells count="96">
    <mergeCell ref="A64:J64"/>
    <mergeCell ref="A58:Z58"/>
    <mergeCell ref="A59:J59"/>
    <mergeCell ref="A60:J60"/>
    <mergeCell ref="A61:J61"/>
    <mergeCell ref="A62:J62"/>
    <mergeCell ref="A63:J63"/>
    <mergeCell ref="A49:Z49"/>
    <mergeCell ref="A50:J50"/>
    <mergeCell ref="A56:Z57"/>
    <mergeCell ref="A52:J55"/>
    <mergeCell ref="L52:L55"/>
    <mergeCell ref="M52:M55"/>
    <mergeCell ref="R52:R55"/>
    <mergeCell ref="S52:S55"/>
    <mergeCell ref="T52:T55"/>
    <mergeCell ref="U52:U55"/>
    <mergeCell ref="V52:V55"/>
    <mergeCell ref="W52:W55"/>
    <mergeCell ref="X52:X55"/>
    <mergeCell ref="Y52:Y55"/>
    <mergeCell ref="A51:J51"/>
    <mergeCell ref="W41:W42"/>
    <mergeCell ref="X41:X42"/>
    <mergeCell ref="Y41:Y42"/>
    <mergeCell ref="Z41:Z42"/>
    <mergeCell ref="A43:J43"/>
    <mergeCell ref="A44:J44"/>
    <mergeCell ref="Q41:Q42"/>
    <mergeCell ref="R41:R42"/>
    <mergeCell ref="S41:S42"/>
    <mergeCell ref="T41:T42"/>
    <mergeCell ref="U41:U42"/>
    <mergeCell ref="V41:V42"/>
    <mergeCell ref="A45:Z45"/>
    <mergeCell ref="A46:J46"/>
    <mergeCell ref="A47:Z48"/>
    <mergeCell ref="A37:J37"/>
    <mergeCell ref="A38:J38"/>
    <mergeCell ref="A39:J39"/>
    <mergeCell ref="A40:Z40"/>
    <mergeCell ref="A41:J42"/>
    <mergeCell ref="L41:L42"/>
    <mergeCell ref="M41:M42"/>
    <mergeCell ref="N41:N42"/>
    <mergeCell ref="O41:O42"/>
    <mergeCell ref="P41:P42"/>
    <mergeCell ref="Z29:Z30"/>
    <mergeCell ref="A31:Z32"/>
    <mergeCell ref="A33:Z33"/>
    <mergeCell ref="A34:Z34"/>
    <mergeCell ref="A35:J35"/>
    <mergeCell ref="X29:X30"/>
    <mergeCell ref="Y29:Y30"/>
    <mergeCell ref="A36:J36"/>
    <mergeCell ref="T29:T30"/>
    <mergeCell ref="U29:U30"/>
    <mergeCell ref="V29:V30"/>
    <mergeCell ref="W29:W30"/>
    <mergeCell ref="N29:N30"/>
    <mergeCell ref="O29:O30"/>
    <mergeCell ref="P29:P30"/>
    <mergeCell ref="Q29:Q30"/>
    <mergeCell ref="R29:R30"/>
    <mergeCell ref="S29:S30"/>
    <mergeCell ref="M29:M30"/>
    <mergeCell ref="A27:J27"/>
    <mergeCell ref="A28:J28"/>
    <mergeCell ref="A29:J30"/>
    <mergeCell ref="K29:K30"/>
    <mergeCell ref="L29:L30"/>
    <mergeCell ref="A26:J26"/>
    <mergeCell ref="A15:J15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14:J14"/>
    <mergeCell ref="A1:F1"/>
    <mergeCell ref="H1:L1"/>
    <mergeCell ref="A2:F2"/>
    <mergeCell ref="H2:L2"/>
    <mergeCell ref="J7:L7"/>
    <mergeCell ref="G5:G7"/>
    <mergeCell ref="A3:Z4"/>
    <mergeCell ref="A8:Z8"/>
    <mergeCell ref="A9:Z10"/>
    <mergeCell ref="A11:Z11"/>
    <mergeCell ref="A12:Z12"/>
    <mergeCell ref="A13:J13"/>
  </mergeCells>
  <hyperlinks>
    <hyperlink ref="K20" r:id="rId1" display="javascript: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Main</vt:lpstr>
      <vt:lpstr>DATA</vt:lpstr>
      <vt:lpstr>Comp</vt:lpstr>
      <vt:lpstr>06-23</vt:lpstr>
      <vt:lpstr>06.23</vt:lpstr>
      <vt:lpstr>Template</vt:lpstr>
      <vt:lpstr>07.13</vt:lpstr>
      <vt:lpstr>PD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BR004615652</cp:lastModifiedBy>
  <dcterms:created xsi:type="dcterms:W3CDTF">2018-06-29T09:31:44Z</dcterms:created>
  <dcterms:modified xsi:type="dcterms:W3CDTF">2018-07-12T17:08:35Z</dcterms:modified>
</cp:coreProperties>
</file>