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jun\Documents\GitHub\TexasRed_MD_Analysis\Paper_revision\"/>
    </mc:Choice>
  </mc:AlternateContent>
  <xr:revisionPtr revIDLastSave="0" documentId="13_ncr:1_{B6741314-7691-4C01-A427-BF1CF7C3EC97}" xr6:coauthVersionLast="47" xr6:coauthVersionMax="47" xr10:uidLastSave="{00000000-0000-0000-0000-000000000000}"/>
  <bookViews>
    <workbookView xWindow="-108" yWindow="-108" windowWidth="23256" windowHeight="12576" xr2:uid="{9540C90B-83FA-4B71-95B4-3877A0B8871B}"/>
  </bookViews>
  <sheets>
    <sheet name="Lifetime_calc" sheetId="1" r:id="rId1"/>
    <sheet name="Lifetime_calc_flip" sheetId="4" r:id="rId2"/>
    <sheet name="Coupling_avg_data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" i="1" l="1"/>
  <c r="AH41" i="1" s="1"/>
  <c r="AH34" i="1"/>
  <c r="AH40" i="1" s="1"/>
  <c r="T13" i="4"/>
  <c r="S13" i="4"/>
  <c r="S19" i="4" s="1"/>
  <c r="S27" i="4" s="1"/>
  <c r="R13" i="4"/>
  <c r="Q13" i="4"/>
  <c r="P13" i="4"/>
  <c r="L13" i="4"/>
  <c r="K13" i="4"/>
  <c r="J13" i="4"/>
  <c r="J19" i="4" s="1"/>
  <c r="J27" i="4" s="1"/>
  <c r="I13" i="4"/>
  <c r="I19" i="4" s="1"/>
  <c r="I27" i="4" s="1"/>
  <c r="H13" i="4"/>
  <c r="H19" i="4" s="1"/>
  <c r="H27" i="4" s="1"/>
  <c r="T12" i="4"/>
  <c r="T18" i="4" s="1"/>
  <c r="T26" i="4" s="1"/>
  <c r="S12" i="4"/>
  <c r="S18" i="4" s="1"/>
  <c r="S26" i="4" s="1"/>
  <c r="R12" i="4"/>
  <c r="Q12" i="4"/>
  <c r="Q18" i="4" s="1"/>
  <c r="Q26" i="4" s="1"/>
  <c r="P12" i="4"/>
  <c r="L12" i="4"/>
  <c r="L18" i="4" s="1"/>
  <c r="L26" i="4" s="1"/>
  <c r="K12" i="4"/>
  <c r="J12" i="4"/>
  <c r="J18" i="4" s="1"/>
  <c r="J26" i="4" s="1"/>
  <c r="I12" i="4"/>
  <c r="I18" i="4" s="1"/>
  <c r="I26" i="4" s="1"/>
  <c r="H12" i="4"/>
  <c r="H18" i="4" s="1"/>
  <c r="H26" i="4" s="1"/>
  <c r="T19" i="4"/>
  <c r="T27" i="4" s="1"/>
  <c r="R19" i="4"/>
  <c r="R27" i="4" s="1"/>
  <c r="Q19" i="4"/>
  <c r="Q27" i="4" s="1"/>
  <c r="P19" i="4"/>
  <c r="P27" i="4" s="1"/>
  <c r="L19" i="4"/>
  <c r="L27" i="4" s="1"/>
  <c r="K19" i="4"/>
  <c r="K27" i="4" s="1"/>
  <c r="R18" i="4"/>
  <c r="R26" i="4" s="1"/>
  <c r="P18" i="4"/>
  <c r="P26" i="4" s="1"/>
  <c r="K18" i="4"/>
  <c r="K26" i="4" s="1"/>
  <c r="D2" i="4"/>
  <c r="E2" i="4" s="1"/>
  <c r="AE34" i="1"/>
  <c r="Z34" i="1"/>
  <c r="X34" i="1"/>
  <c r="T13" i="1"/>
  <c r="T19" i="1" s="1"/>
  <c r="T27" i="1" s="1"/>
  <c r="S13" i="1"/>
  <c r="S19" i="1" s="1"/>
  <c r="S27" i="1" s="1"/>
  <c r="S35" i="1" s="1"/>
  <c r="S41" i="1" s="1"/>
  <c r="R13" i="1"/>
  <c r="R19" i="1" s="1"/>
  <c r="R27" i="1" s="1"/>
  <c r="R35" i="1" s="1"/>
  <c r="R41" i="1" s="1"/>
  <c r="Q13" i="1"/>
  <c r="Q19" i="1" s="1"/>
  <c r="Q27" i="1" s="1"/>
  <c r="P13" i="1"/>
  <c r="P19" i="1" s="1"/>
  <c r="P27" i="1" s="1"/>
  <c r="T12" i="1"/>
  <c r="T18" i="1" s="1"/>
  <c r="T26" i="1" s="1"/>
  <c r="T34" i="1" s="1"/>
  <c r="T40" i="1" s="1"/>
  <c r="S12" i="1"/>
  <c r="S18" i="1" s="1"/>
  <c r="S26" i="1" s="1"/>
  <c r="R12" i="1"/>
  <c r="R18" i="1" s="1"/>
  <c r="R26" i="1" s="1"/>
  <c r="Q12" i="1"/>
  <c r="Q18" i="1" s="1"/>
  <c r="Q26" i="1" s="1"/>
  <c r="Q34" i="1" s="1"/>
  <c r="Q40" i="1" s="1"/>
  <c r="P12" i="1"/>
  <c r="P18" i="1" s="1"/>
  <c r="P26" i="1" s="1"/>
  <c r="H13" i="1"/>
  <c r="H19" i="1" s="1"/>
  <c r="H27" i="1" s="1"/>
  <c r="L13" i="1"/>
  <c r="L19" i="1" s="1"/>
  <c r="L27" i="1" s="1"/>
  <c r="K12" i="1"/>
  <c r="K18" i="1" s="1"/>
  <c r="K26" i="1" s="1"/>
  <c r="L12" i="1"/>
  <c r="L18" i="1" s="1"/>
  <c r="L26" i="1" s="1"/>
  <c r="H12" i="1"/>
  <c r="H18" i="1" s="1"/>
  <c r="H26" i="1" s="1"/>
  <c r="I12" i="1"/>
  <c r="I18" i="1" s="1"/>
  <c r="I26" i="1" s="1"/>
  <c r="J12" i="1"/>
  <c r="J18" i="1" s="1"/>
  <c r="J26" i="1" s="1"/>
  <c r="O59" i="2"/>
  <c r="E59" i="2"/>
  <c r="O56" i="2"/>
  <c r="E56" i="2"/>
  <c r="O53" i="2"/>
  <c r="E53" i="2"/>
  <c r="O50" i="2"/>
  <c r="E50" i="2"/>
  <c r="O47" i="2"/>
  <c r="E47" i="2"/>
  <c r="O44" i="2"/>
  <c r="E44" i="2"/>
  <c r="O41" i="2"/>
  <c r="E41" i="2"/>
  <c r="O38" i="2"/>
  <c r="E38" i="2"/>
  <c r="O35" i="2"/>
  <c r="E35" i="2"/>
  <c r="O32" i="2"/>
  <c r="E32" i="2"/>
  <c r="O29" i="2"/>
  <c r="E29" i="2"/>
  <c r="O26" i="2"/>
  <c r="E26" i="2"/>
  <c r="O23" i="2"/>
  <c r="E23" i="2"/>
  <c r="O20" i="2"/>
  <c r="E20" i="2"/>
  <c r="O17" i="2"/>
  <c r="E17" i="2"/>
  <c r="O14" i="2"/>
  <c r="E14" i="2"/>
  <c r="O11" i="2"/>
  <c r="E11" i="2"/>
  <c r="O8" i="2"/>
  <c r="E8" i="2"/>
  <c r="O5" i="2"/>
  <c r="E5" i="2"/>
  <c r="O2" i="2"/>
  <c r="E2" i="2"/>
  <c r="I13" i="1"/>
  <c r="I19" i="1" s="1"/>
  <c r="I27" i="1" s="1"/>
  <c r="J13" i="1"/>
  <c r="J19" i="1" s="1"/>
  <c r="J27" i="1" s="1"/>
  <c r="K13" i="1"/>
  <c r="K19" i="1" s="1"/>
  <c r="K27" i="1" s="1"/>
  <c r="D2" i="1"/>
  <c r="E2" i="1" s="1"/>
  <c r="K34" i="4" l="1"/>
  <c r="I35" i="4"/>
  <c r="J34" i="4"/>
  <c r="T35" i="4"/>
  <c r="T41" i="4" s="1"/>
  <c r="I34" i="4"/>
  <c r="P34" i="4"/>
  <c r="P40" i="4" s="1"/>
  <c r="S35" i="4"/>
  <c r="S41" i="4" s="1"/>
  <c r="H34" i="4"/>
  <c r="K35" i="4"/>
  <c r="R35" i="4"/>
  <c r="R41" i="4" s="1"/>
  <c r="R34" i="4"/>
  <c r="R40" i="4" s="1"/>
  <c r="Q35" i="4"/>
  <c r="Q41" i="4" s="1"/>
  <c r="P35" i="4"/>
  <c r="P41" i="4" s="1"/>
  <c r="T34" i="4"/>
  <c r="T40" i="4" s="1"/>
  <c r="L35" i="4"/>
  <c r="S34" i="4"/>
  <c r="S40" i="4" s="1"/>
  <c r="J35" i="4"/>
  <c r="Q34" i="4"/>
  <c r="Q40" i="4" s="1"/>
  <c r="H35" i="4"/>
  <c r="L34" i="4"/>
  <c r="R34" i="1"/>
  <c r="R40" i="1" s="1"/>
  <c r="P35" i="1"/>
  <c r="P41" i="1" s="1"/>
  <c r="Q35" i="1"/>
  <c r="Q41" i="1" s="1"/>
  <c r="T35" i="1"/>
  <c r="T41" i="1" s="1"/>
  <c r="S34" i="1"/>
  <c r="S40" i="1" s="1"/>
  <c r="P34" i="1"/>
  <c r="P40" i="1" s="1"/>
  <c r="K34" i="1"/>
  <c r="J34" i="1"/>
  <c r="I34" i="1"/>
  <c r="H34" i="1"/>
  <c r="L35" i="1"/>
  <c r="K35" i="1"/>
  <c r="J35" i="1"/>
  <c r="I35" i="1"/>
  <c r="H35" i="1"/>
  <c r="L34" i="1"/>
  <c r="AB34" i="4" l="1"/>
  <c r="L40" i="4"/>
  <c r="X34" i="4"/>
  <c r="H40" i="4"/>
  <c r="X35" i="4"/>
  <c r="AH35" i="4" s="1"/>
  <c r="AH41" i="4" s="1"/>
  <c r="H41" i="4"/>
  <c r="AB35" i="4"/>
  <c r="AB41" i="4" s="1"/>
  <c r="L41" i="4"/>
  <c r="Z34" i="4"/>
  <c r="Z40" i="4" s="1"/>
  <c r="J40" i="4"/>
  <c r="J41" i="4"/>
  <c r="Z35" i="4"/>
  <c r="Z41" i="4" s="1"/>
  <c r="Y35" i="4"/>
  <c r="Y41" i="4" s="1"/>
  <c r="I41" i="4"/>
  <c r="K41" i="4"/>
  <c r="AA35" i="4"/>
  <c r="AA41" i="4" s="1"/>
  <c r="Y34" i="4"/>
  <c r="Y40" i="4" s="1"/>
  <c r="I40" i="4"/>
  <c r="AA34" i="4"/>
  <c r="AA40" i="4" s="1"/>
  <c r="K40" i="4"/>
  <c r="AB35" i="1"/>
  <c r="AB41" i="1" s="1"/>
  <c r="L41" i="1"/>
  <c r="AB34" i="1"/>
  <c r="AB40" i="1" s="1"/>
  <c r="L40" i="1"/>
  <c r="X35" i="1"/>
  <c r="H41" i="1"/>
  <c r="H40" i="1"/>
  <c r="Y35" i="1"/>
  <c r="Y41" i="1" s="1"/>
  <c r="I41" i="1"/>
  <c r="Y34" i="1"/>
  <c r="Y40" i="1" s="1"/>
  <c r="I40" i="1"/>
  <c r="J41" i="1"/>
  <c r="Z35" i="1"/>
  <c r="Z41" i="1" s="1"/>
  <c r="Z40" i="1"/>
  <c r="J40" i="1"/>
  <c r="K41" i="1"/>
  <c r="AA35" i="1"/>
  <c r="AA41" i="1" s="1"/>
  <c r="AA34" i="1"/>
  <c r="AA40" i="1" s="1"/>
  <c r="K40" i="1"/>
  <c r="AB40" i="4" l="1"/>
  <c r="AH34" i="4"/>
  <c r="AH40" i="4" s="1"/>
  <c r="AE34" i="4"/>
  <c r="AE40" i="4" s="1"/>
  <c r="X40" i="4"/>
  <c r="AE35" i="4"/>
  <c r="AE41" i="4" s="1"/>
  <c r="X41" i="4"/>
  <c r="AE40" i="1"/>
  <c r="X40" i="1"/>
  <c r="X41" i="1"/>
  <c r="AE35" i="1"/>
  <c r="AE41" i="1" s="1"/>
</calcChain>
</file>

<file path=xl/sharedStrings.xml><?xml version="1.0" encoding="utf-8"?>
<sst xmlns="http://schemas.openxmlformats.org/spreadsheetml/2006/main" count="383" uniqueCount="41">
  <si>
    <t>CLA_Qy</t>
  </si>
  <si>
    <t>CLA_Qx</t>
  </si>
  <si>
    <t>hbar</t>
  </si>
  <si>
    <t>2pi/hbar</t>
  </si>
  <si>
    <t>Couplings:</t>
  </si>
  <si>
    <t>Qx rate below:</t>
  </si>
  <si>
    <t>CLA610</t>
  </si>
  <si>
    <t>CLA611</t>
  </si>
  <si>
    <t>CLA612</t>
  </si>
  <si>
    <t>CHL601</t>
  </si>
  <si>
    <t>CHL608</t>
  </si>
  <si>
    <t>TEX1</t>
  </si>
  <si>
    <t>TEX4</t>
  </si>
  <si>
    <t>CHL_Qy</t>
  </si>
  <si>
    <t>CHL_Qx</t>
  </si>
  <si>
    <t>coupling(avg) (eV)</t>
  </si>
  <si>
    <t>coupling sq (eV^2)</t>
  </si>
  <si>
    <t>Chla Qy</t>
  </si>
  <si>
    <t>Cha Qx/vib</t>
  </si>
  <si>
    <t>Chlb Qy</t>
  </si>
  <si>
    <t>Chlb Qx/vib</t>
  </si>
  <si>
    <t>Qy rate (sec-1)</t>
  </si>
  <si>
    <t>Qy/Qx Sum rate (sec-1)</t>
  </si>
  <si>
    <t>CLA sum rate (sec-1)</t>
  </si>
  <si>
    <r>
      <t>Qy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charset val="134"/>
        <scheme val="minor"/>
      </rPr>
      <t>)</t>
    </r>
  </si>
  <si>
    <r>
      <t>Qy/Qx Sum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charset val="134"/>
        <scheme val="minor"/>
      </rPr>
      <t>)</t>
    </r>
  </si>
  <si>
    <t>coupling(avg) (meV)</t>
    <phoneticPr fontId="1" type="noConversion"/>
  </si>
  <si>
    <t>coupling(avg) (meV) ^2</t>
    <phoneticPr fontId="1" type="noConversion"/>
  </si>
  <si>
    <t>type</t>
  </si>
  <si>
    <t>Data</t>
  </si>
  <si>
    <t>copy number</t>
  </si>
  <si>
    <t>Mean(individual)</t>
  </si>
  <si>
    <t>mean(group)</t>
  </si>
  <si>
    <t>Flipped</t>
  </si>
  <si>
    <t>Tex1Qy</t>
  </si>
  <si>
    <t>Tex4Qy</t>
  </si>
  <si>
    <t>Tex1Qx</t>
  </si>
  <si>
    <t>Tex4Qx</t>
  </si>
  <si>
    <t>Qx rate (sec-1)</t>
    <phoneticPr fontId="1" type="noConversion"/>
  </si>
  <si>
    <r>
      <t>Qx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</si>
  <si>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t>CLA+CHL_sum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</si>
</sst>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8C1D-3DC2-4642-96FB-F77FBEC3F547}">
  <dimension ref="A1:AH41"/>
  <sheetViews>
    <sheetView tabSelected="1" topLeftCell="V1" zoomScale="70" zoomScaleNormal="70" workbookViewId="0">
      <selection activeCell="AC17" sqref="AC17"/>
    </sheetView>
  </sheetViews>
  <sheetFormatPr defaultRowHeight="13.8" x14ac:dyDescent="0.25"/>
  <cols>
    <col min="1" max="1" width="26" style="1" bestFit="1" customWidth="1"/>
    <col min="2" max="2" width="25.88671875" style="1" bestFit="1" customWidth="1"/>
    <col min="3" max="4" width="8.88671875" style="1"/>
    <col min="5" max="5" width="11.5546875" style="1" bestFit="1" customWidth="1"/>
    <col min="6" max="6" width="8.88671875" style="1"/>
    <col min="7" max="7" width="25.109375" style="1" customWidth="1"/>
    <col min="8" max="8" width="8.77734375" style="1" customWidth="1"/>
    <col min="9" max="9" width="8.5546875" style="1" customWidth="1"/>
    <col min="10" max="11" width="8.88671875" style="1"/>
    <col min="12" max="12" width="9.5546875" style="1" bestFit="1" customWidth="1"/>
    <col min="13" max="15" width="8.88671875" style="1"/>
    <col min="16" max="16" width="9.6640625" style="1" bestFit="1" customWidth="1"/>
    <col min="17" max="17" width="8.77734375" style="1" customWidth="1"/>
    <col min="18" max="19" width="8.88671875" style="1"/>
    <col min="20" max="20" width="11.109375" style="1" customWidth="1"/>
    <col min="21" max="22" width="8.88671875" style="1"/>
    <col min="23" max="23" width="19.5546875" style="1" bestFit="1" customWidth="1"/>
    <col min="24" max="24" width="11.6640625" style="1" bestFit="1" customWidth="1"/>
    <col min="25" max="25" width="8.88671875" style="1"/>
    <col min="26" max="26" width="11.6640625" style="1" bestFit="1" customWidth="1"/>
    <col min="27" max="30" width="8.88671875" style="1"/>
    <col min="31" max="31" width="11.6640625" style="1" bestFit="1" customWidth="1"/>
    <col min="32" max="16384" width="8.88671875" style="1"/>
  </cols>
  <sheetData>
    <row r="1" spans="1:20" x14ac:dyDescent="0.25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O1" s="1" t="s">
        <v>5</v>
      </c>
    </row>
    <row r="2" spans="1:20" x14ac:dyDescent="0.25">
      <c r="A2" s="1">
        <v>1.2944610670269738</v>
      </c>
      <c r="B2" s="1">
        <v>1.760478</v>
      </c>
      <c r="D2" s="1">
        <f>6.5821*10^-16</f>
        <v>6.582099999999999E-16</v>
      </c>
      <c r="E2" s="1">
        <f>2*PI()/D2</f>
        <v>9545867287308894</v>
      </c>
      <c r="G2" s="1" t="s">
        <v>27</v>
      </c>
      <c r="O2" s="1" t="s">
        <v>27</v>
      </c>
    </row>
    <row r="3" spans="1:20" x14ac:dyDescent="0.25"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</row>
    <row r="4" spans="1:20" x14ac:dyDescent="0.25">
      <c r="G4" s="1" t="s">
        <v>11</v>
      </c>
      <c r="H4" s="1">
        <v>2.5236666666666667E-3</v>
      </c>
      <c r="I4" s="1">
        <v>3.8733333333333332E-3</v>
      </c>
      <c r="J4" s="1">
        <v>5.0633333333333337E-3</v>
      </c>
      <c r="K4" s="1">
        <v>4.7283033333333336E-4</v>
      </c>
      <c r="L4" s="2">
        <v>1.6883323333333332E-3</v>
      </c>
      <c r="O4" s="1" t="s">
        <v>11</v>
      </c>
      <c r="P4" s="1">
        <v>4.0886033333333336E-4</v>
      </c>
      <c r="Q4" s="1">
        <v>6.656073333333334E-4</v>
      </c>
      <c r="R4" s="1">
        <v>1.4546773333333335E-3</v>
      </c>
      <c r="S4" s="1">
        <v>3.0345533333333338E-4</v>
      </c>
      <c r="T4" s="2">
        <v>2.922078E-4</v>
      </c>
    </row>
    <row r="5" spans="1:20" x14ac:dyDescent="0.25">
      <c r="G5" s="1" t="s">
        <v>12</v>
      </c>
      <c r="H5" s="1">
        <v>1.3622233333333332E-3</v>
      </c>
      <c r="I5" s="1">
        <v>4.3799999999999993E-3</v>
      </c>
      <c r="J5" s="1">
        <v>2.3280000000000006E-2</v>
      </c>
      <c r="K5" s="1">
        <v>4.9366666666666665E-3</v>
      </c>
      <c r="L5" s="2">
        <v>2.1855450000000001E-3</v>
      </c>
      <c r="O5" s="1" t="s">
        <v>12</v>
      </c>
      <c r="P5" s="1">
        <v>1.7756200000000001E-3</v>
      </c>
      <c r="Q5" s="1">
        <v>2.8425233333333335E-4</v>
      </c>
      <c r="R5" s="1">
        <v>6.4117366666666673E-4</v>
      </c>
      <c r="S5" s="1">
        <v>1.6108556666666665E-3</v>
      </c>
      <c r="T5" s="2">
        <v>8.1980166666666672E-5</v>
      </c>
    </row>
    <row r="7" spans="1:20" x14ac:dyDescent="0.25">
      <c r="A7" s="1" t="s">
        <v>13</v>
      </c>
      <c r="B7" s="1" t="s">
        <v>14</v>
      </c>
    </row>
    <row r="8" spans="1:20" x14ac:dyDescent="0.25">
      <c r="A8" s="1">
        <v>2.1026560000000001</v>
      </c>
      <c r="B8" s="1">
        <v>3.945033</v>
      </c>
    </row>
    <row r="10" spans="1:20" x14ac:dyDescent="0.25">
      <c r="G10" s="1" t="s">
        <v>26</v>
      </c>
      <c r="O10" s="1" t="s">
        <v>26</v>
      </c>
    </row>
    <row r="11" spans="1:20" x14ac:dyDescent="0.25"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P11" s="1" t="s">
        <v>6</v>
      </c>
      <c r="Q11" s="1" t="s">
        <v>7</v>
      </c>
      <c r="R11" s="1" t="s">
        <v>8</v>
      </c>
      <c r="S11" s="1" t="s">
        <v>9</v>
      </c>
      <c r="T11" s="1" t="s">
        <v>10</v>
      </c>
    </row>
    <row r="12" spans="1:20" x14ac:dyDescent="0.25">
      <c r="G12" s="1" t="s">
        <v>11</v>
      </c>
      <c r="H12" s="1">
        <f t="shared" ref="H12:L13" si="0">SQRT(H4)</f>
        <v>5.023610919116514E-2</v>
      </c>
      <c r="I12" s="1">
        <f t="shared" si="0"/>
        <v>6.2236109561357812E-2</v>
      </c>
      <c r="J12" s="1">
        <f t="shared" si="0"/>
        <v>7.1157103182558898E-2</v>
      </c>
      <c r="K12" s="1">
        <f t="shared" si="0"/>
        <v>2.1744662180253189E-2</v>
      </c>
      <c r="L12" s="1">
        <f t="shared" si="0"/>
        <v>4.1089321402687257E-2</v>
      </c>
      <c r="O12" s="1" t="s">
        <v>11</v>
      </c>
      <c r="P12" s="1">
        <f t="shared" ref="P12:T12" si="1">SQRT(P4)</f>
        <v>2.0220295085219043E-2</v>
      </c>
      <c r="Q12" s="1">
        <f t="shared" si="1"/>
        <v>2.579936691729728E-2</v>
      </c>
      <c r="R12" s="1">
        <f t="shared" si="1"/>
        <v>3.8140232476131207E-2</v>
      </c>
      <c r="S12" s="1">
        <f t="shared" si="1"/>
        <v>1.7419969383823078E-2</v>
      </c>
      <c r="T12" s="1">
        <f t="shared" si="1"/>
        <v>1.7094086696866843E-2</v>
      </c>
    </row>
    <row r="13" spans="1:20" x14ac:dyDescent="0.25">
      <c r="G13" s="1" t="s">
        <v>12</v>
      </c>
      <c r="H13" s="1">
        <f t="shared" si="0"/>
        <v>3.690830981409652E-2</v>
      </c>
      <c r="I13" s="1">
        <f t="shared" si="0"/>
        <v>6.6181568431097182E-2</v>
      </c>
      <c r="J13" s="1">
        <f t="shared" si="0"/>
        <v>0.15257784898208523</v>
      </c>
      <c r="K13" s="1">
        <f t="shared" si="0"/>
        <v>7.0261416628663753E-2</v>
      </c>
      <c r="L13" s="1">
        <f t="shared" si="0"/>
        <v>4.6749812833849935E-2</v>
      </c>
      <c r="O13" s="1" t="s">
        <v>12</v>
      </c>
      <c r="P13" s="1">
        <f t="shared" ref="P13:T13" si="2">SQRT(P5)</f>
        <v>4.2138106269741168E-2</v>
      </c>
      <c r="Q13" s="1">
        <f t="shared" si="2"/>
        <v>1.6859784498425043E-2</v>
      </c>
      <c r="R13" s="1">
        <f t="shared" si="2"/>
        <v>2.5321407280533732E-2</v>
      </c>
      <c r="S13" s="1">
        <f t="shared" si="2"/>
        <v>4.0135466443865661E-2</v>
      </c>
      <c r="T13" s="1">
        <f t="shared" si="2"/>
        <v>9.0542899592771318E-3</v>
      </c>
    </row>
    <row r="16" spans="1:20" x14ac:dyDescent="0.25">
      <c r="G16" s="1" t="s">
        <v>15</v>
      </c>
      <c r="O16" s="1" t="s">
        <v>15</v>
      </c>
    </row>
    <row r="17" spans="1:34" x14ac:dyDescent="0.25"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P17" s="1" t="s">
        <v>6</v>
      </c>
      <c r="Q17" s="1" t="s">
        <v>7</v>
      </c>
      <c r="R17" s="1" t="s">
        <v>8</v>
      </c>
      <c r="S17" s="1" t="s">
        <v>9</v>
      </c>
      <c r="T17" s="1" t="s">
        <v>10</v>
      </c>
    </row>
    <row r="18" spans="1:34" x14ac:dyDescent="0.25">
      <c r="A18" s="1" t="s">
        <v>17</v>
      </c>
      <c r="B18" s="1">
        <v>1.2944610000000001</v>
      </c>
      <c r="G18" s="1" t="s">
        <v>11</v>
      </c>
      <c r="H18" s="1">
        <f t="shared" ref="H18:L19" si="3">H12*10^-3</f>
        <v>5.0236109191165141E-5</v>
      </c>
      <c r="I18" s="1">
        <f t="shared" si="3"/>
        <v>6.2236109561357808E-5</v>
      </c>
      <c r="J18" s="1">
        <f t="shared" si="3"/>
        <v>7.1157103182558902E-5</v>
      </c>
      <c r="K18" s="1">
        <f t="shared" si="3"/>
        <v>2.174466218025319E-5</v>
      </c>
      <c r="L18" s="1">
        <f t="shared" si="3"/>
        <v>4.108932140268726E-5</v>
      </c>
      <c r="O18" s="1" t="s">
        <v>11</v>
      </c>
      <c r="P18" s="1">
        <f t="shared" ref="P18:T18" si="4">P12*10^-3</f>
        <v>2.0220295085219043E-5</v>
      </c>
      <c r="Q18" s="1">
        <f t="shared" si="4"/>
        <v>2.5799366917297281E-5</v>
      </c>
      <c r="R18" s="1">
        <f t="shared" si="4"/>
        <v>3.8140232476131205E-5</v>
      </c>
      <c r="S18" s="1">
        <f t="shared" si="4"/>
        <v>1.7419969383823078E-5</v>
      </c>
      <c r="T18" s="1">
        <f t="shared" si="4"/>
        <v>1.7094086696866845E-5</v>
      </c>
    </row>
    <row r="19" spans="1:34" x14ac:dyDescent="0.25">
      <c r="A19" s="1" t="s">
        <v>18</v>
      </c>
      <c r="B19" s="1">
        <v>1.760478</v>
      </c>
      <c r="G19" s="1" t="s">
        <v>12</v>
      </c>
      <c r="H19" s="1">
        <f t="shared" si="3"/>
        <v>3.6908309814096523E-5</v>
      </c>
      <c r="I19" s="1">
        <f t="shared" si="3"/>
        <v>6.6181568431097177E-5</v>
      </c>
      <c r="J19" s="1">
        <f t="shared" si="3"/>
        <v>1.5257784898208525E-4</v>
      </c>
      <c r="K19" s="1">
        <f t="shared" si="3"/>
        <v>7.0261416628663749E-5</v>
      </c>
      <c r="L19" s="1">
        <f t="shared" si="3"/>
        <v>4.6749812833849934E-5</v>
      </c>
      <c r="O19" s="1" t="s">
        <v>12</v>
      </c>
      <c r="P19" s="1">
        <f t="shared" ref="P19:T19" si="5">P13*10^-3</f>
        <v>4.2138106269741171E-5</v>
      </c>
      <c r="Q19" s="1">
        <f t="shared" si="5"/>
        <v>1.6859784498425042E-5</v>
      </c>
      <c r="R19" s="1">
        <f t="shared" si="5"/>
        <v>2.5321407280533731E-5</v>
      </c>
      <c r="S19" s="1">
        <f t="shared" si="5"/>
        <v>4.0135466443865663E-5</v>
      </c>
      <c r="T19" s="1">
        <f t="shared" si="5"/>
        <v>9.0542899592771326E-6</v>
      </c>
    </row>
    <row r="20" spans="1:34" x14ac:dyDescent="0.25">
      <c r="A20" s="1" t="s">
        <v>19</v>
      </c>
      <c r="B20" s="1">
        <v>2.1026560000000001</v>
      </c>
    </row>
    <row r="21" spans="1:34" x14ac:dyDescent="0.25">
      <c r="A21" s="1" t="s">
        <v>20</v>
      </c>
      <c r="B21" s="1">
        <v>3.945033</v>
      </c>
    </row>
    <row r="24" spans="1:34" x14ac:dyDescent="0.25">
      <c r="G24" s="1" t="s">
        <v>16</v>
      </c>
      <c r="O24" s="1" t="s">
        <v>16</v>
      </c>
    </row>
    <row r="25" spans="1:34" x14ac:dyDescent="0.25"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P25" s="1" t="s">
        <v>6</v>
      </c>
      <c r="Q25" s="1" t="s">
        <v>7</v>
      </c>
      <c r="R25" s="1" t="s">
        <v>8</v>
      </c>
      <c r="S25" s="1" t="s">
        <v>9</v>
      </c>
      <c r="T25" s="1" t="s">
        <v>10</v>
      </c>
    </row>
    <row r="26" spans="1:34" x14ac:dyDescent="0.25">
      <c r="G26" s="1" t="s">
        <v>11</v>
      </c>
      <c r="H26" s="1">
        <f t="shared" ref="H26:L27" si="6">H18^2</f>
        <v>2.5236666666666669E-9</v>
      </c>
      <c r="I26" s="1">
        <f t="shared" si="6"/>
        <v>3.8733333333333328E-9</v>
      </c>
      <c r="J26" s="1">
        <f t="shared" si="6"/>
        <v>5.0633333333333338E-9</v>
      </c>
      <c r="K26" s="1">
        <f t="shared" si="6"/>
        <v>4.7283033333333338E-10</v>
      </c>
      <c r="L26" s="1">
        <f t="shared" si="6"/>
        <v>1.6883323333333333E-9</v>
      </c>
      <c r="O26" s="1" t="s">
        <v>11</v>
      </c>
      <c r="P26" s="1">
        <f t="shared" ref="P26:T26" si="7">P18^2</f>
        <v>4.0886033333333339E-10</v>
      </c>
      <c r="Q26" s="1">
        <f t="shared" si="7"/>
        <v>6.6560733333333339E-10</v>
      </c>
      <c r="R26" s="1">
        <f t="shared" si="7"/>
        <v>1.4546773333333334E-9</v>
      </c>
      <c r="S26" s="1">
        <f t="shared" si="7"/>
        <v>3.0345533333333338E-10</v>
      </c>
      <c r="T26" s="1">
        <f t="shared" si="7"/>
        <v>2.9220780000000004E-10</v>
      </c>
    </row>
    <row r="27" spans="1:34" x14ac:dyDescent="0.25">
      <c r="G27" s="1" t="s">
        <v>12</v>
      </c>
      <c r="H27" s="1">
        <f t="shared" si="6"/>
        <v>1.3622233333333338E-9</v>
      </c>
      <c r="I27" s="1">
        <f t="shared" si="6"/>
        <v>4.3799999999999985E-9</v>
      </c>
      <c r="J27" s="1">
        <f t="shared" si="6"/>
        <v>2.3280000000000014E-8</v>
      </c>
      <c r="K27" s="1">
        <f t="shared" si="6"/>
        <v>4.9366666666666664E-9</v>
      </c>
      <c r="L27" s="1">
        <f t="shared" si="6"/>
        <v>2.1855449999999998E-9</v>
      </c>
      <c r="O27" s="1" t="s">
        <v>12</v>
      </c>
      <c r="P27" s="1">
        <f t="shared" ref="P27:T27" si="8">P19^2</f>
        <v>1.7756200000000001E-9</v>
      </c>
      <c r="Q27" s="1">
        <f t="shared" si="8"/>
        <v>2.8425233333333336E-10</v>
      </c>
      <c r="R27" s="1">
        <f t="shared" si="8"/>
        <v>6.4117366666666663E-10</v>
      </c>
      <c r="S27" s="1">
        <f t="shared" si="8"/>
        <v>1.6108556666666668E-9</v>
      </c>
      <c r="T27" s="1">
        <f t="shared" si="8"/>
        <v>8.1980166666666696E-11</v>
      </c>
    </row>
    <row r="32" spans="1:34" x14ac:dyDescent="0.25">
      <c r="G32" s="1" t="s">
        <v>21</v>
      </c>
      <c r="O32" s="1" t="s">
        <v>38</v>
      </c>
      <c r="W32" s="3" t="s">
        <v>22</v>
      </c>
      <c r="X32" s="3"/>
      <c r="Y32" s="3"/>
      <c r="Z32" s="3"/>
      <c r="AA32" s="3"/>
      <c r="AB32" s="3"/>
      <c r="AC32" s="3"/>
      <c r="AD32" s="3"/>
      <c r="AE32" s="3" t="s">
        <v>23</v>
      </c>
      <c r="AF32" s="3"/>
      <c r="AG32" s="3"/>
      <c r="AH32" s="3" t="s">
        <v>40</v>
      </c>
    </row>
    <row r="33" spans="7:34" x14ac:dyDescent="0.25"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P33" s="1" t="s">
        <v>6</v>
      </c>
      <c r="Q33" s="1" t="s">
        <v>7</v>
      </c>
      <c r="R33" s="1" t="s">
        <v>8</v>
      </c>
      <c r="S33" s="1" t="s">
        <v>9</v>
      </c>
      <c r="T33" s="1" t="s">
        <v>10</v>
      </c>
      <c r="W33" s="3"/>
      <c r="X33" s="3" t="s">
        <v>6</v>
      </c>
      <c r="Y33" s="3" t="s">
        <v>7</v>
      </c>
      <c r="Z33" s="3" t="s">
        <v>8</v>
      </c>
      <c r="AA33" s="3" t="s">
        <v>9</v>
      </c>
      <c r="AB33" s="3" t="s">
        <v>10</v>
      </c>
      <c r="AC33" s="3"/>
      <c r="AD33" s="3"/>
      <c r="AE33" s="3"/>
      <c r="AF33" s="3"/>
      <c r="AG33" s="3"/>
      <c r="AH33" s="3"/>
    </row>
    <row r="34" spans="7:34" x14ac:dyDescent="0.25">
      <c r="G34" s="1" t="s">
        <v>11</v>
      </c>
      <c r="H34" s="1">
        <f t="shared" ref="H34:J35" si="9">$E$2*H26*$A$2</f>
        <v>31184327.053524181</v>
      </c>
      <c r="I34" s="1">
        <f t="shared" si="9"/>
        <v>47861825.434150159</v>
      </c>
      <c r="J34" s="1">
        <f t="shared" si="9"/>
        <v>62566362.163919203</v>
      </c>
      <c r="K34" s="1">
        <f>$E$2*K26*$A$8</f>
        <v>9490496.8407933731</v>
      </c>
      <c r="L34" s="1">
        <f>$E$2*L26*$A$8</f>
        <v>33887658.100846536</v>
      </c>
      <c r="O34" s="1" t="s">
        <v>11</v>
      </c>
      <c r="P34" s="1">
        <f t="shared" ref="P34:R34" si="10">$E$2*P26*$A$2</f>
        <v>5052186.3771811845</v>
      </c>
      <c r="Q34" s="1">
        <f t="shared" si="10"/>
        <v>8224745.7820198461</v>
      </c>
      <c r="R34" s="1">
        <f t="shared" si="10"/>
        <v>17975089.309212156</v>
      </c>
      <c r="S34" s="1">
        <f>$E$2*S26*$A$8</f>
        <v>6090856.8661808213</v>
      </c>
      <c r="T34" s="1">
        <f>$E$2*T26*$A$8</f>
        <v>5865100.0311355842</v>
      </c>
      <c r="W34" s="3" t="s">
        <v>11</v>
      </c>
      <c r="X34" s="3">
        <f t="shared" ref="X34:AB35" si="11">H34+P34</f>
        <v>36236513.430705369</v>
      </c>
      <c r="Y34" s="3">
        <f t="shared" si="11"/>
        <v>56086571.216170006</v>
      </c>
      <c r="Z34" s="3">
        <f t="shared" si="11"/>
        <v>80541451.473131359</v>
      </c>
      <c r="AA34" s="3">
        <f t="shared" si="11"/>
        <v>15581353.706974193</v>
      </c>
      <c r="AB34" s="3">
        <f t="shared" si="11"/>
        <v>39752758.131982118</v>
      </c>
      <c r="AC34" s="3"/>
      <c r="AD34" s="3"/>
      <c r="AE34" s="3">
        <f>SUM(X34:Z34)</f>
        <v>172864536.12000674</v>
      </c>
      <c r="AF34" s="3"/>
      <c r="AG34" s="3"/>
      <c r="AH34" s="3">
        <f>SUM(X34:AB34)</f>
        <v>228198647.95896307</v>
      </c>
    </row>
    <row r="35" spans="7:34" x14ac:dyDescent="0.25">
      <c r="G35" s="1" t="s">
        <v>12</v>
      </c>
      <c r="H35" s="1">
        <f t="shared" si="9"/>
        <v>16832658.016091097</v>
      </c>
      <c r="I35" s="1">
        <f t="shared" si="9"/>
        <v>54122580.568393551</v>
      </c>
      <c r="J35" s="1">
        <f t="shared" si="9"/>
        <v>287665222.7470783</v>
      </c>
      <c r="K35" s="1">
        <f>$E$2*K27*$A$8</f>
        <v>99087169.542950809</v>
      </c>
      <c r="L35" s="1">
        <f>$E$2*L27*$A$8</f>
        <v>43867549.215141475</v>
      </c>
      <c r="O35" s="1" t="s">
        <v>12</v>
      </c>
      <c r="P35" s="1">
        <f t="shared" ref="P35:R35" si="12">$E$2*P27*$A$2</f>
        <v>21940898.746313013</v>
      </c>
      <c r="Q35" s="1">
        <f t="shared" si="12"/>
        <v>3512436.0302710501</v>
      </c>
      <c r="R35" s="1">
        <f t="shared" si="12"/>
        <v>7922824.9845888093</v>
      </c>
      <c r="S35" s="1">
        <f>$E$2*S27*$A$8</f>
        <v>32332571.617600892</v>
      </c>
      <c r="T35" s="1">
        <f>$E$2*T27*$A$8</f>
        <v>1645479.2721794804</v>
      </c>
      <c r="W35" s="3" t="s">
        <v>12</v>
      </c>
      <c r="X35" s="3">
        <f t="shared" si="11"/>
        <v>38773556.762404114</v>
      </c>
      <c r="Y35" s="3">
        <f t="shared" si="11"/>
        <v>57635016.598664604</v>
      </c>
      <c r="Z35" s="3">
        <f t="shared" si="11"/>
        <v>295588047.7316671</v>
      </c>
      <c r="AA35" s="3">
        <f t="shared" si="11"/>
        <v>131419741.1605517</v>
      </c>
      <c r="AB35" s="3">
        <f t="shared" si="11"/>
        <v>45513028.487320952</v>
      </c>
      <c r="AC35" s="3"/>
      <c r="AD35" s="3"/>
      <c r="AE35" s="3">
        <f>SUM(X35:Z35)</f>
        <v>391996621.09273583</v>
      </c>
      <c r="AF35" s="3"/>
      <c r="AG35" s="3"/>
      <c r="AH35" s="3">
        <f>SUM(X35:AB35)</f>
        <v>568929390.74060845</v>
      </c>
    </row>
    <row r="36" spans="7:34" x14ac:dyDescent="0.25"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7:3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7:34" ht="14.4" x14ac:dyDescent="0.3">
      <c r="G38" s="1" t="s">
        <v>24</v>
      </c>
      <c r="O38" s="1" t="s">
        <v>39</v>
      </c>
      <c r="W38" s="3" t="s">
        <v>25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7:34" x14ac:dyDescent="0.25"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P39" s="1" t="s">
        <v>6</v>
      </c>
      <c r="Q39" s="1" t="s">
        <v>7</v>
      </c>
      <c r="R39" s="1" t="s">
        <v>8</v>
      </c>
      <c r="S39" s="1" t="s">
        <v>9</v>
      </c>
      <c r="T39" s="1" t="s">
        <v>10</v>
      </c>
      <c r="W39" s="3"/>
      <c r="X39" s="3" t="s">
        <v>6</v>
      </c>
      <c r="Y39" s="3" t="s">
        <v>7</v>
      </c>
      <c r="Z39" s="3" t="s">
        <v>8</v>
      </c>
      <c r="AA39" s="3" t="s">
        <v>9</v>
      </c>
      <c r="AB39" s="3" t="s">
        <v>10</v>
      </c>
      <c r="AC39" s="3"/>
      <c r="AD39" s="3"/>
      <c r="AE39" s="3"/>
      <c r="AF39" s="3"/>
      <c r="AG39" s="3"/>
      <c r="AH39" s="3"/>
    </row>
    <row r="40" spans="7:34" x14ac:dyDescent="0.25">
      <c r="G40" s="1" t="s">
        <v>11</v>
      </c>
      <c r="H40" s="1">
        <f t="shared" ref="H40:L41" si="13">(1/H34)*10^12</f>
        <v>32067.390721102274</v>
      </c>
      <c r="I40" s="1">
        <f t="shared" si="13"/>
        <v>20893.478067940225</v>
      </c>
      <c r="J40" s="1">
        <f t="shared" si="13"/>
        <v>15983.029305428925</v>
      </c>
      <c r="K40" s="1">
        <f t="shared" si="13"/>
        <v>105368.56149634453</v>
      </c>
      <c r="L40" s="1">
        <f t="shared" si="13"/>
        <v>29509.268448828552</v>
      </c>
      <c r="O40" s="1" t="s">
        <v>11</v>
      </c>
      <c r="P40" s="1">
        <f t="shared" ref="P40:T40" si="14">(1/P34)*10^12</f>
        <v>197934.10720487707</v>
      </c>
      <c r="Q40" s="1">
        <f t="shared" si="14"/>
        <v>121584.30503543399</v>
      </c>
      <c r="R40" s="1">
        <f t="shared" si="14"/>
        <v>55632.54695416196</v>
      </c>
      <c r="S40" s="1">
        <f t="shared" si="14"/>
        <v>164180.51219565675</v>
      </c>
      <c r="T40" s="1">
        <f t="shared" si="14"/>
        <v>170500.07581991449</v>
      </c>
      <c r="W40" s="3" t="s">
        <v>11</v>
      </c>
      <c r="X40" s="3">
        <f>(1/X34)*10^12</f>
        <v>27596.473979547936</v>
      </c>
      <c r="Y40" s="3">
        <f t="shared" ref="Y40:AB41" si="15">(1/Y34)*10^12</f>
        <v>17829.579849796482</v>
      </c>
      <c r="Z40" s="3">
        <f t="shared" si="15"/>
        <v>12415.966955023156</v>
      </c>
      <c r="AA40" s="3">
        <f t="shared" si="15"/>
        <v>64179.275999132296</v>
      </c>
      <c r="AB40" s="3">
        <f t="shared" si="15"/>
        <v>25155.487241411665</v>
      </c>
      <c r="AC40" s="3"/>
      <c r="AD40" s="3"/>
      <c r="AE40" s="3">
        <f>(1/AE34)*10^12</f>
        <v>5784.8765423219938</v>
      </c>
      <c r="AF40" s="3"/>
      <c r="AG40" s="3"/>
      <c r="AH40" s="3">
        <f>(1/AH34)*10^12</f>
        <v>4382.1469099143387</v>
      </c>
    </row>
    <row r="41" spans="7:34" x14ac:dyDescent="0.25">
      <c r="G41" s="1" t="s">
        <v>12</v>
      </c>
      <c r="H41" s="1">
        <f t="shared" si="13"/>
        <v>59408.323928642458</v>
      </c>
      <c r="I41" s="1">
        <f t="shared" si="13"/>
        <v>18476.576495393107</v>
      </c>
      <c r="J41" s="1">
        <f t="shared" si="13"/>
        <v>3476.2631035146796</v>
      </c>
      <c r="K41" s="1">
        <f t="shared" si="13"/>
        <v>10092.123981465986</v>
      </c>
      <c r="L41" s="1">
        <f t="shared" si="13"/>
        <v>22795.893955590218</v>
      </c>
      <c r="O41" s="1" t="s">
        <v>12</v>
      </c>
      <c r="P41" s="1">
        <f t="shared" ref="P41:T41" si="16">(1/P35)*10^12</f>
        <v>45576.984405346739</v>
      </c>
      <c r="Q41" s="1">
        <f t="shared" si="16"/>
        <v>284702.69390865788</v>
      </c>
      <c r="R41" s="1">
        <f t="shared" si="16"/>
        <v>126217.60570821186</v>
      </c>
      <c r="S41" s="1">
        <f t="shared" si="16"/>
        <v>30928.5636734082</v>
      </c>
      <c r="T41" s="1">
        <f t="shared" si="16"/>
        <v>607725.67415903928</v>
      </c>
      <c r="W41" s="3" t="s">
        <v>12</v>
      </c>
      <c r="X41" s="3">
        <f>(1/X35)*10^12</f>
        <v>25790.772977774042</v>
      </c>
      <c r="Y41" s="3">
        <f t="shared" si="15"/>
        <v>17350.563234212201</v>
      </c>
      <c r="Z41" s="3">
        <f t="shared" si="15"/>
        <v>3383.0867238170381</v>
      </c>
      <c r="AA41" s="3">
        <f t="shared" si="15"/>
        <v>7609.2068906019913</v>
      </c>
      <c r="AB41" s="3">
        <f t="shared" si="15"/>
        <v>21971.73058432226</v>
      </c>
      <c r="AC41" s="3"/>
      <c r="AD41" s="3"/>
      <c r="AE41" s="3">
        <f>(1/AE35)*10^12</f>
        <v>2551.0423972849167</v>
      </c>
      <c r="AF41" s="3"/>
      <c r="AG41" s="3"/>
      <c r="AH41" s="3">
        <f>(1/AH35)*10^12</f>
        <v>1757.6873620437184</v>
      </c>
    </row>
  </sheetData>
  <phoneticPr fontId="1" type="noConversion"/>
  <conditionalFormatting sqref="G34:G35">
    <cfRule type="duplicateValues" dxfId="11" priority="8"/>
  </conditionalFormatting>
  <conditionalFormatting sqref="G40:G41">
    <cfRule type="duplicateValues" dxfId="10" priority="7"/>
  </conditionalFormatting>
  <conditionalFormatting sqref="W34:W35">
    <cfRule type="duplicateValues" dxfId="9" priority="4"/>
  </conditionalFormatting>
  <conditionalFormatting sqref="W40:W41">
    <cfRule type="duplicateValues" dxfId="8" priority="3"/>
  </conditionalFormatting>
  <conditionalFormatting sqref="O34:O35">
    <cfRule type="duplicateValues" dxfId="7" priority="2"/>
  </conditionalFormatting>
  <conditionalFormatting sqref="O40:O4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D57C-87D4-4336-87F3-35A261E15024}">
  <dimension ref="A1:AH41"/>
  <sheetViews>
    <sheetView topLeftCell="V1" zoomScale="70" zoomScaleNormal="70" workbookViewId="0">
      <selection activeCell="Z21" sqref="Z21"/>
    </sheetView>
  </sheetViews>
  <sheetFormatPr defaultRowHeight="13.8" x14ac:dyDescent="0.25"/>
  <cols>
    <col min="1" max="1" width="26" style="1" bestFit="1" customWidth="1"/>
    <col min="2" max="2" width="25.88671875" style="1" bestFit="1" customWidth="1"/>
    <col min="3" max="4" width="8.88671875" style="1"/>
    <col min="5" max="5" width="11.5546875" style="1" bestFit="1" customWidth="1"/>
    <col min="6" max="6" width="8.88671875" style="1"/>
    <col min="7" max="7" width="25.109375" style="1" customWidth="1"/>
    <col min="8" max="8" width="8.77734375" style="1" customWidth="1"/>
    <col min="9" max="9" width="8.5546875" style="1" customWidth="1"/>
    <col min="10" max="11" width="8.88671875" style="1"/>
    <col min="12" max="12" width="9.5546875" style="1" bestFit="1" customWidth="1"/>
    <col min="13" max="15" width="8.88671875" style="1"/>
    <col min="16" max="16" width="9.6640625" style="1" bestFit="1" customWidth="1"/>
    <col min="17" max="17" width="8.77734375" style="1" customWidth="1"/>
    <col min="18" max="19" width="8.88671875" style="1"/>
    <col min="20" max="20" width="11.109375" style="1" customWidth="1"/>
    <col min="21" max="22" width="8.88671875" style="1"/>
    <col min="23" max="23" width="19.5546875" style="1" bestFit="1" customWidth="1"/>
    <col min="24" max="24" width="11.6640625" style="1" bestFit="1" customWidth="1"/>
    <col min="25" max="25" width="8.88671875" style="1"/>
    <col min="26" max="26" width="11.6640625" style="1" bestFit="1" customWidth="1"/>
    <col min="27" max="30" width="8.88671875" style="1"/>
    <col min="31" max="31" width="11.6640625" style="1" bestFit="1" customWidth="1"/>
    <col min="32" max="33" width="8.88671875" style="1"/>
    <col min="34" max="34" width="13.109375" style="1" bestFit="1" customWidth="1"/>
    <col min="35" max="16384" width="8.88671875" style="1"/>
  </cols>
  <sheetData>
    <row r="1" spans="1:20" x14ac:dyDescent="0.25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O1" s="1" t="s">
        <v>5</v>
      </c>
    </row>
    <row r="2" spans="1:20" x14ac:dyDescent="0.25">
      <c r="A2" s="1">
        <v>1.2944610670269738</v>
      </c>
      <c r="B2" s="1">
        <v>1.760478</v>
      </c>
      <c r="D2" s="1">
        <f>6.5821*10^-16</f>
        <v>6.582099999999999E-16</v>
      </c>
      <c r="E2" s="1">
        <f>2*PI()/D2</f>
        <v>9545867287308894</v>
      </c>
      <c r="G2" s="1" t="s">
        <v>27</v>
      </c>
      <c r="O2" s="1" t="s">
        <v>27</v>
      </c>
    </row>
    <row r="3" spans="1:20" x14ac:dyDescent="0.25"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</row>
    <row r="4" spans="1:20" x14ac:dyDescent="0.25">
      <c r="G4" s="1" t="s">
        <v>11</v>
      </c>
      <c r="H4" s="2">
        <v>5.7600000000000004E-3</v>
      </c>
      <c r="I4" s="2">
        <v>6.8299999999999993E-3</v>
      </c>
      <c r="J4" s="2">
        <v>8.8050000000000003E-3</v>
      </c>
      <c r="K4" s="1">
        <v>2.9986913333333331E-3</v>
      </c>
      <c r="L4" s="2">
        <v>2.63E-3</v>
      </c>
      <c r="O4" s="1" t="s">
        <v>11</v>
      </c>
      <c r="P4" s="1">
        <v>4.2133333333333328E-3</v>
      </c>
      <c r="Q4" s="1">
        <v>1.6783333333333334E-2</v>
      </c>
      <c r="R4" s="1">
        <v>1.4546773333333335E-3</v>
      </c>
      <c r="S4" s="1">
        <v>1.9706333333333333E-4</v>
      </c>
      <c r="T4" s="1">
        <v>1.1186666666666666E-2</v>
      </c>
    </row>
    <row r="5" spans="1:20" x14ac:dyDescent="0.25">
      <c r="G5" s="1" t="s">
        <v>12</v>
      </c>
      <c r="H5" s="1">
        <v>4.64E-3</v>
      </c>
      <c r="I5" s="1">
        <v>1.3220000000000001E-2</v>
      </c>
      <c r="J5" s="1">
        <v>2.0626666666666665E-2</v>
      </c>
      <c r="K5" s="1">
        <v>9.3766666666666668E-3</v>
      </c>
      <c r="L5" s="1">
        <v>8.783333333333334E-3</v>
      </c>
      <c r="O5" s="1" t="s">
        <v>12</v>
      </c>
      <c r="P5" s="1">
        <v>1.8253333333333333E-2</v>
      </c>
      <c r="Q5" s="1">
        <v>1.9813999999999999E-3</v>
      </c>
      <c r="R5" s="1">
        <v>1.5489999999999999E-2</v>
      </c>
      <c r="S5" s="1">
        <v>1.4832026666666666E-3</v>
      </c>
      <c r="T5" s="1">
        <v>6.2180366666666662E-4</v>
      </c>
    </row>
    <row r="7" spans="1:20" x14ac:dyDescent="0.25">
      <c r="A7" s="1" t="s">
        <v>13</v>
      </c>
      <c r="B7" s="1" t="s">
        <v>14</v>
      </c>
    </row>
    <row r="8" spans="1:20" x14ac:dyDescent="0.25">
      <c r="A8" s="1">
        <v>2.1026560000000001</v>
      </c>
      <c r="B8" s="1">
        <v>3.945033</v>
      </c>
    </row>
    <row r="10" spans="1:20" x14ac:dyDescent="0.25">
      <c r="G10" s="1" t="s">
        <v>26</v>
      </c>
      <c r="O10" s="1" t="s">
        <v>26</v>
      </c>
    </row>
    <row r="11" spans="1:20" x14ac:dyDescent="0.25"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P11" s="1" t="s">
        <v>6</v>
      </c>
      <c r="Q11" s="1" t="s">
        <v>7</v>
      </c>
      <c r="R11" s="1" t="s">
        <v>8</v>
      </c>
      <c r="S11" s="1" t="s">
        <v>9</v>
      </c>
      <c r="T11" s="1" t="s">
        <v>10</v>
      </c>
    </row>
    <row r="12" spans="1:20" x14ac:dyDescent="0.25">
      <c r="G12" s="1" t="s">
        <v>11</v>
      </c>
      <c r="H12" s="1">
        <f t="shared" ref="H12:L13" si="0">SQRT(H4)</f>
        <v>7.5894663844041102E-2</v>
      </c>
      <c r="I12" s="1">
        <f t="shared" si="0"/>
        <v>8.2643814045577538E-2</v>
      </c>
      <c r="J12" s="1">
        <f t="shared" si="0"/>
        <v>9.3834961501564007E-2</v>
      </c>
      <c r="K12" s="1">
        <f t="shared" si="0"/>
        <v>5.4760308009847179E-2</v>
      </c>
      <c r="L12" s="1">
        <f t="shared" si="0"/>
        <v>5.1283525619832342E-2</v>
      </c>
      <c r="O12" s="1" t="s">
        <v>11</v>
      </c>
      <c r="P12" s="1">
        <f t="shared" ref="P12:T13" si="1">SQRT(P4)</f>
        <v>6.4910194371403121E-2</v>
      </c>
      <c r="Q12" s="1">
        <f t="shared" si="1"/>
        <v>0.1295505049520585</v>
      </c>
      <c r="R12" s="1">
        <f t="shared" si="1"/>
        <v>3.8140232476131207E-2</v>
      </c>
      <c r="S12" s="1">
        <f t="shared" si="1"/>
        <v>1.403792482289791E-2</v>
      </c>
      <c r="T12" s="1">
        <f t="shared" si="1"/>
        <v>0.10576703960434303</v>
      </c>
    </row>
    <row r="13" spans="1:20" x14ac:dyDescent="0.25">
      <c r="G13" s="1" t="s">
        <v>12</v>
      </c>
      <c r="H13" s="1">
        <f t="shared" si="0"/>
        <v>6.8117545463705603E-2</v>
      </c>
      <c r="I13" s="1">
        <f t="shared" si="0"/>
        <v>0.11497825881443849</v>
      </c>
      <c r="J13" s="1">
        <f t="shared" si="0"/>
        <v>0.14361986863476328</v>
      </c>
      <c r="K13" s="1">
        <f t="shared" si="0"/>
        <v>9.6833189902360783E-2</v>
      </c>
      <c r="L13" s="1">
        <f t="shared" si="0"/>
        <v>9.3719439463396989E-2</v>
      </c>
      <c r="O13" s="1" t="s">
        <v>12</v>
      </c>
      <c r="P13" s="1">
        <f t="shared" si="1"/>
        <v>0.13510489751794097</v>
      </c>
      <c r="Q13" s="1">
        <f t="shared" si="1"/>
        <v>4.4512919472890114E-2</v>
      </c>
      <c r="R13" s="1">
        <f t="shared" si="1"/>
        <v>0.12445882853377657</v>
      </c>
      <c r="S13" s="1">
        <f t="shared" si="1"/>
        <v>3.8512370307041174E-2</v>
      </c>
      <c r="T13" s="1">
        <f t="shared" si="1"/>
        <v>2.4935991391293561E-2</v>
      </c>
    </row>
    <row r="16" spans="1:20" x14ac:dyDescent="0.25">
      <c r="G16" s="1" t="s">
        <v>15</v>
      </c>
      <c r="O16" s="1" t="s">
        <v>15</v>
      </c>
    </row>
    <row r="17" spans="1:34" x14ac:dyDescent="0.25"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P17" s="1" t="s">
        <v>6</v>
      </c>
      <c r="Q17" s="1" t="s">
        <v>7</v>
      </c>
      <c r="R17" s="1" t="s">
        <v>8</v>
      </c>
      <c r="S17" s="1" t="s">
        <v>9</v>
      </c>
      <c r="T17" s="1" t="s">
        <v>10</v>
      </c>
    </row>
    <row r="18" spans="1:34" x14ac:dyDescent="0.25">
      <c r="A18" s="1" t="s">
        <v>17</v>
      </c>
      <c r="B18" s="1">
        <v>1.2944610000000001</v>
      </c>
      <c r="G18" s="1" t="s">
        <v>11</v>
      </c>
      <c r="H18" s="1">
        <f t="shared" ref="H18:L19" si="2">H12*10^-3</f>
        <v>7.5894663844041101E-5</v>
      </c>
      <c r="I18" s="1">
        <f t="shared" si="2"/>
        <v>8.2643814045577543E-5</v>
      </c>
      <c r="J18" s="1">
        <f t="shared" si="2"/>
        <v>9.3834961501564006E-5</v>
      </c>
      <c r="K18" s="1">
        <f t="shared" si="2"/>
        <v>5.4760308009847178E-5</v>
      </c>
      <c r="L18" s="1">
        <f t="shared" si="2"/>
        <v>5.1283525619832344E-5</v>
      </c>
      <c r="O18" s="1" t="s">
        <v>11</v>
      </c>
      <c r="P18" s="1">
        <f t="shared" ref="P18:T19" si="3">P12*10^-3</f>
        <v>6.4910194371403128E-5</v>
      </c>
      <c r="Q18" s="1">
        <f t="shared" si="3"/>
        <v>1.295505049520585E-4</v>
      </c>
      <c r="R18" s="1">
        <f t="shared" si="3"/>
        <v>3.8140232476131205E-5</v>
      </c>
      <c r="S18" s="1">
        <f t="shared" si="3"/>
        <v>1.4037924822897909E-5</v>
      </c>
      <c r="T18" s="1">
        <f t="shared" si="3"/>
        <v>1.0576703960434303E-4</v>
      </c>
    </row>
    <row r="19" spans="1:34" x14ac:dyDescent="0.25">
      <c r="A19" s="1" t="s">
        <v>18</v>
      </c>
      <c r="B19" s="1">
        <v>1.760478</v>
      </c>
      <c r="G19" s="1" t="s">
        <v>12</v>
      </c>
      <c r="H19" s="1">
        <f t="shared" si="2"/>
        <v>6.8117545463705601E-5</v>
      </c>
      <c r="I19" s="1">
        <f t="shared" si="2"/>
        <v>1.1497825881443849E-4</v>
      </c>
      <c r="J19" s="1">
        <f t="shared" si="2"/>
        <v>1.4361986863476329E-4</v>
      </c>
      <c r="K19" s="1">
        <f t="shared" si="2"/>
        <v>9.683318990236079E-5</v>
      </c>
      <c r="L19" s="1">
        <f t="shared" si="2"/>
        <v>9.371943946339699E-5</v>
      </c>
      <c r="O19" s="1" t="s">
        <v>12</v>
      </c>
      <c r="P19" s="1">
        <f t="shared" si="3"/>
        <v>1.3510489751794098E-4</v>
      </c>
      <c r="Q19" s="1">
        <f t="shared" si="3"/>
        <v>4.4512919472890116E-5</v>
      </c>
      <c r="R19" s="1">
        <f t="shared" si="3"/>
        <v>1.2445882853377659E-4</v>
      </c>
      <c r="S19" s="1">
        <f t="shared" si="3"/>
        <v>3.8512370307041175E-5</v>
      </c>
      <c r="T19" s="1">
        <f t="shared" si="3"/>
        <v>2.493599139129356E-5</v>
      </c>
    </row>
    <row r="20" spans="1:34" x14ac:dyDescent="0.25">
      <c r="A20" s="1" t="s">
        <v>19</v>
      </c>
      <c r="B20" s="1">
        <v>2.1026560000000001</v>
      </c>
    </row>
    <row r="21" spans="1:34" x14ac:dyDescent="0.25">
      <c r="A21" s="1" t="s">
        <v>20</v>
      </c>
      <c r="B21" s="1">
        <v>3.945033</v>
      </c>
    </row>
    <row r="24" spans="1:34" x14ac:dyDescent="0.25">
      <c r="G24" s="1" t="s">
        <v>16</v>
      </c>
      <c r="O24" s="1" t="s">
        <v>16</v>
      </c>
    </row>
    <row r="25" spans="1:34" x14ac:dyDescent="0.25"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P25" s="1" t="s">
        <v>6</v>
      </c>
      <c r="Q25" s="1" t="s">
        <v>7</v>
      </c>
      <c r="R25" s="1" t="s">
        <v>8</v>
      </c>
      <c r="S25" s="1" t="s">
        <v>9</v>
      </c>
      <c r="T25" s="1" t="s">
        <v>10</v>
      </c>
    </row>
    <row r="26" spans="1:34" x14ac:dyDescent="0.25">
      <c r="G26" s="1" t="s">
        <v>11</v>
      </c>
      <c r="H26" s="1">
        <f t="shared" ref="H26:L27" si="4">H18^2</f>
        <v>5.7599999999999991E-9</v>
      </c>
      <c r="I26" s="1">
        <f t="shared" si="4"/>
        <v>6.8299999999999998E-9</v>
      </c>
      <c r="J26" s="1">
        <f t="shared" si="4"/>
        <v>8.8049999999999984E-9</v>
      </c>
      <c r="K26" s="1">
        <f t="shared" si="4"/>
        <v>2.9986913333333332E-9</v>
      </c>
      <c r="L26" s="1">
        <f t="shared" si="4"/>
        <v>2.6300000000000002E-9</v>
      </c>
      <c r="O26" s="1" t="s">
        <v>11</v>
      </c>
      <c r="P26" s="1">
        <f t="shared" ref="P26:T27" si="5">P18^2</f>
        <v>4.2133333333333345E-9</v>
      </c>
      <c r="Q26" s="1">
        <f t="shared" si="5"/>
        <v>1.6783333333333335E-8</v>
      </c>
      <c r="R26" s="1">
        <f t="shared" si="5"/>
        <v>1.4546773333333334E-9</v>
      </c>
      <c r="S26" s="1">
        <f t="shared" si="5"/>
        <v>1.9706333333333331E-10</v>
      </c>
      <c r="T26" s="1">
        <f t="shared" si="5"/>
        <v>1.1186666666666667E-8</v>
      </c>
    </row>
    <row r="27" spans="1:34" x14ac:dyDescent="0.25">
      <c r="G27" s="1" t="s">
        <v>12</v>
      </c>
      <c r="H27" s="1">
        <f t="shared" si="4"/>
        <v>4.6399999999999997E-9</v>
      </c>
      <c r="I27" s="1">
        <f t="shared" si="4"/>
        <v>1.3220000000000002E-8</v>
      </c>
      <c r="J27" s="1">
        <f t="shared" si="4"/>
        <v>2.0626666666666664E-8</v>
      </c>
      <c r="K27" s="1">
        <f t="shared" si="4"/>
        <v>9.3766666666666676E-9</v>
      </c>
      <c r="L27" s="1">
        <f t="shared" si="4"/>
        <v>8.7833333333333326E-9</v>
      </c>
      <c r="O27" s="1" t="s">
        <v>12</v>
      </c>
      <c r="P27" s="1">
        <f t="shared" si="5"/>
        <v>1.8253333333333334E-8</v>
      </c>
      <c r="Q27" s="1">
        <f t="shared" si="5"/>
        <v>1.9814000000000002E-9</v>
      </c>
      <c r="R27" s="1">
        <f t="shared" si="5"/>
        <v>1.5490000000000002E-8</v>
      </c>
      <c r="S27" s="1">
        <f t="shared" si="5"/>
        <v>1.4832026666666668E-9</v>
      </c>
      <c r="T27" s="1">
        <f t="shared" si="5"/>
        <v>6.2180366666666652E-10</v>
      </c>
    </row>
    <row r="32" spans="1:34" x14ac:dyDescent="0.25">
      <c r="G32" s="1" t="s">
        <v>21</v>
      </c>
      <c r="O32" s="1" t="s">
        <v>38</v>
      </c>
      <c r="W32" s="3" t="s">
        <v>22</v>
      </c>
      <c r="X32" s="3"/>
      <c r="Y32" s="3"/>
      <c r="Z32" s="3"/>
      <c r="AA32" s="3"/>
      <c r="AB32" s="3"/>
      <c r="AC32" s="3"/>
      <c r="AD32" s="3"/>
      <c r="AE32" s="3" t="s">
        <v>23</v>
      </c>
      <c r="AF32" s="3"/>
      <c r="AG32" s="3"/>
      <c r="AH32" s="3" t="s">
        <v>40</v>
      </c>
    </row>
    <row r="33" spans="7:34" x14ac:dyDescent="0.25"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P33" s="1" t="s">
        <v>6</v>
      </c>
      <c r="Q33" s="1" t="s">
        <v>7</v>
      </c>
      <c r="R33" s="1" t="s">
        <v>8</v>
      </c>
      <c r="S33" s="1" t="s">
        <v>9</v>
      </c>
      <c r="T33" s="1" t="s">
        <v>10</v>
      </c>
      <c r="W33" s="3"/>
      <c r="X33" s="3" t="s">
        <v>6</v>
      </c>
      <c r="Y33" s="3" t="s">
        <v>7</v>
      </c>
      <c r="Z33" s="3" t="s">
        <v>8</v>
      </c>
      <c r="AA33" s="3" t="s">
        <v>9</v>
      </c>
      <c r="AB33" s="3" t="s">
        <v>10</v>
      </c>
      <c r="AC33" s="3"/>
      <c r="AD33" s="3"/>
      <c r="AE33" s="3"/>
      <c r="AF33" s="3"/>
      <c r="AG33" s="3"/>
      <c r="AH33" s="3"/>
    </row>
    <row r="34" spans="7:34" x14ac:dyDescent="0.25">
      <c r="G34" s="1" t="s">
        <v>11</v>
      </c>
      <c r="H34" s="1">
        <f t="shared" ref="H34:J35" si="6">$E$2*H26*$A$2</f>
        <v>71174900.473503858</v>
      </c>
      <c r="I34" s="1">
        <f t="shared" si="6"/>
        <v>84396626.776741564</v>
      </c>
      <c r="J34" s="1">
        <f t="shared" si="6"/>
        <v>108801215.04673636</v>
      </c>
      <c r="K34" s="1">
        <f>$E$2*K26*$A$8</f>
        <v>60188758.248408616</v>
      </c>
      <c r="L34" s="1">
        <f>$E$2*L26*$A$8</f>
        <v>52788505.583651714</v>
      </c>
      <c r="O34" s="1" t="s">
        <v>11</v>
      </c>
      <c r="P34" s="1">
        <f t="shared" ref="P34:R35" si="7">$E$2*P26*$A$2</f>
        <v>52063121.642655618</v>
      </c>
      <c r="Q34" s="1">
        <f t="shared" si="7"/>
        <v>207387513.82181251</v>
      </c>
      <c r="R34" s="1">
        <f t="shared" si="7"/>
        <v>17975089.309212156</v>
      </c>
      <c r="S34" s="1">
        <f>$E$2*S26*$A$8</f>
        <v>3955391.2060835306</v>
      </c>
      <c r="T34" s="1">
        <f>$E$2*T26*$A$8</f>
        <v>224535139.0858494</v>
      </c>
      <c r="W34" s="3" t="s">
        <v>11</v>
      </c>
      <c r="X34" s="3">
        <f t="shared" ref="X34:AB35" si="8">H34+P34</f>
        <v>123238022.11615947</v>
      </c>
      <c r="Y34" s="3">
        <f t="shared" si="8"/>
        <v>291784140.59855407</v>
      </c>
      <c r="Z34" s="3">
        <f t="shared" si="8"/>
        <v>126776304.35594851</v>
      </c>
      <c r="AA34" s="3">
        <f t="shared" si="8"/>
        <v>64144149.454492144</v>
      </c>
      <c r="AB34" s="3">
        <f t="shared" si="8"/>
        <v>277323644.66950113</v>
      </c>
      <c r="AC34" s="3"/>
      <c r="AD34" s="3"/>
      <c r="AE34" s="3">
        <f>SUM(X34:Z34)</f>
        <v>541798467.07066202</v>
      </c>
      <c r="AF34" s="3"/>
      <c r="AG34" s="3"/>
      <c r="AH34" s="3">
        <f>SUM(X34:AB34)</f>
        <v>883266261.19465518</v>
      </c>
    </row>
    <row r="35" spans="7:34" x14ac:dyDescent="0.25">
      <c r="G35" s="1" t="s">
        <v>12</v>
      </c>
      <c r="H35" s="1">
        <f t="shared" si="6"/>
        <v>57335336.492544778</v>
      </c>
      <c r="I35" s="1">
        <f t="shared" si="6"/>
        <v>163356281.98953494</v>
      </c>
      <c r="J35" s="1">
        <f t="shared" si="6"/>
        <v>254878636.64932981</v>
      </c>
      <c r="K35" s="1">
        <f>$E$2*K27*$A$8</f>
        <v>188205407.10622597</v>
      </c>
      <c r="L35" s="1">
        <f>$E$2*L27*$A$8</f>
        <v>176296213.19762009</v>
      </c>
      <c r="O35" s="1" t="s">
        <v>12</v>
      </c>
      <c r="P35" s="1">
        <f t="shared" si="7"/>
        <v>225551941.5468213</v>
      </c>
      <c r="Q35" s="1">
        <f t="shared" si="7"/>
        <v>24483671.492743161</v>
      </c>
      <c r="R35" s="1">
        <f t="shared" si="7"/>
        <v>191406112.55808595</v>
      </c>
      <c r="S35" s="1">
        <f>$E$2*S27*$A$8</f>
        <v>29770362.072631352</v>
      </c>
      <c r="T35" s="1">
        <f>$E$2*T27*$A$8</f>
        <v>12480641.190026022</v>
      </c>
      <c r="W35" s="3" t="s">
        <v>12</v>
      </c>
      <c r="X35" s="3">
        <f t="shared" si="8"/>
        <v>282887278.03936607</v>
      </c>
      <c r="Y35" s="3">
        <f t="shared" si="8"/>
        <v>187839953.48227811</v>
      </c>
      <c r="Z35" s="3">
        <f t="shared" si="8"/>
        <v>446284749.20741576</v>
      </c>
      <c r="AA35" s="3">
        <f t="shared" si="8"/>
        <v>217975769.17885733</v>
      </c>
      <c r="AB35" s="3">
        <f t="shared" si="8"/>
        <v>188776854.38764611</v>
      </c>
      <c r="AC35" s="3"/>
      <c r="AD35" s="3"/>
      <c r="AE35" s="3">
        <f>SUM(X35:Z35)</f>
        <v>917011980.72905993</v>
      </c>
      <c r="AF35" s="3"/>
      <c r="AG35" s="3"/>
      <c r="AH35" s="3">
        <f>SUM(X35:AB35)</f>
        <v>1323764604.2955635</v>
      </c>
    </row>
    <row r="36" spans="7:34" x14ac:dyDescent="0.25"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7:3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7:34" ht="14.4" x14ac:dyDescent="0.3">
      <c r="G38" s="1" t="s">
        <v>24</v>
      </c>
      <c r="O38" s="1" t="s">
        <v>39</v>
      </c>
      <c r="W38" s="3" t="s">
        <v>25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7:34" x14ac:dyDescent="0.25"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P39" s="1" t="s">
        <v>6</v>
      </c>
      <c r="Q39" s="1" t="s">
        <v>7</v>
      </c>
      <c r="R39" s="1" t="s">
        <v>8</v>
      </c>
      <c r="S39" s="1" t="s">
        <v>9</v>
      </c>
      <c r="T39" s="1" t="s">
        <v>10</v>
      </c>
      <c r="W39" s="3"/>
      <c r="X39" s="3" t="s">
        <v>6</v>
      </c>
      <c r="Y39" s="3" t="s">
        <v>7</v>
      </c>
      <c r="Z39" s="3" t="s">
        <v>8</v>
      </c>
      <c r="AA39" s="3" t="s">
        <v>9</v>
      </c>
      <c r="AB39" s="3" t="s">
        <v>10</v>
      </c>
      <c r="AC39" s="3"/>
      <c r="AD39" s="3"/>
      <c r="AE39" s="3"/>
      <c r="AF39" s="3"/>
      <c r="AG39" s="3"/>
      <c r="AH39" s="3"/>
    </row>
    <row r="40" spans="7:34" x14ac:dyDescent="0.25">
      <c r="G40" s="1" t="s">
        <v>11</v>
      </c>
      <c r="H40" s="1">
        <f t="shared" ref="H40:L41" si="9">(1/H34)*10^12</f>
        <v>14049.896710038507</v>
      </c>
      <c r="I40" s="1">
        <f t="shared" si="9"/>
        <v>11848.814794995869</v>
      </c>
      <c r="J40" s="1">
        <f t="shared" si="9"/>
        <v>9191.073827350574</v>
      </c>
      <c r="K40" s="1">
        <f t="shared" si="9"/>
        <v>16614.398254784399</v>
      </c>
      <c r="L40" s="1">
        <f t="shared" si="9"/>
        <v>18943.517891699779</v>
      </c>
      <c r="O40" s="1" t="s">
        <v>11</v>
      </c>
      <c r="P40" s="1">
        <f t="shared" ref="P40:T41" si="10">(1/P34)*10^12</f>
        <v>19207.453730179215</v>
      </c>
      <c r="Q40" s="1">
        <f t="shared" si="10"/>
        <v>4821.8910655305926</v>
      </c>
      <c r="R40" s="1">
        <f t="shared" si="10"/>
        <v>55632.54695416196</v>
      </c>
      <c r="S40" s="1">
        <f t="shared" si="10"/>
        <v>252819.49316719035</v>
      </c>
      <c r="T40" s="1">
        <f t="shared" si="10"/>
        <v>4453.6458928936599</v>
      </c>
      <c r="W40" s="3" t="s">
        <v>11</v>
      </c>
      <c r="X40" s="3">
        <f>(1/X34)*10^12</f>
        <v>8114.3788485783871</v>
      </c>
      <c r="Y40" s="3">
        <f t="shared" ref="Y40:AB41" si="11">(1/Y34)*10^12</f>
        <v>3427.1910664803127</v>
      </c>
      <c r="Z40" s="3">
        <f t="shared" si="11"/>
        <v>7887.9093777044518</v>
      </c>
      <c r="AA40" s="3">
        <f t="shared" si="11"/>
        <v>15589.886349798157</v>
      </c>
      <c r="AB40" s="3">
        <f t="shared" si="11"/>
        <v>3605.8952030280157</v>
      </c>
      <c r="AC40" s="3"/>
      <c r="AD40" s="3"/>
      <c r="AE40" s="3">
        <f>(1/AE34)*10^12</f>
        <v>1845.7047422202816</v>
      </c>
      <c r="AF40" s="3"/>
      <c r="AG40" s="3"/>
      <c r="AH40" s="3">
        <f>(1/AH34)*10^12</f>
        <v>1132.1614375346542</v>
      </c>
    </row>
    <row r="41" spans="7:34" x14ac:dyDescent="0.25">
      <c r="G41" s="1" t="s">
        <v>12</v>
      </c>
      <c r="H41" s="1">
        <f t="shared" si="9"/>
        <v>17441.251088323665</v>
      </c>
      <c r="I41" s="1">
        <f t="shared" si="9"/>
        <v>6121.5888842527811</v>
      </c>
      <c r="J41" s="1">
        <f t="shared" si="9"/>
        <v>3923.4359267851546</v>
      </c>
      <c r="K41" s="1">
        <f t="shared" si="9"/>
        <v>5313.3436247959917</v>
      </c>
      <c r="L41" s="1">
        <f t="shared" si="9"/>
        <v>5672.2715812338247</v>
      </c>
      <c r="O41" s="1" t="s">
        <v>12</v>
      </c>
      <c r="P41" s="1">
        <f t="shared" si="10"/>
        <v>4433.5685746797908</v>
      </c>
      <c r="Q41" s="1">
        <f t="shared" si="10"/>
        <v>40843.547516817278</v>
      </c>
      <c r="R41" s="1">
        <f t="shared" si="10"/>
        <v>5224.493547438462</v>
      </c>
      <c r="S41" s="1">
        <f t="shared" si="10"/>
        <v>33590.454746915064</v>
      </c>
      <c r="T41" s="1">
        <f t="shared" si="10"/>
        <v>80124.088560382297</v>
      </c>
      <c r="W41" s="3" t="s">
        <v>12</v>
      </c>
      <c r="X41" s="3">
        <f>(1/X35)*10^12</f>
        <v>3534.9769241331592</v>
      </c>
      <c r="Y41" s="3">
        <f t="shared" si="11"/>
        <v>5323.6810458130021</v>
      </c>
      <c r="Z41" s="3">
        <f t="shared" si="11"/>
        <v>2240.7218749373824</v>
      </c>
      <c r="AA41" s="3">
        <f t="shared" si="11"/>
        <v>4587.6658849152282</v>
      </c>
      <c r="AB41" s="3">
        <f t="shared" si="11"/>
        <v>5297.2595779487774</v>
      </c>
      <c r="AC41" s="3"/>
      <c r="AD41" s="3"/>
      <c r="AE41" s="3">
        <f>(1/AE35)*10^12</f>
        <v>1090.4982933864849</v>
      </c>
      <c r="AF41" s="3"/>
      <c r="AG41" s="3"/>
      <c r="AH41" s="3">
        <f>(1/AH35)*10^12</f>
        <v>755.42131641459503</v>
      </c>
    </row>
  </sheetData>
  <phoneticPr fontId="1" type="noConversion"/>
  <conditionalFormatting sqref="G34:G35">
    <cfRule type="duplicateValues" dxfId="5" priority="6"/>
  </conditionalFormatting>
  <conditionalFormatting sqref="G40:G41">
    <cfRule type="duplicateValues" dxfId="4" priority="5"/>
  </conditionalFormatting>
  <conditionalFormatting sqref="W34:W35">
    <cfRule type="duplicateValues" dxfId="3" priority="4"/>
  </conditionalFormatting>
  <conditionalFormatting sqref="W40:W41">
    <cfRule type="duplicateValues" dxfId="2" priority="3"/>
  </conditionalFormatting>
  <conditionalFormatting sqref="O34:O35">
    <cfRule type="duplicateValues" dxfId="1" priority="2"/>
  </conditionalFormatting>
  <conditionalFormatting sqref="O40:O4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5BCB-5CAF-4981-98C7-973CE9F16F45}">
  <dimension ref="A1:O61"/>
  <sheetViews>
    <sheetView zoomScale="85" zoomScaleNormal="85" workbookViewId="0">
      <selection activeCell="I12" sqref="I12"/>
    </sheetView>
  </sheetViews>
  <sheetFormatPr defaultRowHeight="13.8" x14ac:dyDescent="0.25"/>
  <cols>
    <col min="1" max="16384" width="8.88671875" style="1"/>
  </cols>
  <sheetData>
    <row r="1" spans="1:1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J1" s="1" t="s">
        <v>33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 s="1" t="s">
        <v>34</v>
      </c>
      <c r="B2" s="1">
        <v>601</v>
      </c>
      <c r="C2" s="1">
        <v>1</v>
      </c>
      <c r="D2" s="2">
        <v>2.7212100000000001E-4</v>
      </c>
      <c r="E2" s="2">
        <f>AVERAGE(D2:D4)</f>
        <v>4.7283033333333336E-4</v>
      </c>
      <c r="K2" s="1" t="s">
        <v>34</v>
      </c>
      <c r="L2" s="1">
        <v>601</v>
      </c>
      <c r="M2" s="1">
        <v>1</v>
      </c>
      <c r="N2" s="2">
        <v>6.3607400000000004E-4</v>
      </c>
      <c r="O2" s="2">
        <f>AVERAGE(N2:N4)</f>
        <v>2.9986913333333331E-3</v>
      </c>
    </row>
    <row r="3" spans="1:15" x14ac:dyDescent="0.25">
      <c r="A3" s="1" t="s">
        <v>34</v>
      </c>
      <c r="B3" s="1">
        <v>601</v>
      </c>
      <c r="C3" s="1">
        <v>2</v>
      </c>
      <c r="D3" s="2">
        <v>4.9643199999999999E-4</v>
      </c>
      <c r="E3" s="2"/>
      <c r="K3" s="1" t="s">
        <v>34</v>
      </c>
      <c r="L3" s="1">
        <v>601</v>
      </c>
      <c r="M3" s="1">
        <v>2</v>
      </c>
      <c r="N3" s="1">
        <v>1.8799999999999999E-3</v>
      </c>
      <c r="O3" s="2"/>
    </row>
    <row r="4" spans="1:15" x14ac:dyDescent="0.25">
      <c r="A4" s="1" t="s">
        <v>34</v>
      </c>
      <c r="B4" s="1">
        <v>601</v>
      </c>
      <c r="C4" s="1">
        <v>3</v>
      </c>
      <c r="D4" s="2">
        <v>6.4993799999999997E-4</v>
      </c>
      <c r="E4" s="2"/>
      <c r="K4" s="1" t="s">
        <v>34</v>
      </c>
      <c r="L4" s="1">
        <v>601</v>
      </c>
      <c r="M4" s="1">
        <v>3</v>
      </c>
      <c r="N4" s="1">
        <v>6.4799999999999996E-3</v>
      </c>
      <c r="O4" s="2"/>
    </row>
    <row r="5" spans="1:15" x14ac:dyDescent="0.25">
      <c r="A5" s="1" t="s">
        <v>34</v>
      </c>
      <c r="B5" s="1">
        <v>608</v>
      </c>
      <c r="C5" s="1">
        <v>1</v>
      </c>
      <c r="D5" s="2">
        <v>6.6341499999999999E-4</v>
      </c>
      <c r="E5" s="2">
        <f t="shared" ref="E5:E59" si="0">AVERAGE(D5:D7)</f>
        <v>1.6883323333333332E-3</v>
      </c>
      <c r="K5" s="1" t="s">
        <v>34</v>
      </c>
      <c r="L5" s="1">
        <v>608</v>
      </c>
      <c r="M5" s="1">
        <v>1</v>
      </c>
      <c r="N5" s="1">
        <v>1.6999999999999999E-3</v>
      </c>
      <c r="O5" s="2">
        <f t="shared" ref="O5:O59" si="1">AVERAGE(N5:N7)</f>
        <v>3.662E-2</v>
      </c>
    </row>
    <row r="6" spans="1:15" x14ac:dyDescent="0.25">
      <c r="A6" s="1" t="s">
        <v>34</v>
      </c>
      <c r="B6" s="1">
        <v>608</v>
      </c>
      <c r="C6" s="1">
        <v>2</v>
      </c>
      <c r="D6" s="2">
        <v>9.21582E-4</v>
      </c>
      <c r="E6" s="2"/>
      <c r="K6" s="1" t="s">
        <v>34</v>
      </c>
      <c r="L6" s="1">
        <v>608</v>
      </c>
      <c r="M6" s="1">
        <v>2</v>
      </c>
      <c r="N6" s="1">
        <v>3.5599999999999998E-3</v>
      </c>
      <c r="O6" s="2"/>
    </row>
    <row r="7" spans="1:15" x14ac:dyDescent="0.25">
      <c r="A7" s="1" t="s">
        <v>34</v>
      </c>
      <c r="B7" s="1">
        <v>608</v>
      </c>
      <c r="C7" s="1">
        <v>3</v>
      </c>
      <c r="D7" s="1">
        <v>3.48E-3</v>
      </c>
      <c r="E7" s="2"/>
      <c r="K7" s="1" t="s">
        <v>34</v>
      </c>
      <c r="L7" s="1">
        <v>608</v>
      </c>
      <c r="M7" s="1">
        <v>3</v>
      </c>
      <c r="N7" s="1">
        <v>0.1046</v>
      </c>
      <c r="O7" s="2"/>
    </row>
    <row r="8" spans="1:15" x14ac:dyDescent="0.25">
      <c r="A8" s="1" t="s">
        <v>34</v>
      </c>
      <c r="B8" s="1">
        <v>610</v>
      </c>
      <c r="C8" s="1">
        <v>1</v>
      </c>
      <c r="D8" s="2">
        <v>5.6099999999999998E-4</v>
      </c>
      <c r="E8" s="2">
        <f t="shared" si="0"/>
        <v>2.5236666666666667E-3</v>
      </c>
      <c r="K8" s="1" t="s">
        <v>34</v>
      </c>
      <c r="L8" s="1">
        <v>610</v>
      </c>
      <c r="M8" s="1">
        <v>1</v>
      </c>
      <c r="N8" s="1">
        <v>2.7100000000000002E-3</v>
      </c>
      <c r="O8" s="2">
        <f t="shared" si="1"/>
        <v>1.5423333333333336E-2</v>
      </c>
    </row>
    <row r="9" spans="1:15" x14ac:dyDescent="0.25">
      <c r="A9" s="1" t="s">
        <v>34</v>
      </c>
      <c r="B9" s="1">
        <v>610</v>
      </c>
      <c r="C9" s="1">
        <v>2</v>
      </c>
      <c r="D9" s="1">
        <v>2.1800000000000001E-3</v>
      </c>
      <c r="E9" s="2"/>
      <c r="K9" s="1" t="s">
        <v>34</v>
      </c>
      <c r="L9" s="1">
        <v>610</v>
      </c>
      <c r="M9" s="1">
        <v>2</v>
      </c>
      <c r="N9" s="1">
        <v>8.8100000000000001E-3</v>
      </c>
      <c r="O9" s="2"/>
    </row>
    <row r="10" spans="1:15" x14ac:dyDescent="0.25">
      <c r="A10" s="1" t="s">
        <v>34</v>
      </c>
      <c r="B10" s="1">
        <v>610</v>
      </c>
      <c r="C10" s="1">
        <v>3</v>
      </c>
      <c r="D10" s="1">
        <v>4.8300000000000001E-3</v>
      </c>
      <c r="E10" s="2"/>
      <c r="K10" s="1" t="s">
        <v>34</v>
      </c>
      <c r="L10" s="1">
        <v>610</v>
      </c>
      <c r="M10" s="1">
        <v>3</v>
      </c>
      <c r="N10" s="1">
        <v>3.4750000000000003E-2</v>
      </c>
      <c r="O10" s="2"/>
    </row>
    <row r="11" spans="1:15" x14ac:dyDescent="0.25">
      <c r="A11" s="1" t="s">
        <v>34</v>
      </c>
      <c r="B11" s="1">
        <v>611</v>
      </c>
      <c r="C11" s="1">
        <v>1</v>
      </c>
      <c r="D11" s="1">
        <v>1.7099999999999999E-3</v>
      </c>
      <c r="E11" s="2">
        <f t="shared" si="0"/>
        <v>3.8733333333333332E-3</v>
      </c>
      <c r="K11" s="1" t="s">
        <v>34</v>
      </c>
      <c r="L11" s="1">
        <v>611</v>
      </c>
      <c r="M11" s="1">
        <v>1</v>
      </c>
      <c r="N11" s="1">
        <v>1.64E-3</v>
      </c>
      <c r="O11" s="2">
        <f t="shared" si="1"/>
        <v>5.2109999999999997E-2</v>
      </c>
    </row>
    <row r="12" spans="1:15" x14ac:dyDescent="0.25">
      <c r="A12" s="1" t="s">
        <v>34</v>
      </c>
      <c r="B12" s="1">
        <v>611</v>
      </c>
      <c r="C12" s="1">
        <v>2</v>
      </c>
      <c r="D12" s="1">
        <v>2.5200000000000001E-3</v>
      </c>
      <c r="E12" s="2"/>
      <c r="K12" s="1" t="s">
        <v>34</v>
      </c>
      <c r="L12" s="1">
        <v>611</v>
      </c>
      <c r="M12" s="1">
        <v>2</v>
      </c>
      <c r="N12" s="1">
        <v>1.2019999999999999E-2</v>
      </c>
      <c r="O12" s="2"/>
    </row>
    <row r="13" spans="1:15" x14ac:dyDescent="0.25">
      <c r="A13" s="1" t="s">
        <v>34</v>
      </c>
      <c r="B13" s="1">
        <v>611</v>
      </c>
      <c r="C13" s="1">
        <v>3</v>
      </c>
      <c r="D13" s="1">
        <v>7.3899999999999999E-3</v>
      </c>
      <c r="E13" s="2"/>
      <c r="K13" s="1" t="s">
        <v>34</v>
      </c>
      <c r="L13" s="1">
        <v>611</v>
      </c>
      <c r="M13" s="1">
        <v>3</v>
      </c>
      <c r="N13" s="1">
        <v>0.14266999999999999</v>
      </c>
      <c r="O13" s="2"/>
    </row>
    <row r="14" spans="1:15" x14ac:dyDescent="0.25">
      <c r="A14" s="1" t="s">
        <v>34</v>
      </c>
      <c r="B14" s="1">
        <v>612</v>
      </c>
      <c r="C14" s="1">
        <v>1</v>
      </c>
      <c r="D14" s="1">
        <v>3.2000000000000002E-3</v>
      </c>
      <c r="E14" s="2">
        <f t="shared" si="0"/>
        <v>5.0633333333333337E-3</v>
      </c>
      <c r="K14" s="1" t="s">
        <v>34</v>
      </c>
      <c r="L14" s="1">
        <v>612</v>
      </c>
      <c r="M14" s="1">
        <v>1</v>
      </c>
      <c r="N14" s="1">
        <v>4.3200000000000001E-3</v>
      </c>
      <c r="O14" s="2">
        <f t="shared" si="1"/>
        <v>3.6206666666666665E-2</v>
      </c>
    </row>
    <row r="15" spans="1:15" x14ac:dyDescent="0.25">
      <c r="A15" s="1" t="s">
        <v>34</v>
      </c>
      <c r="B15" s="1">
        <v>612</v>
      </c>
      <c r="C15" s="1">
        <v>2</v>
      </c>
      <c r="D15" s="1">
        <v>4.4999999999999997E-3</v>
      </c>
      <c r="E15" s="2"/>
      <c r="K15" s="1" t="s">
        <v>34</v>
      </c>
      <c r="L15" s="1">
        <v>612</v>
      </c>
      <c r="M15" s="1">
        <v>2</v>
      </c>
      <c r="N15" s="1">
        <v>1.329E-2</v>
      </c>
      <c r="O15" s="2"/>
    </row>
    <row r="16" spans="1:15" x14ac:dyDescent="0.25">
      <c r="A16" s="1" t="s">
        <v>34</v>
      </c>
      <c r="B16" s="1">
        <v>612</v>
      </c>
      <c r="C16" s="1">
        <v>3</v>
      </c>
      <c r="D16" s="1">
        <v>7.4900000000000001E-3</v>
      </c>
      <c r="E16" s="2"/>
      <c r="K16" s="1" t="s">
        <v>34</v>
      </c>
      <c r="L16" s="1">
        <v>612</v>
      </c>
      <c r="M16" s="1">
        <v>3</v>
      </c>
      <c r="N16" s="1">
        <v>9.1009999999999994E-2</v>
      </c>
      <c r="O16" s="2"/>
    </row>
    <row r="17" spans="1:15" x14ac:dyDescent="0.25">
      <c r="A17" s="1" t="s">
        <v>35</v>
      </c>
      <c r="B17" s="1">
        <v>601</v>
      </c>
      <c r="C17" s="1">
        <v>1</v>
      </c>
      <c r="D17" s="1">
        <v>7.7499999999999999E-3</v>
      </c>
      <c r="E17" s="2">
        <f t="shared" si="0"/>
        <v>4.9366666666666665E-3</v>
      </c>
      <c r="K17" s="1" t="s">
        <v>35</v>
      </c>
      <c r="L17" s="1">
        <v>601</v>
      </c>
      <c r="M17" s="1">
        <v>1</v>
      </c>
      <c r="N17" s="1">
        <v>1.7579999999999998E-2</v>
      </c>
      <c r="O17" s="2">
        <f t="shared" si="1"/>
        <v>9.3766666666666668E-3</v>
      </c>
    </row>
    <row r="18" spans="1:15" x14ac:dyDescent="0.25">
      <c r="A18" s="1" t="s">
        <v>35</v>
      </c>
      <c r="B18" s="1">
        <v>601</v>
      </c>
      <c r="C18" s="1">
        <v>2</v>
      </c>
      <c r="D18" s="1">
        <v>1.2199999999999999E-3</v>
      </c>
      <c r="E18" s="2"/>
      <c r="K18" s="1" t="s">
        <v>35</v>
      </c>
      <c r="L18" s="1">
        <v>601</v>
      </c>
      <c r="M18" s="1">
        <v>2</v>
      </c>
      <c r="N18" s="1">
        <v>1.6900000000000001E-3</v>
      </c>
      <c r="O18" s="2"/>
    </row>
    <row r="19" spans="1:15" x14ac:dyDescent="0.25">
      <c r="A19" s="1" t="s">
        <v>35</v>
      </c>
      <c r="B19" s="1">
        <v>601</v>
      </c>
      <c r="C19" s="1">
        <v>3</v>
      </c>
      <c r="D19" s="1">
        <v>5.8399999999999997E-3</v>
      </c>
      <c r="E19" s="2"/>
      <c r="K19" s="1" t="s">
        <v>35</v>
      </c>
      <c r="L19" s="1">
        <v>601</v>
      </c>
      <c r="M19" s="1">
        <v>3</v>
      </c>
      <c r="N19" s="1">
        <v>8.8599999999999998E-3</v>
      </c>
      <c r="O19" s="2"/>
    </row>
    <row r="20" spans="1:15" x14ac:dyDescent="0.25">
      <c r="A20" s="1" t="s">
        <v>35</v>
      </c>
      <c r="B20" s="1">
        <v>608</v>
      </c>
      <c r="C20" s="1">
        <v>1</v>
      </c>
      <c r="D20" s="1">
        <v>2.4199999999999998E-3</v>
      </c>
      <c r="E20" s="2">
        <f t="shared" si="0"/>
        <v>2.1855450000000001E-3</v>
      </c>
      <c r="K20" s="1" t="s">
        <v>35</v>
      </c>
      <c r="L20" s="1">
        <v>608</v>
      </c>
      <c r="M20" s="1">
        <v>1</v>
      </c>
      <c r="N20" s="1">
        <v>1.6930000000000001E-2</v>
      </c>
      <c r="O20" s="2">
        <f t="shared" si="1"/>
        <v>8.783333333333334E-3</v>
      </c>
    </row>
    <row r="21" spans="1:15" x14ac:dyDescent="0.25">
      <c r="A21" s="1" t="s">
        <v>35</v>
      </c>
      <c r="B21" s="1">
        <v>608</v>
      </c>
      <c r="C21" s="1">
        <v>2</v>
      </c>
      <c r="D21" s="2">
        <v>8.5663500000000001E-4</v>
      </c>
      <c r="E21" s="2"/>
      <c r="K21" s="1" t="s">
        <v>35</v>
      </c>
      <c r="L21" s="1">
        <v>608</v>
      </c>
      <c r="M21" s="1">
        <v>2</v>
      </c>
      <c r="N21" s="1">
        <v>2.6800000000000001E-3</v>
      </c>
      <c r="O21" s="2"/>
    </row>
    <row r="22" spans="1:15" x14ac:dyDescent="0.25">
      <c r="A22" s="1" t="s">
        <v>35</v>
      </c>
      <c r="B22" s="1">
        <v>608</v>
      </c>
      <c r="C22" s="1">
        <v>3</v>
      </c>
      <c r="D22" s="1">
        <v>3.2799999999999999E-3</v>
      </c>
      <c r="E22" s="2"/>
      <c r="K22" s="1" t="s">
        <v>35</v>
      </c>
      <c r="L22" s="1">
        <v>608</v>
      </c>
      <c r="M22" s="1">
        <v>3</v>
      </c>
      <c r="N22" s="1">
        <v>6.7400000000000003E-3</v>
      </c>
      <c r="O22" s="2"/>
    </row>
    <row r="23" spans="1:15" x14ac:dyDescent="0.25">
      <c r="A23" s="1" t="s">
        <v>35</v>
      </c>
      <c r="B23" s="1">
        <v>610</v>
      </c>
      <c r="C23" s="1">
        <v>1</v>
      </c>
      <c r="D23" s="1">
        <v>2.1299999999999999E-3</v>
      </c>
      <c r="E23" s="2">
        <f t="shared" si="0"/>
        <v>1.3622233333333332E-3</v>
      </c>
      <c r="K23" s="1" t="s">
        <v>35</v>
      </c>
      <c r="L23" s="1">
        <v>610</v>
      </c>
      <c r="M23" s="1">
        <v>1</v>
      </c>
      <c r="N23" s="1">
        <v>5.3310000000000003E-2</v>
      </c>
      <c r="O23" s="2">
        <f t="shared" si="1"/>
        <v>2.0863333333333334E-2</v>
      </c>
    </row>
    <row r="24" spans="1:15" x14ac:dyDescent="0.25">
      <c r="A24" s="1" t="s">
        <v>35</v>
      </c>
      <c r="B24" s="1">
        <v>610</v>
      </c>
      <c r="C24" s="1">
        <v>2</v>
      </c>
      <c r="D24" s="1">
        <v>1.2600000000000001E-3</v>
      </c>
      <c r="E24" s="2"/>
      <c r="K24" s="1" t="s">
        <v>35</v>
      </c>
      <c r="L24" s="1">
        <v>610</v>
      </c>
      <c r="M24" s="1">
        <v>2</v>
      </c>
      <c r="N24" s="1">
        <v>1.82E-3</v>
      </c>
      <c r="O24" s="2"/>
    </row>
    <row r="25" spans="1:15" x14ac:dyDescent="0.25">
      <c r="A25" s="1" t="s">
        <v>35</v>
      </c>
      <c r="B25" s="1">
        <v>610</v>
      </c>
      <c r="C25" s="1">
        <v>3</v>
      </c>
      <c r="D25" s="2">
        <v>6.9667000000000004E-4</v>
      </c>
      <c r="E25" s="2"/>
      <c r="K25" s="1" t="s">
        <v>35</v>
      </c>
      <c r="L25" s="1">
        <v>610</v>
      </c>
      <c r="M25" s="1">
        <v>3</v>
      </c>
      <c r="N25" s="1">
        <v>7.4599999999999996E-3</v>
      </c>
      <c r="O25" s="2"/>
    </row>
    <row r="26" spans="1:15" x14ac:dyDescent="0.25">
      <c r="A26" s="1" t="s">
        <v>35</v>
      </c>
      <c r="B26" s="1">
        <v>611</v>
      </c>
      <c r="C26" s="1">
        <v>1</v>
      </c>
      <c r="D26" s="1">
        <v>4.9899999999999996E-3</v>
      </c>
      <c r="E26" s="2">
        <f t="shared" si="0"/>
        <v>4.3799999999999993E-3</v>
      </c>
      <c r="K26" s="1" t="s">
        <v>35</v>
      </c>
      <c r="L26" s="1">
        <v>611</v>
      </c>
      <c r="M26" s="1">
        <v>1</v>
      </c>
      <c r="N26" s="1">
        <v>2.0330000000000001E-2</v>
      </c>
      <c r="O26" s="2">
        <f t="shared" si="1"/>
        <v>1.3220000000000001E-2</v>
      </c>
    </row>
    <row r="27" spans="1:15" x14ac:dyDescent="0.25">
      <c r="A27" s="1" t="s">
        <v>35</v>
      </c>
      <c r="B27" s="1">
        <v>611</v>
      </c>
      <c r="C27" s="1">
        <v>2</v>
      </c>
      <c r="D27" s="1">
        <v>2.7599999999999999E-3</v>
      </c>
      <c r="E27" s="2"/>
      <c r="K27" s="1" t="s">
        <v>35</v>
      </c>
      <c r="L27" s="1">
        <v>611</v>
      </c>
      <c r="M27" s="1">
        <v>2</v>
      </c>
      <c r="N27" s="1">
        <v>8.2500000000000004E-3</v>
      </c>
      <c r="O27" s="2"/>
    </row>
    <row r="28" spans="1:15" x14ac:dyDescent="0.25">
      <c r="A28" s="1" t="s">
        <v>35</v>
      </c>
      <c r="B28" s="1">
        <v>611</v>
      </c>
      <c r="C28" s="1">
        <v>3</v>
      </c>
      <c r="D28" s="1">
        <v>5.3899999999999998E-3</v>
      </c>
      <c r="E28" s="2"/>
      <c r="K28" s="1" t="s">
        <v>35</v>
      </c>
      <c r="L28" s="1">
        <v>611</v>
      </c>
      <c r="M28" s="1">
        <v>3</v>
      </c>
      <c r="N28" s="1">
        <v>1.108E-2</v>
      </c>
      <c r="O28" s="2"/>
    </row>
    <row r="29" spans="1:15" x14ac:dyDescent="0.25">
      <c r="A29" s="1" t="s">
        <v>35</v>
      </c>
      <c r="B29" s="1">
        <v>612</v>
      </c>
      <c r="C29" s="1">
        <v>1</v>
      </c>
      <c r="D29" s="1">
        <v>3.3140000000000003E-2</v>
      </c>
      <c r="E29" s="2">
        <f t="shared" si="0"/>
        <v>2.3280000000000006E-2</v>
      </c>
      <c r="K29" s="1" t="s">
        <v>35</v>
      </c>
      <c r="L29" s="1">
        <v>612</v>
      </c>
      <c r="M29" s="1">
        <v>1</v>
      </c>
      <c r="N29" s="1">
        <v>2.4930000000000001E-2</v>
      </c>
      <c r="O29" s="2">
        <f t="shared" si="1"/>
        <v>2.0626666666666665E-2</v>
      </c>
    </row>
    <row r="30" spans="1:15" x14ac:dyDescent="0.25">
      <c r="A30" s="1" t="s">
        <v>35</v>
      </c>
      <c r="B30" s="1">
        <v>612</v>
      </c>
      <c r="C30" s="1">
        <v>2</v>
      </c>
      <c r="D30" s="1">
        <v>8.0099999999999998E-3</v>
      </c>
      <c r="E30" s="2"/>
      <c r="K30" s="1" t="s">
        <v>35</v>
      </c>
      <c r="L30" s="1">
        <v>612</v>
      </c>
      <c r="M30" s="1">
        <v>2</v>
      </c>
      <c r="N30" s="1">
        <v>4.1200000000000004E-3</v>
      </c>
      <c r="O30" s="2"/>
    </row>
    <row r="31" spans="1:15" x14ac:dyDescent="0.25">
      <c r="A31" s="1" t="s">
        <v>35</v>
      </c>
      <c r="B31" s="1">
        <v>612</v>
      </c>
      <c r="C31" s="1">
        <v>3</v>
      </c>
      <c r="D31" s="1">
        <v>2.869E-2</v>
      </c>
      <c r="E31" s="2"/>
      <c r="K31" s="1" t="s">
        <v>35</v>
      </c>
      <c r="L31" s="1">
        <v>612</v>
      </c>
      <c r="M31" s="1">
        <v>3</v>
      </c>
      <c r="N31" s="1">
        <v>3.2829999999999998E-2</v>
      </c>
      <c r="O31" s="2"/>
    </row>
    <row r="32" spans="1:15" x14ac:dyDescent="0.25">
      <c r="A32" s="1" t="s">
        <v>36</v>
      </c>
      <c r="B32" s="1">
        <v>601</v>
      </c>
      <c r="C32" s="1">
        <v>1</v>
      </c>
      <c r="D32" s="2">
        <v>1.51096E-4</v>
      </c>
      <c r="E32" s="2">
        <f t="shared" si="0"/>
        <v>3.0345533333333338E-4</v>
      </c>
      <c r="K32" s="1" t="s">
        <v>36</v>
      </c>
      <c r="L32" s="1">
        <v>601</v>
      </c>
      <c r="M32" s="1">
        <v>1</v>
      </c>
      <c r="N32" s="2">
        <v>5.0408999999999998E-5</v>
      </c>
      <c r="O32" s="2">
        <f t="shared" si="1"/>
        <v>1.9706333333333333E-4</v>
      </c>
    </row>
    <row r="33" spans="1:15" x14ac:dyDescent="0.25">
      <c r="A33" s="1" t="s">
        <v>36</v>
      </c>
      <c r="B33" s="1">
        <v>601</v>
      </c>
      <c r="C33" s="1">
        <v>2</v>
      </c>
      <c r="D33" s="2">
        <v>3.4240600000000001E-4</v>
      </c>
      <c r="E33" s="2"/>
      <c r="K33" s="1" t="s">
        <v>36</v>
      </c>
      <c r="L33" s="1">
        <v>601</v>
      </c>
      <c r="M33" s="1">
        <v>2</v>
      </c>
      <c r="N33" s="2">
        <v>1.2333299999999999E-4</v>
      </c>
      <c r="O33" s="2"/>
    </row>
    <row r="34" spans="1:15" x14ac:dyDescent="0.25">
      <c r="A34" s="1" t="s">
        <v>36</v>
      </c>
      <c r="B34" s="1">
        <v>601</v>
      </c>
      <c r="C34" s="1">
        <v>3</v>
      </c>
      <c r="D34" s="2">
        <v>4.1686400000000003E-4</v>
      </c>
      <c r="E34" s="2"/>
      <c r="K34" s="1" t="s">
        <v>36</v>
      </c>
      <c r="L34" s="1">
        <v>601</v>
      </c>
      <c r="M34" s="1">
        <v>3</v>
      </c>
      <c r="N34" s="2">
        <v>4.1744800000000001E-4</v>
      </c>
      <c r="O34" s="2"/>
    </row>
    <row r="35" spans="1:15" x14ac:dyDescent="0.25">
      <c r="A35" s="1" t="s">
        <v>36</v>
      </c>
      <c r="B35" s="1">
        <v>608</v>
      </c>
      <c r="C35" s="1">
        <v>1</v>
      </c>
      <c r="D35" s="2">
        <v>9.3640999999999993E-5</v>
      </c>
      <c r="E35" s="2">
        <f t="shared" si="0"/>
        <v>2.922078E-4</v>
      </c>
      <c r="K35" s="1" t="s">
        <v>36</v>
      </c>
      <c r="L35" s="1">
        <v>608</v>
      </c>
      <c r="M35" s="1">
        <v>1</v>
      </c>
      <c r="N35" s="1">
        <v>1.0300000000000001E-3</v>
      </c>
      <c r="O35" s="2">
        <f t="shared" si="1"/>
        <v>1.1186666666666666E-2</v>
      </c>
    </row>
    <row r="36" spans="1:15" x14ac:dyDescent="0.25">
      <c r="A36" s="1" t="s">
        <v>36</v>
      </c>
      <c r="B36" s="1">
        <v>608</v>
      </c>
      <c r="C36" s="1">
        <v>2</v>
      </c>
      <c r="D36" s="2">
        <v>6.8514400000000003E-5</v>
      </c>
      <c r="E36" s="2"/>
      <c r="K36" s="1" t="s">
        <v>36</v>
      </c>
      <c r="L36" s="1">
        <v>608</v>
      </c>
      <c r="M36" s="1">
        <v>2</v>
      </c>
      <c r="N36" s="1">
        <v>1.33E-3</v>
      </c>
      <c r="O36" s="2"/>
    </row>
    <row r="37" spans="1:15" x14ac:dyDescent="0.25">
      <c r="A37" s="1" t="s">
        <v>36</v>
      </c>
      <c r="B37" s="1">
        <v>608</v>
      </c>
      <c r="C37" s="1">
        <v>3</v>
      </c>
      <c r="D37" s="2">
        <v>7.14468E-4</v>
      </c>
      <c r="E37" s="2"/>
      <c r="K37" s="1" t="s">
        <v>36</v>
      </c>
      <c r="L37" s="1">
        <v>608</v>
      </c>
      <c r="M37" s="1">
        <v>3</v>
      </c>
      <c r="N37" s="1">
        <v>3.1199999999999999E-2</v>
      </c>
      <c r="O37" s="2"/>
    </row>
    <row r="38" spans="1:15" x14ac:dyDescent="0.25">
      <c r="A38" s="1" t="s">
        <v>36</v>
      </c>
      <c r="B38" s="1">
        <v>610</v>
      </c>
      <c r="C38" s="1">
        <v>1</v>
      </c>
      <c r="D38" s="2">
        <v>2.50423E-4</v>
      </c>
      <c r="E38" s="2">
        <f t="shared" si="0"/>
        <v>4.0886033333333336E-4</v>
      </c>
      <c r="K38" s="1" t="s">
        <v>36</v>
      </c>
      <c r="L38" s="1">
        <v>610</v>
      </c>
      <c r="M38" s="1">
        <v>1</v>
      </c>
      <c r="N38" s="1">
        <v>1.2099999999999999E-3</v>
      </c>
      <c r="O38" s="2">
        <f t="shared" si="1"/>
        <v>4.2133333333333328E-3</v>
      </c>
    </row>
    <row r="39" spans="1:15" x14ac:dyDescent="0.25">
      <c r="A39" s="1" t="s">
        <v>36</v>
      </c>
      <c r="B39" s="1">
        <v>610</v>
      </c>
      <c r="C39" s="1">
        <v>2</v>
      </c>
      <c r="D39" s="2">
        <v>4.1504999999999998E-4</v>
      </c>
      <c r="E39" s="2"/>
      <c r="K39" s="1" t="s">
        <v>36</v>
      </c>
      <c r="L39" s="1">
        <v>610</v>
      </c>
      <c r="M39" s="1">
        <v>2</v>
      </c>
      <c r="N39" s="1">
        <v>3.29E-3</v>
      </c>
      <c r="O39" s="2"/>
    </row>
    <row r="40" spans="1:15" x14ac:dyDescent="0.25">
      <c r="A40" s="1" t="s">
        <v>36</v>
      </c>
      <c r="B40" s="1">
        <v>610</v>
      </c>
      <c r="C40" s="1">
        <v>3</v>
      </c>
      <c r="D40" s="2">
        <v>5.6110800000000005E-4</v>
      </c>
      <c r="E40" s="2"/>
      <c r="K40" s="1" t="s">
        <v>36</v>
      </c>
      <c r="L40" s="1">
        <v>610</v>
      </c>
      <c r="M40" s="1">
        <v>3</v>
      </c>
      <c r="N40" s="1">
        <v>8.1399999999999997E-3</v>
      </c>
      <c r="O40" s="2"/>
    </row>
    <row r="41" spans="1:15" x14ac:dyDescent="0.25">
      <c r="A41" s="1" t="s">
        <v>36</v>
      </c>
      <c r="B41" s="1">
        <v>611</v>
      </c>
      <c r="C41" s="1">
        <v>1</v>
      </c>
      <c r="D41" s="2">
        <v>1.4287600000000001E-4</v>
      </c>
      <c r="E41" s="2">
        <f t="shared" si="0"/>
        <v>6.656073333333334E-4</v>
      </c>
      <c r="K41" s="1" t="s">
        <v>36</v>
      </c>
      <c r="L41" s="1">
        <v>611</v>
      </c>
      <c r="M41" s="1">
        <v>1</v>
      </c>
      <c r="N41" s="1">
        <v>2.7200000000000002E-3</v>
      </c>
      <c r="O41" s="2">
        <f t="shared" si="1"/>
        <v>1.6783333333333334E-2</v>
      </c>
    </row>
    <row r="42" spans="1:15" x14ac:dyDescent="0.25">
      <c r="A42" s="1" t="s">
        <v>36</v>
      </c>
      <c r="B42" s="1">
        <v>611</v>
      </c>
      <c r="C42" s="1">
        <v>2</v>
      </c>
      <c r="D42" s="2">
        <v>2.4394600000000001E-4</v>
      </c>
      <c r="E42" s="2"/>
      <c r="K42" s="1" t="s">
        <v>36</v>
      </c>
      <c r="L42" s="1">
        <v>611</v>
      </c>
      <c r="M42" s="1">
        <v>2</v>
      </c>
      <c r="N42" s="1">
        <v>3.32E-3</v>
      </c>
      <c r="O42" s="2"/>
    </row>
    <row r="43" spans="1:15" x14ac:dyDescent="0.25">
      <c r="A43" s="1" t="s">
        <v>36</v>
      </c>
      <c r="B43" s="1">
        <v>611</v>
      </c>
      <c r="C43" s="1">
        <v>3</v>
      </c>
      <c r="D43" s="1">
        <v>1.6100000000000001E-3</v>
      </c>
      <c r="E43" s="2"/>
      <c r="K43" s="1" t="s">
        <v>36</v>
      </c>
      <c r="L43" s="1">
        <v>611</v>
      </c>
      <c r="M43" s="1">
        <v>3</v>
      </c>
      <c r="N43" s="1">
        <v>4.4310000000000002E-2</v>
      </c>
      <c r="O43" s="2"/>
    </row>
    <row r="44" spans="1:15" x14ac:dyDescent="0.25">
      <c r="A44" s="1" t="s">
        <v>36</v>
      </c>
      <c r="B44" s="1">
        <v>612</v>
      </c>
      <c r="C44" s="1">
        <v>1</v>
      </c>
      <c r="D44" s="2">
        <v>2.10196E-4</v>
      </c>
      <c r="E44" s="2">
        <f t="shared" si="0"/>
        <v>1.4546773333333335E-3</v>
      </c>
      <c r="K44" s="1" t="s">
        <v>36</v>
      </c>
      <c r="L44" s="1">
        <v>612</v>
      </c>
      <c r="M44" s="1">
        <v>1</v>
      </c>
      <c r="N44" s="2">
        <v>2.10196E-4</v>
      </c>
      <c r="O44" s="2">
        <f t="shared" si="1"/>
        <v>1.4546773333333335E-3</v>
      </c>
    </row>
    <row r="45" spans="1:15" x14ac:dyDescent="0.25">
      <c r="A45" s="1" t="s">
        <v>36</v>
      </c>
      <c r="B45" s="1">
        <v>612</v>
      </c>
      <c r="C45" s="1">
        <v>2</v>
      </c>
      <c r="D45" s="2">
        <v>9.1383600000000001E-4</v>
      </c>
      <c r="E45" s="2"/>
      <c r="K45" s="1" t="s">
        <v>36</v>
      </c>
      <c r="L45" s="1">
        <v>612</v>
      </c>
      <c r="M45" s="1">
        <v>2</v>
      </c>
      <c r="N45" s="2">
        <v>9.1383600000000001E-4</v>
      </c>
      <c r="O45" s="2"/>
    </row>
    <row r="46" spans="1:15" x14ac:dyDescent="0.25">
      <c r="A46" s="1" t="s">
        <v>36</v>
      </c>
      <c r="B46" s="1">
        <v>612</v>
      </c>
      <c r="C46" s="1">
        <v>3</v>
      </c>
      <c r="D46" s="1">
        <v>3.2399999999999998E-3</v>
      </c>
      <c r="E46" s="2"/>
      <c r="K46" s="1" t="s">
        <v>36</v>
      </c>
      <c r="L46" s="1">
        <v>612</v>
      </c>
      <c r="M46" s="1">
        <v>3</v>
      </c>
      <c r="N46" s="1">
        <v>3.2399999999999998E-3</v>
      </c>
      <c r="O46" s="2"/>
    </row>
    <row r="47" spans="1:15" x14ac:dyDescent="0.25">
      <c r="A47" s="1" t="s">
        <v>37</v>
      </c>
      <c r="B47" s="1">
        <v>601</v>
      </c>
      <c r="C47" s="1">
        <v>1</v>
      </c>
      <c r="D47" s="1">
        <v>2.7299999999999998E-3</v>
      </c>
      <c r="E47" s="2">
        <f t="shared" si="0"/>
        <v>1.6108556666666665E-3</v>
      </c>
      <c r="K47" s="1" t="s">
        <v>37</v>
      </c>
      <c r="L47" s="1">
        <v>601</v>
      </c>
      <c r="M47" s="1">
        <v>1</v>
      </c>
      <c r="N47" s="1">
        <v>3.8800000000000002E-3</v>
      </c>
      <c r="O47" s="2">
        <f t="shared" si="1"/>
        <v>1.4832026666666666E-3</v>
      </c>
    </row>
    <row r="48" spans="1:15" x14ac:dyDescent="0.25">
      <c r="A48" s="1" t="s">
        <v>37</v>
      </c>
      <c r="B48" s="1">
        <v>601</v>
      </c>
      <c r="C48" s="1">
        <v>2</v>
      </c>
      <c r="D48" s="2">
        <v>7.6256700000000002E-4</v>
      </c>
      <c r="E48" s="2"/>
      <c r="K48" s="1" t="s">
        <v>37</v>
      </c>
      <c r="L48" s="1">
        <v>601</v>
      </c>
      <c r="M48" s="1">
        <v>2</v>
      </c>
      <c r="N48" s="2">
        <v>2.1700800000000001E-4</v>
      </c>
      <c r="O48" s="2"/>
    </row>
    <row r="49" spans="1:15" x14ac:dyDescent="0.25">
      <c r="A49" s="1" t="s">
        <v>37</v>
      </c>
      <c r="B49" s="1">
        <v>601</v>
      </c>
      <c r="C49" s="1">
        <v>3</v>
      </c>
      <c r="D49" s="1">
        <v>1.34E-3</v>
      </c>
      <c r="E49" s="2"/>
      <c r="K49" s="1" t="s">
        <v>37</v>
      </c>
      <c r="L49" s="1">
        <v>601</v>
      </c>
      <c r="M49" s="1">
        <v>3</v>
      </c>
      <c r="N49" s="2">
        <v>3.5260000000000001E-4</v>
      </c>
      <c r="O49" s="2"/>
    </row>
    <row r="50" spans="1:15" x14ac:dyDescent="0.25">
      <c r="A50" s="1" t="s">
        <v>37</v>
      </c>
      <c r="B50" s="1">
        <v>608</v>
      </c>
      <c r="C50" s="1">
        <v>1</v>
      </c>
      <c r="D50" s="2">
        <v>1.25764E-4</v>
      </c>
      <c r="E50" s="2">
        <f t="shared" si="0"/>
        <v>8.1980166666666672E-5</v>
      </c>
      <c r="K50" s="1" t="s">
        <v>37</v>
      </c>
      <c r="L50" s="1">
        <v>608</v>
      </c>
      <c r="M50" s="1">
        <v>1</v>
      </c>
      <c r="N50" s="1">
        <v>1.1900000000000001E-3</v>
      </c>
      <c r="O50" s="2">
        <f t="shared" si="1"/>
        <v>6.2180366666666662E-4</v>
      </c>
    </row>
    <row r="51" spans="1:15" x14ac:dyDescent="0.25">
      <c r="A51" s="1" t="s">
        <v>37</v>
      </c>
      <c r="B51" s="1">
        <v>608</v>
      </c>
      <c r="C51" s="1">
        <v>2</v>
      </c>
      <c r="D51" s="2">
        <v>5.1784199999999998E-5</v>
      </c>
      <c r="E51" s="2"/>
      <c r="K51" s="1" t="s">
        <v>37</v>
      </c>
      <c r="L51" s="1">
        <v>608</v>
      </c>
      <c r="M51" s="1">
        <v>2</v>
      </c>
      <c r="N51" s="2">
        <v>4.6807199999999999E-4</v>
      </c>
      <c r="O51" s="2"/>
    </row>
    <row r="52" spans="1:15" x14ac:dyDescent="0.25">
      <c r="A52" s="1" t="s">
        <v>37</v>
      </c>
      <c r="B52" s="1">
        <v>608</v>
      </c>
      <c r="C52" s="1">
        <v>3</v>
      </c>
      <c r="D52" s="2">
        <v>6.8392299999999999E-5</v>
      </c>
      <c r="E52" s="2"/>
      <c r="K52" s="1" t="s">
        <v>37</v>
      </c>
      <c r="L52" s="1">
        <v>608</v>
      </c>
      <c r="M52" s="1">
        <v>3</v>
      </c>
      <c r="N52" s="2">
        <v>2.0733899999999999E-4</v>
      </c>
      <c r="O52" s="2"/>
    </row>
    <row r="53" spans="1:15" x14ac:dyDescent="0.25">
      <c r="A53" s="1" t="s">
        <v>37</v>
      </c>
      <c r="B53" s="1">
        <v>610</v>
      </c>
      <c r="C53" s="1">
        <v>1</v>
      </c>
      <c r="D53" s="1">
        <v>3.2699999999999999E-3</v>
      </c>
      <c r="E53" s="2">
        <f t="shared" si="0"/>
        <v>1.7756200000000001E-3</v>
      </c>
      <c r="K53" s="1" t="s">
        <v>37</v>
      </c>
      <c r="L53" s="1">
        <v>610</v>
      </c>
      <c r="M53" s="1">
        <v>1</v>
      </c>
      <c r="N53" s="1">
        <v>4.9709999999999997E-2</v>
      </c>
      <c r="O53" s="2">
        <f t="shared" si="1"/>
        <v>1.8253333333333333E-2</v>
      </c>
    </row>
    <row r="54" spans="1:15" x14ac:dyDescent="0.25">
      <c r="A54" s="1" t="s">
        <v>37</v>
      </c>
      <c r="B54" s="1">
        <v>610</v>
      </c>
      <c r="C54" s="1">
        <v>2</v>
      </c>
      <c r="D54" s="2">
        <v>9.2686000000000005E-4</v>
      </c>
      <c r="E54" s="2"/>
      <c r="K54" s="1" t="s">
        <v>37</v>
      </c>
      <c r="L54" s="1">
        <v>610</v>
      </c>
      <c r="M54" s="1">
        <v>2</v>
      </c>
      <c r="N54" s="1">
        <v>2.48E-3</v>
      </c>
      <c r="O54" s="2"/>
    </row>
    <row r="55" spans="1:15" x14ac:dyDescent="0.25">
      <c r="A55" s="1" t="s">
        <v>37</v>
      </c>
      <c r="B55" s="1">
        <v>610</v>
      </c>
      <c r="C55" s="1">
        <v>3</v>
      </c>
      <c r="D55" s="1">
        <v>1.1299999999999999E-3</v>
      </c>
      <c r="E55" s="2"/>
      <c r="K55" s="1" t="s">
        <v>37</v>
      </c>
      <c r="L55" s="1">
        <v>610</v>
      </c>
      <c r="M55" s="1">
        <v>3</v>
      </c>
      <c r="N55" s="1">
        <v>2.5699999999999998E-3</v>
      </c>
      <c r="O55" s="2"/>
    </row>
    <row r="56" spans="1:15" x14ac:dyDescent="0.25">
      <c r="A56" s="1" t="s">
        <v>37</v>
      </c>
      <c r="B56" s="1">
        <v>611</v>
      </c>
      <c r="C56" s="1">
        <v>1</v>
      </c>
      <c r="D56" s="2">
        <v>2.4626999999999999E-4</v>
      </c>
      <c r="E56" s="2">
        <f t="shared" si="0"/>
        <v>2.8425233333333335E-4</v>
      </c>
      <c r="K56" s="1" t="s">
        <v>37</v>
      </c>
      <c r="L56" s="1">
        <v>611</v>
      </c>
      <c r="M56" s="1">
        <v>1</v>
      </c>
      <c r="N56" s="1">
        <v>4.13E-3</v>
      </c>
      <c r="O56" s="2">
        <f t="shared" si="1"/>
        <v>1.9813999999999999E-3</v>
      </c>
    </row>
    <row r="57" spans="1:15" x14ac:dyDescent="0.25">
      <c r="A57" s="1" t="s">
        <v>37</v>
      </c>
      <c r="B57" s="1">
        <v>611</v>
      </c>
      <c r="C57" s="1">
        <v>2</v>
      </c>
      <c r="D57" s="2">
        <v>2.14914E-4</v>
      </c>
      <c r="E57" s="2"/>
      <c r="K57" s="1" t="s">
        <v>37</v>
      </c>
      <c r="L57" s="1">
        <v>611</v>
      </c>
      <c r="M57" s="1">
        <v>2</v>
      </c>
      <c r="N57" s="2">
        <v>8.0420000000000003E-4</v>
      </c>
      <c r="O57" s="2"/>
    </row>
    <row r="58" spans="1:15" x14ac:dyDescent="0.25">
      <c r="A58" s="1" t="s">
        <v>37</v>
      </c>
      <c r="B58" s="1">
        <v>611</v>
      </c>
      <c r="C58" s="1">
        <v>3</v>
      </c>
      <c r="D58" s="2">
        <v>3.9157299999999999E-4</v>
      </c>
      <c r="E58" s="2"/>
      <c r="K58" s="1" t="s">
        <v>37</v>
      </c>
      <c r="L58" s="1">
        <v>611</v>
      </c>
      <c r="M58" s="1">
        <v>3</v>
      </c>
      <c r="N58" s="1">
        <v>1.01E-3</v>
      </c>
      <c r="O58" s="2"/>
    </row>
    <row r="59" spans="1:15" x14ac:dyDescent="0.25">
      <c r="A59" s="1" t="s">
        <v>37</v>
      </c>
      <c r="B59" s="1">
        <v>612</v>
      </c>
      <c r="C59" s="1">
        <v>1</v>
      </c>
      <c r="D59" s="2">
        <v>4.1879900000000003E-4</v>
      </c>
      <c r="E59" s="2">
        <f t="shared" si="0"/>
        <v>6.4117366666666673E-4</v>
      </c>
      <c r="K59" s="1" t="s">
        <v>37</v>
      </c>
      <c r="L59" s="1">
        <v>612</v>
      </c>
      <c r="M59" s="1">
        <v>1</v>
      </c>
      <c r="N59" s="1">
        <v>3.1109999999999999E-2</v>
      </c>
      <c r="O59" s="2">
        <f t="shared" si="1"/>
        <v>1.5489999999999999E-2</v>
      </c>
    </row>
    <row r="60" spans="1:15" x14ac:dyDescent="0.25">
      <c r="A60" s="1" t="s">
        <v>37</v>
      </c>
      <c r="B60" s="1">
        <v>612</v>
      </c>
      <c r="C60" s="1">
        <v>2</v>
      </c>
      <c r="D60" s="2">
        <v>4.2472199999999999E-4</v>
      </c>
      <c r="E60" s="2"/>
      <c r="K60" s="1" t="s">
        <v>37</v>
      </c>
      <c r="L60" s="1">
        <v>612</v>
      </c>
      <c r="M60" s="1">
        <v>2</v>
      </c>
      <c r="N60" s="1">
        <v>5.1500000000000001E-3</v>
      </c>
      <c r="O60" s="2"/>
    </row>
    <row r="61" spans="1:15" x14ac:dyDescent="0.25">
      <c r="A61" s="1" t="s">
        <v>37</v>
      </c>
      <c r="B61" s="1">
        <v>612</v>
      </c>
      <c r="C61" s="1">
        <v>3</v>
      </c>
      <c r="D61" s="1">
        <v>1.08E-3</v>
      </c>
      <c r="E61" s="2"/>
      <c r="K61" s="1" t="s">
        <v>37</v>
      </c>
      <c r="L61" s="1">
        <v>612</v>
      </c>
      <c r="M61" s="1">
        <v>3</v>
      </c>
      <c r="N61" s="1">
        <v>1.021E-2</v>
      </c>
      <c r="O6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9D74-5D69-4A11-896D-FE1ACC8EAB76}">
  <dimension ref="A1"/>
  <sheetViews>
    <sheetView workbookViewId="0"/>
  </sheetViews>
  <sheetFormatPr defaultRowHeight="13.8" x14ac:dyDescent="0.25"/>
  <sheetData>
    <row r="1" spans="1:1" x14ac:dyDescent="0.25">
      <c r="A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Lifetime_calc</vt:lpstr>
      <vt:lpstr>Lifetime_calc_flip</vt:lpstr>
      <vt:lpstr>Coupling_avg_data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Tiejun</dc:creator>
  <cp:lastModifiedBy>Tiejun</cp:lastModifiedBy>
  <dcterms:created xsi:type="dcterms:W3CDTF">2021-05-25T10:41:10Z</dcterms:created>
  <dcterms:modified xsi:type="dcterms:W3CDTF">2021-06-04T11:48:04Z</dcterms:modified>
</cp:coreProperties>
</file>