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 - 在华理\05 - 2024学年第一学期\课程\化工原理实验（1学分）\"/>
    </mc:Choice>
  </mc:AlternateContent>
  <xr:revisionPtr revIDLastSave="0" documentId="13_ncr:1_{0EAB0203-9F69-41DF-951A-7022A7297260}" xr6:coauthVersionLast="47" xr6:coauthVersionMax="47" xr10:uidLastSave="{00000000-0000-0000-0000-000000000000}"/>
  <bookViews>
    <workbookView xWindow="-108" yWindow="-108" windowWidth="23256" windowHeight="12456" xr2:uid="{00C2022B-BE44-4452-96BF-58780F16F5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B13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32" i="2"/>
  <c r="D13" i="2"/>
  <c r="D12" i="2"/>
  <c r="D11" i="2"/>
  <c r="D10" i="2"/>
  <c r="D9" i="2"/>
  <c r="D8" i="2"/>
  <c r="D7" i="2"/>
  <c r="D6" i="2"/>
  <c r="D5" i="2"/>
  <c r="D4" i="2"/>
  <c r="D3" i="2"/>
  <c r="D14" i="2"/>
  <c r="B12" i="2"/>
  <c r="B11" i="2"/>
  <c r="B10" i="2"/>
  <c r="B9" i="2"/>
  <c r="B8" i="2"/>
  <c r="B7" i="2"/>
  <c r="B6" i="2"/>
  <c r="B5" i="2"/>
  <c r="B4" i="2"/>
  <c r="B3" i="2"/>
  <c r="B14" i="2"/>
  <c r="P4" i="1"/>
  <c r="P5" i="1"/>
  <c r="P6" i="1"/>
  <c r="P7" i="1"/>
  <c r="P8" i="1"/>
  <c r="P9" i="1"/>
  <c r="P10" i="1"/>
  <c r="P3" i="1"/>
  <c r="M4" i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F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<sst xmlns="http://schemas.openxmlformats.org/spreadsheetml/2006/main" count="22" uniqueCount="22">
  <si>
    <t>No</t>
    <phoneticPr fontId="1" type="noConversion"/>
  </si>
  <si>
    <t>流量</t>
    <phoneticPr fontId="1" type="noConversion"/>
  </si>
  <si>
    <t>光滑管流速</t>
    <phoneticPr fontId="1" type="noConversion"/>
  </si>
  <si>
    <t>光滑管</t>
    <phoneticPr fontId="1" type="noConversion"/>
  </si>
  <si>
    <t>光滑管阻力</t>
    <phoneticPr fontId="1" type="noConversion"/>
  </si>
  <si>
    <t>光滑管Reynold数</t>
    <phoneticPr fontId="1" type="noConversion"/>
  </si>
  <si>
    <t>光滑管摩擦系数</t>
    <phoneticPr fontId="1" type="noConversion"/>
  </si>
  <si>
    <t>粗糙管</t>
    <phoneticPr fontId="1" type="noConversion"/>
  </si>
  <si>
    <t>粗糙管流速</t>
    <phoneticPr fontId="1" type="noConversion"/>
  </si>
  <si>
    <t>粗糙管阻力</t>
    <phoneticPr fontId="1" type="noConversion"/>
  </si>
  <si>
    <t>粗糙管Reynold数</t>
    <phoneticPr fontId="1" type="noConversion"/>
  </si>
  <si>
    <t>粗糙管摩擦系数</t>
    <phoneticPr fontId="1" type="noConversion"/>
  </si>
  <si>
    <t>局部流速</t>
    <phoneticPr fontId="1" type="noConversion"/>
  </si>
  <si>
    <t>局部阻力管</t>
    <phoneticPr fontId="1" type="noConversion"/>
  </si>
  <si>
    <t>局部阻力</t>
    <phoneticPr fontId="1" type="noConversion"/>
  </si>
  <si>
    <t>局部阻力系数</t>
    <phoneticPr fontId="1" type="noConversion"/>
  </si>
  <si>
    <t>光滑管</t>
  </si>
  <si>
    <t>粗糙管</t>
  </si>
  <si>
    <t>光滑管Reynold数</t>
  </si>
  <si>
    <t>光滑管摩擦系数</t>
  </si>
  <si>
    <t>粗糙管Reynold数</t>
  </si>
  <si>
    <t>粗糙管摩擦系数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</si>
</sst>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0_ "/>
    <numFmt numFmtId="178" formatCode="0.00_ "/>
    <numFmt numFmtId="179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178" fontId="0" fillId="9" borderId="0" xfId="0" applyNumberFormat="1" applyFill="1" applyAlignment="1">
      <alignment horizontal="center" vertical="center"/>
    </xf>
    <xf numFmtId="179" fontId="0" fillId="9" borderId="0" xfId="0" applyNumberFormat="1" applyFill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B299-6789-4D54-B9FB-5AEB23AEFCC6}">
  <dimension ref="A1:P17"/>
  <sheetViews>
    <sheetView tabSelected="1" zoomScale="160" zoomScaleNormal="160" workbookViewId="0">
      <pane xSplit="2" ySplit="2" topLeftCell="G4" activePane="bottomRight" state="frozen"/>
      <selection pane="topRight" activeCell="C1" sqref="C1"/>
      <selection pane="bottomLeft" activeCell="A3" sqref="A3"/>
      <selection pane="bottomRight" activeCell="M11" sqref="M11:P17"/>
    </sheetView>
  </sheetViews>
  <sheetFormatPr defaultRowHeight="13.8" x14ac:dyDescent="0.25"/>
  <cols>
    <col min="1" max="2" width="8.88671875" style="1"/>
    <col min="3" max="4" width="11" style="1" customWidth="1"/>
    <col min="5" max="5" width="9.88671875" style="1" customWidth="1"/>
    <col min="6" max="6" width="14.33203125" style="1" customWidth="1"/>
    <col min="7" max="7" width="13.44140625" style="1" customWidth="1"/>
    <col min="8" max="9" width="10" style="1" customWidth="1"/>
    <col min="10" max="10" width="9.88671875" style="1" customWidth="1"/>
    <col min="11" max="11" width="14.21875" style="1" customWidth="1"/>
    <col min="12" max="12" width="13.6640625" style="1" customWidth="1"/>
    <col min="13" max="15" width="8.88671875" style="1"/>
    <col min="16" max="16" width="12.44140625" style="1" customWidth="1"/>
  </cols>
  <sheetData>
    <row r="1" spans="1:16" x14ac:dyDescent="0.25">
      <c r="A1" s="21"/>
      <c r="B1" s="21"/>
      <c r="C1" s="19" t="s">
        <v>3</v>
      </c>
      <c r="D1" s="19"/>
      <c r="E1" s="19"/>
      <c r="F1" s="19"/>
      <c r="G1" s="19"/>
      <c r="H1" s="20" t="s">
        <v>7</v>
      </c>
      <c r="I1" s="20"/>
      <c r="J1" s="20"/>
      <c r="K1" s="20"/>
      <c r="L1" s="20"/>
      <c r="M1" s="31" t="s">
        <v>13</v>
      </c>
      <c r="N1" s="31"/>
      <c r="O1" s="31"/>
      <c r="P1" s="31"/>
    </row>
    <row r="2" spans="1:16" s="2" customFormat="1" ht="13.2" x14ac:dyDescent="0.25">
      <c r="A2" s="3" t="s">
        <v>0</v>
      </c>
      <c r="B2" s="4" t="s">
        <v>1</v>
      </c>
      <c r="C2" s="40" t="s">
        <v>2</v>
      </c>
      <c r="D2" s="41"/>
      <c r="E2" s="4" t="s">
        <v>4</v>
      </c>
      <c r="F2" s="3" t="s">
        <v>5</v>
      </c>
      <c r="G2" s="3" t="s">
        <v>6</v>
      </c>
      <c r="H2" s="40" t="s">
        <v>8</v>
      </c>
      <c r="I2" s="41"/>
      <c r="J2" s="4" t="s">
        <v>9</v>
      </c>
      <c r="K2" s="3" t="s">
        <v>10</v>
      </c>
      <c r="L2" s="3" t="s">
        <v>11</v>
      </c>
      <c r="M2" s="42" t="s">
        <v>12</v>
      </c>
      <c r="N2" s="43"/>
      <c r="O2" s="14" t="s">
        <v>14</v>
      </c>
      <c r="P2" s="7" t="s">
        <v>15</v>
      </c>
    </row>
    <row r="3" spans="1:16" x14ac:dyDescent="0.25">
      <c r="A3" s="5">
        <v>1</v>
      </c>
      <c r="B3" s="6">
        <v>2.66</v>
      </c>
      <c r="C3" s="5">
        <f>(B3/6.605)*10</f>
        <v>4.0272520817562452</v>
      </c>
      <c r="D3" s="5">
        <v>4.03</v>
      </c>
      <c r="E3" s="6">
        <v>9.85</v>
      </c>
      <c r="F3" s="11">
        <f>(0.029*D3*994.62/8.389)*10^4</f>
        <v>138563.88055787343</v>
      </c>
      <c r="G3" s="12">
        <f>E3*0.029/(D3)^2</f>
        <v>1.7588310992617401E-2</v>
      </c>
      <c r="H3" s="5">
        <f>(B3/6.605)*10</f>
        <v>4.0272520817562452</v>
      </c>
      <c r="I3" s="5">
        <v>4.03</v>
      </c>
      <c r="J3" s="6">
        <v>26.2</v>
      </c>
      <c r="K3" s="11">
        <f>(0.029*I3*994.62/8.389)*10^4</f>
        <v>138563.88055787343</v>
      </c>
      <c r="L3" s="12">
        <f>J3*0.029/(I3)^2</f>
        <v>4.6783121625033085E-2</v>
      </c>
      <c r="M3" s="5">
        <f>B3/8.042*10</f>
        <v>3.3076349166873915</v>
      </c>
      <c r="N3" s="13">
        <v>3.31</v>
      </c>
      <c r="O3" s="6">
        <v>53.42</v>
      </c>
      <c r="P3" s="13">
        <f>O3*2/(N3)^2</f>
        <v>9.7516452022161157</v>
      </c>
    </row>
    <row r="4" spans="1:16" x14ac:dyDescent="0.25">
      <c r="A4" s="5">
        <v>2</v>
      </c>
      <c r="B4" s="6">
        <v>2.1800000000000002</v>
      </c>
      <c r="C4" s="5">
        <f t="shared" ref="C4:C17" si="0">(B4/6.605)*10</f>
        <v>3.3005299015897052</v>
      </c>
      <c r="D4" s="5">
        <v>3.3</v>
      </c>
      <c r="E4" s="6">
        <v>6.89</v>
      </c>
      <c r="F4" s="11">
        <f t="shared" ref="F4:F14" si="1">(0.029*D4*994.62/8.389)*10^4</f>
        <v>113464.21981165813</v>
      </c>
      <c r="G4" s="12">
        <f t="shared" ref="G4:G14" si="2">E4*0.029/(D4)^2</f>
        <v>1.8348025711662077E-2</v>
      </c>
      <c r="H4" s="5">
        <f t="shared" ref="H4:H17" si="3">(B4/6.605)*10</f>
        <v>3.3005299015897052</v>
      </c>
      <c r="I4" s="5">
        <v>3.3</v>
      </c>
      <c r="J4" s="6">
        <v>17.93</v>
      </c>
      <c r="K4" s="11">
        <f t="shared" ref="K4:K17" si="4">(0.029*I4*994.62/8.389)*10^4</f>
        <v>113464.21981165813</v>
      </c>
      <c r="L4" s="12">
        <f t="shared" ref="L4:L17" si="5">J4*0.029/(I4)^2</f>
        <v>4.7747474747474754E-2</v>
      </c>
      <c r="M4" s="5">
        <f t="shared" ref="M4:M10" si="6">B4/8.042*10</f>
        <v>2.7107684655558324</v>
      </c>
      <c r="N4" s="13">
        <v>2.71</v>
      </c>
      <c r="O4" s="6">
        <v>36.200000000000003</v>
      </c>
      <c r="P4" s="13">
        <f t="shared" ref="P4:P10" si="7">O4*2/(N4)^2</f>
        <v>9.8582535640854569</v>
      </c>
    </row>
    <row r="5" spans="1:16" x14ac:dyDescent="0.25">
      <c r="A5" s="5">
        <v>3</v>
      </c>
      <c r="B5" s="6">
        <v>1.78</v>
      </c>
      <c r="C5" s="5">
        <f t="shared" si="0"/>
        <v>2.6949280847842543</v>
      </c>
      <c r="D5" s="5">
        <v>2.7</v>
      </c>
      <c r="E5" s="6">
        <v>4.8</v>
      </c>
      <c r="F5" s="11">
        <f t="shared" si="1"/>
        <v>92834.361664083932</v>
      </c>
      <c r="G5" s="12">
        <f t="shared" si="2"/>
        <v>1.9094650205761312E-2</v>
      </c>
      <c r="H5" s="5">
        <f t="shared" si="3"/>
        <v>2.6949280847842543</v>
      </c>
      <c r="I5" s="5">
        <v>2.7</v>
      </c>
      <c r="J5" s="6">
        <v>12.25</v>
      </c>
      <c r="K5" s="11">
        <f t="shared" si="4"/>
        <v>92834.361664083932</v>
      </c>
      <c r="L5" s="12">
        <f t="shared" si="5"/>
        <v>4.8731138545953359E-2</v>
      </c>
      <c r="M5" s="5">
        <f t="shared" si="6"/>
        <v>2.2133797562795325</v>
      </c>
      <c r="N5" s="13">
        <v>2.21</v>
      </c>
      <c r="O5" s="6">
        <v>24.3</v>
      </c>
      <c r="P5" s="13">
        <f t="shared" si="7"/>
        <v>9.9506562109702923</v>
      </c>
    </row>
    <row r="6" spans="1:16" x14ac:dyDescent="0.25">
      <c r="A6" s="5">
        <v>4</v>
      </c>
      <c r="B6" s="6">
        <v>1.45</v>
      </c>
      <c r="C6" s="5">
        <f t="shared" si="0"/>
        <v>2.1953065859197576</v>
      </c>
      <c r="D6" s="5">
        <v>2.2000000000000002</v>
      </c>
      <c r="E6" s="6">
        <v>3.36</v>
      </c>
      <c r="F6" s="11">
        <f t="shared" si="1"/>
        <v>75642.813207772109</v>
      </c>
      <c r="G6" s="12">
        <f t="shared" si="2"/>
        <v>2.0132231404958675E-2</v>
      </c>
      <c r="H6" s="5">
        <f t="shared" si="3"/>
        <v>2.1953065859197576</v>
      </c>
      <c r="I6" s="5">
        <v>2.2000000000000002</v>
      </c>
      <c r="J6" s="6">
        <v>8.4600000000000009</v>
      </c>
      <c r="K6" s="11">
        <f t="shared" si="4"/>
        <v>75642.813207772109</v>
      </c>
      <c r="L6" s="12">
        <f t="shared" si="5"/>
        <v>5.0690082644628098E-2</v>
      </c>
      <c r="M6" s="5">
        <f t="shared" si="6"/>
        <v>1.8030340711265855</v>
      </c>
      <c r="N6" s="13">
        <v>1.8</v>
      </c>
      <c r="O6" s="6">
        <v>16.46</v>
      </c>
      <c r="P6" s="13">
        <f t="shared" si="7"/>
        <v>10.160493827160494</v>
      </c>
    </row>
    <row r="7" spans="1:16" x14ac:dyDescent="0.25">
      <c r="A7" s="5">
        <v>5</v>
      </c>
      <c r="B7" s="6">
        <v>1.18</v>
      </c>
      <c r="C7" s="5">
        <f t="shared" si="0"/>
        <v>1.7865253595760786</v>
      </c>
      <c r="D7" s="5">
        <v>1.79</v>
      </c>
      <c r="E7" s="6">
        <v>2.35</v>
      </c>
      <c r="F7" s="11">
        <f t="shared" si="1"/>
        <v>61545.743473596383</v>
      </c>
      <c r="G7" s="12">
        <f t="shared" si="2"/>
        <v>2.1269623295153087E-2</v>
      </c>
      <c r="H7" s="5">
        <f t="shared" si="3"/>
        <v>1.7865253595760786</v>
      </c>
      <c r="I7" s="5">
        <v>1.79</v>
      </c>
      <c r="J7" s="6">
        <v>5.79</v>
      </c>
      <c r="K7" s="11">
        <f t="shared" si="4"/>
        <v>61545.743473596383</v>
      </c>
      <c r="L7" s="12">
        <f t="shared" si="5"/>
        <v>5.2404731437845263E-2</v>
      </c>
      <c r="M7" s="5">
        <f t="shared" si="6"/>
        <v>1.4672966923650832</v>
      </c>
      <c r="N7" s="13">
        <v>1.47</v>
      </c>
      <c r="O7" s="6">
        <v>11.09</v>
      </c>
      <c r="P7" s="13">
        <f t="shared" si="7"/>
        <v>10.264241751122219</v>
      </c>
    </row>
    <row r="8" spans="1:16" x14ac:dyDescent="0.25">
      <c r="A8" s="5">
        <v>6</v>
      </c>
      <c r="B8" s="6">
        <v>0.96</v>
      </c>
      <c r="C8" s="5">
        <f t="shared" si="0"/>
        <v>1.4534443603330807</v>
      </c>
      <c r="D8" s="5">
        <v>1.45</v>
      </c>
      <c r="E8" s="6">
        <v>1.65</v>
      </c>
      <c r="F8" s="11">
        <f t="shared" si="1"/>
        <v>49855.490523304332</v>
      </c>
      <c r="G8" s="12">
        <f t="shared" si="2"/>
        <v>2.275862068965517E-2</v>
      </c>
      <c r="H8" s="5">
        <f t="shared" si="3"/>
        <v>1.4534443603330807</v>
      </c>
      <c r="I8" s="5">
        <v>1.45</v>
      </c>
      <c r="J8" s="6">
        <v>4.08</v>
      </c>
      <c r="K8" s="11">
        <f t="shared" si="4"/>
        <v>49855.490523304332</v>
      </c>
      <c r="L8" s="12">
        <f t="shared" si="5"/>
        <v>5.6275862068965524E-2</v>
      </c>
      <c r="M8" s="5">
        <f t="shared" si="6"/>
        <v>1.1937329022631187</v>
      </c>
      <c r="N8" s="13">
        <v>1.19</v>
      </c>
      <c r="O8" s="6">
        <v>7.65</v>
      </c>
      <c r="P8" s="13">
        <f t="shared" si="7"/>
        <v>10.804321728691479</v>
      </c>
    </row>
    <row r="9" spans="1:16" x14ac:dyDescent="0.25">
      <c r="A9" s="5">
        <v>7</v>
      </c>
      <c r="B9" s="6">
        <v>0.77</v>
      </c>
      <c r="C9" s="5">
        <f t="shared" si="0"/>
        <v>1.1657834973504919</v>
      </c>
      <c r="D9" s="5">
        <v>1.1599999999999999</v>
      </c>
      <c r="E9" s="6">
        <v>1.1599999999999999</v>
      </c>
      <c r="F9" s="11">
        <f t="shared" si="1"/>
        <v>39884.392418643452</v>
      </c>
      <c r="G9" s="12">
        <f t="shared" si="2"/>
        <v>2.4999999999999998E-2</v>
      </c>
      <c r="H9" s="5">
        <f t="shared" si="3"/>
        <v>1.1657834973504919</v>
      </c>
      <c r="I9" s="5">
        <v>1.1599999999999999</v>
      </c>
      <c r="J9" s="6">
        <v>2.8</v>
      </c>
      <c r="K9" s="11">
        <f t="shared" si="4"/>
        <v>39884.392418643452</v>
      </c>
      <c r="L9" s="12">
        <f t="shared" si="5"/>
        <v>6.0344827586206899E-2</v>
      </c>
      <c r="M9" s="5">
        <f t="shared" si="6"/>
        <v>0.95747326535687638</v>
      </c>
      <c r="N9" s="13">
        <v>0.96</v>
      </c>
      <c r="O9" s="6">
        <v>5.14</v>
      </c>
      <c r="P9" s="13">
        <f t="shared" si="7"/>
        <v>11.154513888888889</v>
      </c>
    </row>
    <row r="10" spans="1:16" x14ac:dyDescent="0.25">
      <c r="A10" s="5">
        <v>8</v>
      </c>
      <c r="B10" s="6">
        <v>0.64</v>
      </c>
      <c r="C10" s="5">
        <f t="shared" si="0"/>
        <v>0.96896290688872067</v>
      </c>
      <c r="D10" s="5">
        <v>0.97</v>
      </c>
      <c r="E10" s="6">
        <v>0.8</v>
      </c>
      <c r="F10" s="11">
        <f t="shared" si="1"/>
        <v>33351.604005244968</v>
      </c>
      <c r="G10" s="12">
        <f t="shared" si="2"/>
        <v>2.4657243065150391E-2</v>
      </c>
      <c r="H10" s="5">
        <f t="shared" si="3"/>
        <v>0.96896290688872067</v>
      </c>
      <c r="I10" s="5">
        <v>0.97</v>
      </c>
      <c r="J10" s="6">
        <v>1.96</v>
      </c>
      <c r="K10" s="11">
        <f t="shared" si="4"/>
        <v>33351.604005244968</v>
      </c>
      <c r="L10" s="12">
        <f t="shared" si="5"/>
        <v>6.0410245509618453E-2</v>
      </c>
      <c r="M10" s="5">
        <f t="shared" si="6"/>
        <v>0.79582193484207908</v>
      </c>
      <c r="N10" s="13">
        <v>0.8</v>
      </c>
      <c r="O10" s="6">
        <v>3.44</v>
      </c>
      <c r="P10" s="13">
        <f t="shared" si="7"/>
        <v>10.749999999999998</v>
      </c>
    </row>
    <row r="11" spans="1:16" x14ac:dyDescent="0.25">
      <c r="A11" s="5">
        <v>9</v>
      </c>
      <c r="B11" s="6">
        <v>0.53</v>
      </c>
      <c r="C11" s="5">
        <f t="shared" si="0"/>
        <v>0.80242240726722169</v>
      </c>
      <c r="D11" s="5">
        <v>0.8</v>
      </c>
      <c r="E11" s="6">
        <v>0.56000000000000005</v>
      </c>
      <c r="F11" s="11">
        <f t="shared" si="1"/>
        <v>27506.477530098946</v>
      </c>
      <c r="G11" s="12">
        <f t="shared" si="2"/>
        <v>2.5374999999999998E-2</v>
      </c>
      <c r="H11" s="5">
        <f t="shared" si="3"/>
        <v>0.80242240726722169</v>
      </c>
      <c r="I11" s="5">
        <v>0.8</v>
      </c>
      <c r="J11" s="6">
        <v>1.37</v>
      </c>
      <c r="K11" s="11">
        <f t="shared" si="4"/>
        <v>27506.477530098946</v>
      </c>
      <c r="L11" s="12">
        <f t="shared" si="5"/>
        <v>6.2078124999999998E-2</v>
      </c>
      <c r="M11" s="46">
        <f>AVERAGE(P3:P10)</f>
        <v>10.336765771641868</v>
      </c>
      <c r="N11" s="32"/>
      <c r="O11" s="32"/>
      <c r="P11" s="33"/>
    </row>
    <row r="12" spans="1:16" x14ac:dyDescent="0.25">
      <c r="A12" s="5">
        <v>10</v>
      </c>
      <c r="B12" s="6">
        <v>0.42</v>
      </c>
      <c r="C12" s="5">
        <f t="shared" si="0"/>
        <v>0.63588190764572283</v>
      </c>
      <c r="D12" s="5">
        <v>0.64</v>
      </c>
      <c r="E12" s="6">
        <v>0.39</v>
      </c>
      <c r="F12" s="11">
        <f t="shared" si="1"/>
        <v>22005.182024079157</v>
      </c>
      <c r="G12" s="12">
        <f t="shared" si="2"/>
        <v>2.7612304687499999E-2</v>
      </c>
      <c r="H12" s="5">
        <f t="shared" si="3"/>
        <v>0.63588190764572283</v>
      </c>
      <c r="I12" s="5">
        <v>0.64</v>
      </c>
      <c r="J12" s="6">
        <v>0.99</v>
      </c>
      <c r="K12" s="11">
        <f t="shared" si="4"/>
        <v>22005.182024079157</v>
      </c>
      <c r="L12" s="12">
        <f t="shared" si="5"/>
        <v>7.0092773437500006E-2</v>
      </c>
      <c r="M12" s="34"/>
      <c r="N12" s="35"/>
      <c r="O12" s="35"/>
      <c r="P12" s="36"/>
    </row>
    <row r="13" spans="1:16" x14ac:dyDescent="0.25">
      <c r="A13" s="5">
        <v>11</v>
      </c>
      <c r="B13" s="6">
        <v>0.34</v>
      </c>
      <c r="C13" s="5">
        <f t="shared" si="0"/>
        <v>0.51476154428463294</v>
      </c>
      <c r="D13" s="5">
        <v>0.51</v>
      </c>
      <c r="E13" s="6">
        <v>0.28000000000000003</v>
      </c>
      <c r="F13" s="11">
        <f t="shared" si="1"/>
        <v>17535.379425438077</v>
      </c>
      <c r="G13" s="12">
        <f t="shared" si="2"/>
        <v>3.1218762014609769E-2</v>
      </c>
      <c r="H13" s="5">
        <f t="shared" si="3"/>
        <v>0.51476154428463294</v>
      </c>
      <c r="I13" s="5">
        <v>0.51</v>
      </c>
      <c r="J13" s="6">
        <v>0.72</v>
      </c>
      <c r="K13" s="11">
        <f t="shared" si="4"/>
        <v>17535.379425438077</v>
      </c>
      <c r="L13" s="12">
        <f t="shared" si="5"/>
        <v>8.0276816608996535E-2</v>
      </c>
      <c r="M13" s="34"/>
      <c r="N13" s="35"/>
      <c r="O13" s="35"/>
      <c r="P13" s="36"/>
    </row>
    <row r="14" spans="1:16" x14ac:dyDescent="0.25">
      <c r="A14" s="5">
        <v>12</v>
      </c>
      <c r="B14" s="6">
        <v>0.28000000000000003</v>
      </c>
      <c r="C14" s="5">
        <f t="shared" si="0"/>
        <v>0.42392127176381528</v>
      </c>
      <c r="D14" s="5">
        <v>0.42</v>
      </c>
      <c r="E14" s="6">
        <v>0.2</v>
      </c>
      <c r="F14" s="11">
        <f t="shared" si="1"/>
        <v>14440.900703301944</v>
      </c>
      <c r="G14" s="12">
        <f t="shared" si="2"/>
        <v>3.2879818594104313E-2</v>
      </c>
      <c r="H14" s="5">
        <f t="shared" si="3"/>
        <v>0.42392127176381528</v>
      </c>
      <c r="I14" s="5">
        <v>0.42</v>
      </c>
      <c r="J14" s="6">
        <v>0.54</v>
      </c>
      <c r="K14" s="11">
        <f t="shared" si="4"/>
        <v>14440.900703301944</v>
      </c>
      <c r="L14" s="12">
        <f t="shared" si="5"/>
        <v>8.8775510204081642E-2</v>
      </c>
      <c r="M14" s="34"/>
      <c r="N14" s="35"/>
      <c r="O14" s="35"/>
      <c r="P14" s="36"/>
    </row>
    <row r="15" spans="1:16" x14ac:dyDescent="0.25">
      <c r="A15" s="5">
        <v>13</v>
      </c>
      <c r="B15" s="6">
        <v>0.23</v>
      </c>
      <c r="C15" s="5">
        <f t="shared" si="0"/>
        <v>0.34822104466313397</v>
      </c>
      <c r="D15" s="8"/>
      <c r="E15" s="22"/>
      <c r="F15" s="23"/>
      <c r="G15" s="24"/>
      <c r="H15" s="5">
        <f t="shared" si="3"/>
        <v>0.34822104466313397</v>
      </c>
      <c r="I15" s="5">
        <v>0.35</v>
      </c>
      <c r="J15" s="6">
        <v>0.41</v>
      </c>
      <c r="K15" s="11">
        <f t="shared" si="4"/>
        <v>12034.083919418286</v>
      </c>
      <c r="L15" s="12">
        <f t="shared" si="5"/>
        <v>9.7061224489795928E-2</v>
      </c>
      <c r="M15" s="34"/>
      <c r="N15" s="35"/>
      <c r="O15" s="35"/>
      <c r="P15" s="36"/>
    </row>
    <row r="16" spans="1:16" x14ac:dyDescent="0.25">
      <c r="A16" s="5">
        <v>14</v>
      </c>
      <c r="B16" s="6">
        <v>0.19</v>
      </c>
      <c r="C16" s="5">
        <f t="shared" si="0"/>
        <v>0.28766086298258892</v>
      </c>
      <c r="D16" s="9"/>
      <c r="E16" s="25"/>
      <c r="F16" s="26"/>
      <c r="G16" s="27"/>
      <c r="H16" s="5">
        <f t="shared" si="3"/>
        <v>0.28766086298258892</v>
      </c>
      <c r="I16" s="5">
        <v>0.28999999999999998</v>
      </c>
      <c r="J16" s="6">
        <v>0.35</v>
      </c>
      <c r="K16" s="11">
        <f t="shared" si="4"/>
        <v>9971.0981046608631</v>
      </c>
      <c r="L16" s="12">
        <f t="shared" si="5"/>
        <v>0.1206896551724138</v>
      </c>
      <c r="M16" s="34"/>
      <c r="N16" s="35"/>
      <c r="O16" s="35"/>
      <c r="P16" s="36"/>
    </row>
    <row r="17" spans="1:16" x14ac:dyDescent="0.25">
      <c r="A17" s="5">
        <v>15</v>
      </c>
      <c r="B17" s="6">
        <v>0.15</v>
      </c>
      <c r="C17" s="5">
        <f t="shared" si="0"/>
        <v>0.22710068130204389</v>
      </c>
      <c r="D17" s="10"/>
      <c r="E17" s="28"/>
      <c r="F17" s="29"/>
      <c r="G17" s="30"/>
      <c r="H17" s="5">
        <f t="shared" si="3"/>
        <v>0.22710068130204389</v>
      </c>
      <c r="I17" s="5">
        <v>0.23</v>
      </c>
      <c r="J17" s="6">
        <v>0.26</v>
      </c>
      <c r="K17" s="11">
        <f t="shared" si="4"/>
        <v>7908.1122899034463</v>
      </c>
      <c r="L17" s="12">
        <f t="shared" si="5"/>
        <v>0.14253308128544423</v>
      </c>
      <c r="M17" s="37"/>
      <c r="N17" s="38"/>
      <c r="O17" s="38"/>
      <c r="P17" s="39"/>
    </row>
  </sheetData>
  <mergeCells count="9">
    <mergeCell ref="C1:G1"/>
    <mergeCell ref="H1:L1"/>
    <mergeCell ref="A1:B1"/>
    <mergeCell ref="E15:G17"/>
    <mergeCell ref="M1:P1"/>
    <mergeCell ref="M11:P17"/>
    <mergeCell ref="C2:D2"/>
    <mergeCell ref="H2:I2"/>
    <mergeCell ref="M2:N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BCBE-7AB7-4DC6-8B3E-2F4512BB0AAC}">
  <dimension ref="A1:D34"/>
  <sheetViews>
    <sheetView zoomScale="140" zoomScaleNormal="140" workbookViewId="0">
      <selection activeCell="F13" sqref="F13"/>
    </sheetView>
  </sheetViews>
  <sheetFormatPr defaultRowHeight="13.8" x14ac:dyDescent="0.25"/>
  <cols>
    <col min="1" max="1" width="17.21875" style="1" customWidth="1"/>
    <col min="2" max="2" width="11.5546875" style="1" customWidth="1"/>
    <col min="3" max="3" width="16.33203125" style="1" customWidth="1"/>
    <col min="4" max="4" width="11.5546875" customWidth="1"/>
  </cols>
  <sheetData>
    <row r="1" spans="1:4" x14ac:dyDescent="0.25">
      <c r="A1" s="35" t="s">
        <v>16</v>
      </c>
      <c r="B1" s="35"/>
      <c r="C1" s="35"/>
      <c r="D1" s="35"/>
    </row>
    <row r="2" spans="1:4" x14ac:dyDescent="0.25">
      <c r="A2" s="44" t="s">
        <v>18</v>
      </c>
      <c r="B2" s="44"/>
      <c r="C2" s="44" t="s">
        <v>19</v>
      </c>
      <c r="D2" s="44"/>
    </row>
    <row r="3" spans="1:4" x14ac:dyDescent="0.25">
      <c r="A3" s="1">
        <v>14440.900703301944</v>
      </c>
      <c r="B3" s="16">
        <f t="shared" ref="B3:B14" si="0">A3/10^4</f>
        <v>1.4440900703301944</v>
      </c>
      <c r="C3" s="1">
        <v>3.2879818594104313E-2</v>
      </c>
      <c r="D3" s="15">
        <f t="shared" ref="D3:D14" si="1">C3</f>
        <v>3.2879818594104313E-2</v>
      </c>
    </row>
    <row r="4" spans="1:4" x14ac:dyDescent="0.25">
      <c r="A4" s="1">
        <v>17535.379425438077</v>
      </c>
      <c r="B4" s="16">
        <f t="shared" si="0"/>
        <v>1.7535379425438078</v>
      </c>
      <c r="C4" s="1">
        <v>3.1218762014609769E-2</v>
      </c>
      <c r="D4" s="15">
        <f t="shared" si="1"/>
        <v>3.1218762014609769E-2</v>
      </c>
    </row>
    <row r="5" spans="1:4" x14ac:dyDescent="0.25">
      <c r="A5" s="1">
        <v>22005.182024079157</v>
      </c>
      <c r="B5" s="16">
        <f t="shared" si="0"/>
        <v>2.2005182024079155</v>
      </c>
      <c r="C5" s="1">
        <v>2.7612304687499999E-2</v>
      </c>
      <c r="D5" s="15">
        <f t="shared" si="1"/>
        <v>2.7612304687499999E-2</v>
      </c>
    </row>
    <row r="6" spans="1:4" x14ac:dyDescent="0.25">
      <c r="A6" s="1">
        <v>27506.477530098946</v>
      </c>
      <c r="B6" s="16">
        <f t="shared" si="0"/>
        <v>2.7506477530098947</v>
      </c>
      <c r="C6" s="1">
        <v>2.5374999999999998E-2</v>
      </c>
      <c r="D6" s="15">
        <f t="shared" si="1"/>
        <v>2.5374999999999998E-2</v>
      </c>
    </row>
    <row r="7" spans="1:4" x14ac:dyDescent="0.25">
      <c r="A7" s="1">
        <v>33351.604005244968</v>
      </c>
      <c r="B7" s="16">
        <f t="shared" si="0"/>
        <v>3.3351604005244968</v>
      </c>
      <c r="C7" s="1">
        <v>2.4657243065150391E-2</v>
      </c>
      <c r="D7" s="15">
        <f t="shared" si="1"/>
        <v>2.4657243065150391E-2</v>
      </c>
    </row>
    <row r="8" spans="1:4" x14ac:dyDescent="0.25">
      <c r="A8" s="1">
        <v>39884.392418643452</v>
      </c>
      <c r="B8" s="16">
        <f t="shared" si="0"/>
        <v>3.9884392418643451</v>
      </c>
      <c r="C8" s="1">
        <v>2.4999999999999998E-2</v>
      </c>
      <c r="D8" s="15">
        <f t="shared" si="1"/>
        <v>2.4999999999999998E-2</v>
      </c>
    </row>
    <row r="9" spans="1:4" x14ac:dyDescent="0.25">
      <c r="A9" s="1">
        <v>49855.490523304332</v>
      </c>
      <c r="B9" s="16">
        <f t="shared" si="0"/>
        <v>4.9855490523304331</v>
      </c>
      <c r="C9" s="1">
        <v>2.275862068965517E-2</v>
      </c>
      <c r="D9" s="15">
        <f t="shared" si="1"/>
        <v>2.275862068965517E-2</v>
      </c>
    </row>
    <row r="10" spans="1:4" x14ac:dyDescent="0.25">
      <c r="A10" s="1">
        <v>61545.743473596383</v>
      </c>
      <c r="B10" s="16">
        <f t="shared" si="0"/>
        <v>6.1545743473596382</v>
      </c>
      <c r="C10" s="1">
        <v>2.1269623295153087E-2</v>
      </c>
      <c r="D10" s="15">
        <f t="shared" si="1"/>
        <v>2.1269623295153087E-2</v>
      </c>
    </row>
    <row r="11" spans="1:4" x14ac:dyDescent="0.25">
      <c r="A11" s="1">
        <v>75642.813207772109</v>
      </c>
      <c r="B11" s="16">
        <f t="shared" si="0"/>
        <v>7.5642813207772113</v>
      </c>
      <c r="C11" s="1">
        <v>2.0132231404958675E-2</v>
      </c>
      <c r="D11" s="15">
        <f t="shared" si="1"/>
        <v>2.0132231404958675E-2</v>
      </c>
    </row>
    <row r="12" spans="1:4" x14ac:dyDescent="0.25">
      <c r="A12" s="1">
        <v>92834.361664083932</v>
      </c>
      <c r="B12" s="16">
        <f t="shared" si="0"/>
        <v>9.2834361664083929</v>
      </c>
      <c r="C12" s="1">
        <v>1.9094650205761312E-2</v>
      </c>
      <c r="D12" s="15">
        <f t="shared" si="1"/>
        <v>1.9094650205761312E-2</v>
      </c>
    </row>
    <row r="13" spans="1:4" x14ac:dyDescent="0.25">
      <c r="A13" s="1">
        <v>113464.21981165813</v>
      </c>
      <c r="B13" s="16">
        <f t="shared" si="0"/>
        <v>11.346421981165813</v>
      </c>
      <c r="C13" s="1">
        <v>1.8348025711662077E-2</v>
      </c>
      <c r="D13" s="15">
        <f t="shared" si="1"/>
        <v>1.8348025711662077E-2</v>
      </c>
    </row>
    <row r="14" spans="1:4" x14ac:dyDescent="0.25">
      <c r="A14" s="1">
        <v>138563.88055787343</v>
      </c>
      <c r="B14" s="16">
        <f t="shared" si="0"/>
        <v>13.856388055787344</v>
      </c>
      <c r="C14" s="1">
        <v>1.7588310992617401E-2</v>
      </c>
      <c r="D14" s="15">
        <f t="shared" si="1"/>
        <v>1.7588310992617401E-2</v>
      </c>
    </row>
    <row r="16" spans="1:4" x14ac:dyDescent="0.25">
      <c r="A16" s="35" t="s">
        <v>17</v>
      </c>
      <c r="B16" s="35"/>
      <c r="C16" s="35"/>
      <c r="D16" s="35"/>
    </row>
    <row r="17" spans="1:4" x14ac:dyDescent="0.25">
      <c r="A17" s="45" t="s">
        <v>20</v>
      </c>
      <c r="B17" s="45"/>
      <c r="C17" s="45" t="s">
        <v>21</v>
      </c>
      <c r="D17" s="45"/>
    </row>
    <row r="18" spans="1:4" x14ac:dyDescent="0.25">
      <c r="A18">
        <v>7908.1122899034463</v>
      </c>
      <c r="B18" s="17">
        <f t="shared" ref="B18:B32" si="2">A18/10^4</f>
        <v>0.79081122899034462</v>
      </c>
      <c r="C18">
        <v>0.14253308128544423</v>
      </c>
      <c r="D18" s="18">
        <f t="shared" ref="D18:D32" si="3">C18</f>
        <v>0.14253308128544423</v>
      </c>
    </row>
    <row r="19" spans="1:4" x14ac:dyDescent="0.25">
      <c r="A19">
        <v>9971.0981046608631</v>
      </c>
      <c r="B19" s="17">
        <f t="shared" si="2"/>
        <v>0.99710981046608627</v>
      </c>
      <c r="C19">
        <v>0.1206896551724138</v>
      </c>
      <c r="D19" s="18">
        <f t="shared" si="3"/>
        <v>0.1206896551724138</v>
      </c>
    </row>
    <row r="20" spans="1:4" x14ac:dyDescent="0.25">
      <c r="A20">
        <v>12034.083919418286</v>
      </c>
      <c r="B20" s="17">
        <f t="shared" si="2"/>
        <v>1.2034083919418286</v>
      </c>
      <c r="C20">
        <v>9.7061224489795928E-2</v>
      </c>
      <c r="D20" s="18">
        <f t="shared" si="3"/>
        <v>9.7061224489795928E-2</v>
      </c>
    </row>
    <row r="21" spans="1:4" x14ac:dyDescent="0.25">
      <c r="A21">
        <v>14440.900703301944</v>
      </c>
      <c r="B21" s="17">
        <f t="shared" si="2"/>
        <v>1.4440900703301944</v>
      </c>
      <c r="C21">
        <v>8.8775510204081642E-2</v>
      </c>
      <c r="D21" s="18">
        <f t="shared" si="3"/>
        <v>8.8775510204081642E-2</v>
      </c>
    </row>
    <row r="22" spans="1:4" x14ac:dyDescent="0.25">
      <c r="A22">
        <v>17535.379425438077</v>
      </c>
      <c r="B22" s="17">
        <f t="shared" si="2"/>
        <v>1.7535379425438078</v>
      </c>
      <c r="C22">
        <v>8.0276816608996535E-2</v>
      </c>
      <c r="D22" s="18">
        <f t="shared" si="3"/>
        <v>8.0276816608996535E-2</v>
      </c>
    </row>
    <row r="23" spans="1:4" x14ac:dyDescent="0.25">
      <c r="A23">
        <v>22005.182024079157</v>
      </c>
      <c r="B23" s="17">
        <f t="shared" si="2"/>
        <v>2.2005182024079155</v>
      </c>
      <c r="C23">
        <v>7.0092773437500006E-2</v>
      </c>
      <c r="D23" s="18">
        <f t="shared" si="3"/>
        <v>7.0092773437500006E-2</v>
      </c>
    </row>
    <row r="24" spans="1:4" x14ac:dyDescent="0.25">
      <c r="A24">
        <v>27506.477530098946</v>
      </c>
      <c r="B24" s="17">
        <f t="shared" si="2"/>
        <v>2.7506477530098947</v>
      </c>
      <c r="C24">
        <v>6.2078124999999998E-2</v>
      </c>
      <c r="D24" s="18">
        <f t="shared" si="3"/>
        <v>6.2078124999999998E-2</v>
      </c>
    </row>
    <row r="25" spans="1:4" x14ac:dyDescent="0.25">
      <c r="A25">
        <v>33351.604005244968</v>
      </c>
      <c r="B25" s="17">
        <f t="shared" si="2"/>
        <v>3.3351604005244968</v>
      </c>
      <c r="C25">
        <v>6.0410245509618453E-2</v>
      </c>
      <c r="D25" s="18">
        <f t="shared" si="3"/>
        <v>6.0410245509618453E-2</v>
      </c>
    </row>
    <row r="26" spans="1:4" x14ac:dyDescent="0.25">
      <c r="A26">
        <v>39884.392418643452</v>
      </c>
      <c r="B26" s="17">
        <f t="shared" si="2"/>
        <v>3.9884392418643451</v>
      </c>
      <c r="C26">
        <v>6.0344827586206899E-2</v>
      </c>
      <c r="D26" s="18">
        <f t="shared" si="3"/>
        <v>6.0344827586206899E-2</v>
      </c>
    </row>
    <row r="27" spans="1:4" x14ac:dyDescent="0.25">
      <c r="A27">
        <v>49855.490523304332</v>
      </c>
      <c r="B27" s="17">
        <f t="shared" si="2"/>
        <v>4.9855490523304331</v>
      </c>
      <c r="C27">
        <v>5.6275862068965524E-2</v>
      </c>
      <c r="D27" s="18">
        <f t="shared" si="3"/>
        <v>5.6275862068965524E-2</v>
      </c>
    </row>
    <row r="28" spans="1:4" x14ac:dyDescent="0.25">
      <c r="A28">
        <v>61545.743473596383</v>
      </c>
      <c r="B28" s="17">
        <f t="shared" si="2"/>
        <v>6.1545743473596382</v>
      </c>
      <c r="C28">
        <v>5.2404731437845263E-2</v>
      </c>
      <c r="D28" s="18">
        <f t="shared" si="3"/>
        <v>5.2404731437845263E-2</v>
      </c>
    </row>
    <row r="29" spans="1:4" x14ac:dyDescent="0.25">
      <c r="A29">
        <v>75642.813207772109</v>
      </c>
      <c r="B29" s="17">
        <f t="shared" si="2"/>
        <v>7.5642813207772113</v>
      </c>
      <c r="C29">
        <v>5.0690082644628098E-2</v>
      </c>
      <c r="D29" s="18">
        <f t="shared" si="3"/>
        <v>5.0690082644628098E-2</v>
      </c>
    </row>
    <row r="30" spans="1:4" x14ac:dyDescent="0.25">
      <c r="A30">
        <v>92834.361664083932</v>
      </c>
      <c r="B30" s="17">
        <f t="shared" si="2"/>
        <v>9.2834361664083929</v>
      </c>
      <c r="C30">
        <v>4.8731138545953359E-2</v>
      </c>
      <c r="D30" s="18">
        <f t="shared" si="3"/>
        <v>4.8731138545953359E-2</v>
      </c>
    </row>
    <row r="31" spans="1:4" x14ac:dyDescent="0.25">
      <c r="A31">
        <v>113464.21981165813</v>
      </c>
      <c r="B31" s="17">
        <f t="shared" si="2"/>
        <v>11.346421981165813</v>
      </c>
      <c r="C31">
        <v>4.7747474747474754E-2</v>
      </c>
      <c r="D31" s="18">
        <f t="shared" si="3"/>
        <v>4.7747474747474754E-2</v>
      </c>
    </row>
    <row r="32" spans="1:4" x14ac:dyDescent="0.25">
      <c r="A32">
        <v>138563.88055787343</v>
      </c>
      <c r="B32" s="17">
        <f t="shared" si="2"/>
        <v>13.856388055787344</v>
      </c>
      <c r="C32">
        <v>4.6783121625033085E-2</v>
      </c>
      <c r="D32" s="18">
        <f t="shared" si="3"/>
        <v>4.6783121625033085E-2</v>
      </c>
    </row>
    <row r="33" customFormat="1" x14ac:dyDescent="0.25"/>
    <row r="34" customFormat="1" x14ac:dyDescent="0.25"/>
  </sheetData>
  <sortState xmlns:xlrd2="http://schemas.microsoft.com/office/spreadsheetml/2017/richdata2" ref="A18:D32">
    <sortCondition ref="B18:B32"/>
  </sortState>
  <mergeCells count="6">
    <mergeCell ref="A2:B2"/>
    <mergeCell ref="C2:D2"/>
    <mergeCell ref="A17:B17"/>
    <mergeCell ref="A16:D16"/>
    <mergeCell ref="A1:D1"/>
    <mergeCell ref="C17:D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Cameron</dc:creator>
  <cp:lastModifiedBy>Will Cameron</cp:lastModifiedBy>
  <dcterms:created xsi:type="dcterms:W3CDTF">2024-10-17T21:03:00Z</dcterms:created>
  <dcterms:modified xsi:type="dcterms:W3CDTF">2024-10-17T22:32:53Z</dcterms:modified>
</cp:coreProperties>
</file>