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ngel\Desktop\Web Analytics\Project\"/>
    </mc:Choice>
  </mc:AlternateContent>
  <xr:revisionPtr revIDLastSave="0" documentId="13_ncr:1_{CE06F92B-B05E-412A-A724-F7CD7413C944}" xr6:coauthVersionLast="45" xr6:coauthVersionMax="45" xr10:uidLastSave="{00000000-0000-0000-0000-000000000000}"/>
  <bookViews>
    <workbookView xWindow="-90" yWindow="-90" windowWidth="19380" windowHeight="10380" activeTab="2" xr2:uid="{06997B0B-148B-4633-8FE1-B54729EAEBC4}"/>
  </bookViews>
  <sheets>
    <sheet name="TY" sheetId="3" r:id="rId1"/>
    <sheet name="LY" sheetId="2" r:id="rId2"/>
    <sheet name="Waterfall" sheetId="5" r:id="rId3"/>
  </sheets>
  <externalReferences>
    <externalReference r:id="rId4"/>
  </externalReferences>
  <definedNames>
    <definedName name="_xlchart.v1.0" hidden="1">Waterfall!$A$12:$E$12</definedName>
    <definedName name="_xlchart.v1.1" hidden="1">Waterfall!$A$8:$E$8</definedName>
    <definedName name="_xlchart.v1.2" hidden="1">Waterfall!$A$12:$E$12</definedName>
    <definedName name="_xlchart.v1.3" hidden="1">Waterfall!$A$8:$E$8</definedName>
    <definedName name="_xlchart.v1.4" hidden="1">Waterfall!$A$12:$E$12</definedName>
    <definedName name="_xlchart.v1.5" hidden="1">Waterfall!$A$8:$E$8</definedName>
    <definedName name="_xlchart.v1.6" hidden="1">Waterfall!$A$12:$E$12</definedName>
    <definedName name="_xlchart.v1.7" hidden="1">Waterfall!$A$8:$E$8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" i="2" l="1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L2" i="3"/>
  <c r="K2" i="3"/>
  <c r="J2" i="3"/>
  <c r="A12" i="5"/>
  <c r="D11" i="5"/>
  <c r="B11" i="5"/>
  <c r="D12" i="5"/>
  <c r="C12" i="5"/>
  <c r="B12" i="5"/>
  <c r="G8" i="5"/>
  <c r="G7" i="5"/>
  <c r="G6" i="5"/>
  <c r="C11" i="5"/>
  <c r="C5" i="5"/>
  <c r="C4" i="5"/>
  <c r="C3" i="5"/>
  <c r="C2" i="5"/>
  <c r="E9" i="5" s="1"/>
  <c r="E12" i="5" s="1"/>
  <c r="B5" i="5"/>
  <c r="B4" i="5"/>
  <c r="B3" i="5"/>
  <c r="B2" i="5"/>
  <c r="A9" i="5"/>
  <c r="E5" i="5" l="1"/>
  <c r="D2" i="5"/>
  <c r="E4" i="5"/>
  <c r="E2" i="5"/>
  <c r="D4" i="5"/>
  <c r="E3" i="5"/>
  <c r="G3" i="5" s="1"/>
  <c r="B9" i="5" s="1"/>
  <c r="G4" i="5"/>
  <c r="C9" i="5" s="1"/>
  <c r="G5" i="5"/>
  <c r="D9" i="5" s="1"/>
  <c r="D3" i="5"/>
  <c r="D5" i="5"/>
  <c r="F94" i="2" l="1"/>
  <c r="G94" i="2" s="1"/>
  <c r="H94" i="2"/>
  <c r="C94" i="2"/>
  <c r="D94" i="2"/>
  <c r="E94" i="2"/>
  <c r="B94" i="2"/>
  <c r="C94" i="3"/>
  <c r="D94" i="3"/>
  <c r="H94" i="3" s="1"/>
  <c r="E94" i="3"/>
  <c r="F94" i="3"/>
  <c r="G94" i="3" s="1"/>
  <c r="B94" i="3"/>
</calcChain>
</file>

<file path=xl/sharedStrings.xml><?xml version="1.0" encoding="utf-8"?>
<sst xmlns="http://schemas.openxmlformats.org/spreadsheetml/2006/main" count="44" uniqueCount="26">
  <si>
    <t>Pageviews</t>
  </si>
  <si>
    <t>Revenue</t>
  </si>
  <si>
    <t>Avg. Order Value (AOV)</t>
  </si>
  <si>
    <t xml:space="preserve"> Visits</t>
  </si>
  <si>
    <t>Date</t>
  </si>
  <si>
    <t>Orders</t>
  </si>
  <si>
    <t>Units</t>
  </si>
  <si>
    <t xml:space="preserve"> Conversion Rate</t>
  </si>
  <si>
    <t>LY</t>
  </si>
  <si>
    <t>TY</t>
  </si>
  <si>
    <t>% vs LY</t>
  </si>
  <si>
    <t>Metric Chg
Impact on Demand</t>
  </si>
  <si>
    <t>Visits</t>
  </si>
  <si>
    <t>AOV</t>
  </si>
  <si>
    <t>Conversion</t>
  </si>
  <si>
    <t>Total</t>
  </si>
  <si>
    <t># vs LY</t>
  </si>
  <si>
    <t>total calculated change</t>
  </si>
  <si>
    <t>total actual change</t>
  </si>
  <si>
    <t>difference</t>
  </si>
  <si>
    <t>calculated</t>
  </si>
  <si>
    <t>running total</t>
  </si>
  <si>
    <t>pro-rated for waterfall chart</t>
  </si>
  <si>
    <t>UPT</t>
  </si>
  <si>
    <t>RPV</t>
  </si>
  <si>
    <t>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</si>
</sst>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44" fontId="0" fillId="0" borderId="0" xfId="2" applyFon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6" xfId="0" applyBorder="1"/>
    <xf numFmtId="44" fontId="0" fillId="0" borderId="16" xfId="2" applyFont="1" applyBorder="1"/>
    <xf numFmtId="0" fontId="0" fillId="0" borderId="0" xfId="0"/>
    <xf numFmtId="164" fontId="0" fillId="0" borderId="0" xfId="0" applyNumberFormat="1"/>
    <xf numFmtId="10" fontId="0" fillId="0" borderId="16" xfId="3" applyNumberFormat="1" applyFont="1" applyBorder="1"/>
    <xf numFmtId="9" fontId="0" fillId="0" borderId="16" xfId="3" applyFont="1" applyBorder="1"/>
    <xf numFmtId="164" fontId="0" fillId="0" borderId="16" xfId="2" applyNumberFormat="1" applyFont="1" applyBorder="1"/>
    <xf numFmtId="165" fontId="0" fillId="0" borderId="16" xfId="1" applyNumberFormat="1" applyFont="1" applyBorder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0" fontId="0" fillId="0" borderId="0" xfId="3" applyNumberFormat="1" applyFont="1"/>
    <xf numFmtId="164" fontId="0" fillId="0" borderId="16" xfId="0" applyNumberFormat="1" applyBorder="1"/>
    <xf numFmtId="165" fontId="0" fillId="0" borderId="0" xfId="1" applyNumberFormat="1" applyFont="1"/>
    <xf numFmtId="0" fontId="21" fillId="0" borderId="0" xfId="0" applyFont="1"/>
    <xf numFmtId="165" fontId="21" fillId="0" borderId="0" xfId="1" applyNumberFormat="1" applyFont="1"/>
    <xf numFmtId="44" fontId="21" fillId="0" borderId="0" xfId="0" applyNumberFormat="1" applyFont="1"/>
    <xf numFmtId="0" fontId="0" fillId="33" borderId="0" xfId="0" applyFill="1"/>
    <xf numFmtId="165" fontId="18" fillId="0" borderId="17" xfId="1" applyNumberFormat="1" applyFont="1" applyFill="1" applyBorder="1" applyAlignment="1">
      <alignment horizontal="center" vertical="center"/>
    </xf>
    <xf numFmtId="164" fontId="18" fillId="0" borderId="15" xfId="2" applyNumberFormat="1" applyFont="1" applyFill="1" applyBorder="1" applyAlignment="1">
      <alignment horizontal="center" vertical="center"/>
    </xf>
    <xf numFmtId="164" fontId="18" fillId="0" borderId="14" xfId="2" applyNumberFormat="1" applyFont="1" applyFill="1" applyBorder="1" applyAlignment="1">
      <alignment horizontal="center" vertical="center"/>
    </xf>
    <xf numFmtId="164" fontId="18" fillId="0" borderId="13" xfId="2" applyNumberFormat="1" applyFont="1" applyFill="1" applyBorder="1" applyAlignment="1">
      <alignment horizontal="center" vertical="center"/>
    </xf>
    <xf numFmtId="164" fontId="18" fillId="0" borderId="12" xfId="2" applyNumberFormat="1" applyFont="1" applyFill="1" applyBorder="1" applyAlignment="1">
      <alignment horizontal="center" vertical="center"/>
    </xf>
    <xf numFmtId="164" fontId="18" fillId="0" borderId="11" xfId="2" applyNumberFormat="1" applyFont="1" applyFill="1" applyBorder="1" applyAlignment="1">
      <alignment horizontal="center" vertical="center"/>
    </xf>
    <xf numFmtId="164" fontId="18" fillId="0" borderId="10" xfId="2" applyNumberFormat="1" applyFont="1" applyFill="1" applyBorder="1" applyAlignment="1">
      <alignment horizontal="center" vertical="center"/>
    </xf>
    <xf numFmtId="6" fontId="21" fillId="0" borderId="0" xfId="0" applyNumberFormat="1" applyFont="1"/>
    <xf numFmtId="6" fontId="0" fillId="0" borderId="0" xfId="0" applyNumberFormat="1" applyAlignment="1">
      <alignment horizontal="right"/>
    </xf>
    <xf numFmtId="9" fontId="0" fillId="0" borderId="0" xfId="3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19" xfId="0" applyNumberFormat="1" applyBorder="1"/>
    <xf numFmtId="0" fontId="14" fillId="0" borderId="0" xfId="0" applyFont="1"/>
    <xf numFmtId="165" fontId="14" fillId="0" borderId="0" xfId="1" applyNumberFormat="1" applyFont="1"/>
    <xf numFmtId="44" fontId="14" fillId="0" borderId="0" xfId="2" applyFont="1"/>
    <xf numFmtId="10" fontId="14" fillId="0" borderId="0" xfId="3" applyNumberFormat="1" applyFont="1"/>
    <xf numFmtId="43" fontId="0" fillId="0" borderId="0" xfId="1" applyFont="1"/>
    <xf numFmtId="43" fontId="14" fillId="0" borderId="0" xfId="1" applyFont="1"/>
  </cellXfs>
  <cellStyles count="45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9" xr:uid="{A9C52B59-71A5-434B-8A43-0BAF862E7803}"/>
    <cellStyle name="60% - Accent2 2" xfId="40" xr:uid="{9F454C4A-5600-4284-B359-B556D7DBD901}"/>
    <cellStyle name="60% - Accent3 2" xfId="41" xr:uid="{493CE5B4-4B1F-48AD-B72D-06322700A435}"/>
    <cellStyle name="60% - Accent4 2" xfId="42" xr:uid="{DA0B011F-A21F-4175-8D13-343F914AF7A9}"/>
    <cellStyle name="60% - Accent5 2" xfId="43" xr:uid="{6E8EA388-E82F-4EC0-81DC-6372AC0271D5}"/>
    <cellStyle name="60% - Accent6 2" xfId="44" xr:uid="{F3541EDB-3470-40BC-B5DF-2C45108F81C8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2" builtinId="4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8" xr:uid="{556DD07B-F760-44EA-ACFC-C55AA756D519}"/>
    <cellStyle name="Normal" xfId="0" builtinId="0"/>
    <cellStyle name="Note" xfId="16" builtinId="10" customBuiltin="1"/>
    <cellStyle name="Output" xfId="11" builtinId="21" customBuiltin="1"/>
    <cellStyle name="Percent" xfId="3" builtinId="5"/>
    <cellStyle name="Title 2" xfId="37" xr:uid="{68352AB4-0911-4507-8908-DAA5A5D06355}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5F2B-4C03-A57B-E9897D93731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5F2B-4C03-A57B-E9897D93731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5F2B-4C03-A57B-E9897D937319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F2B-4C03-A57B-E9897D937319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5F2B-4C03-A57B-E9897D93731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F2B-4C03-A57B-E9897D93731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F2B-4C03-A57B-E9897D93731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5F2B-4C03-A57B-E9897D93731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5F2B-4C03-A57B-E9897D937319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2B-4C03-A57B-E9897D937319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2B-4C03-A57B-E9897D937319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2B-4C03-A57B-E9897D937319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2B-4C03-A57B-E9897D937319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2B-4C03-A57B-E9897D9373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F2B-4C03-A57B-E9897D93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1008"/>
        <c:axId val="192252544"/>
      </c:barChart>
      <c:catAx>
        <c:axId val="192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52544"/>
        <c:crosses val="autoZero"/>
        <c:auto val="1"/>
        <c:lblAlgn val="ctr"/>
        <c:lblOffset val="100"/>
        <c:noMultiLvlLbl val="0"/>
      </c:catAx>
      <c:valAx>
        <c:axId val="19225254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250D-423D-AA93-D83DAD07ABC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250D-423D-AA93-D83DAD07ABC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250D-423D-AA93-D83DAD07ABCC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250D-423D-AA93-D83DAD07ABCC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250D-423D-AA93-D83DAD07ABC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250D-423D-AA93-D83DAD07ABC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250D-423D-AA93-D83DAD07ABCC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0D-423D-AA93-D83DAD07ABCC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0D-423D-AA93-D83DAD07ABCC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0D-423D-AA93-D83DAD07ABCC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0D-423D-AA93-D83DAD07AB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250D-423D-AA93-D83DAD07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0240"/>
        <c:axId val="192172032"/>
      </c:barChart>
      <c:catAx>
        <c:axId val="192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72032"/>
        <c:crosses val="autoZero"/>
        <c:auto val="1"/>
        <c:lblAlgn val="ctr"/>
        <c:lblOffset val="100"/>
        <c:noMultiLvlLbl val="0"/>
      </c:catAx>
      <c:valAx>
        <c:axId val="19217203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1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4B6-40BC-BB55-48592464A83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4B6-40BC-BB55-48592464A83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4B6-40BC-BB55-48592464A83F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4B6-40BC-BB55-48592464A83F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4B6-40BC-BB55-48592464A83F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64B6-40BC-BB55-48592464A83F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4B6-40BC-BB55-48592464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01856"/>
        <c:axId val="192203392"/>
      </c:barChart>
      <c:catAx>
        <c:axId val="192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203392"/>
        <c:crosses val="autoZero"/>
        <c:auto val="1"/>
        <c:lblAlgn val="ctr"/>
        <c:lblOffset val="100"/>
        <c:noMultiLvlLbl val="0"/>
      </c:catAx>
      <c:valAx>
        <c:axId val="192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2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</cx:chartData>
  <cx:chart>
    <cx:title pos="t" align="ctr" overlay="0">
      <cx:tx>
        <cx:txData>
          <cx:v>Revenue 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Waterfall</a:t>
          </a:r>
        </a:p>
      </cx:txPr>
    </cx:title>
    <cx:plotArea>
      <cx:plotAreaRegion>
        <cx:series layoutId="waterfall" uniqueId="{54562548-B6D0-44D0-A924-D3DD8F3CF249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5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76113-C37C-47C9-BFE2-FB67595A2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CF4AC-7CC3-433A-827D-73448CE89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574301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E5EDB-3D3D-4B1E-9644-FA1B34E63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272676</xdr:colOff>
      <xdr:row>14</xdr:row>
      <xdr:rowOff>47811</xdr:rowOff>
    </xdr:from>
    <xdr:to>
      <xdr:col>5</xdr:col>
      <xdr:colOff>22412</xdr:colOff>
      <xdr:row>31</xdr:row>
      <xdr:rowOff>82177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493D48D-6743-4664-B9BD-14BA773BB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676" y="2961340"/>
              <a:ext cx="5453530" cy="3209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/Desktop/Web%20Analytics/Lesson%208/Lesson8_Problem9or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 (solution)"/>
      <sheetName val="TY"/>
      <sheetName val="LY (solution)"/>
      <sheetName val="LY"/>
      <sheetName val="% vs LY (solution)"/>
      <sheetName val="% vs LY"/>
      <sheetName val="# vs LY (solution)"/>
      <sheetName val="# vs LY"/>
      <sheetName val="Charts (solution)"/>
      <sheetName val="Charts"/>
      <sheetName val="Revenue Waterfall (solution)"/>
      <sheetName val="Revenue Waterf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A8" t="str">
            <v>LY</v>
          </cell>
          <cell r="B8" t="str">
            <v>Visits</v>
          </cell>
          <cell r="C8" t="str">
            <v>AOV</v>
          </cell>
          <cell r="D8" t="str">
            <v>Conversion</v>
          </cell>
          <cell r="E8" t="str">
            <v>TY</v>
          </cell>
        </row>
        <row r="11">
          <cell r="A11">
            <v>0</v>
          </cell>
          <cell r="B11">
            <v>21250966.358460963</v>
          </cell>
          <cell r="C11">
            <v>21111014.14502532</v>
          </cell>
          <cell r="D11">
            <v>20971061.931589678</v>
          </cell>
          <cell r="E11">
            <v>0</v>
          </cell>
        </row>
        <row r="12">
          <cell r="A12">
            <v>42584596</v>
          </cell>
          <cell r="B12">
            <v>21333629.641539037</v>
          </cell>
          <cell r="C12">
            <v>139952.213435641</v>
          </cell>
          <cell r="D12">
            <v>586463.8885208742</v>
          </cell>
          <cell r="E12">
            <v>21472827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000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A1ED-0E0E-424F-A2CB-A6F80E0023AD}">
  <dimension ref="A1:L95"/>
  <sheetViews>
    <sheetView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D87" sqref="D87"/>
    </sheetView>
  </sheetViews>
  <sheetFormatPr defaultRowHeight="14.75" x14ac:dyDescent="0.75"/>
  <cols>
    <col min="1" max="1" width="10.7265625" bestFit="1" customWidth="1"/>
    <col min="2" max="8" width="13.54296875" customWidth="1"/>
  </cols>
  <sheetData>
    <row r="1" spans="1:12" ht="29.5" x14ac:dyDescent="0.75">
      <c r="A1" s="18" t="s">
        <v>4</v>
      </c>
      <c r="B1" s="18" t="s">
        <v>3</v>
      </c>
      <c r="C1" s="18" t="s">
        <v>0</v>
      </c>
      <c r="D1" s="18" t="s">
        <v>5</v>
      </c>
      <c r="E1" s="18" t="s">
        <v>6</v>
      </c>
      <c r="F1" s="18" t="s">
        <v>1</v>
      </c>
      <c r="G1" s="18" t="s">
        <v>2</v>
      </c>
      <c r="H1" s="18" t="s">
        <v>7</v>
      </c>
      <c r="J1" s="18" t="s">
        <v>24</v>
      </c>
      <c r="K1" s="18" t="s">
        <v>25</v>
      </c>
      <c r="L1" s="18" t="s">
        <v>23</v>
      </c>
    </row>
    <row r="2" spans="1:12" x14ac:dyDescent="0.75">
      <c r="A2" s="2">
        <v>43739</v>
      </c>
      <c r="B2" s="22">
        <v>2621</v>
      </c>
      <c r="C2" s="22">
        <v>9877</v>
      </c>
      <c r="D2" s="22">
        <v>3</v>
      </c>
      <c r="E2" s="22">
        <v>5</v>
      </c>
      <c r="F2" s="5">
        <v>123</v>
      </c>
      <c r="G2" s="5">
        <v>41</v>
      </c>
      <c r="H2" s="20">
        <v>1.1446012972148034E-3</v>
      </c>
      <c r="J2" s="5">
        <f>F2/B2</f>
        <v>4.6928653185806947E-2</v>
      </c>
      <c r="K2" s="5">
        <f>IFERROR(F2/E2,0)</f>
        <v>24.6</v>
      </c>
      <c r="L2" s="44">
        <f>IFERROR(E2/D2,0)</f>
        <v>1.6666666666666667</v>
      </c>
    </row>
    <row r="3" spans="1:12" x14ac:dyDescent="0.75">
      <c r="A3" s="2">
        <v>43740</v>
      </c>
      <c r="B3" s="22">
        <v>2562</v>
      </c>
      <c r="C3" s="22">
        <v>9908</v>
      </c>
      <c r="D3" s="22">
        <v>2</v>
      </c>
      <c r="E3" s="22">
        <v>9</v>
      </c>
      <c r="F3" s="5">
        <v>96.5</v>
      </c>
      <c r="G3" s="5">
        <v>48.25</v>
      </c>
      <c r="H3" s="20">
        <v>7.8064012490241998E-4</v>
      </c>
      <c r="J3" s="5">
        <f t="shared" ref="J3:J66" si="0">F3/B3</f>
        <v>3.7665886026541764E-2</v>
      </c>
      <c r="K3" s="5">
        <f t="shared" ref="K3:K66" si="1">IFERROR(F3/E3,0)</f>
        <v>10.722222222222221</v>
      </c>
      <c r="L3" s="44">
        <f t="shared" ref="L3:L66" si="2">IFERROR(E3/D3,0)</f>
        <v>4.5</v>
      </c>
    </row>
    <row r="4" spans="1:12" x14ac:dyDescent="0.75">
      <c r="A4" s="2">
        <v>43741</v>
      </c>
      <c r="B4" s="22">
        <v>2973</v>
      </c>
      <c r="C4" s="22">
        <v>10654</v>
      </c>
      <c r="D4" s="22">
        <v>2</v>
      </c>
      <c r="E4" s="22">
        <v>7</v>
      </c>
      <c r="F4" s="5">
        <v>98</v>
      </c>
      <c r="G4" s="5">
        <v>49</v>
      </c>
      <c r="H4" s="20">
        <v>6.7272115708039018E-4</v>
      </c>
      <c r="J4" s="5">
        <f t="shared" si="0"/>
        <v>3.296333669693912E-2</v>
      </c>
      <c r="K4" s="5">
        <f t="shared" si="1"/>
        <v>14</v>
      </c>
      <c r="L4" s="44">
        <f t="shared" si="2"/>
        <v>3.5</v>
      </c>
    </row>
    <row r="5" spans="1:12" x14ac:dyDescent="0.75">
      <c r="A5" s="2">
        <v>43742</v>
      </c>
      <c r="B5" s="22">
        <v>2196</v>
      </c>
      <c r="C5" s="22">
        <v>8861</v>
      </c>
      <c r="D5" s="22">
        <v>2</v>
      </c>
      <c r="E5" s="22">
        <v>120</v>
      </c>
      <c r="F5" s="5">
        <v>260</v>
      </c>
      <c r="G5" s="5">
        <v>130</v>
      </c>
      <c r="H5" s="20">
        <v>9.1074681238615665E-4</v>
      </c>
      <c r="J5" s="5">
        <f t="shared" si="0"/>
        <v>0.11839708561020036</v>
      </c>
      <c r="K5" s="5">
        <f t="shared" si="1"/>
        <v>2.1666666666666665</v>
      </c>
      <c r="L5" s="44">
        <f t="shared" si="2"/>
        <v>60</v>
      </c>
    </row>
    <row r="6" spans="1:12" x14ac:dyDescent="0.75">
      <c r="A6" s="2">
        <v>43743</v>
      </c>
      <c r="B6" s="22">
        <v>1389</v>
      </c>
      <c r="C6" s="22">
        <v>5384</v>
      </c>
      <c r="D6" s="22">
        <v>2</v>
      </c>
      <c r="E6" s="22">
        <v>12</v>
      </c>
      <c r="F6" s="5">
        <v>35.9</v>
      </c>
      <c r="G6" s="5">
        <v>17.95</v>
      </c>
      <c r="H6" s="20">
        <v>1.4398848092152627E-3</v>
      </c>
      <c r="J6" s="5">
        <f t="shared" si="0"/>
        <v>2.5845932325413965E-2</v>
      </c>
      <c r="K6" s="5">
        <f t="shared" si="1"/>
        <v>2.9916666666666667</v>
      </c>
      <c r="L6" s="44">
        <f t="shared" si="2"/>
        <v>6</v>
      </c>
    </row>
    <row r="7" spans="1:12" x14ac:dyDescent="0.75">
      <c r="A7" s="2">
        <v>43744</v>
      </c>
      <c r="B7" s="22">
        <v>1401</v>
      </c>
      <c r="C7" s="22">
        <v>5545</v>
      </c>
      <c r="D7" s="22">
        <v>5</v>
      </c>
      <c r="E7" s="22">
        <v>11</v>
      </c>
      <c r="F7" s="5">
        <v>181</v>
      </c>
      <c r="G7" s="5">
        <v>36.200000000000003</v>
      </c>
      <c r="H7" s="20">
        <v>3.5688793718772305E-3</v>
      </c>
      <c r="J7" s="5">
        <f t="shared" si="0"/>
        <v>0.12919343326195576</v>
      </c>
      <c r="K7" s="5">
        <f t="shared" si="1"/>
        <v>16.454545454545453</v>
      </c>
      <c r="L7" s="44">
        <f t="shared" si="2"/>
        <v>2.2000000000000002</v>
      </c>
    </row>
    <row r="8" spans="1:12" x14ac:dyDescent="0.75">
      <c r="A8" s="2">
        <v>43745</v>
      </c>
      <c r="B8" s="22">
        <v>2605</v>
      </c>
      <c r="C8" s="22">
        <v>9493</v>
      </c>
      <c r="D8" s="22">
        <v>5</v>
      </c>
      <c r="E8" s="22">
        <v>468</v>
      </c>
      <c r="F8" s="5">
        <v>3896.1</v>
      </c>
      <c r="G8" s="5">
        <v>779.22</v>
      </c>
      <c r="H8" s="20">
        <v>1.9193857965451055E-3</v>
      </c>
      <c r="J8" s="5">
        <f t="shared" si="0"/>
        <v>1.4956238003838771</v>
      </c>
      <c r="K8" s="5">
        <f t="shared" si="1"/>
        <v>8.3249999999999993</v>
      </c>
      <c r="L8" s="44">
        <f t="shared" si="2"/>
        <v>93.6</v>
      </c>
    </row>
    <row r="9" spans="1:12" x14ac:dyDescent="0.75">
      <c r="A9" s="2">
        <v>43746</v>
      </c>
      <c r="B9" s="22">
        <v>2431</v>
      </c>
      <c r="C9" s="22">
        <v>8068</v>
      </c>
      <c r="D9" s="22">
        <v>0</v>
      </c>
      <c r="E9" s="22">
        <v>0</v>
      </c>
      <c r="F9" s="5">
        <v>0</v>
      </c>
      <c r="G9" s="5">
        <v>0</v>
      </c>
      <c r="H9" s="20">
        <v>0</v>
      </c>
      <c r="J9" s="5">
        <f t="shared" si="0"/>
        <v>0</v>
      </c>
      <c r="K9" s="5">
        <f t="shared" si="1"/>
        <v>0</v>
      </c>
      <c r="L9" s="44">
        <f t="shared" si="2"/>
        <v>0</v>
      </c>
    </row>
    <row r="10" spans="1:12" x14ac:dyDescent="0.75">
      <c r="A10" s="2">
        <v>43747</v>
      </c>
      <c r="B10" s="22">
        <v>2662</v>
      </c>
      <c r="C10" s="22">
        <v>10177</v>
      </c>
      <c r="D10" s="22">
        <v>3</v>
      </c>
      <c r="E10" s="22">
        <v>10</v>
      </c>
      <c r="F10" s="5">
        <v>209.6</v>
      </c>
      <c r="G10" s="5">
        <v>69.866666666666674</v>
      </c>
      <c r="H10" s="20">
        <v>1.1269722013523666E-3</v>
      </c>
      <c r="J10" s="5">
        <f t="shared" si="0"/>
        <v>7.8737791134485341E-2</v>
      </c>
      <c r="K10" s="5">
        <f t="shared" si="1"/>
        <v>20.96</v>
      </c>
      <c r="L10" s="44">
        <f t="shared" si="2"/>
        <v>3.3333333333333335</v>
      </c>
    </row>
    <row r="11" spans="1:12" x14ac:dyDescent="0.75">
      <c r="A11" s="2">
        <v>43748</v>
      </c>
      <c r="B11" s="22">
        <v>2569</v>
      </c>
      <c r="C11" s="22">
        <v>9085</v>
      </c>
      <c r="D11" s="22">
        <v>2</v>
      </c>
      <c r="E11" s="22">
        <v>9</v>
      </c>
      <c r="F11" s="5">
        <v>55.4</v>
      </c>
      <c r="G11" s="5">
        <v>27.7</v>
      </c>
      <c r="H11" s="20">
        <v>7.7851304009342152E-4</v>
      </c>
      <c r="J11" s="5">
        <f t="shared" si="0"/>
        <v>2.1564811210587776E-2</v>
      </c>
      <c r="K11" s="5">
        <f t="shared" si="1"/>
        <v>6.155555555555555</v>
      </c>
      <c r="L11" s="44">
        <f t="shared" si="2"/>
        <v>4.5</v>
      </c>
    </row>
    <row r="12" spans="1:12" x14ac:dyDescent="0.75">
      <c r="A12" s="2">
        <v>43749</v>
      </c>
      <c r="B12" s="22">
        <v>1969</v>
      </c>
      <c r="C12" s="22">
        <v>7716</v>
      </c>
      <c r="D12" s="22">
        <v>3</v>
      </c>
      <c r="E12" s="22">
        <v>6</v>
      </c>
      <c r="F12" s="5">
        <v>245</v>
      </c>
      <c r="G12" s="5">
        <v>81.666666666666671</v>
      </c>
      <c r="H12" s="20">
        <v>1.5236160487557136E-3</v>
      </c>
      <c r="J12" s="5">
        <f t="shared" si="0"/>
        <v>0.1244286439817166</v>
      </c>
      <c r="K12" s="5">
        <f t="shared" si="1"/>
        <v>40.833333333333336</v>
      </c>
      <c r="L12" s="44">
        <f t="shared" si="2"/>
        <v>2</v>
      </c>
    </row>
    <row r="13" spans="1:12" x14ac:dyDescent="0.75">
      <c r="A13" s="2">
        <v>43750</v>
      </c>
      <c r="B13" s="22">
        <v>1286</v>
      </c>
      <c r="C13" s="22">
        <v>4426</v>
      </c>
      <c r="D13" s="22">
        <v>2</v>
      </c>
      <c r="E13" s="22">
        <v>4</v>
      </c>
      <c r="F13" s="5">
        <v>69.8</v>
      </c>
      <c r="G13" s="5">
        <v>34.9</v>
      </c>
      <c r="H13" s="20">
        <v>1.5552099533437014E-3</v>
      </c>
      <c r="J13" s="5">
        <f t="shared" si="0"/>
        <v>5.4276827371695174E-2</v>
      </c>
      <c r="K13" s="5">
        <f t="shared" si="1"/>
        <v>17.45</v>
      </c>
      <c r="L13" s="44">
        <f t="shared" si="2"/>
        <v>2</v>
      </c>
    </row>
    <row r="14" spans="1:12" x14ac:dyDescent="0.75">
      <c r="A14" s="2">
        <v>43751</v>
      </c>
      <c r="B14" s="22">
        <v>1383</v>
      </c>
      <c r="C14" s="22">
        <v>5414</v>
      </c>
      <c r="D14" s="22">
        <v>3</v>
      </c>
      <c r="E14" s="22">
        <v>6</v>
      </c>
      <c r="F14" s="5">
        <v>85.95</v>
      </c>
      <c r="G14" s="5">
        <v>28.65</v>
      </c>
      <c r="H14" s="20">
        <v>2.1691973969631237E-3</v>
      </c>
      <c r="J14" s="5">
        <f t="shared" si="0"/>
        <v>6.2147505422993493E-2</v>
      </c>
      <c r="K14" s="5">
        <f t="shared" si="1"/>
        <v>14.325000000000001</v>
      </c>
      <c r="L14" s="44">
        <f t="shared" si="2"/>
        <v>2</v>
      </c>
    </row>
    <row r="15" spans="1:12" x14ac:dyDescent="0.75">
      <c r="A15" s="2">
        <v>43752</v>
      </c>
      <c r="B15" s="22">
        <v>2304</v>
      </c>
      <c r="C15" s="22">
        <v>8244</v>
      </c>
      <c r="D15" s="22">
        <v>1</v>
      </c>
      <c r="E15" s="22">
        <v>3</v>
      </c>
      <c r="F15" s="5">
        <v>86</v>
      </c>
      <c r="G15" s="5">
        <v>86</v>
      </c>
      <c r="H15" s="20">
        <v>4.3402777777777775E-4</v>
      </c>
      <c r="J15" s="5">
        <f t="shared" si="0"/>
        <v>3.7326388888888888E-2</v>
      </c>
      <c r="K15" s="5">
        <f t="shared" si="1"/>
        <v>28.666666666666668</v>
      </c>
      <c r="L15" s="44">
        <f t="shared" si="2"/>
        <v>3</v>
      </c>
    </row>
    <row r="16" spans="1:12" x14ac:dyDescent="0.75">
      <c r="A16" s="2">
        <v>43753</v>
      </c>
      <c r="B16" s="22">
        <v>3293</v>
      </c>
      <c r="C16" s="22">
        <v>12447</v>
      </c>
      <c r="D16" s="22">
        <v>4</v>
      </c>
      <c r="E16" s="22">
        <v>31</v>
      </c>
      <c r="F16" s="5">
        <v>285.39999999999998</v>
      </c>
      <c r="G16" s="5">
        <v>71.349999999999994</v>
      </c>
      <c r="H16" s="20">
        <v>1.2146978439113271E-3</v>
      </c>
      <c r="J16" s="5">
        <f t="shared" si="0"/>
        <v>8.6668691163073172E-2</v>
      </c>
      <c r="K16" s="5">
        <f t="shared" si="1"/>
        <v>9.2064516129032246</v>
      </c>
      <c r="L16" s="44">
        <f t="shared" si="2"/>
        <v>7.75</v>
      </c>
    </row>
    <row r="17" spans="1:12" x14ac:dyDescent="0.75">
      <c r="A17" s="2">
        <v>43754</v>
      </c>
      <c r="B17" s="22">
        <v>2930</v>
      </c>
      <c r="C17" s="22">
        <v>10880</v>
      </c>
      <c r="D17" s="22">
        <v>3</v>
      </c>
      <c r="E17" s="22">
        <v>5</v>
      </c>
      <c r="F17" s="5">
        <v>122</v>
      </c>
      <c r="G17" s="5">
        <v>40.666666666666664</v>
      </c>
      <c r="H17" s="20">
        <v>1.0238907849829352E-3</v>
      </c>
      <c r="J17" s="5">
        <f t="shared" si="0"/>
        <v>4.1638225255972695E-2</v>
      </c>
      <c r="K17" s="5">
        <f t="shared" si="1"/>
        <v>24.4</v>
      </c>
      <c r="L17" s="44">
        <f t="shared" si="2"/>
        <v>1.6666666666666667</v>
      </c>
    </row>
    <row r="18" spans="1:12" x14ac:dyDescent="0.75">
      <c r="A18" s="2">
        <v>43755</v>
      </c>
      <c r="B18" s="22">
        <v>2657</v>
      </c>
      <c r="C18" s="22">
        <v>10059</v>
      </c>
      <c r="D18" s="22">
        <v>5</v>
      </c>
      <c r="E18" s="22">
        <v>5</v>
      </c>
      <c r="F18" s="5">
        <v>120.8</v>
      </c>
      <c r="G18" s="5">
        <v>24.16</v>
      </c>
      <c r="H18" s="20">
        <v>1.8818216033120059E-3</v>
      </c>
      <c r="J18" s="5">
        <f t="shared" si="0"/>
        <v>4.5464809936018064E-2</v>
      </c>
      <c r="K18" s="5">
        <f t="shared" si="1"/>
        <v>24.16</v>
      </c>
      <c r="L18" s="44">
        <f t="shared" si="2"/>
        <v>1</v>
      </c>
    </row>
    <row r="19" spans="1:12" x14ac:dyDescent="0.75">
      <c r="A19" s="2">
        <v>43756</v>
      </c>
      <c r="B19" s="22">
        <v>2399</v>
      </c>
      <c r="C19" s="22">
        <v>8442</v>
      </c>
      <c r="D19" s="22">
        <v>2</v>
      </c>
      <c r="E19" s="22">
        <v>4</v>
      </c>
      <c r="F19" s="5">
        <v>137</v>
      </c>
      <c r="G19" s="5">
        <v>68.5</v>
      </c>
      <c r="H19" s="20">
        <v>8.3368070029178826E-4</v>
      </c>
      <c r="J19" s="5">
        <f t="shared" si="0"/>
        <v>5.7107127969987494E-2</v>
      </c>
      <c r="K19" s="5">
        <f t="shared" si="1"/>
        <v>34.25</v>
      </c>
      <c r="L19" s="44">
        <f t="shared" si="2"/>
        <v>2</v>
      </c>
    </row>
    <row r="20" spans="1:12" x14ac:dyDescent="0.75">
      <c r="A20" s="2">
        <v>43757</v>
      </c>
      <c r="B20" s="22">
        <v>1674</v>
      </c>
      <c r="C20" s="22">
        <v>6575</v>
      </c>
      <c r="D20" s="22">
        <v>2</v>
      </c>
      <c r="E20" s="22">
        <v>4</v>
      </c>
      <c r="F20" s="5">
        <v>110</v>
      </c>
      <c r="G20" s="5">
        <v>55</v>
      </c>
      <c r="H20" s="20">
        <v>1.1947431302270011E-3</v>
      </c>
      <c r="J20" s="5">
        <f t="shared" si="0"/>
        <v>6.5710872162485071E-2</v>
      </c>
      <c r="K20" s="5">
        <f t="shared" si="1"/>
        <v>27.5</v>
      </c>
      <c r="L20" s="44">
        <f t="shared" si="2"/>
        <v>2</v>
      </c>
    </row>
    <row r="21" spans="1:12" x14ac:dyDescent="0.75">
      <c r="A21" s="2">
        <v>43758</v>
      </c>
      <c r="B21" s="22">
        <v>1612</v>
      </c>
      <c r="C21" s="22">
        <v>5957</v>
      </c>
      <c r="D21" s="22">
        <v>2</v>
      </c>
      <c r="E21" s="22">
        <v>6</v>
      </c>
      <c r="F21" s="5">
        <v>105.6</v>
      </c>
      <c r="G21" s="5">
        <v>52.8</v>
      </c>
      <c r="H21" s="20">
        <v>1.2406947890818859E-3</v>
      </c>
      <c r="J21" s="5">
        <f t="shared" si="0"/>
        <v>6.550868486352357E-2</v>
      </c>
      <c r="K21" s="5">
        <f t="shared" si="1"/>
        <v>17.599999999999998</v>
      </c>
      <c r="L21" s="44">
        <f t="shared" si="2"/>
        <v>3</v>
      </c>
    </row>
    <row r="22" spans="1:12" x14ac:dyDescent="0.75">
      <c r="A22" s="2">
        <v>43759</v>
      </c>
      <c r="B22" s="22">
        <v>2851</v>
      </c>
      <c r="C22" s="22">
        <v>10455</v>
      </c>
      <c r="D22" s="22">
        <v>2</v>
      </c>
      <c r="E22" s="22">
        <v>4</v>
      </c>
      <c r="F22" s="5">
        <v>56</v>
      </c>
      <c r="G22" s="5">
        <v>28</v>
      </c>
      <c r="H22" s="20">
        <v>7.0150824272185194E-4</v>
      </c>
      <c r="J22" s="5">
        <f t="shared" si="0"/>
        <v>1.9642230796211857E-2</v>
      </c>
      <c r="K22" s="5">
        <f t="shared" si="1"/>
        <v>14</v>
      </c>
      <c r="L22" s="44">
        <f t="shared" si="2"/>
        <v>2</v>
      </c>
    </row>
    <row r="23" spans="1:12" x14ac:dyDescent="0.75">
      <c r="A23" s="2">
        <v>43760</v>
      </c>
      <c r="B23" s="22">
        <v>2990</v>
      </c>
      <c r="C23" s="22">
        <v>10970</v>
      </c>
      <c r="D23" s="22">
        <v>3</v>
      </c>
      <c r="E23" s="22">
        <v>5</v>
      </c>
      <c r="F23" s="5">
        <v>59</v>
      </c>
      <c r="G23" s="5">
        <v>19.666666666666668</v>
      </c>
      <c r="H23" s="20">
        <v>1.0033444816053511E-3</v>
      </c>
      <c r="J23" s="5">
        <f t="shared" si="0"/>
        <v>1.9732441471571906E-2</v>
      </c>
      <c r="K23" s="5">
        <f t="shared" si="1"/>
        <v>11.8</v>
      </c>
      <c r="L23" s="44">
        <f t="shared" si="2"/>
        <v>1.6666666666666667</v>
      </c>
    </row>
    <row r="24" spans="1:12" x14ac:dyDescent="0.75">
      <c r="A24" s="2">
        <v>43761</v>
      </c>
      <c r="B24" s="22">
        <v>3030</v>
      </c>
      <c r="C24" s="22">
        <v>10967</v>
      </c>
      <c r="D24" s="22">
        <v>2</v>
      </c>
      <c r="E24" s="22">
        <v>3</v>
      </c>
      <c r="F24" s="5">
        <v>72</v>
      </c>
      <c r="G24" s="5">
        <v>36</v>
      </c>
      <c r="H24" s="20">
        <v>6.6006600660066007E-4</v>
      </c>
      <c r="J24" s="5">
        <f t="shared" si="0"/>
        <v>2.3762376237623763E-2</v>
      </c>
      <c r="K24" s="5">
        <f t="shared" si="1"/>
        <v>24</v>
      </c>
      <c r="L24" s="44">
        <f t="shared" si="2"/>
        <v>1.5</v>
      </c>
    </row>
    <row r="25" spans="1:12" x14ac:dyDescent="0.75">
      <c r="A25" s="2">
        <v>43762</v>
      </c>
      <c r="B25" s="22">
        <v>2563</v>
      </c>
      <c r="C25" s="22">
        <v>9972</v>
      </c>
      <c r="D25" s="22">
        <v>3</v>
      </c>
      <c r="E25" s="22">
        <v>11</v>
      </c>
      <c r="F25" s="5">
        <v>139.25</v>
      </c>
      <c r="G25" s="5">
        <v>46.416666666666664</v>
      </c>
      <c r="H25" s="20">
        <v>1.1705033164260631E-3</v>
      </c>
      <c r="J25" s="5">
        <f t="shared" si="0"/>
        <v>5.4330862270776437E-2</v>
      </c>
      <c r="K25" s="5">
        <f t="shared" si="1"/>
        <v>12.659090909090908</v>
      </c>
      <c r="L25" s="44">
        <f t="shared" si="2"/>
        <v>3.6666666666666665</v>
      </c>
    </row>
    <row r="26" spans="1:12" x14ac:dyDescent="0.75">
      <c r="A26" s="2">
        <v>43763</v>
      </c>
      <c r="B26" s="22">
        <v>2253</v>
      </c>
      <c r="C26" s="22">
        <v>9818</v>
      </c>
      <c r="D26" s="22">
        <v>6</v>
      </c>
      <c r="E26" s="22">
        <v>14</v>
      </c>
      <c r="F26" s="5">
        <v>219.7</v>
      </c>
      <c r="G26" s="5">
        <v>36.616666666666667</v>
      </c>
      <c r="H26" s="20">
        <v>2.6631158455392811E-3</v>
      </c>
      <c r="J26" s="5">
        <f t="shared" si="0"/>
        <v>9.7514425210829994E-2</v>
      </c>
      <c r="K26" s="5">
        <f t="shared" si="1"/>
        <v>15.692857142857141</v>
      </c>
      <c r="L26" s="44">
        <f t="shared" si="2"/>
        <v>2.3333333333333335</v>
      </c>
    </row>
    <row r="27" spans="1:12" x14ac:dyDescent="0.75">
      <c r="A27" s="2">
        <v>43764</v>
      </c>
      <c r="B27" s="22">
        <v>1476</v>
      </c>
      <c r="C27" s="22">
        <v>6655</v>
      </c>
      <c r="D27" s="22">
        <v>6</v>
      </c>
      <c r="E27" s="22">
        <v>11</v>
      </c>
      <c r="F27" s="5">
        <v>276.2</v>
      </c>
      <c r="G27" s="5">
        <v>46.033333333333339</v>
      </c>
      <c r="H27" s="20">
        <v>4.0650406504065045E-3</v>
      </c>
      <c r="J27" s="5">
        <f t="shared" si="0"/>
        <v>0.18712737127371273</v>
      </c>
      <c r="K27" s="5">
        <f t="shared" si="1"/>
        <v>25.109090909090909</v>
      </c>
      <c r="L27" s="44">
        <f t="shared" si="2"/>
        <v>1.8333333333333333</v>
      </c>
    </row>
    <row r="28" spans="1:12" x14ac:dyDescent="0.75">
      <c r="A28" s="2">
        <v>43765</v>
      </c>
      <c r="B28" s="22">
        <v>1399</v>
      </c>
      <c r="C28" s="22">
        <v>5807</v>
      </c>
      <c r="D28" s="22">
        <v>1</v>
      </c>
      <c r="E28" s="22">
        <v>1</v>
      </c>
      <c r="F28" s="5">
        <v>30</v>
      </c>
      <c r="G28" s="5">
        <v>30</v>
      </c>
      <c r="H28" s="20">
        <v>7.1479628305932811E-4</v>
      </c>
      <c r="J28" s="5">
        <f t="shared" si="0"/>
        <v>2.1443888491779844E-2</v>
      </c>
      <c r="K28" s="5">
        <f t="shared" si="1"/>
        <v>30</v>
      </c>
      <c r="L28" s="44">
        <f t="shared" si="2"/>
        <v>1</v>
      </c>
    </row>
    <row r="29" spans="1:12" x14ac:dyDescent="0.75">
      <c r="A29" s="2">
        <v>43766</v>
      </c>
      <c r="B29" s="22">
        <v>2485</v>
      </c>
      <c r="C29" s="22">
        <v>9989</v>
      </c>
      <c r="D29" s="22">
        <v>2</v>
      </c>
      <c r="E29" s="22">
        <v>7</v>
      </c>
      <c r="F29" s="5">
        <v>27</v>
      </c>
      <c r="G29" s="5">
        <v>13.5</v>
      </c>
      <c r="H29" s="20">
        <v>8.0482897384305833E-4</v>
      </c>
      <c r="J29" s="5">
        <f t="shared" si="0"/>
        <v>1.0865191146881288E-2</v>
      </c>
      <c r="K29" s="5">
        <f t="shared" si="1"/>
        <v>3.8571428571428572</v>
      </c>
      <c r="L29" s="44">
        <f t="shared" si="2"/>
        <v>3.5</v>
      </c>
    </row>
    <row r="30" spans="1:12" x14ac:dyDescent="0.75">
      <c r="A30" s="2">
        <v>43767</v>
      </c>
      <c r="B30" s="22">
        <v>2641</v>
      </c>
      <c r="C30" s="22">
        <v>11277</v>
      </c>
      <c r="D30" s="22">
        <v>1</v>
      </c>
      <c r="E30" s="22">
        <v>3</v>
      </c>
      <c r="F30" s="5">
        <v>79</v>
      </c>
      <c r="G30" s="5">
        <v>79</v>
      </c>
      <c r="H30" s="20">
        <v>3.786444528587656E-4</v>
      </c>
      <c r="J30" s="5">
        <f t="shared" si="0"/>
        <v>2.9912911775842484E-2</v>
      </c>
      <c r="K30" s="5">
        <f t="shared" si="1"/>
        <v>26.333333333333332</v>
      </c>
      <c r="L30" s="44">
        <f t="shared" si="2"/>
        <v>3</v>
      </c>
    </row>
    <row r="31" spans="1:12" x14ac:dyDescent="0.75">
      <c r="A31" s="2">
        <v>43768</v>
      </c>
      <c r="B31" s="22">
        <v>2692</v>
      </c>
      <c r="C31" s="22">
        <v>11645</v>
      </c>
      <c r="D31" s="22">
        <v>3</v>
      </c>
      <c r="E31" s="22">
        <v>6</v>
      </c>
      <c r="F31" s="5">
        <v>104</v>
      </c>
      <c r="G31" s="5">
        <v>34.666666666666664</v>
      </c>
      <c r="H31" s="20">
        <v>1.1144130757800891E-3</v>
      </c>
      <c r="J31" s="5">
        <f t="shared" si="0"/>
        <v>3.8632986627043092E-2</v>
      </c>
      <c r="K31" s="5">
        <f t="shared" si="1"/>
        <v>17.333333333333332</v>
      </c>
      <c r="L31" s="44">
        <f t="shared" si="2"/>
        <v>2</v>
      </c>
    </row>
    <row r="32" spans="1:12" x14ac:dyDescent="0.75">
      <c r="A32" s="2">
        <v>43769</v>
      </c>
      <c r="B32" s="22">
        <v>2450</v>
      </c>
      <c r="C32" s="22">
        <v>9122</v>
      </c>
      <c r="D32" s="22">
        <v>1</v>
      </c>
      <c r="E32" s="22">
        <v>1</v>
      </c>
      <c r="F32" s="5">
        <v>60</v>
      </c>
      <c r="G32" s="5">
        <v>60</v>
      </c>
      <c r="H32" s="20">
        <v>4.0816326530612246E-4</v>
      </c>
      <c r="J32" s="5">
        <f t="shared" si="0"/>
        <v>2.4489795918367346E-2</v>
      </c>
      <c r="K32" s="5">
        <f t="shared" si="1"/>
        <v>60</v>
      </c>
      <c r="L32" s="44">
        <f t="shared" si="2"/>
        <v>1</v>
      </c>
    </row>
    <row r="33" spans="1:12" x14ac:dyDescent="0.75">
      <c r="A33" s="2">
        <v>43770</v>
      </c>
      <c r="B33" s="22">
        <v>2279</v>
      </c>
      <c r="C33" s="22">
        <v>9658</v>
      </c>
      <c r="D33" s="22">
        <v>1</v>
      </c>
      <c r="E33" s="22">
        <v>3</v>
      </c>
      <c r="F33" s="5">
        <v>7.5</v>
      </c>
      <c r="G33" s="5">
        <v>7.5</v>
      </c>
      <c r="H33" s="20">
        <v>4.3878894251864854E-4</v>
      </c>
      <c r="J33" s="5">
        <f t="shared" si="0"/>
        <v>3.2909170688898638E-3</v>
      </c>
      <c r="K33" s="5">
        <f t="shared" si="1"/>
        <v>2.5</v>
      </c>
      <c r="L33" s="44">
        <f t="shared" si="2"/>
        <v>3</v>
      </c>
    </row>
    <row r="34" spans="1:12" x14ac:dyDescent="0.75">
      <c r="A34" s="2">
        <v>43771</v>
      </c>
      <c r="B34" s="22">
        <v>1402</v>
      </c>
      <c r="C34" s="22">
        <v>6922</v>
      </c>
      <c r="D34" s="22">
        <v>1</v>
      </c>
      <c r="E34" s="22">
        <v>1</v>
      </c>
      <c r="F34" s="5">
        <v>30</v>
      </c>
      <c r="G34" s="5">
        <v>30</v>
      </c>
      <c r="H34" s="20">
        <v>7.1326676176890159E-4</v>
      </c>
      <c r="J34" s="5">
        <f t="shared" si="0"/>
        <v>2.1398002853067047E-2</v>
      </c>
      <c r="K34" s="5">
        <f t="shared" si="1"/>
        <v>30</v>
      </c>
      <c r="L34" s="44">
        <f t="shared" si="2"/>
        <v>1</v>
      </c>
    </row>
    <row r="35" spans="1:12" x14ac:dyDescent="0.75">
      <c r="A35" s="2">
        <v>43772</v>
      </c>
      <c r="B35" s="22">
        <v>1566</v>
      </c>
      <c r="C35" s="22">
        <v>7370</v>
      </c>
      <c r="D35" s="22">
        <v>2</v>
      </c>
      <c r="E35" s="22">
        <v>2</v>
      </c>
      <c r="F35" s="5">
        <v>70</v>
      </c>
      <c r="G35" s="5">
        <v>35</v>
      </c>
      <c r="H35" s="20">
        <v>1.277139208173691E-3</v>
      </c>
      <c r="J35" s="5">
        <f t="shared" si="0"/>
        <v>4.4699872286079183E-2</v>
      </c>
      <c r="K35" s="5">
        <f t="shared" si="1"/>
        <v>35</v>
      </c>
      <c r="L35" s="44">
        <f t="shared" si="2"/>
        <v>1</v>
      </c>
    </row>
    <row r="36" spans="1:12" x14ac:dyDescent="0.75">
      <c r="A36" s="2">
        <v>43773</v>
      </c>
      <c r="B36" s="22">
        <v>2535</v>
      </c>
      <c r="C36" s="22">
        <v>12421</v>
      </c>
      <c r="D36" s="22">
        <v>5</v>
      </c>
      <c r="E36" s="22">
        <v>34</v>
      </c>
      <c r="F36" s="5">
        <v>306</v>
      </c>
      <c r="G36" s="5">
        <v>61.2</v>
      </c>
      <c r="H36" s="20">
        <v>1.9723865877712033E-3</v>
      </c>
      <c r="J36" s="5">
        <f t="shared" si="0"/>
        <v>0.12071005917159763</v>
      </c>
      <c r="K36" s="5">
        <f t="shared" si="1"/>
        <v>9</v>
      </c>
      <c r="L36" s="44">
        <f t="shared" si="2"/>
        <v>6.8</v>
      </c>
    </row>
    <row r="37" spans="1:12" x14ac:dyDescent="0.75">
      <c r="A37" s="2">
        <v>43774</v>
      </c>
      <c r="B37" s="22">
        <v>2908</v>
      </c>
      <c r="C37" s="22">
        <v>14354</v>
      </c>
      <c r="D37" s="22">
        <v>6</v>
      </c>
      <c r="E37" s="22">
        <v>51</v>
      </c>
      <c r="F37" s="5">
        <v>396.8</v>
      </c>
      <c r="G37" s="5">
        <v>66.13333333333334</v>
      </c>
      <c r="H37" s="20">
        <v>2.0632737276478678E-3</v>
      </c>
      <c r="J37" s="5">
        <f t="shared" si="0"/>
        <v>0.13645116918844566</v>
      </c>
      <c r="K37" s="5">
        <f t="shared" si="1"/>
        <v>7.780392156862745</v>
      </c>
      <c r="L37" s="44">
        <f t="shared" si="2"/>
        <v>8.5</v>
      </c>
    </row>
    <row r="38" spans="1:12" x14ac:dyDescent="0.75">
      <c r="A38" s="2">
        <v>43775</v>
      </c>
      <c r="B38" s="22">
        <v>3001</v>
      </c>
      <c r="C38" s="22">
        <v>13436</v>
      </c>
      <c r="D38" s="22">
        <v>3</v>
      </c>
      <c r="E38" s="22">
        <v>7</v>
      </c>
      <c r="F38" s="5">
        <v>79.75</v>
      </c>
      <c r="G38" s="5">
        <v>26.583333333333332</v>
      </c>
      <c r="H38" s="20">
        <v>9.9966677774075306E-4</v>
      </c>
      <c r="J38" s="5">
        <f t="shared" si="0"/>
        <v>2.6574475174941686E-2</v>
      </c>
      <c r="K38" s="5">
        <f t="shared" si="1"/>
        <v>11.392857142857142</v>
      </c>
      <c r="L38" s="44">
        <f t="shared" si="2"/>
        <v>2.3333333333333335</v>
      </c>
    </row>
    <row r="39" spans="1:12" x14ac:dyDescent="0.75">
      <c r="A39" s="2">
        <v>43776</v>
      </c>
      <c r="B39" s="22">
        <v>2903</v>
      </c>
      <c r="C39" s="22">
        <v>12899</v>
      </c>
      <c r="D39" s="22">
        <v>4</v>
      </c>
      <c r="E39" s="22">
        <v>7</v>
      </c>
      <c r="F39" s="5">
        <v>126</v>
      </c>
      <c r="G39" s="5">
        <v>31.5</v>
      </c>
      <c r="H39" s="20">
        <v>1.3778849466069584E-3</v>
      </c>
      <c r="J39" s="5">
        <f t="shared" si="0"/>
        <v>4.3403375818119184E-2</v>
      </c>
      <c r="K39" s="5">
        <f t="shared" si="1"/>
        <v>18</v>
      </c>
      <c r="L39" s="44">
        <f t="shared" si="2"/>
        <v>1.75</v>
      </c>
    </row>
    <row r="40" spans="1:12" x14ac:dyDescent="0.75">
      <c r="A40" s="2">
        <v>43777</v>
      </c>
      <c r="B40" s="22">
        <v>2319</v>
      </c>
      <c r="C40" s="22">
        <v>10151</v>
      </c>
      <c r="D40" s="22">
        <v>2</v>
      </c>
      <c r="E40" s="22">
        <v>10</v>
      </c>
      <c r="F40" s="5">
        <v>90.25</v>
      </c>
      <c r="G40" s="5">
        <v>45.125</v>
      </c>
      <c r="H40" s="20">
        <v>8.6244070720137994E-4</v>
      </c>
      <c r="J40" s="5">
        <f t="shared" si="0"/>
        <v>3.8917636912462271E-2</v>
      </c>
      <c r="K40" s="5">
        <f t="shared" si="1"/>
        <v>9.0250000000000004</v>
      </c>
      <c r="L40" s="44">
        <f t="shared" si="2"/>
        <v>5</v>
      </c>
    </row>
    <row r="41" spans="1:12" x14ac:dyDescent="0.75">
      <c r="A41" s="2">
        <v>43778</v>
      </c>
      <c r="B41" s="22">
        <v>1633</v>
      </c>
      <c r="C41" s="22">
        <v>6958</v>
      </c>
      <c r="D41" s="22">
        <v>2</v>
      </c>
      <c r="E41" s="22">
        <v>8</v>
      </c>
      <c r="F41" s="5">
        <v>119.1</v>
      </c>
      <c r="G41" s="5">
        <v>59.55</v>
      </c>
      <c r="H41" s="20">
        <v>1.224739742804654E-3</v>
      </c>
      <c r="J41" s="5">
        <f t="shared" si="0"/>
        <v>7.2933251684017139E-2</v>
      </c>
      <c r="K41" s="5">
        <f t="shared" si="1"/>
        <v>14.887499999999999</v>
      </c>
      <c r="L41" s="44">
        <f t="shared" si="2"/>
        <v>4</v>
      </c>
    </row>
    <row r="42" spans="1:12" x14ac:dyDescent="0.75">
      <c r="A42" s="2">
        <v>43779</v>
      </c>
      <c r="B42" s="22">
        <v>1599</v>
      </c>
      <c r="C42" s="22">
        <v>7041</v>
      </c>
      <c r="D42" s="22">
        <v>2</v>
      </c>
      <c r="E42" s="22">
        <v>2</v>
      </c>
      <c r="F42" s="5">
        <v>40</v>
      </c>
      <c r="G42" s="5">
        <v>20</v>
      </c>
      <c r="H42" s="20">
        <v>1.2507817385866166E-3</v>
      </c>
      <c r="J42" s="5">
        <f t="shared" si="0"/>
        <v>2.5015634771732333E-2</v>
      </c>
      <c r="K42" s="5">
        <f t="shared" si="1"/>
        <v>20</v>
      </c>
      <c r="L42" s="44">
        <f t="shared" si="2"/>
        <v>1</v>
      </c>
    </row>
    <row r="43" spans="1:12" x14ac:dyDescent="0.75">
      <c r="A43" s="2">
        <v>43780</v>
      </c>
      <c r="B43" s="22">
        <v>2766</v>
      </c>
      <c r="C43" s="22">
        <v>12471</v>
      </c>
      <c r="D43" s="22">
        <v>1</v>
      </c>
      <c r="E43" s="22">
        <v>1</v>
      </c>
      <c r="F43" s="5">
        <v>13</v>
      </c>
      <c r="G43" s="5">
        <v>13</v>
      </c>
      <c r="H43" s="20">
        <v>3.6153289949385393E-4</v>
      </c>
      <c r="J43" s="5">
        <f t="shared" si="0"/>
        <v>4.6999276934201013E-3</v>
      </c>
      <c r="K43" s="5">
        <f t="shared" si="1"/>
        <v>13</v>
      </c>
      <c r="L43" s="44">
        <f t="shared" si="2"/>
        <v>1</v>
      </c>
    </row>
    <row r="44" spans="1:12" x14ac:dyDescent="0.75">
      <c r="A44" s="2">
        <v>43781</v>
      </c>
      <c r="B44" s="22">
        <v>2805</v>
      </c>
      <c r="C44" s="22">
        <v>11472</v>
      </c>
      <c r="D44" s="22">
        <v>0</v>
      </c>
      <c r="E44" s="22">
        <v>0</v>
      </c>
      <c r="F44" s="5">
        <v>0</v>
      </c>
      <c r="G44" s="5">
        <v>0</v>
      </c>
      <c r="H44" s="20">
        <v>0</v>
      </c>
      <c r="J44" s="5">
        <f t="shared" si="0"/>
        <v>0</v>
      </c>
      <c r="K44" s="5">
        <f t="shared" si="1"/>
        <v>0</v>
      </c>
      <c r="L44" s="44">
        <f t="shared" si="2"/>
        <v>0</v>
      </c>
    </row>
    <row r="45" spans="1:12" x14ac:dyDescent="0.75">
      <c r="A45" s="2">
        <v>43782</v>
      </c>
      <c r="B45" s="22">
        <v>4034</v>
      </c>
      <c r="C45" s="22">
        <v>14216</v>
      </c>
      <c r="D45" s="22">
        <v>5</v>
      </c>
      <c r="E45" s="22">
        <v>18</v>
      </c>
      <c r="F45" s="5">
        <v>163</v>
      </c>
      <c r="G45" s="5">
        <v>32.6</v>
      </c>
      <c r="H45" s="20">
        <v>1.2394645513138325E-3</v>
      </c>
      <c r="J45" s="5">
        <f t="shared" si="0"/>
        <v>4.0406544372830935E-2</v>
      </c>
      <c r="K45" s="5">
        <f t="shared" si="1"/>
        <v>9.0555555555555554</v>
      </c>
      <c r="L45" s="44">
        <f t="shared" si="2"/>
        <v>3.6</v>
      </c>
    </row>
    <row r="46" spans="1:12" x14ac:dyDescent="0.75">
      <c r="A46" s="2">
        <v>43783</v>
      </c>
      <c r="B46" s="22">
        <v>3505</v>
      </c>
      <c r="C46" s="22">
        <v>14310</v>
      </c>
      <c r="D46" s="22">
        <v>7</v>
      </c>
      <c r="E46" s="22">
        <v>9</v>
      </c>
      <c r="F46" s="5">
        <v>142</v>
      </c>
      <c r="G46" s="5">
        <v>20.285714285714288</v>
      </c>
      <c r="H46" s="20">
        <v>1.9971469329529245E-3</v>
      </c>
      <c r="J46" s="5">
        <f t="shared" si="0"/>
        <v>4.051355206847361E-2</v>
      </c>
      <c r="K46" s="5">
        <f t="shared" si="1"/>
        <v>15.777777777777779</v>
      </c>
      <c r="L46" s="44">
        <f t="shared" si="2"/>
        <v>1.2857142857142858</v>
      </c>
    </row>
    <row r="47" spans="1:12" x14ac:dyDescent="0.75">
      <c r="A47" s="2">
        <v>43784</v>
      </c>
      <c r="B47" s="22">
        <v>2531</v>
      </c>
      <c r="C47" s="22">
        <v>10858</v>
      </c>
      <c r="D47" s="22">
        <v>4</v>
      </c>
      <c r="E47" s="22">
        <v>6</v>
      </c>
      <c r="F47" s="5">
        <v>144.5</v>
      </c>
      <c r="G47" s="5">
        <v>36.125</v>
      </c>
      <c r="H47" s="20">
        <v>1.5804030027657052E-3</v>
      </c>
      <c r="J47" s="5">
        <f t="shared" si="0"/>
        <v>5.7092058474911105E-2</v>
      </c>
      <c r="K47" s="5">
        <f t="shared" si="1"/>
        <v>24.083333333333332</v>
      </c>
      <c r="L47" s="44">
        <f t="shared" si="2"/>
        <v>1.5</v>
      </c>
    </row>
    <row r="48" spans="1:12" x14ac:dyDescent="0.75">
      <c r="A48" s="2">
        <v>43785</v>
      </c>
      <c r="B48" s="22">
        <v>1829</v>
      </c>
      <c r="C48" s="22">
        <v>7740</v>
      </c>
      <c r="D48" s="22">
        <v>3</v>
      </c>
      <c r="E48" s="22">
        <v>41</v>
      </c>
      <c r="F48" s="5">
        <v>175</v>
      </c>
      <c r="G48" s="5">
        <v>58.333333333333336</v>
      </c>
      <c r="H48" s="20">
        <v>1.6402405686167304E-3</v>
      </c>
      <c r="J48" s="5">
        <f t="shared" si="0"/>
        <v>9.5680699835975949E-2</v>
      </c>
      <c r="K48" s="5">
        <f t="shared" si="1"/>
        <v>4.2682926829268295</v>
      </c>
      <c r="L48" s="44">
        <f t="shared" si="2"/>
        <v>13.666666666666666</v>
      </c>
    </row>
    <row r="49" spans="1:12" x14ac:dyDescent="0.75">
      <c r="A49" s="2">
        <v>43786</v>
      </c>
      <c r="B49" s="22">
        <v>1821</v>
      </c>
      <c r="C49" s="22">
        <v>8572</v>
      </c>
      <c r="D49" s="22">
        <v>6</v>
      </c>
      <c r="E49" s="22">
        <v>11</v>
      </c>
      <c r="F49" s="5">
        <v>207.2</v>
      </c>
      <c r="G49" s="5">
        <v>34.533333333333339</v>
      </c>
      <c r="H49" s="20">
        <v>3.2948929159802307E-3</v>
      </c>
      <c r="J49" s="5">
        <f t="shared" si="0"/>
        <v>0.11378363536518396</v>
      </c>
      <c r="K49" s="5">
        <f t="shared" si="1"/>
        <v>18.836363636363636</v>
      </c>
      <c r="L49" s="44">
        <f t="shared" si="2"/>
        <v>1.8333333333333333</v>
      </c>
    </row>
    <row r="50" spans="1:12" x14ac:dyDescent="0.75">
      <c r="A50" s="2">
        <v>43787</v>
      </c>
      <c r="B50" s="22">
        <v>3211</v>
      </c>
      <c r="C50" s="22">
        <v>12730</v>
      </c>
      <c r="D50" s="22">
        <v>5</v>
      </c>
      <c r="E50" s="22">
        <v>36</v>
      </c>
      <c r="F50" s="5">
        <v>160.80000000000001</v>
      </c>
      <c r="G50" s="5">
        <v>32.159999999999997</v>
      </c>
      <c r="H50" s="20">
        <v>1.5571473061351605E-3</v>
      </c>
      <c r="J50" s="5">
        <f t="shared" si="0"/>
        <v>5.007785736530676E-2</v>
      </c>
      <c r="K50" s="5">
        <f t="shared" si="1"/>
        <v>4.4666666666666668</v>
      </c>
      <c r="L50" s="44">
        <f t="shared" si="2"/>
        <v>7.2</v>
      </c>
    </row>
    <row r="51" spans="1:12" x14ac:dyDescent="0.75">
      <c r="A51" s="2">
        <v>43788</v>
      </c>
      <c r="B51" s="22">
        <v>3415</v>
      </c>
      <c r="C51" s="22">
        <v>13970</v>
      </c>
      <c r="D51" s="22">
        <v>4</v>
      </c>
      <c r="E51" s="22">
        <v>23</v>
      </c>
      <c r="F51" s="5">
        <v>255.7</v>
      </c>
      <c r="G51" s="5">
        <v>63.924999999999997</v>
      </c>
      <c r="H51" s="20">
        <v>1.171303074670571E-3</v>
      </c>
      <c r="J51" s="5">
        <f t="shared" si="0"/>
        <v>7.4875549048316253E-2</v>
      </c>
      <c r="K51" s="5">
        <f t="shared" si="1"/>
        <v>11.117391304347825</v>
      </c>
      <c r="L51" s="44">
        <f t="shared" si="2"/>
        <v>5.75</v>
      </c>
    </row>
    <row r="52" spans="1:12" x14ac:dyDescent="0.75">
      <c r="A52" s="2">
        <v>43789</v>
      </c>
      <c r="B52" s="22">
        <v>3240</v>
      </c>
      <c r="C52" s="22">
        <v>13921</v>
      </c>
      <c r="D52" s="22">
        <v>2</v>
      </c>
      <c r="E52" s="22">
        <v>3</v>
      </c>
      <c r="F52" s="5">
        <v>65</v>
      </c>
      <c r="G52" s="5">
        <v>32.5</v>
      </c>
      <c r="H52" s="20">
        <v>6.1728395061728394E-4</v>
      </c>
      <c r="J52" s="5">
        <f t="shared" si="0"/>
        <v>2.0061728395061727E-2</v>
      </c>
      <c r="K52" s="5">
        <f t="shared" si="1"/>
        <v>21.666666666666668</v>
      </c>
      <c r="L52" s="44">
        <f t="shared" si="2"/>
        <v>1.5</v>
      </c>
    </row>
    <row r="53" spans="1:12" x14ac:dyDescent="0.75">
      <c r="A53" s="2">
        <v>43790</v>
      </c>
      <c r="B53" s="22">
        <v>3287</v>
      </c>
      <c r="C53" s="22">
        <v>13680</v>
      </c>
      <c r="D53" s="22">
        <v>3</v>
      </c>
      <c r="E53" s="22">
        <v>4</v>
      </c>
      <c r="F53" s="5">
        <v>78</v>
      </c>
      <c r="G53" s="5">
        <v>26</v>
      </c>
      <c r="H53" s="20">
        <v>9.1268634012777611E-4</v>
      </c>
      <c r="J53" s="5">
        <f t="shared" si="0"/>
        <v>2.3729844843322179E-2</v>
      </c>
      <c r="K53" s="5">
        <f t="shared" si="1"/>
        <v>19.5</v>
      </c>
      <c r="L53" s="44">
        <f t="shared" si="2"/>
        <v>1.3333333333333333</v>
      </c>
    </row>
    <row r="54" spans="1:12" x14ac:dyDescent="0.75">
      <c r="A54" s="2">
        <v>43791</v>
      </c>
      <c r="B54" s="22">
        <v>2857</v>
      </c>
      <c r="C54" s="22">
        <v>12993</v>
      </c>
      <c r="D54" s="22">
        <v>3</v>
      </c>
      <c r="E54" s="22">
        <v>10</v>
      </c>
      <c r="F54" s="5">
        <v>72.5</v>
      </c>
      <c r="G54" s="5">
        <v>24.166666666666668</v>
      </c>
      <c r="H54" s="20">
        <v>1.0500525026251313E-3</v>
      </c>
      <c r="J54" s="5">
        <f t="shared" si="0"/>
        <v>2.5376268813440673E-2</v>
      </c>
      <c r="K54" s="5">
        <f t="shared" si="1"/>
        <v>7.25</v>
      </c>
      <c r="L54" s="44">
        <f t="shared" si="2"/>
        <v>3.3333333333333335</v>
      </c>
    </row>
    <row r="55" spans="1:12" x14ac:dyDescent="0.75">
      <c r="A55" s="2">
        <v>43792</v>
      </c>
      <c r="B55" s="22">
        <v>2173</v>
      </c>
      <c r="C55" s="22">
        <v>8619</v>
      </c>
      <c r="D55" s="22">
        <v>5</v>
      </c>
      <c r="E55" s="22">
        <v>50</v>
      </c>
      <c r="F55" s="5">
        <v>424.25</v>
      </c>
      <c r="G55" s="5">
        <v>84.85</v>
      </c>
      <c r="H55" s="20">
        <v>2.3009664058904738E-3</v>
      </c>
      <c r="J55" s="5">
        <f t="shared" si="0"/>
        <v>0.19523699953980672</v>
      </c>
      <c r="K55" s="5">
        <f t="shared" si="1"/>
        <v>8.4849999999999994</v>
      </c>
      <c r="L55" s="44">
        <f t="shared" si="2"/>
        <v>10</v>
      </c>
    </row>
    <row r="56" spans="1:12" x14ac:dyDescent="0.75">
      <c r="A56" s="2">
        <v>43793</v>
      </c>
      <c r="B56" s="22">
        <v>2406</v>
      </c>
      <c r="C56" s="22">
        <v>10503</v>
      </c>
      <c r="D56" s="22">
        <v>2</v>
      </c>
      <c r="E56" s="22">
        <v>3</v>
      </c>
      <c r="F56" s="5">
        <v>36.75</v>
      </c>
      <c r="G56" s="5">
        <v>18.375</v>
      </c>
      <c r="H56" s="20">
        <v>8.3125519534497092E-4</v>
      </c>
      <c r="J56" s="5">
        <f t="shared" si="0"/>
        <v>1.527431421446384E-2</v>
      </c>
      <c r="K56" s="5">
        <f t="shared" si="1"/>
        <v>12.25</v>
      </c>
      <c r="L56" s="44">
        <f t="shared" si="2"/>
        <v>1.5</v>
      </c>
    </row>
    <row r="57" spans="1:12" x14ac:dyDescent="0.75">
      <c r="A57" s="2">
        <v>43794</v>
      </c>
      <c r="B57" s="22">
        <v>3379</v>
      </c>
      <c r="C57" s="22">
        <v>14154</v>
      </c>
      <c r="D57" s="22">
        <v>5</v>
      </c>
      <c r="E57" s="22">
        <v>8</v>
      </c>
      <c r="F57" s="5">
        <v>193.1</v>
      </c>
      <c r="G57" s="5">
        <v>38.619999999999997</v>
      </c>
      <c r="H57" s="20">
        <v>1.4797277300976619E-3</v>
      </c>
      <c r="J57" s="5">
        <f t="shared" si="0"/>
        <v>5.7147084936371703E-2</v>
      </c>
      <c r="K57" s="5">
        <f t="shared" si="1"/>
        <v>24.137499999999999</v>
      </c>
      <c r="L57" s="44">
        <f t="shared" si="2"/>
        <v>1.6</v>
      </c>
    </row>
    <row r="58" spans="1:12" x14ac:dyDescent="0.75">
      <c r="A58" s="2">
        <v>43795</v>
      </c>
      <c r="B58" s="22">
        <v>3471</v>
      </c>
      <c r="C58" s="22">
        <v>14290</v>
      </c>
      <c r="D58" s="22">
        <v>3</v>
      </c>
      <c r="E58" s="22">
        <v>8</v>
      </c>
      <c r="F58" s="5">
        <v>135.19999999999999</v>
      </c>
      <c r="G58" s="5">
        <v>45.066666666666663</v>
      </c>
      <c r="H58" s="20">
        <v>8.6430423509075197E-4</v>
      </c>
      <c r="J58" s="5">
        <f t="shared" si="0"/>
        <v>3.895131086142322E-2</v>
      </c>
      <c r="K58" s="5">
        <f t="shared" si="1"/>
        <v>16.899999999999999</v>
      </c>
      <c r="L58" s="44">
        <f t="shared" si="2"/>
        <v>2.6666666666666665</v>
      </c>
    </row>
    <row r="59" spans="1:12" x14ac:dyDescent="0.75">
      <c r="A59" s="2">
        <v>43796</v>
      </c>
      <c r="B59" s="22">
        <v>2849</v>
      </c>
      <c r="C59" s="22">
        <v>13145</v>
      </c>
      <c r="D59" s="22">
        <v>2</v>
      </c>
      <c r="E59" s="22">
        <v>8</v>
      </c>
      <c r="F59" s="5">
        <v>216</v>
      </c>
      <c r="G59" s="5">
        <v>108</v>
      </c>
      <c r="H59" s="20">
        <v>7.0200070200070197E-4</v>
      </c>
      <c r="J59" s="5">
        <f t="shared" si="0"/>
        <v>7.5816075816075815E-2</v>
      </c>
      <c r="K59" s="5">
        <f t="shared" si="1"/>
        <v>27</v>
      </c>
      <c r="L59" s="44">
        <f t="shared" si="2"/>
        <v>4</v>
      </c>
    </row>
    <row r="60" spans="1:12" x14ac:dyDescent="0.75">
      <c r="A60" s="2">
        <v>43797</v>
      </c>
      <c r="B60" s="22">
        <v>2807</v>
      </c>
      <c r="C60" s="22">
        <v>10946</v>
      </c>
      <c r="D60" s="22">
        <v>4</v>
      </c>
      <c r="E60" s="22">
        <v>7</v>
      </c>
      <c r="F60" s="5">
        <v>145.1</v>
      </c>
      <c r="G60" s="5">
        <v>36.274999999999999</v>
      </c>
      <c r="H60" s="20">
        <v>1.4250089063056644E-3</v>
      </c>
      <c r="J60" s="5">
        <f t="shared" si="0"/>
        <v>5.1692198076237976E-2</v>
      </c>
      <c r="K60" s="5">
        <f t="shared" si="1"/>
        <v>20.728571428571428</v>
      </c>
      <c r="L60" s="44">
        <f t="shared" si="2"/>
        <v>1.75</v>
      </c>
    </row>
    <row r="61" spans="1:12" x14ac:dyDescent="0.75">
      <c r="A61" s="2">
        <v>43798</v>
      </c>
      <c r="B61" s="22">
        <v>3070</v>
      </c>
      <c r="C61" s="22">
        <v>11169</v>
      </c>
      <c r="D61" s="22">
        <v>5</v>
      </c>
      <c r="E61" s="22">
        <v>27</v>
      </c>
      <c r="F61" s="5">
        <v>207.3</v>
      </c>
      <c r="G61" s="5">
        <v>41.46</v>
      </c>
      <c r="H61" s="20">
        <v>1.6286644951140066E-3</v>
      </c>
      <c r="J61" s="5">
        <f t="shared" si="0"/>
        <v>6.7524429967426719E-2</v>
      </c>
      <c r="K61" s="5">
        <f t="shared" si="1"/>
        <v>7.677777777777778</v>
      </c>
      <c r="L61" s="44">
        <f t="shared" si="2"/>
        <v>5.4</v>
      </c>
    </row>
    <row r="62" spans="1:12" x14ac:dyDescent="0.75">
      <c r="A62" s="2">
        <v>43799</v>
      </c>
      <c r="B62" s="22">
        <v>2107</v>
      </c>
      <c r="C62" s="22">
        <v>8643</v>
      </c>
      <c r="D62" s="22">
        <v>3</v>
      </c>
      <c r="E62" s="22">
        <v>32</v>
      </c>
      <c r="F62" s="5">
        <v>291.95</v>
      </c>
      <c r="G62" s="5">
        <v>97.316666666666677</v>
      </c>
      <c r="H62" s="20">
        <v>1.4238253440911248E-3</v>
      </c>
      <c r="J62" s="5">
        <f t="shared" si="0"/>
        <v>0.13856193640246797</v>
      </c>
      <c r="K62" s="5">
        <f t="shared" si="1"/>
        <v>9.1234374999999996</v>
      </c>
      <c r="L62" s="44">
        <f t="shared" si="2"/>
        <v>10.666666666666666</v>
      </c>
    </row>
    <row r="63" spans="1:12" x14ac:dyDescent="0.75">
      <c r="A63" s="2">
        <v>43800</v>
      </c>
      <c r="B63" s="22">
        <v>2117</v>
      </c>
      <c r="C63" s="22">
        <v>9542</v>
      </c>
      <c r="D63" s="22">
        <v>5</v>
      </c>
      <c r="E63" s="22">
        <v>7</v>
      </c>
      <c r="F63" s="5">
        <v>184.5</v>
      </c>
      <c r="G63" s="5">
        <v>36.9</v>
      </c>
      <c r="H63" s="20">
        <v>2.3618327822390174E-3</v>
      </c>
      <c r="J63" s="5">
        <f t="shared" si="0"/>
        <v>8.7151629664619742E-2</v>
      </c>
      <c r="K63" s="5">
        <f t="shared" si="1"/>
        <v>26.357142857142858</v>
      </c>
      <c r="L63" s="44">
        <f t="shared" si="2"/>
        <v>1.4</v>
      </c>
    </row>
    <row r="64" spans="1:12" x14ac:dyDescent="0.75">
      <c r="A64" s="2">
        <v>43801</v>
      </c>
      <c r="B64" s="22">
        <v>4500</v>
      </c>
      <c r="C64" s="22">
        <v>18473</v>
      </c>
      <c r="D64" s="22">
        <v>8</v>
      </c>
      <c r="E64" s="22">
        <v>23</v>
      </c>
      <c r="F64" s="5">
        <v>171.3</v>
      </c>
      <c r="G64" s="5">
        <v>21.412500000000001</v>
      </c>
      <c r="H64" s="20">
        <v>1.7777777777777779E-3</v>
      </c>
      <c r="J64" s="5">
        <f t="shared" si="0"/>
        <v>3.8066666666666672E-2</v>
      </c>
      <c r="K64" s="5">
        <f t="shared" si="1"/>
        <v>7.447826086956522</v>
      </c>
      <c r="L64" s="44">
        <f t="shared" si="2"/>
        <v>2.875</v>
      </c>
    </row>
    <row r="65" spans="1:12" x14ac:dyDescent="0.75">
      <c r="A65" s="2">
        <v>43802</v>
      </c>
      <c r="B65" s="22">
        <v>3534</v>
      </c>
      <c r="C65" s="22">
        <v>14292</v>
      </c>
      <c r="D65" s="22">
        <v>8</v>
      </c>
      <c r="E65" s="22">
        <v>20</v>
      </c>
      <c r="F65" s="5">
        <v>323.60000000000002</v>
      </c>
      <c r="G65" s="5">
        <v>40.450000000000003</v>
      </c>
      <c r="H65" s="20">
        <v>2.2637238256932655E-3</v>
      </c>
      <c r="J65" s="5">
        <f t="shared" si="0"/>
        <v>9.1567628749292598E-2</v>
      </c>
      <c r="K65" s="5">
        <f t="shared" si="1"/>
        <v>16.18</v>
      </c>
      <c r="L65" s="44">
        <f t="shared" si="2"/>
        <v>2.5</v>
      </c>
    </row>
    <row r="66" spans="1:12" x14ac:dyDescent="0.75">
      <c r="A66" s="2">
        <v>43803</v>
      </c>
      <c r="B66" s="22">
        <v>3217</v>
      </c>
      <c r="C66" s="22">
        <v>14566</v>
      </c>
      <c r="D66" s="22">
        <v>4</v>
      </c>
      <c r="E66" s="22">
        <v>25</v>
      </c>
      <c r="F66" s="5">
        <v>383.4</v>
      </c>
      <c r="G66" s="5">
        <v>95.85</v>
      </c>
      <c r="H66" s="20">
        <v>1.2433944668946222E-3</v>
      </c>
      <c r="J66" s="5">
        <f t="shared" si="0"/>
        <v>0.11917935965184955</v>
      </c>
      <c r="K66" s="5">
        <f t="shared" si="1"/>
        <v>15.335999999999999</v>
      </c>
      <c r="L66" s="44">
        <f t="shared" si="2"/>
        <v>6.25</v>
      </c>
    </row>
    <row r="67" spans="1:12" x14ac:dyDescent="0.75">
      <c r="A67" s="2">
        <v>43804</v>
      </c>
      <c r="B67" s="22">
        <v>2823</v>
      </c>
      <c r="C67" s="22">
        <v>12031</v>
      </c>
      <c r="D67" s="22">
        <v>4</v>
      </c>
      <c r="E67" s="22">
        <v>9</v>
      </c>
      <c r="F67" s="5">
        <v>72.599999999999994</v>
      </c>
      <c r="G67" s="5">
        <v>18.149999999999999</v>
      </c>
      <c r="H67" s="20">
        <v>1.4169323414806943E-3</v>
      </c>
      <c r="J67" s="5">
        <f t="shared" ref="J67:J94" si="3">F67/B67</f>
        <v>2.57173219978746E-2</v>
      </c>
      <c r="K67" s="5">
        <f t="shared" ref="K67:K94" si="4">IFERROR(F67/E67,0)</f>
        <v>8.0666666666666664</v>
      </c>
      <c r="L67" s="44">
        <f t="shared" ref="L67:L94" si="5">IFERROR(E67/D67,0)</f>
        <v>2.25</v>
      </c>
    </row>
    <row r="68" spans="1:12" x14ac:dyDescent="0.75">
      <c r="A68" s="2">
        <v>43805</v>
      </c>
      <c r="B68" s="22">
        <v>2670</v>
      </c>
      <c r="C68" s="22">
        <v>12363</v>
      </c>
      <c r="D68" s="22">
        <v>4</v>
      </c>
      <c r="E68" s="22">
        <v>7</v>
      </c>
      <c r="F68" s="5">
        <v>94.85</v>
      </c>
      <c r="G68" s="5">
        <v>23.712499999999999</v>
      </c>
      <c r="H68" s="20">
        <v>1.4981273408239701E-3</v>
      </c>
      <c r="J68" s="5">
        <f t="shared" si="3"/>
        <v>3.5524344569288387E-2</v>
      </c>
      <c r="K68" s="5">
        <f t="shared" si="4"/>
        <v>13.549999999999999</v>
      </c>
      <c r="L68" s="44">
        <f t="shared" si="5"/>
        <v>1.75</v>
      </c>
    </row>
    <row r="69" spans="1:12" x14ac:dyDescent="0.75">
      <c r="A69" s="2">
        <v>43806</v>
      </c>
      <c r="B69" s="22">
        <v>1778</v>
      </c>
      <c r="C69" s="22">
        <v>7976</v>
      </c>
      <c r="D69" s="22">
        <v>5</v>
      </c>
      <c r="E69" s="22">
        <v>31</v>
      </c>
      <c r="F69" s="5">
        <v>271.5</v>
      </c>
      <c r="G69" s="5">
        <v>54.3</v>
      </c>
      <c r="H69" s="20">
        <v>2.8121484814398199E-3</v>
      </c>
      <c r="J69" s="5">
        <f t="shared" si="3"/>
        <v>0.15269966254218223</v>
      </c>
      <c r="K69" s="5">
        <f t="shared" si="4"/>
        <v>8.758064516129032</v>
      </c>
      <c r="L69" s="44">
        <f t="shared" si="5"/>
        <v>6.2</v>
      </c>
    </row>
    <row r="70" spans="1:12" x14ac:dyDescent="0.75">
      <c r="A70" s="2">
        <v>43807</v>
      </c>
      <c r="B70" s="22">
        <v>1853</v>
      </c>
      <c r="C70" s="22">
        <v>9004</v>
      </c>
      <c r="D70" s="22">
        <v>5</v>
      </c>
      <c r="E70" s="22">
        <v>17</v>
      </c>
      <c r="F70" s="5">
        <v>250.85</v>
      </c>
      <c r="G70" s="5">
        <v>50.17</v>
      </c>
      <c r="H70" s="20">
        <v>2.6983270372369131E-3</v>
      </c>
      <c r="J70" s="5">
        <f t="shared" si="3"/>
        <v>0.13537506745817593</v>
      </c>
      <c r="K70" s="5">
        <f t="shared" si="4"/>
        <v>14.755882352941176</v>
      </c>
      <c r="L70" s="44">
        <f t="shared" si="5"/>
        <v>3.4</v>
      </c>
    </row>
    <row r="71" spans="1:12" x14ac:dyDescent="0.75">
      <c r="A71" s="2">
        <v>43808</v>
      </c>
      <c r="B71" s="22">
        <v>2962</v>
      </c>
      <c r="C71" s="22">
        <v>13821</v>
      </c>
      <c r="D71" s="22">
        <v>5</v>
      </c>
      <c r="E71" s="22">
        <v>9</v>
      </c>
      <c r="F71" s="5">
        <v>317</v>
      </c>
      <c r="G71" s="5">
        <v>63.4</v>
      </c>
      <c r="H71" s="20">
        <v>1.688048615800135E-3</v>
      </c>
      <c r="J71" s="5">
        <f t="shared" si="3"/>
        <v>0.10702228224172856</v>
      </c>
      <c r="K71" s="5">
        <f t="shared" si="4"/>
        <v>35.222222222222221</v>
      </c>
      <c r="L71" s="44">
        <f t="shared" si="5"/>
        <v>1.8</v>
      </c>
    </row>
    <row r="72" spans="1:12" x14ac:dyDescent="0.75">
      <c r="A72" s="2">
        <v>43809</v>
      </c>
      <c r="B72" s="22">
        <v>3430</v>
      </c>
      <c r="C72" s="22">
        <v>15871</v>
      </c>
      <c r="D72" s="22">
        <v>4</v>
      </c>
      <c r="E72" s="22">
        <v>17</v>
      </c>
      <c r="F72" s="5">
        <v>177.5</v>
      </c>
      <c r="G72" s="5">
        <v>44.375</v>
      </c>
      <c r="H72" s="20">
        <v>1.1661807580174927E-3</v>
      </c>
      <c r="J72" s="5">
        <f t="shared" si="3"/>
        <v>5.1749271137026237E-2</v>
      </c>
      <c r="K72" s="5">
        <f t="shared" si="4"/>
        <v>10.441176470588236</v>
      </c>
      <c r="L72" s="44">
        <f t="shared" si="5"/>
        <v>4.25</v>
      </c>
    </row>
    <row r="73" spans="1:12" x14ac:dyDescent="0.75">
      <c r="A73" s="2">
        <v>43810</v>
      </c>
      <c r="B73" s="22">
        <v>3170</v>
      </c>
      <c r="C73" s="22">
        <v>15337</v>
      </c>
      <c r="D73" s="22">
        <v>2</v>
      </c>
      <c r="E73" s="22">
        <v>11</v>
      </c>
      <c r="F73" s="5">
        <v>136</v>
      </c>
      <c r="G73" s="5">
        <v>68</v>
      </c>
      <c r="H73" s="20">
        <v>6.3091482649842276E-4</v>
      </c>
      <c r="J73" s="5">
        <f t="shared" si="3"/>
        <v>4.2902208201892743E-2</v>
      </c>
      <c r="K73" s="5">
        <f t="shared" si="4"/>
        <v>12.363636363636363</v>
      </c>
      <c r="L73" s="44">
        <f t="shared" si="5"/>
        <v>5.5</v>
      </c>
    </row>
    <row r="74" spans="1:12" x14ac:dyDescent="0.75">
      <c r="A74" s="2">
        <v>43811</v>
      </c>
      <c r="B74" s="22">
        <v>3151</v>
      </c>
      <c r="C74" s="22">
        <v>13938</v>
      </c>
      <c r="D74" s="22">
        <v>5</v>
      </c>
      <c r="E74" s="22">
        <v>7</v>
      </c>
      <c r="F74" s="5">
        <v>140</v>
      </c>
      <c r="G74" s="5">
        <v>28</v>
      </c>
      <c r="H74" s="20">
        <v>1.5867978419549348E-3</v>
      </c>
      <c r="J74" s="5">
        <f t="shared" si="3"/>
        <v>4.443033957473818E-2</v>
      </c>
      <c r="K74" s="5">
        <f t="shared" si="4"/>
        <v>20</v>
      </c>
      <c r="L74" s="44">
        <f t="shared" si="5"/>
        <v>1.4</v>
      </c>
    </row>
    <row r="75" spans="1:12" x14ac:dyDescent="0.75">
      <c r="A75" s="2">
        <v>43812</v>
      </c>
      <c r="B75" s="22">
        <v>3064</v>
      </c>
      <c r="C75" s="22">
        <v>13828</v>
      </c>
      <c r="D75" s="22">
        <v>10</v>
      </c>
      <c r="E75" s="22">
        <v>109</v>
      </c>
      <c r="F75" s="5">
        <v>971</v>
      </c>
      <c r="G75" s="5">
        <v>97.1</v>
      </c>
      <c r="H75" s="20">
        <v>3.2637075718015664E-3</v>
      </c>
      <c r="J75" s="5">
        <f t="shared" si="3"/>
        <v>0.31690600522193213</v>
      </c>
      <c r="K75" s="5">
        <f t="shared" si="4"/>
        <v>8.9082568807339442</v>
      </c>
      <c r="L75" s="44">
        <f t="shared" si="5"/>
        <v>10.9</v>
      </c>
    </row>
    <row r="76" spans="1:12" x14ac:dyDescent="0.75">
      <c r="A76" s="2">
        <v>43813</v>
      </c>
      <c r="B76" s="22">
        <v>1689</v>
      </c>
      <c r="C76" s="22">
        <v>8128</v>
      </c>
      <c r="D76" s="22">
        <v>10</v>
      </c>
      <c r="E76" s="22">
        <v>30</v>
      </c>
      <c r="F76" s="5">
        <v>590.4</v>
      </c>
      <c r="G76" s="5">
        <v>59.04</v>
      </c>
      <c r="H76" s="20">
        <v>5.920663114268798E-3</v>
      </c>
      <c r="J76" s="5">
        <f t="shared" si="3"/>
        <v>0.34955595026642983</v>
      </c>
      <c r="K76" s="5">
        <f t="shared" si="4"/>
        <v>19.68</v>
      </c>
      <c r="L76" s="44">
        <f t="shared" si="5"/>
        <v>3</v>
      </c>
    </row>
    <row r="77" spans="1:12" x14ac:dyDescent="0.75">
      <c r="A77" s="2">
        <v>43814</v>
      </c>
      <c r="B77" s="22">
        <v>1930</v>
      </c>
      <c r="C77" s="22">
        <v>9600</v>
      </c>
      <c r="D77" s="22">
        <v>9</v>
      </c>
      <c r="E77" s="22">
        <v>15</v>
      </c>
      <c r="F77" s="5">
        <v>346</v>
      </c>
      <c r="G77" s="5">
        <v>38.44444444444445</v>
      </c>
      <c r="H77" s="20">
        <v>4.6632124352331602E-3</v>
      </c>
      <c r="J77" s="5">
        <f t="shared" si="3"/>
        <v>0.17927461139896372</v>
      </c>
      <c r="K77" s="5">
        <f t="shared" si="4"/>
        <v>23.066666666666666</v>
      </c>
      <c r="L77" s="44">
        <f t="shared" si="5"/>
        <v>1.6666666666666667</v>
      </c>
    </row>
    <row r="78" spans="1:12" x14ac:dyDescent="0.75">
      <c r="A78" s="2">
        <v>43815</v>
      </c>
      <c r="B78" s="22">
        <v>3966</v>
      </c>
      <c r="C78" s="22">
        <v>20363</v>
      </c>
      <c r="D78" s="22">
        <v>15</v>
      </c>
      <c r="E78" s="22">
        <v>19</v>
      </c>
      <c r="F78" s="5">
        <v>391.5</v>
      </c>
      <c r="G78" s="5">
        <v>26.1</v>
      </c>
      <c r="H78" s="20">
        <v>3.7821482602118004E-3</v>
      </c>
      <c r="J78" s="5">
        <f t="shared" si="3"/>
        <v>9.8714069591527995E-2</v>
      </c>
      <c r="K78" s="5">
        <f t="shared" si="4"/>
        <v>20.605263157894736</v>
      </c>
      <c r="L78" s="44">
        <f t="shared" si="5"/>
        <v>1.2666666666666666</v>
      </c>
    </row>
    <row r="79" spans="1:12" x14ac:dyDescent="0.75">
      <c r="A79" s="2">
        <v>43816</v>
      </c>
      <c r="B79" s="22">
        <v>3023</v>
      </c>
      <c r="C79" s="22">
        <v>14124</v>
      </c>
      <c r="D79" s="22">
        <v>10</v>
      </c>
      <c r="E79" s="22">
        <v>24</v>
      </c>
      <c r="F79" s="5">
        <v>607</v>
      </c>
      <c r="G79" s="5">
        <v>60.7</v>
      </c>
      <c r="H79" s="20">
        <v>3.3079722130334105E-3</v>
      </c>
      <c r="J79" s="5">
        <f t="shared" si="3"/>
        <v>0.20079391333112803</v>
      </c>
      <c r="K79" s="5">
        <f t="shared" si="4"/>
        <v>25.291666666666668</v>
      </c>
      <c r="L79" s="44">
        <f t="shared" si="5"/>
        <v>2.4</v>
      </c>
    </row>
    <row r="80" spans="1:12" x14ac:dyDescent="0.75">
      <c r="A80" s="2">
        <v>43817</v>
      </c>
      <c r="B80" s="22">
        <v>2766</v>
      </c>
      <c r="C80" s="22">
        <v>13347</v>
      </c>
      <c r="D80" s="22">
        <v>5</v>
      </c>
      <c r="E80" s="22">
        <v>17</v>
      </c>
      <c r="F80" s="5">
        <v>318.5</v>
      </c>
      <c r="G80" s="5">
        <v>63.7</v>
      </c>
      <c r="H80" s="20">
        <v>1.8076644974692696E-3</v>
      </c>
      <c r="J80" s="5">
        <f t="shared" si="3"/>
        <v>0.11514822848879248</v>
      </c>
      <c r="K80" s="5">
        <f t="shared" si="4"/>
        <v>18.735294117647058</v>
      </c>
      <c r="L80" s="44">
        <f t="shared" si="5"/>
        <v>3.4</v>
      </c>
    </row>
    <row r="81" spans="1:12" x14ac:dyDescent="0.75">
      <c r="A81" s="2">
        <v>43818</v>
      </c>
      <c r="B81" s="22">
        <v>2627</v>
      </c>
      <c r="C81" s="22">
        <v>13161</v>
      </c>
      <c r="D81" s="22">
        <v>5</v>
      </c>
      <c r="E81" s="22">
        <v>12</v>
      </c>
      <c r="F81" s="5">
        <v>305</v>
      </c>
      <c r="G81" s="5">
        <v>61</v>
      </c>
      <c r="H81" s="20">
        <v>1.903311762466692E-3</v>
      </c>
      <c r="J81" s="5">
        <f t="shared" si="3"/>
        <v>0.11610201751046821</v>
      </c>
      <c r="K81" s="5">
        <f t="shared" si="4"/>
        <v>25.416666666666668</v>
      </c>
      <c r="L81" s="44">
        <f t="shared" si="5"/>
        <v>2.4</v>
      </c>
    </row>
    <row r="82" spans="1:12" x14ac:dyDescent="0.75">
      <c r="A82" s="2">
        <v>43819</v>
      </c>
      <c r="B82" s="22">
        <v>2148</v>
      </c>
      <c r="C82" s="22">
        <v>10091</v>
      </c>
      <c r="D82" s="22">
        <v>6</v>
      </c>
      <c r="E82" s="22">
        <v>13</v>
      </c>
      <c r="F82" s="5">
        <v>440</v>
      </c>
      <c r="G82" s="5">
        <v>73.333333333333329</v>
      </c>
      <c r="H82" s="20">
        <v>2.7932960893854749E-3</v>
      </c>
      <c r="J82" s="5">
        <f t="shared" si="3"/>
        <v>0.2048417132216015</v>
      </c>
      <c r="K82" s="5">
        <f t="shared" si="4"/>
        <v>33.846153846153847</v>
      </c>
      <c r="L82" s="44">
        <f t="shared" si="5"/>
        <v>2.1666666666666665</v>
      </c>
    </row>
    <row r="83" spans="1:12" x14ac:dyDescent="0.75">
      <c r="A83" s="2">
        <v>43820</v>
      </c>
      <c r="B83" s="22">
        <v>1220</v>
      </c>
      <c r="C83" s="22">
        <v>5877</v>
      </c>
      <c r="D83" s="22">
        <v>1</v>
      </c>
      <c r="E83" s="22">
        <v>1</v>
      </c>
      <c r="F83" s="5">
        <v>60</v>
      </c>
      <c r="G83" s="5">
        <v>60</v>
      </c>
      <c r="H83" s="20">
        <v>8.1967213114754098E-4</v>
      </c>
      <c r="J83" s="5">
        <f t="shared" si="3"/>
        <v>4.9180327868852458E-2</v>
      </c>
      <c r="K83" s="5">
        <f t="shared" si="4"/>
        <v>60</v>
      </c>
      <c r="L83" s="44">
        <f t="shared" si="5"/>
        <v>1</v>
      </c>
    </row>
    <row r="84" spans="1:12" x14ac:dyDescent="0.75">
      <c r="A84" s="2">
        <v>43821</v>
      </c>
      <c r="B84" s="22">
        <v>1305</v>
      </c>
      <c r="C84" s="22">
        <v>5568</v>
      </c>
      <c r="D84" s="22">
        <v>7</v>
      </c>
      <c r="E84" s="22">
        <v>16</v>
      </c>
      <c r="F84" s="5">
        <v>458.5</v>
      </c>
      <c r="G84" s="5">
        <v>65.5</v>
      </c>
      <c r="H84" s="20">
        <v>5.3639846743295016E-3</v>
      </c>
      <c r="J84" s="5">
        <f t="shared" si="3"/>
        <v>0.35134099616858239</v>
      </c>
      <c r="K84" s="5">
        <f t="shared" si="4"/>
        <v>28.65625</v>
      </c>
      <c r="L84" s="44">
        <f t="shared" si="5"/>
        <v>2.2857142857142856</v>
      </c>
    </row>
    <row r="85" spans="1:12" x14ac:dyDescent="0.75">
      <c r="A85" s="2">
        <v>43822</v>
      </c>
      <c r="B85" s="22">
        <v>1723</v>
      </c>
      <c r="C85" s="22">
        <v>6965</v>
      </c>
      <c r="D85" s="22">
        <v>4</v>
      </c>
      <c r="E85" s="22">
        <v>20</v>
      </c>
      <c r="F85" s="5">
        <v>189.1</v>
      </c>
      <c r="G85" s="5">
        <v>47.274999999999999</v>
      </c>
      <c r="H85" s="20">
        <v>2.3215322112594312E-3</v>
      </c>
      <c r="J85" s="5">
        <f t="shared" si="3"/>
        <v>0.1097504352872896</v>
      </c>
      <c r="K85" s="5">
        <f t="shared" si="4"/>
        <v>9.4550000000000001</v>
      </c>
      <c r="L85" s="44">
        <f t="shared" si="5"/>
        <v>5</v>
      </c>
    </row>
    <row r="86" spans="1:12" x14ac:dyDescent="0.75">
      <c r="A86" s="2">
        <v>43823</v>
      </c>
      <c r="B86" s="22">
        <v>1148</v>
      </c>
      <c r="C86" s="22">
        <v>4764</v>
      </c>
      <c r="D86" s="22">
        <v>3</v>
      </c>
      <c r="E86" s="22">
        <v>7</v>
      </c>
      <c r="F86" s="5">
        <v>115</v>
      </c>
      <c r="G86" s="5">
        <v>38.333333333333336</v>
      </c>
      <c r="H86" s="20">
        <v>2.6132404181184671E-3</v>
      </c>
      <c r="J86" s="5">
        <f t="shared" si="3"/>
        <v>0.10017421602787456</v>
      </c>
      <c r="K86" s="5">
        <f t="shared" si="4"/>
        <v>16.428571428571427</v>
      </c>
      <c r="L86" s="44">
        <f t="shared" si="5"/>
        <v>2.3333333333333335</v>
      </c>
    </row>
    <row r="87" spans="1:12" x14ac:dyDescent="0.75">
      <c r="A87" s="2">
        <v>43824</v>
      </c>
      <c r="B87" s="22">
        <v>1217</v>
      </c>
      <c r="C87" s="22">
        <v>5268</v>
      </c>
      <c r="D87" s="22">
        <v>4</v>
      </c>
      <c r="E87" s="22">
        <v>5</v>
      </c>
      <c r="F87" s="5">
        <v>180</v>
      </c>
      <c r="G87" s="5">
        <v>45</v>
      </c>
      <c r="H87" s="20">
        <v>3.286770747740345E-3</v>
      </c>
      <c r="J87" s="5">
        <f t="shared" si="3"/>
        <v>0.14790468364831552</v>
      </c>
      <c r="K87" s="5">
        <f t="shared" si="4"/>
        <v>36</v>
      </c>
      <c r="L87" s="44">
        <f t="shared" si="5"/>
        <v>1.25</v>
      </c>
    </row>
    <row r="88" spans="1:12" x14ac:dyDescent="0.75">
      <c r="A88" s="2">
        <v>43825</v>
      </c>
      <c r="B88" s="22">
        <v>1687</v>
      </c>
      <c r="C88" s="22">
        <v>7059</v>
      </c>
      <c r="D88" s="22">
        <v>0</v>
      </c>
      <c r="E88" s="22">
        <v>0</v>
      </c>
      <c r="F88" s="5">
        <v>0</v>
      </c>
      <c r="G88" s="5">
        <v>0</v>
      </c>
      <c r="H88" s="20">
        <v>0</v>
      </c>
      <c r="J88" s="5">
        <f t="shared" si="3"/>
        <v>0</v>
      </c>
      <c r="K88" s="5">
        <f t="shared" si="4"/>
        <v>0</v>
      </c>
      <c r="L88" s="44">
        <f t="shared" si="5"/>
        <v>0</v>
      </c>
    </row>
    <row r="89" spans="1:12" x14ac:dyDescent="0.75">
      <c r="A89" s="2">
        <v>43826</v>
      </c>
      <c r="B89" s="22">
        <v>1485</v>
      </c>
      <c r="C89" s="22">
        <v>6192</v>
      </c>
      <c r="D89" s="22">
        <v>2</v>
      </c>
      <c r="E89" s="22">
        <v>7</v>
      </c>
      <c r="F89" s="5">
        <v>79.5</v>
      </c>
      <c r="G89" s="5">
        <v>39.75</v>
      </c>
      <c r="H89" s="20">
        <v>1.3468013468013469E-3</v>
      </c>
      <c r="J89" s="5">
        <f t="shared" si="3"/>
        <v>5.3535353535353533E-2</v>
      </c>
      <c r="K89" s="5">
        <f t="shared" si="4"/>
        <v>11.357142857142858</v>
      </c>
      <c r="L89" s="44">
        <f t="shared" si="5"/>
        <v>3.5</v>
      </c>
    </row>
    <row r="90" spans="1:12" x14ac:dyDescent="0.75">
      <c r="A90" s="2">
        <v>43827</v>
      </c>
      <c r="B90" s="22">
        <v>1084</v>
      </c>
      <c r="C90" s="22">
        <v>4084</v>
      </c>
      <c r="D90" s="22">
        <v>3</v>
      </c>
      <c r="E90" s="22">
        <v>13</v>
      </c>
      <c r="F90" s="5">
        <v>133.6</v>
      </c>
      <c r="G90" s="5">
        <v>44.533333333333339</v>
      </c>
      <c r="H90" s="20">
        <v>2.7675276752767526E-3</v>
      </c>
      <c r="J90" s="5">
        <f t="shared" si="3"/>
        <v>0.12324723247232472</v>
      </c>
      <c r="K90" s="5">
        <f t="shared" si="4"/>
        <v>10.276923076923076</v>
      </c>
      <c r="L90" s="44">
        <f t="shared" si="5"/>
        <v>4.333333333333333</v>
      </c>
    </row>
    <row r="91" spans="1:12" x14ac:dyDescent="0.75">
      <c r="A91" s="2">
        <v>43828</v>
      </c>
      <c r="B91" s="22">
        <v>1158</v>
      </c>
      <c r="C91" s="22">
        <v>4423</v>
      </c>
      <c r="D91" s="22">
        <v>0</v>
      </c>
      <c r="E91" s="22">
        <v>0</v>
      </c>
      <c r="F91" s="5">
        <v>0</v>
      </c>
      <c r="G91" s="5">
        <v>0</v>
      </c>
      <c r="H91" s="20">
        <v>0</v>
      </c>
      <c r="J91" s="5">
        <f t="shared" si="3"/>
        <v>0</v>
      </c>
      <c r="K91" s="5">
        <f t="shared" si="4"/>
        <v>0</v>
      </c>
      <c r="L91" s="44">
        <f t="shared" si="5"/>
        <v>0</v>
      </c>
    </row>
    <row r="92" spans="1:12" x14ac:dyDescent="0.75">
      <c r="A92" s="2">
        <v>43829</v>
      </c>
      <c r="B92" s="22">
        <v>1688</v>
      </c>
      <c r="C92" s="22">
        <v>6636</v>
      </c>
      <c r="D92" s="22">
        <v>2</v>
      </c>
      <c r="E92" s="22">
        <v>10</v>
      </c>
      <c r="F92" s="5">
        <v>171.4</v>
      </c>
      <c r="G92" s="5">
        <v>85.7</v>
      </c>
      <c r="H92" s="20">
        <v>1.1848341232227489E-3</v>
      </c>
      <c r="J92" s="5">
        <f t="shared" si="3"/>
        <v>0.10154028436018958</v>
      </c>
      <c r="K92" s="5">
        <f t="shared" si="4"/>
        <v>17.14</v>
      </c>
      <c r="L92" s="44">
        <f t="shared" si="5"/>
        <v>5</v>
      </c>
    </row>
    <row r="93" spans="1:12" x14ac:dyDescent="0.75">
      <c r="A93" s="2">
        <v>43830</v>
      </c>
      <c r="B93" s="22">
        <v>1001</v>
      </c>
      <c r="C93" s="22">
        <v>4048</v>
      </c>
      <c r="D93" s="22">
        <v>0</v>
      </c>
      <c r="E93" s="22">
        <v>0</v>
      </c>
      <c r="F93" s="5">
        <v>0</v>
      </c>
      <c r="G93" s="5">
        <v>0</v>
      </c>
      <c r="H93" s="20">
        <v>0</v>
      </c>
      <c r="J93" s="5">
        <f t="shared" si="3"/>
        <v>0</v>
      </c>
      <c r="K93" s="5">
        <f t="shared" si="4"/>
        <v>0</v>
      </c>
      <c r="L93" s="44">
        <f t="shared" si="5"/>
        <v>0</v>
      </c>
    </row>
    <row r="94" spans="1:12" x14ac:dyDescent="0.75">
      <c r="A94" s="40" t="s">
        <v>15</v>
      </c>
      <c r="B94" s="41">
        <f>SUM(B2:B93)</f>
        <v>222588</v>
      </c>
      <c r="C94" s="41">
        <f t="shared" ref="C94:F94" si="6">SUM(C2:C93)</f>
        <v>934241</v>
      </c>
      <c r="D94" s="41">
        <f t="shared" si="6"/>
        <v>338</v>
      </c>
      <c r="E94" s="41">
        <f t="shared" si="6"/>
        <v>1722</v>
      </c>
      <c r="F94" s="42">
        <f t="shared" si="6"/>
        <v>19716.550000000003</v>
      </c>
      <c r="G94" s="42">
        <f>F94/D94</f>
        <v>58.332988165680483</v>
      </c>
      <c r="H94" s="43">
        <f>D94/B94</f>
        <v>1.5185005480978309E-3</v>
      </c>
      <c r="J94" s="42">
        <f t="shared" si="3"/>
        <v>8.8578674501770094E-2</v>
      </c>
      <c r="K94" s="42">
        <f t="shared" si="4"/>
        <v>11.449796747967481</v>
      </c>
      <c r="L94" s="45">
        <f t="shared" si="5"/>
        <v>5.0946745562130173</v>
      </c>
    </row>
    <row r="95" spans="1:12" x14ac:dyDescent="0.75">
      <c r="A95" s="1"/>
      <c r="B95" s="1"/>
      <c r="C95" s="1"/>
      <c r="D95" s="1"/>
      <c r="E95" s="1"/>
      <c r="F95" s="1"/>
      <c r="G95" s="1"/>
      <c r="H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7A82-E782-401B-BE0A-0AF6CDA729D1}">
  <dimension ref="A1:L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1" sqref="K91"/>
    </sheetView>
  </sheetViews>
  <sheetFormatPr defaultRowHeight="14.75" x14ac:dyDescent="0.75"/>
  <cols>
    <col min="1" max="8" width="13.54296875" customWidth="1"/>
  </cols>
  <sheetData>
    <row r="1" spans="1:12" ht="29.5" x14ac:dyDescent="0.75">
      <c r="A1" s="18" t="s">
        <v>4</v>
      </c>
      <c r="B1" s="18" t="s">
        <v>3</v>
      </c>
      <c r="C1" s="18" t="s">
        <v>0</v>
      </c>
      <c r="D1" s="18" t="s">
        <v>5</v>
      </c>
      <c r="E1" s="18" t="s">
        <v>6</v>
      </c>
      <c r="F1" s="18" t="s">
        <v>1</v>
      </c>
      <c r="G1" s="18" t="s">
        <v>2</v>
      </c>
      <c r="H1" s="18" t="s">
        <v>7</v>
      </c>
      <c r="J1" s="18" t="s">
        <v>24</v>
      </c>
      <c r="K1" s="18" t="s">
        <v>25</v>
      </c>
      <c r="L1" s="18" t="s">
        <v>23</v>
      </c>
    </row>
    <row r="2" spans="1:12" x14ac:dyDescent="0.75">
      <c r="A2" s="2">
        <v>43374</v>
      </c>
      <c r="B2" s="22">
        <v>2644</v>
      </c>
      <c r="C2" s="22">
        <v>12152</v>
      </c>
      <c r="D2" s="22">
        <v>37</v>
      </c>
      <c r="E2" s="22">
        <v>494</v>
      </c>
      <c r="F2" s="3">
        <v>6314</v>
      </c>
      <c r="G2" s="3">
        <v>170.64864864864865</v>
      </c>
      <c r="H2" s="4">
        <v>1.3993948562783661E-2</v>
      </c>
      <c r="J2" s="5">
        <f>F2/B2</f>
        <v>2.3880484114977305</v>
      </c>
      <c r="K2" s="5">
        <f>IFERROR(F2/E2,0)</f>
        <v>12.781376518218623</v>
      </c>
      <c r="L2" s="44">
        <f>IFERROR(E2/D2,0)</f>
        <v>13.351351351351351</v>
      </c>
    </row>
    <row r="3" spans="1:12" x14ac:dyDescent="0.75">
      <c r="A3" s="2">
        <v>43375</v>
      </c>
      <c r="B3" s="22">
        <v>2879</v>
      </c>
      <c r="C3" s="22">
        <v>14126</v>
      </c>
      <c r="D3" s="22">
        <v>45</v>
      </c>
      <c r="E3" s="22">
        <v>1059</v>
      </c>
      <c r="F3" s="3">
        <v>6016.16</v>
      </c>
      <c r="G3" s="3">
        <v>133.69244444444445</v>
      </c>
      <c r="H3" s="4">
        <v>1.5630427231677665E-2</v>
      </c>
      <c r="J3" s="5">
        <f t="shared" ref="J3:J66" si="0">F3/B3</f>
        <v>2.0896700243139978</v>
      </c>
      <c r="K3" s="5">
        <f t="shared" ref="K3:K66" si="1">IFERROR(F3/E3,0)</f>
        <v>5.6809820585457977</v>
      </c>
      <c r="L3" s="44">
        <f t="shared" ref="L3:L66" si="2">IFERROR(E3/D3,0)</f>
        <v>23.533333333333335</v>
      </c>
    </row>
    <row r="4" spans="1:12" x14ac:dyDescent="0.75">
      <c r="A4" s="2">
        <v>43376</v>
      </c>
      <c r="B4" s="22">
        <v>2881</v>
      </c>
      <c r="C4" s="22">
        <v>13130</v>
      </c>
      <c r="D4" s="22">
        <v>39</v>
      </c>
      <c r="E4" s="22">
        <v>1840</v>
      </c>
      <c r="F4" s="3">
        <v>6646.04</v>
      </c>
      <c r="G4" s="3">
        <v>170.41128205128206</v>
      </c>
      <c r="H4" s="4">
        <v>1.3536966331135023E-2</v>
      </c>
      <c r="J4" s="5">
        <f t="shared" si="0"/>
        <v>2.3068517875737591</v>
      </c>
      <c r="K4" s="5">
        <f t="shared" si="1"/>
        <v>3.6119782608695652</v>
      </c>
      <c r="L4" s="44">
        <f t="shared" si="2"/>
        <v>47.179487179487182</v>
      </c>
    </row>
    <row r="5" spans="1:12" x14ac:dyDescent="0.75">
      <c r="A5" s="2">
        <v>43377</v>
      </c>
      <c r="B5" s="22">
        <v>2828</v>
      </c>
      <c r="C5" s="22">
        <v>12910</v>
      </c>
      <c r="D5" s="22">
        <v>34</v>
      </c>
      <c r="E5" s="22">
        <v>337</v>
      </c>
      <c r="F5" s="3">
        <v>2944.52</v>
      </c>
      <c r="G5" s="3">
        <v>86.603529411764711</v>
      </c>
      <c r="H5" s="4">
        <v>1.2022630834512023E-2</v>
      </c>
      <c r="J5" s="5">
        <f t="shared" si="0"/>
        <v>1.0412022630834512</v>
      </c>
      <c r="K5" s="5">
        <f t="shared" si="1"/>
        <v>8.7374480712166172</v>
      </c>
      <c r="L5" s="44">
        <f t="shared" si="2"/>
        <v>9.9117647058823533</v>
      </c>
    </row>
    <row r="6" spans="1:12" x14ac:dyDescent="0.75">
      <c r="A6" s="2">
        <v>43378</v>
      </c>
      <c r="B6" s="22">
        <v>2250</v>
      </c>
      <c r="C6" s="22">
        <v>10574</v>
      </c>
      <c r="D6" s="22">
        <v>41</v>
      </c>
      <c r="E6" s="22">
        <v>175</v>
      </c>
      <c r="F6" s="3">
        <v>2577.39</v>
      </c>
      <c r="G6" s="3">
        <v>62.863170731707321</v>
      </c>
      <c r="H6" s="4">
        <v>1.8222222222222223E-2</v>
      </c>
      <c r="J6" s="5">
        <f t="shared" si="0"/>
        <v>1.1455066666666667</v>
      </c>
      <c r="K6" s="5">
        <f t="shared" si="1"/>
        <v>14.727942857142857</v>
      </c>
      <c r="L6" s="44">
        <f t="shared" si="2"/>
        <v>4.2682926829268295</v>
      </c>
    </row>
    <row r="7" spans="1:12" x14ac:dyDescent="0.75">
      <c r="A7" s="2">
        <v>43379</v>
      </c>
      <c r="B7" s="22">
        <v>1641</v>
      </c>
      <c r="C7" s="22">
        <v>8059</v>
      </c>
      <c r="D7" s="22">
        <v>18</v>
      </c>
      <c r="E7" s="22">
        <v>79</v>
      </c>
      <c r="F7" s="3">
        <v>894.45</v>
      </c>
      <c r="G7" s="3">
        <v>49.691666666666663</v>
      </c>
      <c r="H7" s="4">
        <v>1.0968921389396709E-2</v>
      </c>
      <c r="J7" s="5">
        <f t="shared" si="0"/>
        <v>0.54506398537477152</v>
      </c>
      <c r="K7" s="5">
        <f t="shared" si="1"/>
        <v>11.322151898734178</v>
      </c>
      <c r="L7" s="44">
        <f t="shared" si="2"/>
        <v>4.3888888888888893</v>
      </c>
    </row>
    <row r="8" spans="1:12" x14ac:dyDescent="0.75">
      <c r="A8" s="2">
        <v>43380</v>
      </c>
      <c r="B8" s="22">
        <v>1744</v>
      </c>
      <c r="C8" s="22">
        <v>7145</v>
      </c>
      <c r="D8" s="22">
        <v>21</v>
      </c>
      <c r="E8" s="22">
        <v>148</v>
      </c>
      <c r="F8" s="3">
        <v>1586.73</v>
      </c>
      <c r="G8" s="3">
        <v>75.558571428571426</v>
      </c>
      <c r="H8" s="4">
        <v>1.2041284403669725E-2</v>
      </c>
      <c r="J8" s="5">
        <f t="shared" si="0"/>
        <v>0.90982224770642206</v>
      </c>
      <c r="K8" s="5">
        <f t="shared" si="1"/>
        <v>10.721148648648649</v>
      </c>
      <c r="L8" s="44">
        <f t="shared" si="2"/>
        <v>7.0476190476190474</v>
      </c>
    </row>
    <row r="9" spans="1:12" x14ac:dyDescent="0.75">
      <c r="A9" s="2">
        <v>43381</v>
      </c>
      <c r="B9" s="22">
        <v>2887</v>
      </c>
      <c r="C9" s="22">
        <v>12345</v>
      </c>
      <c r="D9" s="22">
        <v>31</v>
      </c>
      <c r="E9" s="22">
        <v>309</v>
      </c>
      <c r="F9" s="3">
        <v>3490.67</v>
      </c>
      <c r="G9" s="3">
        <v>112.60225806451612</v>
      </c>
      <c r="H9" s="4">
        <v>1.0737790093522688E-2</v>
      </c>
      <c r="J9" s="5">
        <f t="shared" si="0"/>
        <v>1.2090994111534465</v>
      </c>
      <c r="K9" s="5">
        <f t="shared" si="1"/>
        <v>11.296666666666667</v>
      </c>
      <c r="L9" s="44">
        <f t="shared" si="2"/>
        <v>9.9677419354838701</v>
      </c>
    </row>
    <row r="10" spans="1:12" x14ac:dyDescent="0.75">
      <c r="A10" s="2">
        <v>43382</v>
      </c>
      <c r="B10" s="22">
        <v>4165</v>
      </c>
      <c r="C10" s="22">
        <v>18553</v>
      </c>
      <c r="D10" s="22">
        <v>48</v>
      </c>
      <c r="E10" s="22">
        <v>469</v>
      </c>
      <c r="F10" s="3">
        <v>5523.24</v>
      </c>
      <c r="G10" s="3">
        <v>115.0675</v>
      </c>
      <c r="H10" s="4">
        <v>1.1524609843937574E-2</v>
      </c>
      <c r="J10" s="5">
        <f t="shared" si="0"/>
        <v>1.3261080432172869</v>
      </c>
      <c r="K10" s="5">
        <f t="shared" si="1"/>
        <v>11.776631130063965</v>
      </c>
      <c r="L10" s="44">
        <f t="shared" si="2"/>
        <v>9.7708333333333339</v>
      </c>
    </row>
    <row r="11" spans="1:12" x14ac:dyDescent="0.75">
      <c r="A11" s="2">
        <v>43383</v>
      </c>
      <c r="B11" s="22">
        <v>3356</v>
      </c>
      <c r="C11" s="22">
        <v>14578</v>
      </c>
      <c r="D11" s="22">
        <v>36</v>
      </c>
      <c r="E11" s="22">
        <v>752</v>
      </c>
      <c r="F11" s="3">
        <v>7186.75</v>
      </c>
      <c r="G11" s="3">
        <v>199.63194444444446</v>
      </c>
      <c r="H11" s="4">
        <v>1.0727056019070322E-2</v>
      </c>
      <c r="J11" s="5">
        <f t="shared" si="0"/>
        <v>2.1414630512514901</v>
      </c>
      <c r="K11" s="5">
        <f t="shared" si="1"/>
        <v>9.5568484042553195</v>
      </c>
      <c r="L11" s="44">
        <f t="shared" si="2"/>
        <v>20.888888888888889</v>
      </c>
    </row>
    <row r="12" spans="1:12" x14ac:dyDescent="0.75">
      <c r="A12" s="2">
        <v>43384</v>
      </c>
      <c r="B12" s="22">
        <v>3152</v>
      </c>
      <c r="C12" s="22">
        <v>14753</v>
      </c>
      <c r="D12" s="22">
        <v>41</v>
      </c>
      <c r="E12" s="22">
        <v>950</v>
      </c>
      <c r="F12" s="3">
        <v>10551.27</v>
      </c>
      <c r="G12" s="3">
        <v>257.34804878048783</v>
      </c>
      <c r="H12" s="4">
        <v>1.300761421319797E-2</v>
      </c>
      <c r="J12" s="5">
        <f t="shared" si="0"/>
        <v>3.3474841370558379</v>
      </c>
      <c r="K12" s="5">
        <f t="shared" si="1"/>
        <v>11.1066</v>
      </c>
      <c r="L12" s="44">
        <f t="shared" si="2"/>
        <v>23.170731707317074</v>
      </c>
    </row>
    <row r="13" spans="1:12" x14ac:dyDescent="0.75">
      <c r="A13" s="2">
        <v>43385</v>
      </c>
      <c r="B13" s="22">
        <v>2665</v>
      </c>
      <c r="C13" s="22">
        <v>12321</v>
      </c>
      <c r="D13" s="22">
        <v>33</v>
      </c>
      <c r="E13" s="22">
        <v>213</v>
      </c>
      <c r="F13" s="3">
        <v>3731.74</v>
      </c>
      <c r="G13" s="3">
        <v>113.0830303030303</v>
      </c>
      <c r="H13" s="4">
        <v>1.2382739212007506E-2</v>
      </c>
      <c r="J13" s="5">
        <f t="shared" si="0"/>
        <v>1.4002776735459661</v>
      </c>
      <c r="K13" s="5">
        <f t="shared" si="1"/>
        <v>17.519906103286385</v>
      </c>
      <c r="L13" s="44">
        <f t="shared" si="2"/>
        <v>6.4545454545454541</v>
      </c>
    </row>
    <row r="14" spans="1:12" x14ac:dyDescent="0.75">
      <c r="A14" s="2">
        <v>43386</v>
      </c>
      <c r="B14" s="22">
        <v>2034</v>
      </c>
      <c r="C14" s="22">
        <v>8850</v>
      </c>
      <c r="D14" s="22">
        <v>11</v>
      </c>
      <c r="E14" s="22">
        <v>78</v>
      </c>
      <c r="F14" s="3">
        <v>1465.8</v>
      </c>
      <c r="G14" s="3">
        <v>133.25454545454545</v>
      </c>
      <c r="H14" s="4">
        <v>5.4080629301868242E-3</v>
      </c>
      <c r="J14" s="5">
        <f t="shared" si="0"/>
        <v>0.72064896755162244</v>
      </c>
      <c r="K14" s="5">
        <f t="shared" si="1"/>
        <v>18.792307692307691</v>
      </c>
      <c r="L14" s="44">
        <f t="shared" si="2"/>
        <v>7.0909090909090908</v>
      </c>
    </row>
    <row r="15" spans="1:12" x14ac:dyDescent="0.75">
      <c r="A15" s="2">
        <v>43387</v>
      </c>
      <c r="B15" s="22">
        <v>2133</v>
      </c>
      <c r="C15" s="22">
        <v>9930</v>
      </c>
      <c r="D15" s="22">
        <v>18</v>
      </c>
      <c r="E15" s="22">
        <v>81</v>
      </c>
      <c r="F15" s="3">
        <v>1251.81</v>
      </c>
      <c r="G15" s="3">
        <v>69.545000000000002</v>
      </c>
      <c r="H15" s="4">
        <v>8.4388185654008432E-3</v>
      </c>
      <c r="J15" s="5">
        <f t="shared" si="0"/>
        <v>0.58687763713080165</v>
      </c>
      <c r="K15" s="5">
        <f t="shared" si="1"/>
        <v>15.454444444444444</v>
      </c>
      <c r="L15" s="44">
        <f t="shared" si="2"/>
        <v>4.5</v>
      </c>
    </row>
    <row r="16" spans="1:12" x14ac:dyDescent="0.75">
      <c r="A16" s="2">
        <v>43388</v>
      </c>
      <c r="B16" s="22">
        <v>3405</v>
      </c>
      <c r="C16" s="22">
        <v>16491</v>
      </c>
      <c r="D16" s="22">
        <v>120</v>
      </c>
      <c r="E16" s="22">
        <v>659</v>
      </c>
      <c r="F16" s="3">
        <v>32205.759999999998</v>
      </c>
      <c r="G16" s="3">
        <v>268.38133333333332</v>
      </c>
      <c r="H16" s="4">
        <v>3.5242290748898682E-2</v>
      </c>
      <c r="J16" s="5">
        <f t="shared" si="0"/>
        <v>9.4583729809104256</v>
      </c>
      <c r="K16" s="5">
        <f t="shared" si="1"/>
        <v>48.870652503793622</v>
      </c>
      <c r="L16" s="44">
        <f t="shared" si="2"/>
        <v>5.4916666666666663</v>
      </c>
    </row>
    <row r="17" spans="1:12" x14ac:dyDescent="0.75">
      <c r="A17" s="2">
        <v>43389</v>
      </c>
      <c r="B17" s="22">
        <v>3343</v>
      </c>
      <c r="C17" s="22">
        <v>15377</v>
      </c>
      <c r="D17" s="22">
        <v>84</v>
      </c>
      <c r="E17" s="22">
        <v>1037</v>
      </c>
      <c r="F17" s="3">
        <v>20257.48</v>
      </c>
      <c r="G17" s="3">
        <v>241.16047619047617</v>
      </c>
      <c r="H17" s="4">
        <v>2.5127131319174396E-2</v>
      </c>
      <c r="J17" s="5">
        <f t="shared" si="0"/>
        <v>6.0596709542327254</v>
      </c>
      <c r="K17" s="5">
        <f t="shared" si="1"/>
        <v>19.534696239151398</v>
      </c>
      <c r="L17" s="44">
        <f t="shared" si="2"/>
        <v>12.345238095238095</v>
      </c>
    </row>
    <row r="18" spans="1:12" x14ac:dyDescent="0.75">
      <c r="A18" s="2">
        <v>43390</v>
      </c>
      <c r="B18" s="22">
        <v>2763</v>
      </c>
      <c r="C18" s="22">
        <v>12576</v>
      </c>
      <c r="D18" s="22">
        <v>2</v>
      </c>
      <c r="E18" s="22">
        <v>2</v>
      </c>
      <c r="F18" s="3">
        <v>43.98</v>
      </c>
      <c r="G18" s="3">
        <v>21.99</v>
      </c>
      <c r="H18" s="4">
        <v>7.2385088671733622E-4</v>
      </c>
      <c r="J18" s="5">
        <f t="shared" si="0"/>
        <v>1.5917480998914223E-2</v>
      </c>
      <c r="K18" s="5">
        <f t="shared" si="1"/>
        <v>21.99</v>
      </c>
      <c r="L18" s="44">
        <f t="shared" si="2"/>
        <v>1</v>
      </c>
    </row>
    <row r="19" spans="1:12" x14ac:dyDescent="0.75">
      <c r="A19" s="2">
        <v>43391</v>
      </c>
      <c r="B19" s="22">
        <v>2908</v>
      </c>
      <c r="C19" s="22">
        <v>13308</v>
      </c>
      <c r="D19" s="22">
        <v>6</v>
      </c>
      <c r="E19" s="22">
        <v>15</v>
      </c>
      <c r="F19" s="3">
        <v>193.96</v>
      </c>
      <c r="G19" s="3">
        <v>32.326666666666668</v>
      </c>
      <c r="H19" s="4">
        <v>2.0632737276478678E-3</v>
      </c>
      <c r="J19" s="5">
        <f t="shared" si="0"/>
        <v>6.6698762035763415E-2</v>
      </c>
      <c r="K19" s="5">
        <f t="shared" si="1"/>
        <v>12.930666666666667</v>
      </c>
      <c r="L19" s="44">
        <f t="shared" si="2"/>
        <v>2.5</v>
      </c>
    </row>
    <row r="20" spans="1:12" x14ac:dyDescent="0.75">
      <c r="A20" s="2">
        <v>43392</v>
      </c>
      <c r="B20" s="22">
        <v>2685</v>
      </c>
      <c r="C20" s="22">
        <v>12952</v>
      </c>
      <c r="D20" s="22">
        <v>3</v>
      </c>
      <c r="E20" s="22">
        <v>5</v>
      </c>
      <c r="F20" s="3">
        <v>77.45</v>
      </c>
      <c r="G20" s="3">
        <v>25.816666666666666</v>
      </c>
      <c r="H20" s="4">
        <v>1.1173184357541898E-3</v>
      </c>
      <c r="J20" s="5">
        <f t="shared" si="0"/>
        <v>2.8845437616387339E-2</v>
      </c>
      <c r="K20" s="5">
        <f t="shared" si="1"/>
        <v>15.49</v>
      </c>
      <c r="L20" s="44">
        <f t="shared" si="2"/>
        <v>1.6666666666666667</v>
      </c>
    </row>
    <row r="21" spans="1:12" x14ac:dyDescent="0.75">
      <c r="A21" s="2">
        <v>43393</v>
      </c>
      <c r="B21" s="22">
        <v>1642</v>
      </c>
      <c r="C21" s="22">
        <v>7316</v>
      </c>
      <c r="D21" s="22">
        <v>4</v>
      </c>
      <c r="E21" s="22">
        <v>8</v>
      </c>
      <c r="F21" s="3">
        <v>97.94</v>
      </c>
      <c r="G21" s="3">
        <v>24.484999999999999</v>
      </c>
      <c r="H21" s="4">
        <v>2.4360535931790498E-3</v>
      </c>
      <c r="J21" s="5">
        <f t="shared" si="0"/>
        <v>5.9646772228989037E-2</v>
      </c>
      <c r="K21" s="5">
        <f t="shared" si="1"/>
        <v>12.2425</v>
      </c>
      <c r="L21" s="44">
        <f t="shared" si="2"/>
        <v>2</v>
      </c>
    </row>
    <row r="22" spans="1:12" x14ac:dyDescent="0.75">
      <c r="A22" s="2">
        <v>43394</v>
      </c>
      <c r="B22" s="22">
        <v>1746</v>
      </c>
      <c r="C22" s="22">
        <v>8144</v>
      </c>
      <c r="D22" s="22">
        <v>3</v>
      </c>
      <c r="E22" s="22">
        <v>3</v>
      </c>
      <c r="F22" s="3">
        <v>37.97</v>
      </c>
      <c r="G22" s="3">
        <v>12.656666666666666</v>
      </c>
      <c r="H22" s="4">
        <v>1.718213058419244E-3</v>
      </c>
      <c r="J22" s="5">
        <f t="shared" si="0"/>
        <v>2.1746849942726229E-2</v>
      </c>
      <c r="K22" s="5">
        <f t="shared" si="1"/>
        <v>12.656666666666666</v>
      </c>
      <c r="L22" s="44">
        <f t="shared" si="2"/>
        <v>1</v>
      </c>
    </row>
    <row r="23" spans="1:12" x14ac:dyDescent="0.75">
      <c r="A23" s="2">
        <v>43395</v>
      </c>
      <c r="B23" s="22">
        <v>2892</v>
      </c>
      <c r="C23" s="22">
        <v>13616</v>
      </c>
      <c r="D23" s="22">
        <v>6</v>
      </c>
      <c r="E23" s="22">
        <v>7</v>
      </c>
      <c r="F23" s="3">
        <v>377.93</v>
      </c>
      <c r="G23" s="3">
        <v>62.988333333333337</v>
      </c>
      <c r="H23" s="4">
        <v>2.0746887966804979E-3</v>
      </c>
      <c r="J23" s="5">
        <f t="shared" si="0"/>
        <v>0.13068118948824342</v>
      </c>
      <c r="K23" s="5">
        <f t="shared" si="1"/>
        <v>53.99</v>
      </c>
      <c r="L23" s="44">
        <f t="shared" si="2"/>
        <v>1.1666666666666667</v>
      </c>
    </row>
    <row r="24" spans="1:12" x14ac:dyDescent="0.75">
      <c r="A24" s="2">
        <v>43396</v>
      </c>
      <c r="B24" s="22">
        <v>2893</v>
      </c>
      <c r="C24" s="22">
        <v>12741</v>
      </c>
      <c r="D24" s="22">
        <v>1</v>
      </c>
      <c r="E24" s="22">
        <v>2</v>
      </c>
      <c r="F24" s="3">
        <v>32.979999999999997</v>
      </c>
      <c r="G24" s="3">
        <v>32.979999999999997</v>
      </c>
      <c r="H24" s="4">
        <v>3.4566194262011752E-4</v>
      </c>
      <c r="J24" s="5">
        <f t="shared" si="0"/>
        <v>1.1399930867611475E-2</v>
      </c>
      <c r="K24" s="5">
        <f t="shared" si="1"/>
        <v>16.489999999999998</v>
      </c>
      <c r="L24" s="44">
        <f t="shared" si="2"/>
        <v>2</v>
      </c>
    </row>
    <row r="25" spans="1:12" x14ac:dyDescent="0.75">
      <c r="A25" s="2">
        <v>43397</v>
      </c>
      <c r="B25" s="22">
        <v>2813</v>
      </c>
      <c r="C25" s="22">
        <v>12278</v>
      </c>
      <c r="D25" s="22">
        <v>7</v>
      </c>
      <c r="E25" s="22">
        <v>8</v>
      </c>
      <c r="F25" s="3">
        <v>241.31</v>
      </c>
      <c r="G25" s="3">
        <v>34.472857142857144</v>
      </c>
      <c r="H25" s="4">
        <v>2.4884464984002842E-3</v>
      </c>
      <c r="J25" s="5">
        <f t="shared" si="0"/>
        <v>8.5783860646996085E-2</v>
      </c>
      <c r="K25" s="5">
        <f t="shared" si="1"/>
        <v>30.16375</v>
      </c>
      <c r="L25" s="44">
        <f t="shared" si="2"/>
        <v>1.1428571428571428</v>
      </c>
    </row>
    <row r="26" spans="1:12" x14ac:dyDescent="0.75">
      <c r="A26" s="2">
        <v>43398</v>
      </c>
      <c r="B26" s="22">
        <v>2818</v>
      </c>
      <c r="C26" s="22">
        <v>12038</v>
      </c>
      <c r="D26" s="22">
        <v>1</v>
      </c>
      <c r="E26" s="22">
        <v>1</v>
      </c>
      <c r="F26" s="3">
        <v>21.99</v>
      </c>
      <c r="G26" s="3">
        <v>21.99</v>
      </c>
      <c r="H26" s="4">
        <v>3.5486160397444998E-4</v>
      </c>
      <c r="J26" s="5">
        <f t="shared" si="0"/>
        <v>7.8034066713981538E-3</v>
      </c>
      <c r="K26" s="5">
        <f t="shared" si="1"/>
        <v>21.99</v>
      </c>
      <c r="L26" s="44">
        <f t="shared" si="2"/>
        <v>1</v>
      </c>
    </row>
    <row r="27" spans="1:12" x14ac:dyDescent="0.75">
      <c r="A27" s="2">
        <v>43399</v>
      </c>
      <c r="B27" s="22">
        <v>2587</v>
      </c>
      <c r="C27" s="22">
        <v>11930</v>
      </c>
      <c r="D27" s="22">
        <v>1</v>
      </c>
      <c r="E27" s="22">
        <v>1</v>
      </c>
      <c r="F27" s="3">
        <v>12.99</v>
      </c>
      <c r="G27" s="3">
        <v>12.99</v>
      </c>
      <c r="H27" s="4">
        <v>3.8654812524159255E-4</v>
      </c>
      <c r="J27" s="5">
        <f t="shared" si="0"/>
        <v>5.0212601468882876E-3</v>
      </c>
      <c r="K27" s="5">
        <f t="shared" si="1"/>
        <v>12.99</v>
      </c>
      <c r="L27" s="44">
        <f t="shared" si="2"/>
        <v>1</v>
      </c>
    </row>
    <row r="28" spans="1:12" x14ac:dyDescent="0.75">
      <c r="A28" s="2">
        <v>43400</v>
      </c>
      <c r="B28" s="22">
        <v>1836</v>
      </c>
      <c r="C28" s="22">
        <v>7726</v>
      </c>
      <c r="D28" s="22">
        <v>2</v>
      </c>
      <c r="E28" s="22">
        <v>13</v>
      </c>
      <c r="F28" s="3">
        <v>156.78</v>
      </c>
      <c r="G28" s="3">
        <v>78.39</v>
      </c>
      <c r="H28" s="4">
        <v>1.0893246187363835E-3</v>
      </c>
      <c r="J28" s="5">
        <f t="shared" si="0"/>
        <v>8.5392156862745094E-2</v>
      </c>
      <c r="K28" s="5">
        <f t="shared" si="1"/>
        <v>12.06</v>
      </c>
      <c r="L28" s="44">
        <f t="shared" si="2"/>
        <v>6.5</v>
      </c>
    </row>
    <row r="29" spans="1:12" x14ac:dyDescent="0.75">
      <c r="A29" s="2">
        <v>43401</v>
      </c>
      <c r="B29" s="22">
        <v>1878</v>
      </c>
      <c r="C29" s="22">
        <v>8475</v>
      </c>
      <c r="D29" s="22">
        <v>1</v>
      </c>
      <c r="E29" s="22">
        <v>1</v>
      </c>
      <c r="F29" s="3">
        <v>21.99</v>
      </c>
      <c r="G29" s="3">
        <v>21.99</v>
      </c>
      <c r="H29" s="4">
        <v>5.3248136315228972E-4</v>
      </c>
      <c r="J29" s="5">
        <f t="shared" si="0"/>
        <v>1.1709265175718849E-2</v>
      </c>
      <c r="K29" s="5">
        <f t="shared" si="1"/>
        <v>21.99</v>
      </c>
      <c r="L29" s="44">
        <f t="shared" si="2"/>
        <v>1</v>
      </c>
    </row>
    <row r="30" spans="1:12" x14ac:dyDescent="0.75">
      <c r="A30" s="2">
        <v>43402</v>
      </c>
      <c r="B30" s="22">
        <v>2965</v>
      </c>
      <c r="C30" s="22">
        <v>13092</v>
      </c>
      <c r="D30" s="22">
        <v>3</v>
      </c>
      <c r="E30" s="22">
        <v>5</v>
      </c>
      <c r="F30" s="3">
        <v>71.459999999999994</v>
      </c>
      <c r="G30" s="3">
        <v>23.82</v>
      </c>
      <c r="H30" s="4">
        <v>1.011804384485666E-3</v>
      </c>
      <c r="J30" s="5">
        <f t="shared" si="0"/>
        <v>2.4101180438448565E-2</v>
      </c>
      <c r="K30" s="5">
        <f t="shared" si="1"/>
        <v>14.291999999999998</v>
      </c>
      <c r="L30" s="44">
        <f t="shared" si="2"/>
        <v>1.6666666666666667</v>
      </c>
    </row>
    <row r="31" spans="1:12" x14ac:dyDescent="0.75">
      <c r="A31" s="2">
        <v>43403</v>
      </c>
      <c r="B31" s="22">
        <v>2966</v>
      </c>
      <c r="C31" s="22">
        <v>12587</v>
      </c>
      <c r="D31" s="22">
        <v>1</v>
      </c>
      <c r="E31" s="22">
        <v>2</v>
      </c>
      <c r="F31" s="3">
        <v>45.98</v>
      </c>
      <c r="G31" s="3">
        <v>45.98</v>
      </c>
      <c r="H31" s="4">
        <v>3.3715441672285906E-4</v>
      </c>
      <c r="J31" s="5">
        <f t="shared" si="0"/>
        <v>1.5502360080917059E-2</v>
      </c>
      <c r="K31" s="5">
        <f t="shared" si="1"/>
        <v>22.99</v>
      </c>
      <c r="L31" s="44">
        <f t="shared" si="2"/>
        <v>2</v>
      </c>
    </row>
    <row r="32" spans="1:12" x14ac:dyDescent="0.75">
      <c r="A32" s="2">
        <v>43404</v>
      </c>
      <c r="B32" s="22">
        <v>2438</v>
      </c>
      <c r="C32" s="22">
        <v>10228</v>
      </c>
      <c r="D32" s="22">
        <v>2</v>
      </c>
      <c r="E32" s="22">
        <v>8</v>
      </c>
      <c r="F32" s="3">
        <v>175.92</v>
      </c>
      <c r="G32" s="3">
        <v>87.96</v>
      </c>
      <c r="H32" s="4">
        <v>8.2034454470877774E-4</v>
      </c>
      <c r="J32" s="5">
        <f t="shared" si="0"/>
        <v>7.2157506152584081E-2</v>
      </c>
      <c r="K32" s="5">
        <f t="shared" si="1"/>
        <v>21.99</v>
      </c>
      <c r="L32" s="44">
        <f t="shared" si="2"/>
        <v>4</v>
      </c>
    </row>
    <row r="33" spans="1:12" x14ac:dyDescent="0.75">
      <c r="A33" s="2">
        <v>43405</v>
      </c>
      <c r="B33" s="22">
        <v>2327</v>
      </c>
      <c r="C33" s="22">
        <v>9787</v>
      </c>
      <c r="D33" s="22">
        <v>1</v>
      </c>
      <c r="E33" s="22">
        <v>8</v>
      </c>
      <c r="F33" s="3">
        <v>133.91999999999999</v>
      </c>
      <c r="G33" s="3">
        <v>133.91999999999999</v>
      </c>
      <c r="H33" s="4">
        <v>4.2973785990545768E-4</v>
      </c>
      <c r="J33" s="5">
        <f t="shared" si="0"/>
        <v>5.7550494198538887E-2</v>
      </c>
      <c r="K33" s="5">
        <f t="shared" si="1"/>
        <v>16.739999999999998</v>
      </c>
      <c r="L33" s="44">
        <f t="shared" si="2"/>
        <v>8</v>
      </c>
    </row>
    <row r="34" spans="1:12" x14ac:dyDescent="0.75">
      <c r="A34" s="2">
        <v>43406</v>
      </c>
      <c r="B34" s="22">
        <v>2316</v>
      </c>
      <c r="C34" s="22">
        <v>10151</v>
      </c>
      <c r="D34" s="22">
        <v>2</v>
      </c>
      <c r="E34" s="22">
        <v>2</v>
      </c>
      <c r="F34" s="3">
        <v>73.98</v>
      </c>
      <c r="G34" s="3">
        <v>36.99</v>
      </c>
      <c r="H34" s="4">
        <v>8.6355785837651119E-4</v>
      </c>
      <c r="J34" s="5">
        <f t="shared" si="0"/>
        <v>3.1943005181347149E-2</v>
      </c>
      <c r="K34" s="5">
        <f t="shared" si="1"/>
        <v>36.99</v>
      </c>
      <c r="L34" s="44">
        <f t="shared" si="2"/>
        <v>1</v>
      </c>
    </row>
    <row r="35" spans="1:12" x14ac:dyDescent="0.75">
      <c r="A35" s="2">
        <v>43407</v>
      </c>
      <c r="B35" s="22">
        <v>1579</v>
      </c>
      <c r="C35" s="22">
        <v>6938</v>
      </c>
      <c r="D35" s="22">
        <v>2</v>
      </c>
      <c r="E35" s="22">
        <v>13</v>
      </c>
      <c r="F35" s="3">
        <v>51.99</v>
      </c>
      <c r="G35" s="3">
        <v>25.995000000000001</v>
      </c>
      <c r="H35" s="4">
        <v>1.266624445851805E-3</v>
      </c>
      <c r="J35" s="5">
        <f t="shared" si="0"/>
        <v>3.2925902469917667E-2</v>
      </c>
      <c r="K35" s="5">
        <f t="shared" si="1"/>
        <v>3.9992307692307696</v>
      </c>
      <c r="L35" s="44">
        <f t="shared" si="2"/>
        <v>6.5</v>
      </c>
    </row>
    <row r="36" spans="1:12" x14ac:dyDescent="0.75">
      <c r="A36" s="2">
        <v>43408</v>
      </c>
      <c r="B36" s="22">
        <v>1987</v>
      </c>
      <c r="C36" s="22">
        <v>8574</v>
      </c>
      <c r="D36" s="22">
        <v>2</v>
      </c>
      <c r="E36" s="22">
        <v>3</v>
      </c>
      <c r="F36" s="3">
        <v>48.97</v>
      </c>
      <c r="G36" s="3">
        <v>24.484999999999999</v>
      </c>
      <c r="H36" s="4">
        <v>1.0065425264217413E-3</v>
      </c>
      <c r="J36" s="5">
        <f t="shared" si="0"/>
        <v>2.4645193759436336E-2</v>
      </c>
      <c r="K36" s="5">
        <f t="shared" si="1"/>
        <v>16.323333333333334</v>
      </c>
      <c r="L36" s="44">
        <f t="shared" si="2"/>
        <v>1.5</v>
      </c>
    </row>
    <row r="37" spans="1:12" x14ac:dyDescent="0.75">
      <c r="A37" s="2">
        <v>43409</v>
      </c>
      <c r="B37" s="22">
        <v>3049</v>
      </c>
      <c r="C37" s="22">
        <v>12923</v>
      </c>
      <c r="D37" s="22">
        <v>0</v>
      </c>
      <c r="E37" s="22">
        <v>0</v>
      </c>
      <c r="F37" s="3">
        <v>0</v>
      </c>
      <c r="G37" s="3">
        <v>0</v>
      </c>
      <c r="H37" s="4">
        <v>0</v>
      </c>
      <c r="J37" s="5">
        <f t="shared" si="0"/>
        <v>0</v>
      </c>
      <c r="K37" s="5">
        <f t="shared" si="1"/>
        <v>0</v>
      </c>
      <c r="L37" s="44">
        <f t="shared" si="2"/>
        <v>0</v>
      </c>
    </row>
    <row r="38" spans="1:12" x14ac:dyDescent="0.75">
      <c r="A38" s="2">
        <v>43410</v>
      </c>
      <c r="B38" s="22">
        <v>2864</v>
      </c>
      <c r="C38" s="22">
        <v>11704</v>
      </c>
      <c r="D38" s="22">
        <v>3</v>
      </c>
      <c r="E38" s="22">
        <v>4</v>
      </c>
      <c r="F38" s="3">
        <v>120.96</v>
      </c>
      <c r="G38" s="3">
        <v>40.32</v>
      </c>
      <c r="H38" s="4">
        <v>1.0474860335195531E-3</v>
      </c>
      <c r="J38" s="5">
        <f t="shared" si="0"/>
        <v>4.2234636871508378E-2</v>
      </c>
      <c r="K38" s="5">
        <f t="shared" si="1"/>
        <v>30.24</v>
      </c>
      <c r="L38" s="44">
        <f t="shared" si="2"/>
        <v>1.3333333333333333</v>
      </c>
    </row>
    <row r="39" spans="1:12" x14ac:dyDescent="0.75">
      <c r="A39" s="2">
        <v>43411</v>
      </c>
      <c r="B39" s="22">
        <v>2734</v>
      </c>
      <c r="C39" s="22">
        <v>11726</v>
      </c>
      <c r="D39" s="22">
        <v>3</v>
      </c>
      <c r="E39" s="22">
        <v>3</v>
      </c>
      <c r="F39" s="3">
        <v>50.97</v>
      </c>
      <c r="G39" s="3">
        <v>16.989999999999998</v>
      </c>
      <c r="H39" s="4">
        <v>1.0972933430870519E-3</v>
      </c>
      <c r="J39" s="5">
        <f t="shared" si="0"/>
        <v>1.8643013899049012E-2</v>
      </c>
      <c r="K39" s="5">
        <f t="shared" si="1"/>
        <v>16.989999999999998</v>
      </c>
      <c r="L39" s="44">
        <f t="shared" si="2"/>
        <v>1</v>
      </c>
    </row>
    <row r="40" spans="1:12" x14ac:dyDescent="0.75">
      <c r="A40" s="2">
        <v>43412</v>
      </c>
      <c r="B40" s="22">
        <v>2765</v>
      </c>
      <c r="C40" s="22">
        <v>11821</v>
      </c>
      <c r="D40" s="22">
        <v>0</v>
      </c>
      <c r="E40" s="22">
        <v>0</v>
      </c>
      <c r="F40" s="3">
        <v>0</v>
      </c>
      <c r="G40" s="3">
        <v>0</v>
      </c>
      <c r="H40" s="4">
        <v>0</v>
      </c>
      <c r="J40" s="5">
        <f t="shared" si="0"/>
        <v>0</v>
      </c>
      <c r="K40" s="5">
        <f t="shared" si="1"/>
        <v>0</v>
      </c>
      <c r="L40" s="44">
        <f t="shared" si="2"/>
        <v>0</v>
      </c>
    </row>
    <row r="41" spans="1:12" x14ac:dyDescent="0.75">
      <c r="A41" s="2">
        <v>43413</v>
      </c>
      <c r="B41" s="22">
        <v>2408</v>
      </c>
      <c r="C41" s="22">
        <v>10569</v>
      </c>
      <c r="D41" s="22">
        <v>1</v>
      </c>
      <c r="E41" s="22">
        <v>3</v>
      </c>
      <c r="F41" s="3">
        <v>50.97</v>
      </c>
      <c r="G41" s="3">
        <v>50.97</v>
      </c>
      <c r="H41" s="4">
        <v>4.1528239202657808E-4</v>
      </c>
      <c r="J41" s="5">
        <f t="shared" si="0"/>
        <v>2.1166943521594685E-2</v>
      </c>
      <c r="K41" s="5">
        <f t="shared" si="1"/>
        <v>16.989999999999998</v>
      </c>
      <c r="L41" s="44">
        <f t="shared" si="2"/>
        <v>3</v>
      </c>
    </row>
    <row r="42" spans="1:12" x14ac:dyDescent="0.75">
      <c r="A42" s="2">
        <v>43414</v>
      </c>
      <c r="B42" s="22">
        <v>1870</v>
      </c>
      <c r="C42" s="22">
        <v>8092</v>
      </c>
      <c r="D42" s="22">
        <v>1</v>
      </c>
      <c r="E42" s="22">
        <v>3</v>
      </c>
      <c r="F42" s="3">
        <v>28.37</v>
      </c>
      <c r="G42" s="3">
        <v>28.37</v>
      </c>
      <c r="H42" s="4">
        <v>5.3475935828877007E-4</v>
      </c>
      <c r="J42" s="5">
        <f t="shared" si="0"/>
        <v>1.5171122994652408E-2</v>
      </c>
      <c r="K42" s="5">
        <f t="shared" si="1"/>
        <v>9.456666666666667</v>
      </c>
      <c r="L42" s="44">
        <f t="shared" si="2"/>
        <v>3</v>
      </c>
    </row>
    <row r="43" spans="1:12" x14ac:dyDescent="0.75">
      <c r="A43" s="2">
        <v>43415</v>
      </c>
      <c r="B43" s="22">
        <v>1949</v>
      </c>
      <c r="C43" s="22">
        <v>8964</v>
      </c>
      <c r="D43" s="22">
        <v>0</v>
      </c>
      <c r="E43" s="22">
        <v>0</v>
      </c>
      <c r="F43" s="3">
        <v>0</v>
      </c>
      <c r="G43" s="3">
        <v>0</v>
      </c>
      <c r="H43" s="4">
        <v>0</v>
      </c>
      <c r="J43" s="5">
        <f t="shared" si="0"/>
        <v>0</v>
      </c>
      <c r="K43" s="5">
        <f t="shared" si="1"/>
        <v>0</v>
      </c>
      <c r="L43" s="44">
        <f t="shared" si="2"/>
        <v>0</v>
      </c>
    </row>
    <row r="44" spans="1:12" x14ac:dyDescent="0.75">
      <c r="A44" s="2">
        <v>43416</v>
      </c>
      <c r="B44" s="22">
        <v>2975</v>
      </c>
      <c r="C44" s="22">
        <v>13782</v>
      </c>
      <c r="D44" s="22">
        <v>0</v>
      </c>
      <c r="E44" s="22">
        <v>0</v>
      </c>
      <c r="F44" s="3">
        <v>0</v>
      </c>
      <c r="G44" s="3">
        <v>0</v>
      </c>
      <c r="H44" s="4">
        <v>0</v>
      </c>
      <c r="J44" s="5">
        <f t="shared" si="0"/>
        <v>0</v>
      </c>
      <c r="K44" s="5">
        <f t="shared" si="1"/>
        <v>0</v>
      </c>
      <c r="L44" s="44">
        <f t="shared" si="2"/>
        <v>0</v>
      </c>
    </row>
    <row r="45" spans="1:12" x14ac:dyDescent="0.75">
      <c r="A45" s="2">
        <v>43417</v>
      </c>
      <c r="B45" s="22">
        <v>3260</v>
      </c>
      <c r="C45" s="22">
        <v>14051</v>
      </c>
      <c r="D45" s="22">
        <v>7</v>
      </c>
      <c r="E45" s="22">
        <v>22</v>
      </c>
      <c r="F45" s="3">
        <v>273.89999999999998</v>
      </c>
      <c r="G45" s="3">
        <v>39.128571428571426</v>
      </c>
      <c r="H45" s="4">
        <v>2.1472392638036812E-3</v>
      </c>
      <c r="J45" s="5">
        <f t="shared" si="0"/>
        <v>8.401840490797545E-2</v>
      </c>
      <c r="K45" s="5">
        <f t="shared" si="1"/>
        <v>12.45</v>
      </c>
      <c r="L45" s="44">
        <f t="shared" si="2"/>
        <v>3.1428571428571428</v>
      </c>
    </row>
    <row r="46" spans="1:12" x14ac:dyDescent="0.75">
      <c r="A46" s="2">
        <v>43418</v>
      </c>
      <c r="B46" s="22">
        <v>2971</v>
      </c>
      <c r="C46" s="22">
        <v>11921</v>
      </c>
      <c r="D46" s="22">
        <v>2</v>
      </c>
      <c r="E46" s="22">
        <v>2</v>
      </c>
      <c r="F46" s="3">
        <v>73.98</v>
      </c>
      <c r="G46" s="3">
        <v>36.99</v>
      </c>
      <c r="H46" s="4">
        <v>6.7317401548300237E-4</v>
      </c>
      <c r="J46" s="5">
        <f t="shared" si="0"/>
        <v>2.4900706832716259E-2</v>
      </c>
      <c r="K46" s="5">
        <f t="shared" si="1"/>
        <v>36.99</v>
      </c>
      <c r="L46" s="44">
        <f t="shared" si="2"/>
        <v>1</v>
      </c>
    </row>
    <row r="47" spans="1:12" x14ac:dyDescent="0.75">
      <c r="A47" s="2">
        <v>43419</v>
      </c>
      <c r="B47" s="22">
        <v>3110</v>
      </c>
      <c r="C47" s="22">
        <v>12632</v>
      </c>
      <c r="D47" s="22">
        <v>1</v>
      </c>
      <c r="E47" s="22">
        <v>2</v>
      </c>
      <c r="F47" s="3">
        <v>103.98</v>
      </c>
      <c r="G47" s="3">
        <v>103.98</v>
      </c>
      <c r="H47" s="4">
        <v>3.2154340836012862E-4</v>
      </c>
      <c r="J47" s="5">
        <f t="shared" si="0"/>
        <v>3.3434083601286177E-2</v>
      </c>
      <c r="K47" s="5">
        <f t="shared" si="1"/>
        <v>51.99</v>
      </c>
      <c r="L47" s="44">
        <f t="shared" si="2"/>
        <v>2</v>
      </c>
    </row>
    <row r="48" spans="1:12" x14ac:dyDescent="0.75">
      <c r="A48" s="2">
        <v>43420</v>
      </c>
      <c r="B48" s="22">
        <v>2658</v>
      </c>
      <c r="C48" s="22">
        <v>10839</v>
      </c>
      <c r="D48" s="22">
        <v>2</v>
      </c>
      <c r="E48" s="22">
        <v>8</v>
      </c>
      <c r="F48" s="3">
        <v>134.68</v>
      </c>
      <c r="G48" s="3">
        <v>67.34</v>
      </c>
      <c r="H48" s="4">
        <v>7.5244544770504136E-4</v>
      </c>
      <c r="J48" s="5">
        <f t="shared" si="0"/>
        <v>5.066967644845749E-2</v>
      </c>
      <c r="K48" s="5">
        <f t="shared" si="1"/>
        <v>16.835000000000001</v>
      </c>
      <c r="L48" s="44">
        <f t="shared" si="2"/>
        <v>4</v>
      </c>
    </row>
    <row r="49" spans="1:12" x14ac:dyDescent="0.75">
      <c r="A49" s="2">
        <v>43421</v>
      </c>
      <c r="B49" s="22">
        <v>2001</v>
      </c>
      <c r="C49" s="22">
        <v>8639</v>
      </c>
      <c r="D49" s="22">
        <v>4</v>
      </c>
      <c r="E49" s="22">
        <v>9</v>
      </c>
      <c r="F49" s="3">
        <v>117.18</v>
      </c>
      <c r="G49" s="3">
        <v>29.295000000000002</v>
      </c>
      <c r="H49" s="4">
        <v>1.9990004997501249E-3</v>
      </c>
      <c r="J49" s="5">
        <f t="shared" si="0"/>
        <v>5.8560719640179913E-2</v>
      </c>
      <c r="K49" s="5">
        <f t="shared" si="1"/>
        <v>13.020000000000001</v>
      </c>
      <c r="L49" s="44">
        <f t="shared" si="2"/>
        <v>2.25</v>
      </c>
    </row>
    <row r="50" spans="1:12" x14ac:dyDescent="0.75">
      <c r="A50" s="2">
        <v>43422</v>
      </c>
      <c r="B50" s="22">
        <v>2131</v>
      </c>
      <c r="C50" s="22">
        <v>9018</v>
      </c>
      <c r="D50" s="22">
        <v>2</v>
      </c>
      <c r="E50" s="22">
        <v>3</v>
      </c>
      <c r="F50" s="3">
        <v>86.97</v>
      </c>
      <c r="G50" s="3">
        <v>43.484999999999999</v>
      </c>
      <c r="H50" s="4">
        <v>9.3852651337400278E-4</v>
      </c>
      <c r="J50" s="5">
        <f t="shared" si="0"/>
        <v>4.0811825434068513E-2</v>
      </c>
      <c r="K50" s="5">
        <f t="shared" si="1"/>
        <v>28.99</v>
      </c>
      <c r="L50" s="44">
        <f t="shared" si="2"/>
        <v>1.5</v>
      </c>
    </row>
    <row r="51" spans="1:12" x14ac:dyDescent="0.75">
      <c r="A51" s="2">
        <v>43423</v>
      </c>
      <c r="B51" s="22">
        <v>3285</v>
      </c>
      <c r="C51" s="22">
        <v>14467</v>
      </c>
      <c r="D51" s="22">
        <v>1</v>
      </c>
      <c r="E51" s="22">
        <v>1</v>
      </c>
      <c r="F51" s="3">
        <v>23.99</v>
      </c>
      <c r="G51" s="3">
        <v>23.99</v>
      </c>
      <c r="H51" s="4">
        <v>3.0441400304414006E-4</v>
      </c>
      <c r="J51" s="5">
        <f t="shared" si="0"/>
        <v>7.3028919330289186E-3</v>
      </c>
      <c r="K51" s="5">
        <f t="shared" si="1"/>
        <v>23.99</v>
      </c>
      <c r="L51" s="44">
        <f t="shared" si="2"/>
        <v>1</v>
      </c>
    </row>
    <row r="52" spans="1:12" x14ac:dyDescent="0.75">
      <c r="A52" s="2">
        <v>43424</v>
      </c>
      <c r="B52" s="22">
        <v>3344</v>
      </c>
      <c r="C52" s="22">
        <v>13690</v>
      </c>
      <c r="D52" s="22">
        <v>2</v>
      </c>
      <c r="E52" s="22">
        <v>4</v>
      </c>
      <c r="F52" s="3">
        <v>87.96</v>
      </c>
      <c r="G52" s="3">
        <v>43.98</v>
      </c>
      <c r="H52" s="4">
        <v>5.9808612440191385E-4</v>
      </c>
      <c r="J52" s="5">
        <f t="shared" si="0"/>
        <v>2.630382775119617E-2</v>
      </c>
      <c r="K52" s="5">
        <f t="shared" si="1"/>
        <v>21.99</v>
      </c>
      <c r="L52" s="44">
        <f t="shared" si="2"/>
        <v>2</v>
      </c>
    </row>
    <row r="53" spans="1:12" x14ac:dyDescent="0.75">
      <c r="A53" s="2">
        <v>43425</v>
      </c>
      <c r="B53" s="22">
        <v>3246</v>
      </c>
      <c r="C53" s="22">
        <v>14488</v>
      </c>
      <c r="D53" s="22">
        <v>5</v>
      </c>
      <c r="E53" s="22">
        <v>10</v>
      </c>
      <c r="F53" s="3">
        <v>184.43</v>
      </c>
      <c r="G53" s="3">
        <v>36.886000000000003</v>
      </c>
      <c r="H53" s="4">
        <v>1.5403573629081946E-3</v>
      </c>
      <c r="J53" s="5">
        <f t="shared" si="0"/>
        <v>5.6817621688231672E-2</v>
      </c>
      <c r="K53" s="5">
        <f t="shared" si="1"/>
        <v>18.443000000000001</v>
      </c>
      <c r="L53" s="44">
        <f t="shared" si="2"/>
        <v>2</v>
      </c>
    </row>
    <row r="54" spans="1:12" x14ac:dyDescent="0.75">
      <c r="A54" s="2">
        <v>43426</v>
      </c>
      <c r="B54" s="22">
        <v>2818</v>
      </c>
      <c r="C54" s="22">
        <v>11795</v>
      </c>
      <c r="D54" s="22">
        <v>6</v>
      </c>
      <c r="E54" s="22">
        <v>21</v>
      </c>
      <c r="F54" s="3">
        <v>275.88</v>
      </c>
      <c r="G54" s="3">
        <v>45.98</v>
      </c>
      <c r="H54" s="4">
        <v>2.1291696238466998E-3</v>
      </c>
      <c r="J54" s="5">
        <f t="shared" si="0"/>
        <v>9.7899219304471249E-2</v>
      </c>
      <c r="K54" s="5">
        <f t="shared" si="1"/>
        <v>13.137142857142857</v>
      </c>
      <c r="L54" s="44">
        <f t="shared" si="2"/>
        <v>3.5</v>
      </c>
    </row>
    <row r="55" spans="1:12" x14ac:dyDescent="0.75">
      <c r="A55" s="2">
        <v>43427</v>
      </c>
      <c r="B55" s="22">
        <v>3036</v>
      </c>
      <c r="C55" s="22">
        <v>13520</v>
      </c>
      <c r="D55" s="22">
        <v>4</v>
      </c>
      <c r="E55" s="22">
        <v>6</v>
      </c>
      <c r="F55" s="3">
        <v>222.94</v>
      </c>
      <c r="G55" s="3">
        <v>55.734999999999999</v>
      </c>
      <c r="H55" s="4">
        <v>1.3175230566534915E-3</v>
      </c>
      <c r="J55" s="5">
        <f t="shared" si="0"/>
        <v>7.3432147562582345E-2</v>
      </c>
      <c r="K55" s="5">
        <f t="shared" si="1"/>
        <v>37.156666666666666</v>
      </c>
      <c r="L55" s="44">
        <f t="shared" si="2"/>
        <v>1.5</v>
      </c>
    </row>
    <row r="56" spans="1:12" x14ac:dyDescent="0.75">
      <c r="A56" s="2">
        <v>43428</v>
      </c>
      <c r="B56" s="22">
        <v>2032</v>
      </c>
      <c r="C56" s="22">
        <v>8891</v>
      </c>
      <c r="D56" s="22">
        <v>4</v>
      </c>
      <c r="E56" s="22">
        <v>22</v>
      </c>
      <c r="F56" s="3">
        <v>407.9</v>
      </c>
      <c r="G56" s="3">
        <v>101.97499999999999</v>
      </c>
      <c r="H56" s="4">
        <v>1.968503937007874E-3</v>
      </c>
      <c r="J56" s="5">
        <f t="shared" si="0"/>
        <v>0.20073818897637793</v>
      </c>
      <c r="K56" s="5">
        <f t="shared" si="1"/>
        <v>18.540909090909089</v>
      </c>
      <c r="L56" s="44">
        <f t="shared" si="2"/>
        <v>5.5</v>
      </c>
    </row>
    <row r="57" spans="1:12" x14ac:dyDescent="0.75">
      <c r="A57" s="2">
        <v>43429</v>
      </c>
      <c r="B57" s="22">
        <v>2267</v>
      </c>
      <c r="C57" s="22">
        <v>10222</v>
      </c>
      <c r="D57" s="22">
        <v>2</v>
      </c>
      <c r="E57" s="22">
        <v>2</v>
      </c>
      <c r="F57" s="3">
        <v>81.98</v>
      </c>
      <c r="G57" s="3">
        <v>40.99</v>
      </c>
      <c r="H57" s="4">
        <v>8.8222320247022495E-4</v>
      </c>
      <c r="J57" s="5">
        <f t="shared" si="0"/>
        <v>3.6162329069254526E-2</v>
      </c>
      <c r="K57" s="5">
        <f t="shared" si="1"/>
        <v>40.99</v>
      </c>
      <c r="L57" s="44">
        <f t="shared" si="2"/>
        <v>1</v>
      </c>
    </row>
    <row r="58" spans="1:12" x14ac:dyDescent="0.75">
      <c r="A58" s="2">
        <v>43430</v>
      </c>
      <c r="B58" s="22">
        <v>4398</v>
      </c>
      <c r="C58" s="22">
        <v>19703</v>
      </c>
      <c r="D58" s="22">
        <v>6</v>
      </c>
      <c r="E58" s="22">
        <v>28</v>
      </c>
      <c r="F58" s="3">
        <v>320.74</v>
      </c>
      <c r="G58" s="3">
        <v>53.456666666666663</v>
      </c>
      <c r="H58" s="4">
        <v>1.364256480218281E-3</v>
      </c>
      <c r="J58" s="5">
        <f t="shared" si="0"/>
        <v>7.2928603910868584E-2</v>
      </c>
      <c r="K58" s="5">
        <f t="shared" si="1"/>
        <v>11.455</v>
      </c>
      <c r="L58" s="44">
        <f t="shared" si="2"/>
        <v>4.666666666666667</v>
      </c>
    </row>
    <row r="59" spans="1:12" x14ac:dyDescent="0.75">
      <c r="A59" s="2">
        <v>43431</v>
      </c>
      <c r="B59" s="22">
        <v>3279</v>
      </c>
      <c r="C59" s="22">
        <v>15610</v>
      </c>
      <c r="D59" s="22">
        <v>2</v>
      </c>
      <c r="E59" s="22">
        <v>4</v>
      </c>
      <c r="F59" s="3">
        <v>56.96</v>
      </c>
      <c r="G59" s="3">
        <v>28.48</v>
      </c>
      <c r="H59" s="4">
        <v>6.0994205550472704E-4</v>
      </c>
      <c r="J59" s="5">
        <f t="shared" si="0"/>
        <v>1.7371149740774628E-2</v>
      </c>
      <c r="K59" s="5">
        <f t="shared" si="1"/>
        <v>14.24</v>
      </c>
      <c r="L59" s="44">
        <f t="shared" si="2"/>
        <v>2</v>
      </c>
    </row>
    <row r="60" spans="1:12" x14ac:dyDescent="0.75">
      <c r="A60" s="2">
        <v>43432</v>
      </c>
      <c r="B60" s="22">
        <v>3084</v>
      </c>
      <c r="C60" s="22">
        <v>14027</v>
      </c>
      <c r="D60" s="22">
        <v>1</v>
      </c>
      <c r="E60" s="22">
        <v>3</v>
      </c>
      <c r="F60" s="3">
        <v>87.97</v>
      </c>
      <c r="G60" s="3">
        <v>87.97</v>
      </c>
      <c r="H60" s="4">
        <v>3.2425421530479895E-4</v>
      </c>
      <c r="J60" s="5">
        <f t="shared" si="0"/>
        <v>2.8524643320363165E-2</v>
      </c>
      <c r="K60" s="5">
        <f t="shared" si="1"/>
        <v>29.323333333333334</v>
      </c>
      <c r="L60" s="44">
        <f t="shared" si="2"/>
        <v>3</v>
      </c>
    </row>
    <row r="61" spans="1:12" x14ac:dyDescent="0.75">
      <c r="A61" s="2">
        <v>43433</v>
      </c>
      <c r="B61" s="22">
        <v>3050</v>
      </c>
      <c r="C61" s="22">
        <v>14125</v>
      </c>
      <c r="D61" s="22">
        <v>1</v>
      </c>
      <c r="E61" s="22">
        <v>3</v>
      </c>
      <c r="F61" s="3">
        <v>53.47</v>
      </c>
      <c r="G61" s="3">
        <v>53.47</v>
      </c>
      <c r="H61" s="4">
        <v>3.2786885245901639E-4</v>
      </c>
      <c r="J61" s="5">
        <f t="shared" si="0"/>
        <v>1.7531147540983606E-2</v>
      </c>
      <c r="K61" s="5">
        <f t="shared" si="1"/>
        <v>17.823333333333334</v>
      </c>
      <c r="L61" s="44">
        <f t="shared" si="2"/>
        <v>3</v>
      </c>
    </row>
    <row r="62" spans="1:12" x14ac:dyDescent="0.75">
      <c r="A62" s="2">
        <v>43434</v>
      </c>
      <c r="B62" s="22">
        <v>2534</v>
      </c>
      <c r="C62" s="22">
        <v>11322</v>
      </c>
      <c r="D62" s="22">
        <v>3</v>
      </c>
      <c r="E62" s="22">
        <v>26</v>
      </c>
      <c r="F62" s="3">
        <v>114.74</v>
      </c>
      <c r="G62" s="3">
        <v>38.246666666666663</v>
      </c>
      <c r="H62" s="4">
        <v>1.1838989739542227E-3</v>
      </c>
      <c r="J62" s="5">
        <f t="shared" si="0"/>
        <v>4.5280189423835833E-2</v>
      </c>
      <c r="K62" s="5">
        <f t="shared" si="1"/>
        <v>4.4130769230769227</v>
      </c>
      <c r="L62" s="44">
        <f t="shared" si="2"/>
        <v>8.6666666666666661</v>
      </c>
    </row>
    <row r="63" spans="1:12" x14ac:dyDescent="0.75">
      <c r="A63" s="2">
        <v>43435</v>
      </c>
      <c r="B63" s="22">
        <v>1826</v>
      </c>
      <c r="C63" s="22">
        <v>8423</v>
      </c>
      <c r="D63" s="22">
        <v>9</v>
      </c>
      <c r="E63" s="22">
        <v>18</v>
      </c>
      <c r="F63" s="3">
        <v>389.85</v>
      </c>
      <c r="G63" s="3">
        <v>43.316666666666663</v>
      </c>
      <c r="H63" s="4">
        <v>4.9288061336254111E-3</v>
      </c>
      <c r="J63" s="5">
        <f t="shared" si="0"/>
        <v>0.21349945235487405</v>
      </c>
      <c r="K63" s="5">
        <f t="shared" si="1"/>
        <v>21.658333333333335</v>
      </c>
      <c r="L63" s="44">
        <f t="shared" si="2"/>
        <v>2</v>
      </c>
    </row>
    <row r="64" spans="1:12" x14ac:dyDescent="0.75">
      <c r="A64" s="2">
        <v>43436</v>
      </c>
      <c r="B64" s="22">
        <v>1949</v>
      </c>
      <c r="C64" s="22">
        <v>9054</v>
      </c>
      <c r="D64" s="22">
        <v>7</v>
      </c>
      <c r="E64" s="22">
        <v>20</v>
      </c>
      <c r="F64" s="3">
        <v>367.98</v>
      </c>
      <c r="G64" s="3">
        <v>52.568571428571424</v>
      </c>
      <c r="H64" s="4">
        <v>3.5915854284248334E-3</v>
      </c>
      <c r="J64" s="5">
        <f t="shared" si="0"/>
        <v>0.18880451513596716</v>
      </c>
      <c r="K64" s="5">
        <f t="shared" si="1"/>
        <v>18.399000000000001</v>
      </c>
      <c r="L64" s="44">
        <f t="shared" si="2"/>
        <v>2.8571428571428572</v>
      </c>
    </row>
    <row r="65" spans="1:12" x14ac:dyDescent="0.75">
      <c r="A65" s="2">
        <v>43437</v>
      </c>
      <c r="B65" s="22">
        <v>3358</v>
      </c>
      <c r="C65" s="22">
        <v>15091</v>
      </c>
      <c r="D65" s="22">
        <v>3</v>
      </c>
      <c r="E65" s="22">
        <v>13</v>
      </c>
      <c r="F65" s="3">
        <v>296.87</v>
      </c>
      <c r="G65" s="3">
        <v>98.956666666666678</v>
      </c>
      <c r="H65" s="4">
        <v>8.9338892197736745E-4</v>
      </c>
      <c r="J65" s="5">
        <f t="shared" si="0"/>
        <v>8.8406789755807028E-2</v>
      </c>
      <c r="K65" s="5">
        <f t="shared" si="1"/>
        <v>22.836153846153845</v>
      </c>
      <c r="L65" s="44">
        <f t="shared" si="2"/>
        <v>4.333333333333333</v>
      </c>
    </row>
    <row r="66" spans="1:12" x14ac:dyDescent="0.75">
      <c r="A66" s="2">
        <v>43438</v>
      </c>
      <c r="B66" s="22">
        <v>3199</v>
      </c>
      <c r="C66" s="22">
        <v>14812</v>
      </c>
      <c r="D66" s="22">
        <v>5</v>
      </c>
      <c r="E66" s="22">
        <v>17</v>
      </c>
      <c r="F66" s="3">
        <v>296.83</v>
      </c>
      <c r="G66" s="3">
        <v>59.366</v>
      </c>
      <c r="H66" s="4">
        <v>1.5629884338855893E-3</v>
      </c>
      <c r="J66" s="5">
        <f t="shared" si="0"/>
        <v>9.2788371366051892E-2</v>
      </c>
      <c r="K66" s="5">
        <f t="shared" si="1"/>
        <v>17.460588235294118</v>
      </c>
      <c r="L66" s="44">
        <f t="shared" si="2"/>
        <v>3.4</v>
      </c>
    </row>
    <row r="67" spans="1:12" x14ac:dyDescent="0.75">
      <c r="A67" s="2">
        <v>43439</v>
      </c>
      <c r="B67" s="22">
        <v>3185</v>
      </c>
      <c r="C67" s="22">
        <v>14739</v>
      </c>
      <c r="D67" s="22">
        <v>6</v>
      </c>
      <c r="E67" s="22">
        <v>34</v>
      </c>
      <c r="F67" s="3">
        <v>618.77</v>
      </c>
      <c r="G67" s="3">
        <v>103.12833333333333</v>
      </c>
      <c r="H67" s="4">
        <v>1.8838304552590266E-3</v>
      </c>
      <c r="J67" s="5">
        <f t="shared" ref="J67:J94" si="3">F67/B67</f>
        <v>0.194276295133438</v>
      </c>
      <c r="K67" s="5">
        <f t="shared" ref="K67:K94" si="4">IFERROR(F67/E67,0)</f>
        <v>18.199117647058824</v>
      </c>
      <c r="L67" s="44">
        <f t="shared" ref="L67:L94" si="5">IFERROR(E67/D67,0)</f>
        <v>5.666666666666667</v>
      </c>
    </row>
    <row r="68" spans="1:12" x14ac:dyDescent="0.75">
      <c r="A68" s="2">
        <v>43440</v>
      </c>
      <c r="B68" s="22">
        <v>3105</v>
      </c>
      <c r="C68" s="22">
        <v>14183</v>
      </c>
      <c r="D68" s="22">
        <v>6</v>
      </c>
      <c r="E68" s="22">
        <v>24</v>
      </c>
      <c r="F68" s="3">
        <v>364.79</v>
      </c>
      <c r="G68" s="3">
        <v>60.798333333333339</v>
      </c>
      <c r="H68" s="4">
        <v>1.9323671497584541E-3</v>
      </c>
      <c r="J68" s="5">
        <f t="shared" si="3"/>
        <v>0.11748470209339776</v>
      </c>
      <c r="K68" s="5">
        <f t="shared" si="4"/>
        <v>15.199583333333335</v>
      </c>
      <c r="L68" s="44">
        <f t="shared" si="5"/>
        <v>4</v>
      </c>
    </row>
    <row r="69" spans="1:12" x14ac:dyDescent="0.75">
      <c r="A69" s="2">
        <v>43441</v>
      </c>
      <c r="B69" s="22">
        <v>2478</v>
      </c>
      <c r="C69" s="22">
        <v>12649</v>
      </c>
      <c r="D69" s="22">
        <v>6</v>
      </c>
      <c r="E69" s="22">
        <v>10</v>
      </c>
      <c r="F69" s="3">
        <v>154.9</v>
      </c>
      <c r="G69" s="3">
        <v>25.816666666666666</v>
      </c>
      <c r="H69" s="4">
        <v>2.4213075060532689E-3</v>
      </c>
      <c r="J69" s="5">
        <f t="shared" si="3"/>
        <v>6.251008878127523E-2</v>
      </c>
      <c r="K69" s="5">
        <f t="shared" si="4"/>
        <v>15.49</v>
      </c>
      <c r="L69" s="44">
        <f t="shared" si="5"/>
        <v>1.6666666666666667</v>
      </c>
    </row>
    <row r="70" spans="1:12" x14ac:dyDescent="0.75">
      <c r="A70" s="2">
        <v>43442</v>
      </c>
      <c r="B70" s="22">
        <v>1801</v>
      </c>
      <c r="C70" s="22">
        <v>9865</v>
      </c>
      <c r="D70" s="22">
        <v>6</v>
      </c>
      <c r="E70" s="22">
        <v>11</v>
      </c>
      <c r="F70" s="3">
        <v>218.39</v>
      </c>
      <c r="G70" s="3">
        <v>36.398333333333333</v>
      </c>
      <c r="H70" s="4">
        <v>3.3314825097168241E-3</v>
      </c>
      <c r="J70" s="5">
        <f t="shared" si="3"/>
        <v>0.12126041088284285</v>
      </c>
      <c r="K70" s="5">
        <f t="shared" si="4"/>
        <v>19.853636363636362</v>
      </c>
      <c r="L70" s="44">
        <f t="shared" si="5"/>
        <v>1.8333333333333333</v>
      </c>
    </row>
    <row r="71" spans="1:12" x14ac:dyDescent="0.75">
      <c r="A71" s="2">
        <v>43443</v>
      </c>
      <c r="B71" s="22">
        <v>1946</v>
      </c>
      <c r="C71" s="22">
        <v>10744</v>
      </c>
      <c r="D71" s="22">
        <v>4</v>
      </c>
      <c r="E71" s="22">
        <v>5</v>
      </c>
      <c r="F71" s="3">
        <v>143.96</v>
      </c>
      <c r="G71" s="3">
        <v>35.99</v>
      </c>
      <c r="H71" s="4">
        <v>2.0554984583761563E-3</v>
      </c>
      <c r="J71" s="5">
        <f t="shared" si="3"/>
        <v>7.397738951695787E-2</v>
      </c>
      <c r="K71" s="5">
        <f t="shared" si="4"/>
        <v>28.792000000000002</v>
      </c>
      <c r="L71" s="44">
        <f t="shared" si="5"/>
        <v>1.25</v>
      </c>
    </row>
    <row r="72" spans="1:12" x14ac:dyDescent="0.75">
      <c r="A72" s="2">
        <v>43444</v>
      </c>
      <c r="B72" s="22">
        <v>2878</v>
      </c>
      <c r="C72" s="22">
        <v>15295</v>
      </c>
      <c r="D72" s="22">
        <v>5</v>
      </c>
      <c r="E72" s="22">
        <v>6</v>
      </c>
      <c r="F72" s="3">
        <v>119.94</v>
      </c>
      <c r="G72" s="3">
        <v>23.988</v>
      </c>
      <c r="H72" s="4">
        <v>1.7373175816539264E-3</v>
      </c>
      <c r="J72" s="5">
        <f t="shared" si="3"/>
        <v>4.1674774148714386E-2</v>
      </c>
      <c r="K72" s="5">
        <f t="shared" si="4"/>
        <v>19.989999999999998</v>
      </c>
      <c r="L72" s="44">
        <f t="shared" si="5"/>
        <v>1.2</v>
      </c>
    </row>
    <row r="73" spans="1:12" x14ac:dyDescent="0.75">
      <c r="A73" s="2">
        <v>43445</v>
      </c>
      <c r="B73" s="22">
        <v>2594</v>
      </c>
      <c r="C73" s="22">
        <v>13909</v>
      </c>
      <c r="D73" s="22">
        <v>4</v>
      </c>
      <c r="E73" s="22">
        <v>12</v>
      </c>
      <c r="F73" s="3">
        <v>166.88</v>
      </c>
      <c r="G73" s="3">
        <v>41.72</v>
      </c>
      <c r="H73" s="4">
        <v>1.5420200462606013E-3</v>
      </c>
      <c r="J73" s="5">
        <f t="shared" si="3"/>
        <v>6.4333076329992286E-2</v>
      </c>
      <c r="K73" s="5">
        <f t="shared" si="4"/>
        <v>13.906666666666666</v>
      </c>
      <c r="L73" s="44">
        <f t="shared" si="5"/>
        <v>3</v>
      </c>
    </row>
    <row r="74" spans="1:12" x14ac:dyDescent="0.75">
      <c r="A74" s="2">
        <v>43446</v>
      </c>
      <c r="B74" s="22">
        <v>3020</v>
      </c>
      <c r="C74" s="22">
        <v>15955</v>
      </c>
      <c r="D74" s="22">
        <v>7</v>
      </c>
      <c r="E74" s="22">
        <v>19</v>
      </c>
      <c r="F74" s="3">
        <v>414.81</v>
      </c>
      <c r="G74" s="3">
        <v>59.258571428571429</v>
      </c>
      <c r="H74" s="4">
        <v>2.317880794701987E-3</v>
      </c>
      <c r="J74" s="5">
        <f t="shared" si="3"/>
        <v>0.13735430463576159</v>
      </c>
      <c r="K74" s="5">
        <f t="shared" si="4"/>
        <v>21.832105263157896</v>
      </c>
      <c r="L74" s="44">
        <f t="shared" si="5"/>
        <v>2.7142857142857144</v>
      </c>
    </row>
    <row r="75" spans="1:12" x14ac:dyDescent="0.75">
      <c r="A75" s="2">
        <v>43447</v>
      </c>
      <c r="B75" s="22">
        <v>3026</v>
      </c>
      <c r="C75" s="22">
        <v>15789</v>
      </c>
      <c r="D75" s="22">
        <v>3</v>
      </c>
      <c r="E75" s="22">
        <v>7</v>
      </c>
      <c r="F75" s="3">
        <v>203.93</v>
      </c>
      <c r="G75" s="3">
        <v>67.976666666666674</v>
      </c>
      <c r="H75" s="4">
        <v>9.9140779907468612E-4</v>
      </c>
      <c r="J75" s="5">
        <f t="shared" si="3"/>
        <v>6.7392597488433584E-2</v>
      </c>
      <c r="K75" s="5">
        <f t="shared" si="4"/>
        <v>29.132857142857144</v>
      </c>
      <c r="L75" s="44">
        <f t="shared" si="5"/>
        <v>2.3333333333333335</v>
      </c>
    </row>
    <row r="76" spans="1:12" x14ac:dyDescent="0.75">
      <c r="A76" s="2">
        <v>43448</v>
      </c>
      <c r="B76" s="22">
        <v>2571</v>
      </c>
      <c r="C76" s="22">
        <v>13760</v>
      </c>
      <c r="D76" s="22">
        <v>5</v>
      </c>
      <c r="E76" s="22">
        <v>9</v>
      </c>
      <c r="F76" s="3">
        <v>88.82</v>
      </c>
      <c r="G76" s="3">
        <v>17.763999999999999</v>
      </c>
      <c r="H76" s="4">
        <v>1.9447685725398677E-3</v>
      </c>
      <c r="J76" s="5">
        <f t="shared" si="3"/>
        <v>3.4546868922598208E-2</v>
      </c>
      <c r="K76" s="5">
        <f t="shared" si="4"/>
        <v>9.8688888888888879</v>
      </c>
      <c r="L76" s="44">
        <f t="shared" si="5"/>
        <v>1.8</v>
      </c>
    </row>
    <row r="77" spans="1:12" x14ac:dyDescent="0.75">
      <c r="A77" s="2">
        <v>43449</v>
      </c>
      <c r="B77" s="22">
        <v>1663</v>
      </c>
      <c r="C77" s="22">
        <v>8719</v>
      </c>
      <c r="D77" s="22">
        <v>9</v>
      </c>
      <c r="E77" s="22">
        <v>16</v>
      </c>
      <c r="F77" s="5">
        <v>270.83999999999997</v>
      </c>
      <c r="G77" s="5">
        <v>30.093333333333334</v>
      </c>
      <c r="H77" s="4">
        <v>5.4119061936259774E-3</v>
      </c>
      <c r="J77" s="5">
        <f t="shared" si="3"/>
        <v>0.16286229705351774</v>
      </c>
      <c r="K77" s="5">
        <f t="shared" si="4"/>
        <v>16.927499999999998</v>
      </c>
      <c r="L77" s="44">
        <f t="shared" si="5"/>
        <v>1.7777777777777777</v>
      </c>
    </row>
    <row r="78" spans="1:12" x14ac:dyDescent="0.75">
      <c r="A78" s="2">
        <v>43450</v>
      </c>
      <c r="B78" s="22">
        <v>1693</v>
      </c>
      <c r="C78" s="22">
        <v>9274</v>
      </c>
      <c r="D78" s="22">
        <v>2</v>
      </c>
      <c r="E78" s="22">
        <v>3</v>
      </c>
      <c r="F78" s="5">
        <v>94.97</v>
      </c>
      <c r="G78" s="5">
        <v>47.484999999999999</v>
      </c>
      <c r="H78" s="4">
        <v>1.1813349084465446E-3</v>
      </c>
      <c r="J78" s="5">
        <f t="shared" si="3"/>
        <v>5.609568812758417E-2</v>
      </c>
      <c r="K78" s="5">
        <f t="shared" si="4"/>
        <v>31.656666666666666</v>
      </c>
      <c r="L78" s="44">
        <f t="shared" si="5"/>
        <v>1.5</v>
      </c>
    </row>
    <row r="79" spans="1:12" x14ac:dyDescent="0.75">
      <c r="A79" s="2">
        <v>43451</v>
      </c>
      <c r="B79" s="22">
        <v>2602</v>
      </c>
      <c r="C79" s="22">
        <v>13896</v>
      </c>
      <c r="D79" s="22">
        <v>6</v>
      </c>
      <c r="E79" s="22">
        <v>12</v>
      </c>
      <c r="F79" s="5">
        <v>276.88</v>
      </c>
      <c r="G79" s="5">
        <v>46.146666666666661</v>
      </c>
      <c r="H79" s="4">
        <v>2.3059185242121443E-3</v>
      </c>
      <c r="J79" s="5">
        <f t="shared" si="3"/>
        <v>0.10641045349730976</v>
      </c>
      <c r="K79" s="5">
        <f t="shared" si="4"/>
        <v>23.073333333333334</v>
      </c>
      <c r="L79" s="44">
        <f t="shared" si="5"/>
        <v>2</v>
      </c>
    </row>
    <row r="80" spans="1:12" x14ac:dyDescent="0.75">
      <c r="A80" s="2">
        <v>43452</v>
      </c>
      <c r="B80" s="22">
        <v>2567</v>
      </c>
      <c r="C80" s="22">
        <v>15586</v>
      </c>
      <c r="D80" s="22">
        <v>6</v>
      </c>
      <c r="E80" s="22">
        <v>14</v>
      </c>
      <c r="F80" s="5">
        <v>287.43</v>
      </c>
      <c r="G80" s="5">
        <v>47.905000000000001</v>
      </c>
      <c r="H80" s="4">
        <v>2.3373587845734321E-3</v>
      </c>
      <c r="J80" s="5">
        <f t="shared" si="3"/>
        <v>0.11197117257499026</v>
      </c>
      <c r="K80" s="5">
        <f t="shared" si="4"/>
        <v>20.530714285714286</v>
      </c>
      <c r="L80" s="44">
        <f t="shared" si="5"/>
        <v>2.3333333333333335</v>
      </c>
    </row>
    <row r="81" spans="1:12" x14ac:dyDescent="0.75">
      <c r="A81" s="2">
        <v>43453</v>
      </c>
      <c r="B81" s="22">
        <v>2808</v>
      </c>
      <c r="C81" s="22">
        <v>17566</v>
      </c>
      <c r="D81" s="22">
        <v>2</v>
      </c>
      <c r="E81" s="22">
        <v>2</v>
      </c>
      <c r="F81" s="5">
        <v>75.98</v>
      </c>
      <c r="G81" s="5">
        <v>37.99</v>
      </c>
      <c r="H81" s="4">
        <v>7.1225071225071229E-4</v>
      </c>
      <c r="J81" s="5">
        <f t="shared" si="3"/>
        <v>2.705840455840456E-2</v>
      </c>
      <c r="K81" s="5">
        <f t="shared" si="4"/>
        <v>37.99</v>
      </c>
      <c r="L81" s="44">
        <f t="shared" si="5"/>
        <v>1</v>
      </c>
    </row>
    <row r="82" spans="1:12" x14ac:dyDescent="0.75">
      <c r="A82" s="2">
        <v>43454</v>
      </c>
      <c r="B82" s="22">
        <v>2553</v>
      </c>
      <c r="C82" s="22">
        <v>17270</v>
      </c>
      <c r="D82" s="22">
        <v>6</v>
      </c>
      <c r="E82" s="22">
        <v>17</v>
      </c>
      <c r="F82" s="5">
        <v>496.35</v>
      </c>
      <c r="G82" s="5">
        <v>82.724999999999994</v>
      </c>
      <c r="H82" s="4">
        <v>2.3501762632197414E-3</v>
      </c>
      <c r="J82" s="5">
        <f t="shared" si="3"/>
        <v>0.19441833137485312</v>
      </c>
      <c r="K82" s="5">
        <f t="shared" si="4"/>
        <v>29.197058823529414</v>
      </c>
      <c r="L82" s="44">
        <f t="shared" si="5"/>
        <v>2.8333333333333335</v>
      </c>
    </row>
    <row r="83" spans="1:12" x14ac:dyDescent="0.75">
      <c r="A83" s="2">
        <v>43455</v>
      </c>
      <c r="B83" s="22">
        <v>2470</v>
      </c>
      <c r="C83" s="22">
        <v>17270</v>
      </c>
      <c r="D83" s="22">
        <v>6</v>
      </c>
      <c r="E83" s="22">
        <v>16</v>
      </c>
      <c r="F83" s="5">
        <v>247.96</v>
      </c>
      <c r="G83" s="5">
        <v>41.326666666666661</v>
      </c>
      <c r="H83" s="4">
        <v>2.4291497975708503E-3</v>
      </c>
      <c r="J83" s="5">
        <f t="shared" si="3"/>
        <v>0.10038866396761134</v>
      </c>
      <c r="K83" s="5">
        <f t="shared" si="4"/>
        <v>15.4975</v>
      </c>
      <c r="L83" s="44">
        <f t="shared" si="5"/>
        <v>2.6666666666666665</v>
      </c>
    </row>
    <row r="84" spans="1:12" x14ac:dyDescent="0.75">
      <c r="A84" s="2">
        <v>43456</v>
      </c>
      <c r="B84" s="22">
        <v>1144</v>
      </c>
      <c r="C84" s="22">
        <v>5691</v>
      </c>
      <c r="D84" s="22">
        <v>1</v>
      </c>
      <c r="E84" s="22">
        <v>8</v>
      </c>
      <c r="F84" s="5">
        <v>148.91999999999999</v>
      </c>
      <c r="G84" s="5">
        <v>148.91999999999999</v>
      </c>
      <c r="H84" s="4">
        <v>8.7412587412587413E-4</v>
      </c>
      <c r="J84" s="5">
        <f t="shared" si="3"/>
        <v>0.13017482517482518</v>
      </c>
      <c r="K84" s="5">
        <f t="shared" si="4"/>
        <v>18.614999999999998</v>
      </c>
      <c r="L84" s="44">
        <f t="shared" si="5"/>
        <v>8</v>
      </c>
    </row>
    <row r="85" spans="1:12" x14ac:dyDescent="0.75">
      <c r="A85" s="2">
        <v>43457</v>
      </c>
      <c r="B85" s="22">
        <v>1123</v>
      </c>
      <c r="C85" s="22">
        <v>5542</v>
      </c>
      <c r="D85" s="22">
        <v>3</v>
      </c>
      <c r="E85" s="22">
        <v>3</v>
      </c>
      <c r="F85" s="5">
        <v>103.97</v>
      </c>
      <c r="G85" s="5">
        <v>34.656666666666666</v>
      </c>
      <c r="H85" s="4">
        <v>2.6714158504007124E-3</v>
      </c>
      <c r="J85" s="5">
        <f t="shared" si="3"/>
        <v>9.2582368655387354E-2</v>
      </c>
      <c r="K85" s="5">
        <f t="shared" si="4"/>
        <v>34.656666666666666</v>
      </c>
      <c r="L85" s="44">
        <f t="shared" si="5"/>
        <v>1</v>
      </c>
    </row>
    <row r="86" spans="1:12" x14ac:dyDescent="0.75">
      <c r="A86" s="2">
        <v>43458</v>
      </c>
      <c r="B86" s="22">
        <v>1123</v>
      </c>
      <c r="C86" s="22">
        <v>5339</v>
      </c>
      <c r="D86" s="22">
        <v>0</v>
      </c>
      <c r="E86" s="22">
        <v>0</v>
      </c>
      <c r="F86" s="5">
        <v>0</v>
      </c>
      <c r="G86" s="5">
        <v>0</v>
      </c>
      <c r="H86" s="4">
        <v>0</v>
      </c>
      <c r="J86" s="5">
        <f t="shared" si="3"/>
        <v>0</v>
      </c>
      <c r="K86" s="5">
        <f t="shared" si="4"/>
        <v>0</v>
      </c>
      <c r="L86" s="44">
        <f t="shared" si="5"/>
        <v>0</v>
      </c>
    </row>
    <row r="87" spans="1:12" x14ac:dyDescent="0.75">
      <c r="A87" s="2">
        <v>43459</v>
      </c>
      <c r="B87" s="22">
        <v>1154</v>
      </c>
      <c r="C87" s="22">
        <v>6234</v>
      </c>
      <c r="D87" s="22">
        <v>1</v>
      </c>
      <c r="E87" s="22">
        <v>1</v>
      </c>
      <c r="F87" s="5">
        <v>21.99</v>
      </c>
      <c r="G87" s="5">
        <v>21.99</v>
      </c>
      <c r="H87" s="4">
        <v>8.6655112651646442E-4</v>
      </c>
      <c r="J87" s="5">
        <f t="shared" si="3"/>
        <v>1.9055459272097054E-2</v>
      </c>
      <c r="K87" s="5">
        <f t="shared" si="4"/>
        <v>21.99</v>
      </c>
      <c r="L87" s="44">
        <f t="shared" si="5"/>
        <v>1</v>
      </c>
    </row>
    <row r="88" spans="1:12" x14ac:dyDescent="0.75">
      <c r="A88" s="2">
        <v>43460</v>
      </c>
      <c r="B88" s="22">
        <v>1804</v>
      </c>
      <c r="C88" s="22">
        <v>10370</v>
      </c>
      <c r="D88" s="22">
        <v>2</v>
      </c>
      <c r="E88" s="22">
        <v>10</v>
      </c>
      <c r="F88" s="5">
        <v>130.9</v>
      </c>
      <c r="G88" s="5">
        <v>65.45</v>
      </c>
      <c r="H88" s="4">
        <v>1.1086474501108647E-3</v>
      </c>
      <c r="J88" s="5">
        <f t="shared" si="3"/>
        <v>7.2560975609756106E-2</v>
      </c>
      <c r="K88" s="5">
        <f t="shared" si="4"/>
        <v>13.09</v>
      </c>
      <c r="L88" s="44">
        <f t="shared" si="5"/>
        <v>5</v>
      </c>
    </row>
    <row r="89" spans="1:12" x14ac:dyDescent="0.75">
      <c r="A89" s="2">
        <v>43461</v>
      </c>
      <c r="B89" s="22">
        <v>1752</v>
      </c>
      <c r="C89" s="22">
        <v>9208</v>
      </c>
      <c r="D89" s="22">
        <v>1</v>
      </c>
      <c r="E89" s="22">
        <v>2</v>
      </c>
      <c r="F89" s="5">
        <v>43.98</v>
      </c>
      <c r="G89" s="5">
        <v>43.98</v>
      </c>
      <c r="H89" s="4">
        <v>5.7077625570776253E-4</v>
      </c>
      <c r="J89" s="5">
        <f t="shared" si="3"/>
        <v>2.5102739726027397E-2</v>
      </c>
      <c r="K89" s="5">
        <f t="shared" si="4"/>
        <v>21.99</v>
      </c>
      <c r="L89" s="44">
        <f t="shared" si="5"/>
        <v>2</v>
      </c>
    </row>
    <row r="90" spans="1:12" x14ac:dyDescent="0.75">
      <c r="A90" s="2">
        <v>43462</v>
      </c>
      <c r="B90" s="22">
        <v>1435</v>
      </c>
      <c r="C90" s="22">
        <v>7552</v>
      </c>
      <c r="D90" s="22">
        <v>0</v>
      </c>
      <c r="E90" s="22">
        <v>0</v>
      </c>
      <c r="F90" s="5">
        <v>0</v>
      </c>
      <c r="G90" s="5">
        <v>0</v>
      </c>
      <c r="H90" s="4">
        <v>0</v>
      </c>
      <c r="J90" s="5">
        <f t="shared" si="3"/>
        <v>0</v>
      </c>
      <c r="K90" s="5">
        <f t="shared" si="4"/>
        <v>0</v>
      </c>
      <c r="L90" s="44">
        <f t="shared" si="5"/>
        <v>0</v>
      </c>
    </row>
    <row r="91" spans="1:12" x14ac:dyDescent="0.75">
      <c r="A91" s="2">
        <v>43463</v>
      </c>
      <c r="B91" s="22">
        <v>1054</v>
      </c>
      <c r="C91" s="22">
        <v>5000</v>
      </c>
      <c r="D91" s="22">
        <v>0</v>
      </c>
      <c r="E91" s="22">
        <v>0</v>
      </c>
      <c r="F91" s="5">
        <v>0</v>
      </c>
      <c r="G91" s="5">
        <v>0</v>
      </c>
      <c r="H91" s="4">
        <v>0</v>
      </c>
      <c r="J91" s="5">
        <f t="shared" si="3"/>
        <v>0</v>
      </c>
      <c r="K91" s="5">
        <f t="shared" si="4"/>
        <v>0</v>
      </c>
      <c r="L91" s="44">
        <f t="shared" si="5"/>
        <v>0</v>
      </c>
    </row>
    <row r="92" spans="1:12" x14ac:dyDescent="0.75">
      <c r="A92" s="2">
        <v>43464</v>
      </c>
      <c r="B92" s="22">
        <v>1162</v>
      </c>
      <c r="C92" s="22">
        <v>6251</v>
      </c>
      <c r="D92" s="22">
        <v>3</v>
      </c>
      <c r="E92" s="22">
        <v>4</v>
      </c>
      <c r="F92" s="5">
        <v>74.959999999999994</v>
      </c>
      <c r="G92" s="5">
        <v>24.986666666666668</v>
      </c>
      <c r="H92" s="4">
        <v>2.5817555938037868E-3</v>
      </c>
      <c r="J92" s="5">
        <f t="shared" si="3"/>
        <v>6.4509466437177282E-2</v>
      </c>
      <c r="K92" s="5">
        <f t="shared" si="4"/>
        <v>18.739999999999998</v>
      </c>
      <c r="L92" s="44">
        <f t="shared" si="5"/>
        <v>1.3333333333333333</v>
      </c>
    </row>
    <row r="93" spans="1:12" x14ac:dyDescent="0.75">
      <c r="A93" s="2">
        <v>43465</v>
      </c>
      <c r="B93" s="22">
        <v>949</v>
      </c>
      <c r="C93" s="22">
        <v>4830</v>
      </c>
      <c r="D93" s="22">
        <v>1</v>
      </c>
      <c r="E93" s="22">
        <v>1</v>
      </c>
      <c r="F93" s="5">
        <v>21.99</v>
      </c>
      <c r="G93" s="5">
        <v>21.99</v>
      </c>
      <c r="H93" s="4">
        <v>1.053740779768177E-3</v>
      </c>
      <c r="J93" s="5">
        <f t="shared" si="3"/>
        <v>2.317175974710221E-2</v>
      </c>
      <c r="K93" s="5">
        <f t="shared" si="4"/>
        <v>21.99</v>
      </c>
      <c r="L93" s="44">
        <f t="shared" si="5"/>
        <v>1</v>
      </c>
    </row>
    <row r="94" spans="1:12" x14ac:dyDescent="0.75">
      <c r="A94" s="40" t="s">
        <v>15</v>
      </c>
      <c r="B94" s="41">
        <f>SUM(B2:B93)</f>
        <v>229156</v>
      </c>
      <c r="C94" s="41">
        <f t="shared" ref="C94:E94" si="6">SUM(C2:C93)</f>
        <v>1074158</v>
      </c>
      <c r="D94" s="41">
        <f t="shared" si="6"/>
        <v>895</v>
      </c>
      <c r="E94" s="41">
        <f t="shared" si="6"/>
        <v>9290</v>
      </c>
      <c r="F94" s="42">
        <f>SUM(F2:F93)</f>
        <v>123668.06000000001</v>
      </c>
      <c r="G94" s="42">
        <f>F94/D94</f>
        <v>138.17660335195532</v>
      </c>
      <c r="H94" s="43">
        <f>D94/B94</f>
        <v>3.9056363350730506E-3</v>
      </c>
      <c r="J94" s="42">
        <f t="shared" si="3"/>
        <v>0.53966756270837335</v>
      </c>
      <c r="K94" s="42">
        <f t="shared" si="4"/>
        <v>13.31195479009688</v>
      </c>
      <c r="L94" s="45">
        <f t="shared" si="5"/>
        <v>10.379888268156424</v>
      </c>
    </row>
    <row r="95" spans="1:12" x14ac:dyDescent="0.75">
      <c r="A95" s="1"/>
      <c r="B95" s="1"/>
      <c r="C95" s="1"/>
      <c r="D95" s="1"/>
      <c r="E95" s="1"/>
      <c r="F95" s="1"/>
      <c r="G95" s="1"/>
      <c r="H9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90E1-3323-4356-8990-4740CFC30EC0}">
  <dimension ref="A1:S32"/>
  <sheetViews>
    <sheetView showGridLines="0" tabSelected="1" zoomScale="90" zoomScaleNormal="90" workbookViewId="0">
      <selection activeCell="I14" sqref="I14"/>
    </sheetView>
  </sheetViews>
  <sheetFormatPr defaultRowHeight="14.75" x14ac:dyDescent="0.75"/>
  <cols>
    <col min="1" max="1" width="19" style="12" customWidth="1"/>
    <col min="2" max="3" width="16.453125" style="12" bestFit="1" customWidth="1"/>
    <col min="4" max="4" width="15" style="12" bestFit="1" customWidth="1"/>
    <col min="5" max="5" width="14.6796875" style="12" customWidth="1"/>
    <col min="6" max="6" width="10.31640625" style="12" bestFit="1" customWidth="1"/>
    <col min="7" max="7" width="17.86328125" style="12" bestFit="1" customWidth="1"/>
    <col min="8" max="8" width="8.7265625" style="12"/>
    <col min="9" max="9" width="15.31640625" style="23" bestFit="1" customWidth="1"/>
    <col min="10" max="13" width="16.31640625" style="12" bestFit="1" customWidth="1"/>
    <col min="14" max="17" width="8.7265625" style="12"/>
    <col min="18" max="18" width="30.54296875" style="12" bestFit="1" customWidth="1"/>
    <col min="19" max="19" width="16.86328125" style="12" bestFit="1" customWidth="1"/>
    <col min="20" max="20" width="13" style="12" bestFit="1" customWidth="1"/>
    <col min="21" max="21" width="8.7265625" style="12"/>
    <col min="22" max="24" width="18" style="12" bestFit="1" customWidth="1"/>
    <col min="25" max="32" width="16.31640625" style="12" bestFit="1" customWidth="1"/>
    <col min="33" max="16384" width="8.7265625" style="12"/>
  </cols>
  <sheetData>
    <row r="1" spans="1:19" ht="29.5" x14ac:dyDescent="0.75">
      <c r="B1" s="19" t="s">
        <v>8</v>
      </c>
      <c r="C1" s="19" t="s">
        <v>9</v>
      </c>
      <c r="D1" s="19" t="s">
        <v>10</v>
      </c>
      <c r="E1" s="19" t="s">
        <v>16</v>
      </c>
      <c r="G1" s="18" t="s">
        <v>11</v>
      </c>
    </row>
    <row r="2" spans="1:19" x14ac:dyDescent="0.75">
      <c r="A2" s="10" t="s">
        <v>1</v>
      </c>
      <c r="B2" s="16">
        <f>LY!F94</f>
        <v>123668.06000000001</v>
      </c>
      <c r="C2" s="16">
        <f>TY!F94</f>
        <v>19716.550000000003</v>
      </c>
      <c r="D2" s="15">
        <f>C2/B2-1</f>
        <v>-0.84056877741916547</v>
      </c>
      <c r="E2" s="16">
        <f>C2-B2</f>
        <v>-103951.51000000001</v>
      </c>
      <c r="I2" s="24"/>
    </row>
    <row r="3" spans="1:19" x14ac:dyDescent="0.75">
      <c r="A3" s="10" t="s">
        <v>12</v>
      </c>
      <c r="B3" s="17">
        <f>LY!B94</f>
        <v>229156</v>
      </c>
      <c r="C3" s="17">
        <f>TY!B94</f>
        <v>222588</v>
      </c>
      <c r="D3" s="15">
        <f t="shared" ref="D3:D5" si="0">C3/B3-1</f>
        <v>-2.8661697708111555E-2</v>
      </c>
      <c r="E3" s="17">
        <f t="shared" ref="E3:E5" si="1">C3-B3</f>
        <v>-6568</v>
      </c>
      <c r="G3" s="21">
        <f>E3*B4*B5</f>
        <v>-3544.5365518685962</v>
      </c>
      <c r="I3" s="25"/>
      <c r="R3" s="26"/>
      <c r="S3" s="13"/>
    </row>
    <row r="4" spans="1:19" x14ac:dyDescent="0.75">
      <c r="A4" s="10" t="s">
        <v>13</v>
      </c>
      <c r="B4" s="16">
        <f>LY!G94</f>
        <v>138.17660335195532</v>
      </c>
      <c r="C4" s="16">
        <f>TY!G94</f>
        <v>58.332988165680483</v>
      </c>
      <c r="D4" s="15">
        <f t="shared" si="0"/>
        <v>-0.57783744316613339</v>
      </c>
      <c r="E4" s="11">
        <f t="shared" si="1"/>
        <v>-79.843615186274832</v>
      </c>
      <c r="G4" s="21">
        <f>E4*B3*B5</f>
        <v>-71460.035591715976</v>
      </c>
      <c r="I4" s="25"/>
      <c r="S4" s="13"/>
    </row>
    <row r="5" spans="1:19" x14ac:dyDescent="0.75">
      <c r="A5" s="10" t="s">
        <v>14</v>
      </c>
      <c r="B5" s="14">
        <f>LY!H94</f>
        <v>3.9056363350730506E-3</v>
      </c>
      <c r="C5" s="14">
        <f>TY!H94</f>
        <v>1.5185005480978309E-3</v>
      </c>
      <c r="D5" s="15">
        <f t="shared" si="0"/>
        <v>-0.61120278033529996</v>
      </c>
      <c r="E5" s="14">
        <f t="shared" si="1"/>
        <v>-2.3871357869752197E-3</v>
      </c>
      <c r="G5" s="21">
        <f>E5*B3*B4</f>
        <v>-75586.262110672687</v>
      </c>
      <c r="I5" s="25"/>
      <c r="S5" s="13"/>
    </row>
    <row r="6" spans="1:19" x14ac:dyDescent="0.75">
      <c r="G6" s="13">
        <f>SUM(G3:G5)</f>
        <v>-150590.83425425726</v>
      </c>
      <c r="H6" s="12" t="s">
        <v>17</v>
      </c>
      <c r="S6" s="13"/>
    </row>
    <row r="7" spans="1:19" x14ac:dyDescent="0.75">
      <c r="G7" s="39">
        <f>E2</f>
        <v>-103951.51000000001</v>
      </c>
      <c r="H7" s="12" t="s">
        <v>18</v>
      </c>
      <c r="S7" s="13"/>
    </row>
    <row r="8" spans="1:19" ht="16.25" thickBot="1" x14ac:dyDescent="0.9">
      <c r="A8" s="8" t="s">
        <v>8</v>
      </c>
      <c r="B8" s="8" t="s">
        <v>12</v>
      </c>
      <c r="C8" s="8" t="s">
        <v>13</v>
      </c>
      <c r="D8" s="8" t="s">
        <v>14</v>
      </c>
      <c r="E8" s="8" t="s">
        <v>9</v>
      </c>
      <c r="G8" s="13">
        <f>G6-G7</f>
        <v>-46639.324254257255</v>
      </c>
      <c r="H8" s="12" t="s">
        <v>19</v>
      </c>
      <c r="S8" s="13"/>
    </row>
    <row r="9" spans="1:19" ht="16.75" thickTop="1" thickBot="1" x14ac:dyDescent="0.9">
      <c r="A9" s="27">
        <f>B2</f>
        <v>123668.06000000001</v>
      </c>
      <c r="B9" s="27">
        <f>G3</f>
        <v>-3544.5365518685962</v>
      </c>
      <c r="C9" s="27">
        <f>G4</f>
        <v>-71460.035591715976</v>
      </c>
      <c r="D9" s="27">
        <f>G5</f>
        <v>-75586.262110672687</v>
      </c>
      <c r="E9" s="27">
        <f>C2</f>
        <v>19716.550000000003</v>
      </c>
      <c r="F9" s="12" t="s">
        <v>20</v>
      </c>
      <c r="S9" s="13"/>
    </row>
    <row r="10" spans="1:19" ht="16.75" thickTop="1" thickBot="1" x14ac:dyDescent="0.9">
      <c r="A10" s="7"/>
      <c r="B10" s="7"/>
      <c r="C10" s="6"/>
      <c r="D10" s="6"/>
      <c r="E10" s="9"/>
    </row>
    <row r="11" spans="1:19" ht="16" thickTop="1" x14ac:dyDescent="0.75">
      <c r="A11" s="28">
        <v>0</v>
      </c>
      <c r="B11" s="29">
        <f>SUM(A9:B9)</f>
        <v>120123.52344813141</v>
      </c>
      <c r="C11" s="29">
        <f>SUM(A9:C9)</f>
        <v>48663.487856415435</v>
      </c>
      <c r="D11" s="29">
        <f>SUM(A9:D9)</f>
        <v>-26922.774254257252</v>
      </c>
      <c r="E11" s="30">
        <v>0</v>
      </c>
      <c r="F11" s="12" t="s">
        <v>21</v>
      </c>
    </row>
    <row r="12" spans="1:19" ht="16" thickBot="1" x14ac:dyDescent="0.9">
      <c r="A12" s="31">
        <f>A9</f>
        <v>123668.06000000001</v>
      </c>
      <c r="B12" s="32">
        <f>(B9/G6)*G7</f>
        <v>-2446.7619735396838</v>
      </c>
      <c r="C12" s="32">
        <f>(C9/G6)*G7</f>
        <v>-49328.22532791445</v>
      </c>
      <c r="D12" s="32">
        <f>(D9/G6)*G7</f>
        <v>-52176.522698545879</v>
      </c>
      <c r="E12" s="33">
        <f>E9</f>
        <v>19716.550000000003</v>
      </c>
      <c r="F12" s="12" t="s">
        <v>22</v>
      </c>
      <c r="S12" s="13"/>
    </row>
    <row r="13" spans="1:19" ht="15.5" thickTop="1" x14ac:dyDescent="0.75"/>
    <row r="18" spans="1:9" x14ac:dyDescent="0.75">
      <c r="I18" s="34"/>
    </row>
    <row r="19" spans="1:9" x14ac:dyDescent="0.75">
      <c r="I19" s="34"/>
    </row>
    <row r="20" spans="1:9" x14ac:dyDescent="0.75">
      <c r="A20" s="35"/>
      <c r="B20" s="35"/>
      <c r="C20" s="36"/>
      <c r="D20" s="35"/>
      <c r="I20" s="34"/>
    </row>
    <row r="21" spans="1:9" x14ac:dyDescent="0.75">
      <c r="A21" s="37"/>
      <c r="B21" s="37"/>
      <c r="C21" s="36"/>
      <c r="D21" s="37"/>
      <c r="I21" s="34"/>
    </row>
    <row r="22" spans="1:9" x14ac:dyDescent="0.75">
      <c r="A22" s="35"/>
      <c r="B22" s="35"/>
      <c r="C22" s="36"/>
      <c r="D22" s="35"/>
      <c r="I22" s="34"/>
    </row>
    <row r="23" spans="1:9" x14ac:dyDescent="0.75">
      <c r="A23" s="38"/>
      <c r="B23" s="38"/>
      <c r="C23" s="36"/>
      <c r="D23" s="38"/>
      <c r="I23" s="34"/>
    </row>
    <row r="24" spans="1:9" x14ac:dyDescent="0.75">
      <c r="I24" s="34"/>
    </row>
    <row r="25" spans="1:9" x14ac:dyDescent="0.75">
      <c r="I25" s="34"/>
    </row>
    <row r="26" spans="1:9" x14ac:dyDescent="0.75">
      <c r="I26" s="34"/>
    </row>
    <row r="27" spans="1:9" x14ac:dyDescent="0.75">
      <c r="I27" s="34"/>
    </row>
    <row r="28" spans="1:9" x14ac:dyDescent="0.75">
      <c r="I28" s="34"/>
    </row>
    <row r="29" spans="1:9" x14ac:dyDescent="0.75">
      <c r="I29" s="34"/>
    </row>
    <row r="30" spans="1:9" x14ac:dyDescent="0.75">
      <c r="I30" s="34"/>
    </row>
    <row r="31" spans="1:9" x14ac:dyDescent="0.75">
      <c r="I31" s="34"/>
    </row>
    <row r="32" spans="1:9" x14ac:dyDescent="0.75">
      <c r="I32" s="34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</vt:lpstr>
      <vt:lpstr>LY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</dc:creator>
  <cp:lastModifiedBy>Angela Chow</cp:lastModifiedBy>
  <dcterms:created xsi:type="dcterms:W3CDTF">2020-04-16T01:34:42Z</dcterms:created>
  <dcterms:modified xsi:type="dcterms:W3CDTF">2020-04-20T02:42:06Z</dcterms:modified>
</cp:coreProperties>
</file>